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7" documentId="10_ncr:8100000_{CB4878FD-6043-48BF-BF03-64F28D80F6CE}" xr6:coauthVersionLast="47" xr6:coauthVersionMax="47" xr10:uidLastSave="{60DEDD0B-0BEE-4BA8-931E-96CCDC82D3E2}"/>
  <bookViews>
    <workbookView xWindow="-108" yWindow="-108" windowWidth="23256" windowHeight="12576" tabRatio="560" xr2:uid="{00000000-000D-0000-FFFF-FFFF00000000}"/>
  </bookViews>
  <sheets>
    <sheet name="財政指標" sheetId="4" r:id="rId1"/>
    <sheet name="旧・日光市" sheetId="14" state="hidden" r:id="rId2"/>
    <sheet name="旧今市市" sheetId="11" state="hidden" r:id="rId3"/>
    <sheet name="旧足尾町" sheetId="13" state="hidden" r:id="rId4"/>
    <sheet name="旧栗山村" sheetId="12" state="hidden" r:id="rId5"/>
    <sheet name="旧藤原町" sheetId="10" state="hidden" r:id="rId6"/>
    <sheet name="歳入" sheetId="1" r:id="rId7"/>
    <sheet name="歳入･旧日光市 " sheetId="15" state="hidden" r:id="rId8"/>
    <sheet name="歳入･旧今市市" sheetId="16" state="hidden" r:id="rId9"/>
    <sheet name="歳入･旧足尾町" sheetId="17" state="hidden" r:id="rId10"/>
    <sheet name="歳入･旧栗山村" sheetId="18" state="hidden" r:id="rId11"/>
    <sheet name="歳入･旧藤原町" sheetId="19" state="hidden" r:id="rId12"/>
    <sheet name="税" sheetId="2" r:id="rId13"/>
    <sheet name="税・日光市" sheetId="21" state="hidden" r:id="rId14"/>
    <sheet name="税・今市市" sheetId="22" state="hidden" r:id="rId15"/>
    <sheet name="税・足尾町" sheetId="23" state="hidden" r:id="rId16"/>
    <sheet name="税・栗山村" sheetId="24" state="hidden" r:id="rId17"/>
    <sheet name="税・藤原町" sheetId="25" state="hidden" r:id="rId18"/>
    <sheet name="歳出（性質別）" sheetId="5" r:id="rId19"/>
    <sheet name="性質・日光市" sheetId="26" state="hidden" r:id="rId20"/>
    <sheet name="性質・今市市" sheetId="27" state="hidden" r:id="rId21"/>
    <sheet name="性質・足尾町" sheetId="28" state="hidden" r:id="rId22"/>
    <sheet name="性質・栗山村" sheetId="29" state="hidden" r:id="rId23"/>
    <sheet name="性質・藤原町" sheetId="30" state="hidden" r:id="rId24"/>
    <sheet name="歳出（目的別）" sheetId="3" r:id="rId25"/>
    <sheet name="目的・日光市" sheetId="31" state="hidden" r:id="rId26"/>
    <sheet name="目的・今市市" sheetId="32" state="hidden" r:id="rId27"/>
    <sheet name="目的・足尾町" sheetId="33" state="hidden" r:id="rId28"/>
    <sheet name="目的・栗山村" sheetId="34" state="hidden" r:id="rId29"/>
    <sheet name="目的・藤原町" sheetId="35" state="hidden" r:id="rId30"/>
    <sheet name="グラフ" sheetId="9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30">グラフ!$A$1:$N$234</definedName>
    <definedName name="_xlnm.Print_Area" localSheetId="18">'歳出（性質別）'!$A$1:$AF$54</definedName>
    <definedName name="_xlnm.Print_Area" localSheetId="24">'歳出（目的別）'!$A$1:$AF$47</definedName>
    <definedName name="_xlnm.Print_Area" localSheetId="6">歳入!$A$1:$AF$74</definedName>
    <definedName name="_xlnm.Print_Area" localSheetId="12">税!$A$1:$AF$51</definedName>
    <definedName name="_xlnm.Print_Titles" localSheetId="18">'歳出（性質別）'!$A:$A</definedName>
    <definedName name="_xlnm.Print_Titles" localSheetId="24">'歳出（目的別）'!$A:$A</definedName>
    <definedName name="_xlnm.Print_Titles" localSheetId="6">歳入!$A:$A</definedName>
    <definedName name="_xlnm.Print_Titles" localSheetId="0">財政指標!$A:$B</definedName>
    <definedName name="_xlnm.Print_Titles" localSheetId="12">税!$A:$A</definedName>
  </definedNames>
  <calcPr calcId="181029"/>
</workbook>
</file>

<file path=xl/calcChain.xml><?xml version="1.0" encoding="utf-8"?>
<calcChain xmlns="http://schemas.openxmlformats.org/spreadsheetml/2006/main">
  <c r="AE30" i="3" l="1"/>
  <c r="U30" i="3"/>
  <c r="K30" i="3"/>
  <c r="K1" i="3"/>
  <c r="U1" i="3"/>
  <c r="AE30" i="5"/>
  <c r="U30" i="5"/>
  <c r="K30" i="5"/>
  <c r="K1" i="5"/>
  <c r="U1" i="5"/>
  <c r="AT200" i="9"/>
  <c r="AT199" i="9"/>
  <c r="AT198" i="9"/>
  <c r="AT197" i="9"/>
  <c r="AT160" i="9"/>
  <c r="AT159" i="9"/>
  <c r="AT158" i="9"/>
  <c r="AT128" i="9"/>
  <c r="AT127" i="9"/>
  <c r="AT126" i="9"/>
  <c r="AT125" i="9"/>
  <c r="AT124" i="9"/>
  <c r="AT123" i="9"/>
  <c r="AT122" i="9"/>
  <c r="AT121" i="9"/>
  <c r="AT120" i="9"/>
  <c r="AT119" i="9"/>
  <c r="AT87" i="9"/>
  <c r="AT86" i="9"/>
  <c r="AT85" i="9"/>
  <c r="AT84" i="9"/>
  <c r="AT83" i="9"/>
  <c r="AT82" i="9"/>
  <c r="AT81" i="9"/>
  <c r="AT80" i="9"/>
  <c r="AT79" i="9"/>
  <c r="AT45" i="9"/>
  <c r="AT44" i="9"/>
  <c r="AT43" i="9"/>
  <c r="AT42" i="9"/>
  <c r="AT41" i="9"/>
  <c r="AT7" i="9"/>
  <c r="AT6" i="9"/>
  <c r="AT5" i="9"/>
  <c r="AT4" i="9"/>
  <c r="AT3" i="9"/>
  <c r="AT2" i="9"/>
  <c r="AT1" i="9"/>
  <c r="AF18" i="3"/>
  <c r="AF45" i="3" s="1"/>
  <c r="AF3" i="3"/>
  <c r="AF32" i="3" s="1"/>
  <c r="AF32" i="5"/>
  <c r="AF25" i="5"/>
  <c r="AF24" i="5"/>
  <c r="AF23" i="5"/>
  <c r="AF49" i="5" s="1"/>
  <c r="AF3" i="5"/>
  <c r="AF32" i="2"/>
  <c r="AF17" i="2"/>
  <c r="AF22" i="2" s="1"/>
  <c r="AF3" i="2"/>
  <c r="AF40" i="1"/>
  <c r="AF37" i="1"/>
  <c r="AF74" i="1" s="1"/>
  <c r="AF36" i="1"/>
  <c r="AF35" i="1"/>
  <c r="AF34" i="1"/>
  <c r="AF33" i="1"/>
  <c r="AF69" i="1" s="1"/>
  <c r="AF3" i="1"/>
  <c r="AG33" i="4"/>
  <c r="AG27" i="4"/>
  <c r="AG15" i="4"/>
  <c r="AS200" i="9"/>
  <c r="AS199" i="9"/>
  <c r="AS198" i="9"/>
  <c r="AS197" i="9"/>
  <c r="AS160" i="9"/>
  <c r="AS159" i="9"/>
  <c r="AS158" i="9"/>
  <c r="AS127" i="9"/>
  <c r="AS126" i="9"/>
  <c r="AS125" i="9"/>
  <c r="AS124" i="9"/>
  <c r="AS123" i="9"/>
  <c r="AS122" i="9"/>
  <c r="AS121" i="9"/>
  <c r="AS120" i="9"/>
  <c r="AS87" i="9"/>
  <c r="AS86" i="9"/>
  <c r="AS85" i="9"/>
  <c r="AS84" i="9"/>
  <c r="AS83" i="9"/>
  <c r="AS82" i="9"/>
  <c r="AS81" i="9"/>
  <c r="AS80" i="9"/>
  <c r="AS79" i="9"/>
  <c r="AS45" i="9"/>
  <c r="AS44" i="9"/>
  <c r="AS43" i="9"/>
  <c r="AS42" i="9"/>
  <c r="AS41" i="9"/>
  <c r="AS7" i="9"/>
  <c r="AS6" i="9"/>
  <c r="AS5" i="9"/>
  <c r="AS4" i="9"/>
  <c r="AS3" i="9"/>
  <c r="AS2" i="9"/>
  <c r="AS1" i="9"/>
  <c r="AE3" i="3"/>
  <c r="AS119" i="9" s="1"/>
  <c r="AE32" i="3"/>
  <c r="AE18" i="3"/>
  <c r="AE45" i="3" s="1"/>
  <c r="AE32" i="5"/>
  <c r="AE3" i="5"/>
  <c r="AE25" i="5"/>
  <c r="AE24" i="5"/>
  <c r="AE23" i="5"/>
  <c r="AE49" i="5" s="1"/>
  <c r="AE32" i="2"/>
  <c r="AE3" i="2"/>
  <c r="AE17" i="2"/>
  <c r="AE40" i="1"/>
  <c r="AE3" i="1"/>
  <c r="AE37" i="1"/>
  <c r="AE36" i="1"/>
  <c r="AE35" i="1"/>
  <c r="AE34" i="1"/>
  <c r="AE33" i="1"/>
  <c r="AE69" i="1" s="1"/>
  <c r="AF33" i="4"/>
  <c r="AF27" i="4"/>
  <c r="AF15" i="4"/>
  <c r="AS128" i="9" l="1"/>
  <c r="AF34" i="3"/>
  <c r="AF35" i="3"/>
  <c r="AF40" i="3"/>
  <c r="AF46" i="3"/>
  <c r="AF41" i="3"/>
  <c r="AF36" i="3"/>
  <c r="AF42" i="3"/>
  <c r="AF37" i="3"/>
  <c r="AF43" i="3"/>
  <c r="AF38" i="3"/>
  <c r="AF44" i="3"/>
  <c r="AF33" i="3"/>
  <c r="AF39" i="3"/>
  <c r="AF45" i="5"/>
  <c r="AF50" i="5"/>
  <c r="AF33" i="5"/>
  <c r="AF51" i="5"/>
  <c r="AF38" i="5"/>
  <c r="AF39" i="5"/>
  <c r="AF44" i="5"/>
  <c r="AF34" i="5"/>
  <c r="AF40" i="5"/>
  <c r="AF46" i="5"/>
  <c r="AF35" i="5"/>
  <c r="AF41" i="5"/>
  <c r="AF47" i="5"/>
  <c r="AF36" i="5"/>
  <c r="AF42" i="5"/>
  <c r="AF48" i="5"/>
  <c r="AF37" i="5"/>
  <c r="AF43" i="5"/>
  <c r="AF49" i="2"/>
  <c r="AF43" i="2"/>
  <c r="AF37" i="2"/>
  <c r="AF48" i="2"/>
  <c r="AF42" i="2"/>
  <c r="AF36" i="2"/>
  <c r="AF47" i="2"/>
  <c r="AF41" i="2"/>
  <c r="AF35" i="2"/>
  <c r="AF46" i="2"/>
  <c r="AF40" i="2"/>
  <c r="AF34" i="2"/>
  <c r="AF45" i="2"/>
  <c r="AF39" i="2"/>
  <c r="AF33" i="2"/>
  <c r="AF50" i="2"/>
  <c r="AF44" i="2"/>
  <c r="AF38" i="2"/>
  <c r="AF71" i="1"/>
  <c r="AF72" i="1"/>
  <c r="AF73" i="1"/>
  <c r="AF46" i="1"/>
  <c r="AF52" i="1"/>
  <c r="AF58" i="1"/>
  <c r="AF64" i="1"/>
  <c r="AF41" i="1"/>
  <c r="AF47" i="1"/>
  <c r="AF53" i="1"/>
  <c r="AF59" i="1"/>
  <c r="AF65" i="1"/>
  <c r="AF42" i="1"/>
  <c r="AF48" i="1"/>
  <c r="AF54" i="1"/>
  <c r="AF60" i="1"/>
  <c r="AF66" i="1"/>
  <c r="AF43" i="1"/>
  <c r="AF49" i="1"/>
  <c r="AF55" i="1"/>
  <c r="AF61" i="1"/>
  <c r="AF67" i="1"/>
  <c r="AF44" i="1"/>
  <c r="AF50" i="1"/>
  <c r="AF56" i="1"/>
  <c r="AF62" i="1"/>
  <c r="AF68" i="1"/>
  <c r="AF45" i="1"/>
  <c r="AF51" i="1"/>
  <c r="AF57" i="1"/>
  <c r="AF63" i="1"/>
  <c r="AE37" i="3"/>
  <c r="AE43" i="3"/>
  <c r="AE34" i="3"/>
  <c r="AE40" i="3"/>
  <c r="AE46" i="3"/>
  <c r="AE35" i="3"/>
  <c r="AE41" i="3"/>
  <c r="AE36" i="3"/>
  <c r="AE42" i="3"/>
  <c r="AE38" i="3"/>
  <c r="AE44" i="3"/>
  <c r="AE33" i="3"/>
  <c r="AE39" i="3"/>
  <c r="AE34" i="5"/>
  <c r="AE46" i="5"/>
  <c r="AE38" i="5"/>
  <c r="AE50" i="5"/>
  <c r="AE39" i="5"/>
  <c r="AE51" i="5"/>
  <c r="AE40" i="5"/>
  <c r="AE44" i="5"/>
  <c r="AE33" i="5"/>
  <c r="AE45" i="5"/>
  <c r="AE35" i="5"/>
  <c r="AE41" i="5"/>
  <c r="AE47" i="5"/>
  <c r="AE36" i="5"/>
  <c r="AE42" i="5"/>
  <c r="AE48" i="5"/>
  <c r="AE37" i="5"/>
  <c r="AE43" i="5"/>
  <c r="AE22" i="2"/>
  <c r="AE52" i="1"/>
  <c r="AE58" i="1"/>
  <c r="AE64" i="1"/>
  <c r="AE46" i="1"/>
  <c r="AE41" i="1"/>
  <c r="AE47" i="1"/>
  <c r="AE53" i="1"/>
  <c r="AE59" i="1"/>
  <c r="AE65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74" i="1"/>
  <c r="AE45" i="1"/>
  <c r="AE51" i="1"/>
  <c r="AE57" i="1"/>
  <c r="AE63" i="1"/>
  <c r="AR200" i="9"/>
  <c r="AR199" i="9"/>
  <c r="AR198" i="9"/>
  <c r="AR197" i="9"/>
  <c r="AR160" i="9"/>
  <c r="AR159" i="9"/>
  <c r="AR158" i="9"/>
  <c r="AR127" i="9"/>
  <c r="AR126" i="9"/>
  <c r="AR125" i="9"/>
  <c r="AR124" i="9"/>
  <c r="AR123" i="9"/>
  <c r="AR122" i="9"/>
  <c r="AR121" i="9"/>
  <c r="AR120" i="9"/>
  <c r="AR119" i="9"/>
  <c r="AR87" i="9"/>
  <c r="AR86" i="9"/>
  <c r="AR85" i="9"/>
  <c r="AR84" i="9"/>
  <c r="AR83" i="9"/>
  <c r="AR82" i="9"/>
  <c r="AR81" i="9"/>
  <c r="AR80" i="9"/>
  <c r="AR79" i="9"/>
  <c r="AR45" i="9"/>
  <c r="AR44" i="9"/>
  <c r="AR43" i="9"/>
  <c r="AR42" i="9"/>
  <c r="AR41" i="9"/>
  <c r="AR7" i="9"/>
  <c r="AR6" i="9"/>
  <c r="AR5" i="9"/>
  <c r="AR4" i="9"/>
  <c r="AR3" i="9"/>
  <c r="AR2" i="9"/>
  <c r="AR1" i="9"/>
  <c r="AE1" i="3"/>
  <c r="AD18" i="3"/>
  <c r="AD42" i="3" s="1"/>
  <c r="AD25" i="5"/>
  <c r="AD24" i="5"/>
  <c r="AD23" i="5"/>
  <c r="AD49" i="5" s="1"/>
  <c r="AD17" i="2"/>
  <c r="AD4" i="2"/>
  <c r="AD22" i="2" s="1"/>
  <c r="AD46" i="2" s="1"/>
  <c r="AD37" i="1"/>
  <c r="AD36" i="1"/>
  <c r="AD35" i="1"/>
  <c r="AD34" i="1"/>
  <c r="AD33" i="1"/>
  <c r="AD69" i="1" s="1"/>
  <c r="AE33" i="4"/>
  <c r="AE27" i="4"/>
  <c r="AE15" i="4"/>
  <c r="AR128" i="9" l="1"/>
  <c r="AF47" i="3"/>
  <c r="AF54" i="5"/>
  <c r="AF53" i="5"/>
  <c r="AF52" i="5"/>
  <c r="AF51" i="2"/>
  <c r="AF70" i="1"/>
  <c r="AE47" i="3"/>
  <c r="AE54" i="5"/>
  <c r="AE53" i="5"/>
  <c r="AE52" i="5"/>
  <c r="AE45" i="2"/>
  <c r="AE39" i="2"/>
  <c r="AE49" i="2"/>
  <c r="AE43" i="2"/>
  <c r="AE37" i="2"/>
  <c r="AE42" i="2"/>
  <c r="AE50" i="2"/>
  <c r="AE44" i="2"/>
  <c r="AE38" i="2"/>
  <c r="AE40" i="2"/>
  <c r="AE34" i="2"/>
  <c r="AE48" i="2"/>
  <c r="AE36" i="2"/>
  <c r="AE47" i="2"/>
  <c r="AE41" i="2"/>
  <c r="AE35" i="2"/>
  <c r="AE46" i="2"/>
  <c r="AE33" i="2"/>
  <c r="AE70" i="1"/>
  <c r="AD37" i="3"/>
  <c r="AD43" i="3"/>
  <c r="AD38" i="3"/>
  <c r="AD44" i="3"/>
  <c r="AD33" i="3"/>
  <c r="AD39" i="3"/>
  <c r="AD45" i="3"/>
  <c r="AD34" i="3"/>
  <c r="AD40" i="3"/>
  <c r="AD46" i="3"/>
  <c r="AD35" i="3"/>
  <c r="AD41" i="3"/>
  <c r="AD36" i="3"/>
  <c r="AD46" i="5"/>
  <c r="AD33" i="5"/>
  <c r="AD34" i="5"/>
  <c r="AD44" i="5"/>
  <c r="AD45" i="5"/>
  <c r="AD38" i="5"/>
  <c r="AD50" i="5"/>
  <c r="AD39" i="5"/>
  <c r="AD51" i="5"/>
  <c r="AD40" i="5"/>
  <c r="AD35" i="5"/>
  <c r="AD41" i="5"/>
  <c r="AD47" i="5"/>
  <c r="AD36" i="5"/>
  <c r="AD42" i="5"/>
  <c r="AD48" i="5"/>
  <c r="AD37" i="5"/>
  <c r="AD43" i="5"/>
  <c r="AD36" i="2"/>
  <c r="AD41" i="2"/>
  <c r="AD42" i="2"/>
  <c r="AD47" i="2"/>
  <c r="AD35" i="2"/>
  <c r="AD48" i="2"/>
  <c r="AD37" i="2"/>
  <c r="AD43" i="2"/>
  <c r="AD49" i="2"/>
  <c r="AD38" i="2"/>
  <c r="AD44" i="2"/>
  <c r="AD50" i="2"/>
  <c r="AD33" i="2"/>
  <c r="AD39" i="2"/>
  <c r="AD45" i="2"/>
  <c r="AD34" i="2"/>
  <c r="AD40" i="2"/>
  <c r="AD58" i="1"/>
  <c r="AD46" i="1"/>
  <c r="AD52" i="1"/>
  <c r="AD64" i="1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E51" i="2" l="1"/>
  <c r="AD47" i="3"/>
  <c r="AD54" i="5"/>
  <c r="AD52" i="5"/>
  <c r="AD53" i="5"/>
  <c r="AD51" i="2"/>
  <c r="AD70" i="1"/>
  <c r="AQ200" i="9" l="1"/>
  <c r="AP200" i="9"/>
  <c r="AO200" i="9"/>
  <c r="AN200" i="9"/>
  <c r="AM200" i="9"/>
  <c r="AL200" i="9"/>
  <c r="AK200" i="9"/>
  <c r="AJ200" i="9"/>
  <c r="AI200" i="9"/>
  <c r="AH200" i="9"/>
  <c r="AG200" i="9"/>
  <c r="AF200" i="9"/>
  <c r="P200" i="9"/>
  <c r="M157" i="9"/>
  <c r="M196" i="9"/>
  <c r="M118" i="9"/>
  <c r="AQ199" i="9"/>
  <c r="AQ198" i="9"/>
  <c r="AQ197" i="9"/>
  <c r="AQ160" i="9"/>
  <c r="AQ159" i="9"/>
  <c r="AQ158" i="9"/>
  <c r="AQ127" i="9"/>
  <c r="AQ126" i="9"/>
  <c r="AQ125" i="9"/>
  <c r="AQ124" i="9"/>
  <c r="AQ123" i="9"/>
  <c r="AQ122" i="9"/>
  <c r="AQ121" i="9"/>
  <c r="AQ120" i="9"/>
  <c r="AQ119" i="9"/>
  <c r="AQ86" i="9"/>
  <c r="AQ85" i="9"/>
  <c r="AQ84" i="9"/>
  <c r="AQ83" i="9"/>
  <c r="AQ82" i="9"/>
  <c r="AQ81" i="9"/>
  <c r="AQ80" i="9"/>
  <c r="AQ79" i="9"/>
  <c r="AQ44" i="9"/>
  <c r="AQ43" i="9"/>
  <c r="AQ42" i="9"/>
  <c r="AQ41" i="9"/>
  <c r="AQ6" i="9"/>
  <c r="AQ5" i="9"/>
  <c r="AQ4" i="9"/>
  <c r="AQ3" i="9"/>
  <c r="AQ2" i="9"/>
  <c r="AQ1" i="9"/>
  <c r="AC18" i="3" l="1"/>
  <c r="AC25" i="5"/>
  <c r="AC24" i="5"/>
  <c r="AC23" i="5"/>
  <c r="AC37" i="1"/>
  <c r="AC36" i="1"/>
  <c r="AC35" i="1"/>
  <c r="AC34" i="1"/>
  <c r="AC33" i="1"/>
  <c r="AD33" i="4"/>
  <c r="AD27" i="4"/>
  <c r="AD15" i="4"/>
  <c r="AP199" i="9"/>
  <c r="AO199" i="9"/>
  <c r="AN199" i="9"/>
  <c r="AP198" i="9"/>
  <c r="AO198" i="9"/>
  <c r="AN198" i="9"/>
  <c r="AP197" i="9"/>
  <c r="AO197" i="9"/>
  <c r="AN197" i="9"/>
  <c r="AP160" i="9"/>
  <c r="AO160" i="9"/>
  <c r="AN160" i="9"/>
  <c r="AP159" i="9"/>
  <c r="AO159" i="9"/>
  <c r="AN159" i="9"/>
  <c r="AP158" i="9"/>
  <c r="AO158" i="9"/>
  <c r="AN158" i="9"/>
  <c r="AP127" i="9"/>
  <c r="AO127" i="9"/>
  <c r="AN127" i="9"/>
  <c r="AP126" i="9"/>
  <c r="AO126" i="9"/>
  <c r="AN126" i="9"/>
  <c r="AP125" i="9"/>
  <c r="AO125" i="9"/>
  <c r="AN125" i="9"/>
  <c r="AP124" i="9"/>
  <c r="AO124" i="9"/>
  <c r="AN124" i="9"/>
  <c r="AP123" i="9"/>
  <c r="AO123" i="9"/>
  <c r="AN123" i="9"/>
  <c r="AP122" i="9"/>
  <c r="AO122" i="9"/>
  <c r="AN122" i="9"/>
  <c r="AP121" i="9"/>
  <c r="AO121" i="9"/>
  <c r="AN121" i="9"/>
  <c r="AP120" i="9"/>
  <c r="AO120" i="9"/>
  <c r="AN120" i="9"/>
  <c r="AP119" i="9"/>
  <c r="AO119" i="9"/>
  <c r="AN119" i="9"/>
  <c r="AP86" i="9"/>
  <c r="AO86" i="9"/>
  <c r="AN86" i="9"/>
  <c r="AP85" i="9"/>
  <c r="AO85" i="9"/>
  <c r="AN85" i="9"/>
  <c r="AP84" i="9"/>
  <c r="AO84" i="9"/>
  <c r="AN84" i="9"/>
  <c r="AP83" i="9"/>
  <c r="AO83" i="9"/>
  <c r="AN83" i="9"/>
  <c r="AP82" i="9"/>
  <c r="AO82" i="9"/>
  <c r="AN82" i="9"/>
  <c r="AP81" i="9"/>
  <c r="AO81" i="9"/>
  <c r="AN81" i="9"/>
  <c r="AP80" i="9"/>
  <c r="AO80" i="9"/>
  <c r="AN80" i="9"/>
  <c r="AP79" i="9"/>
  <c r="AO79" i="9"/>
  <c r="AN79" i="9"/>
  <c r="AP44" i="9"/>
  <c r="AO44" i="9"/>
  <c r="AN44" i="9"/>
  <c r="AP43" i="9"/>
  <c r="AO43" i="9"/>
  <c r="AN43" i="9"/>
  <c r="AP41" i="9"/>
  <c r="AO41" i="9"/>
  <c r="AN41" i="9"/>
  <c r="AP6" i="9"/>
  <c r="AO6" i="9"/>
  <c r="AN6" i="9"/>
  <c r="AP5" i="9"/>
  <c r="AO5" i="9"/>
  <c r="AN5" i="9"/>
  <c r="AP4" i="9"/>
  <c r="AO4" i="9"/>
  <c r="AN4" i="9"/>
  <c r="AP3" i="9"/>
  <c r="AO3" i="9"/>
  <c r="AN3" i="9"/>
  <c r="AP2" i="9"/>
  <c r="AO2" i="9"/>
  <c r="AN2" i="9"/>
  <c r="AP1" i="9"/>
  <c r="AO1" i="9"/>
  <c r="AN1" i="9"/>
  <c r="AB18" i="3"/>
  <c r="AA18" i="3"/>
  <c r="AA46" i="3" s="1"/>
  <c r="Z18" i="3"/>
  <c r="AB25" i="5"/>
  <c r="AA25" i="5"/>
  <c r="Z25" i="5"/>
  <c r="AB24" i="5"/>
  <c r="AA24" i="5"/>
  <c r="Z24" i="5"/>
  <c r="AB23" i="5"/>
  <c r="AB51" i="5" s="1"/>
  <c r="AA23" i="5"/>
  <c r="AA50" i="5" s="1"/>
  <c r="Z23" i="5"/>
  <c r="Z51" i="5" s="1"/>
  <c r="AB4" i="2"/>
  <c r="AP42" i="9" s="1"/>
  <c r="AA4" i="2"/>
  <c r="AO42" i="9" s="1"/>
  <c r="AB17" i="2"/>
  <c r="AA17" i="2"/>
  <c r="Z17" i="2"/>
  <c r="AB37" i="1"/>
  <c r="AB36" i="1"/>
  <c r="AB35" i="1"/>
  <c r="AB34" i="1"/>
  <c r="AB33" i="1"/>
  <c r="AB69" i="1" s="1"/>
  <c r="Z37" i="1"/>
  <c r="Z36" i="1"/>
  <c r="Z35" i="1"/>
  <c r="Z34" i="1"/>
  <c r="Z33" i="1"/>
  <c r="Z68" i="1" s="1"/>
  <c r="AA37" i="1"/>
  <c r="AA36" i="1"/>
  <c r="AA35" i="1"/>
  <c r="AA34" i="1"/>
  <c r="AA33" i="1"/>
  <c r="AA68" i="1" s="1"/>
  <c r="AC33" i="4"/>
  <c r="AB33" i="4"/>
  <c r="AA33" i="4"/>
  <c r="AC27" i="4"/>
  <c r="AB27" i="4"/>
  <c r="AA27" i="4"/>
  <c r="AC15" i="4"/>
  <c r="AB15" i="4"/>
  <c r="AA15" i="4"/>
  <c r="AM199" i="9"/>
  <c r="AM198" i="9"/>
  <c r="AM197" i="9"/>
  <c r="AM160" i="9"/>
  <c r="AM159" i="9"/>
  <c r="AM158" i="9"/>
  <c r="AM127" i="9"/>
  <c r="AM126" i="9"/>
  <c r="AM125" i="9"/>
  <c r="AM124" i="9"/>
  <c r="AM123" i="9"/>
  <c r="AM122" i="9"/>
  <c r="AM121" i="9"/>
  <c r="AM120" i="9"/>
  <c r="AM119" i="9"/>
  <c r="AM86" i="9"/>
  <c r="AM85" i="9"/>
  <c r="AM84" i="9"/>
  <c r="AM83" i="9"/>
  <c r="AM82" i="9"/>
  <c r="AM81" i="9"/>
  <c r="AM80" i="9"/>
  <c r="AM79" i="9"/>
  <c r="AM44" i="9"/>
  <c r="AM43" i="9"/>
  <c r="AM42" i="9"/>
  <c r="AM41" i="9"/>
  <c r="AM6" i="9"/>
  <c r="AM5" i="9"/>
  <c r="AM4" i="9"/>
  <c r="AM3" i="9"/>
  <c r="AM2" i="9"/>
  <c r="AM1" i="9"/>
  <c r="Y18" i="3"/>
  <c r="Y35" i="3" s="1"/>
  <c r="Y25" i="5"/>
  <c r="Y24" i="5"/>
  <c r="Y23" i="5"/>
  <c r="Y51" i="5" s="1"/>
  <c r="Y17" i="2"/>
  <c r="Y37" i="1"/>
  <c r="Y36" i="1"/>
  <c r="Y35" i="1"/>
  <c r="Y34" i="1"/>
  <c r="Y33" i="1"/>
  <c r="AM7" i="9" s="1"/>
  <c r="Z33" i="4"/>
  <c r="Z27" i="4"/>
  <c r="Z15" i="4"/>
  <c r="AL199" i="9"/>
  <c r="AL198" i="9"/>
  <c r="AL197" i="9"/>
  <c r="AL160" i="9"/>
  <c r="AL159" i="9"/>
  <c r="AL158" i="9"/>
  <c r="AL127" i="9"/>
  <c r="AL126" i="9"/>
  <c r="AL125" i="9"/>
  <c r="AL124" i="9"/>
  <c r="AL123" i="9"/>
  <c r="AL122" i="9"/>
  <c r="AL121" i="9"/>
  <c r="AL120" i="9"/>
  <c r="AL119" i="9"/>
  <c r="AL86" i="9"/>
  <c r="AL85" i="9"/>
  <c r="AL84" i="9"/>
  <c r="AL83" i="9"/>
  <c r="AL82" i="9"/>
  <c r="AL81" i="9"/>
  <c r="AL80" i="9"/>
  <c r="AL79" i="9"/>
  <c r="AL44" i="9"/>
  <c r="AL43" i="9"/>
  <c r="AL42" i="9"/>
  <c r="AL41" i="9"/>
  <c r="AL6" i="9"/>
  <c r="AL5" i="9"/>
  <c r="AL4" i="9"/>
  <c r="AL3" i="9"/>
  <c r="AL2" i="9"/>
  <c r="AL1" i="9"/>
  <c r="AK199" i="9"/>
  <c r="AK198" i="9"/>
  <c r="AK197" i="9"/>
  <c r="AK160" i="9"/>
  <c r="AK159" i="9"/>
  <c r="AK158" i="9"/>
  <c r="AK127" i="9"/>
  <c r="AK126" i="9"/>
  <c r="AK125" i="9"/>
  <c r="AK124" i="9"/>
  <c r="AK123" i="9"/>
  <c r="AK122" i="9"/>
  <c r="AK121" i="9"/>
  <c r="AK120" i="9"/>
  <c r="AK119" i="9"/>
  <c r="AK86" i="9"/>
  <c r="AK85" i="9"/>
  <c r="AK84" i="9"/>
  <c r="AK83" i="9"/>
  <c r="AK82" i="9"/>
  <c r="AK81" i="9"/>
  <c r="AK80" i="9"/>
  <c r="AK79" i="9"/>
  <c r="AK44" i="9"/>
  <c r="AK43" i="9"/>
  <c r="AK42" i="9"/>
  <c r="AK41" i="9"/>
  <c r="AK6" i="9"/>
  <c r="AK5" i="9"/>
  <c r="AK4" i="9"/>
  <c r="AK3" i="9"/>
  <c r="AK2" i="9"/>
  <c r="AK1" i="9"/>
  <c r="X33" i="1"/>
  <c r="X18" i="3"/>
  <c r="X45" i="3" s="1"/>
  <c r="W18" i="3"/>
  <c r="AK128" i="9" s="1"/>
  <c r="X25" i="5"/>
  <c r="W25" i="5"/>
  <c r="X24" i="5"/>
  <c r="W24" i="5"/>
  <c r="X23" i="5"/>
  <c r="W23" i="5"/>
  <c r="AK87" i="9" s="1"/>
  <c r="X17" i="2"/>
  <c r="X22" i="2" s="1"/>
  <c r="AL45" i="9" s="1"/>
  <c r="W17" i="2"/>
  <c r="W22" i="2" s="1"/>
  <c r="AK45" i="9" s="1"/>
  <c r="X37" i="1"/>
  <c r="X36" i="1"/>
  <c r="X35" i="1"/>
  <c r="X34" i="1"/>
  <c r="W37" i="1"/>
  <c r="W36" i="1"/>
  <c r="W35" i="1"/>
  <c r="W34" i="1"/>
  <c r="W33" i="1"/>
  <c r="AK7" i="9" s="1"/>
  <c r="Y33" i="4"/>
  <c r="X33" i="4"/>
  <c r="Y27" i="4"/>
  <c r="X27" i="4"/>
  <c r="Y15" i="4"/>
  <c r="X15" i="4"/>
  <c r="AJ199" i="9"/>
  <c r="AJ198" i="9"/>
  <c r="AJ197" i="9"/>
  <c r="AJ160" i="9"/>
  <c r="AJ159" i="9"/>
  <c r="AJ158" i="9"/>
  <c r="AJ127" i="9"/>
  <c r="AJ126" i="9"/>
  <c r="AJ125" i="9"/>
  <c r="AJ124" i="9"/>
  <c r="AJ123" i="9"/>
  <c r="AJ122" i="9"/>
  <c r="AJ121" i="9"/>
  <c r="AJ120" i="9"/>
  <c r="AJ119" i="9"/>
  <c r="AJ86" i="9"/>
  <c r="AJ85" i="9"/>
  <c r="AJ84" i="9"/>
  <c r="AJ83" i="9"/>
  <c r="AJ82" i="9"/>
  <c r="AJ81" i="9"/>
  <c r="AJ80" i="9"/>
  <c r="AJ79" i="9"/>
  <c r="AJ44" i="9"/>
  <c r="AJ43" i="9"/>
  <c r="AJ42" i="9"/>
  <c r="AJ41" i="9"/>
  <c r="AJ6" i="9"/>
  <c r="AJ5" i="9"/>
  <c r="AJ4" i="9"/>
  <c r="AJ3" i="9"/>
  <c r="AJ2" i="9"/>
  <c r="AJ1" i="9"/>
  <c r="V18" i="3"/>
  <c r="AJ128" i="9" s="1"/>
  <c r="V25" i="5"/>
  <c r="V24" i="5"/>
  <c r="V23" i="5"/>
  <c r="AJ87" i="9" s="1"/>
  <c r="V17" i="2"/>
  <c r="V22" i="2" s="1"/>
  <c r="V37" i="1"/>
  <c r="V36" i="1"/>
  <c r="V35" i="1"/>
  <c r="V34" i="1"/>
  <c r="V33" i="1"/>
  <c r="W33" i="4"/>
  <c r="W27" i="4"/>
  <c r="W15" i="4"/>
  <c r="AI199" i="9"/>
  <c r="AI198" i="9"/>
  <c r="AI197" i="9"/>
  <c r="AI160" i="9"/>
  <c r="AI159" i="9"/>
  <c r="AI158" i="9"/>
  <c r="AI127" i="9"/>
  <c r="AI126" i="9"/>
  <c r="AI125" i="9"/>
  <c r="AI124" i="9"/>
  <c r="AI123" i="9"/>
  <c r="AI122" i="9"/>
  <c r="AI121" i="9"/>
  <c r="AI120" i="9"/>
  <c r="AI119" i="9"/>
  <c r="AI86" i="9"/>
  <c r="AI85" i="9"/>
  <c r="AI84" i="9"/>
  <c r="AI83" i="9"/>
  <c r="AI82" i="9"/>
  <c r="AI81" i="9"/>
  <c r="AI80" i="9"/>
  <c r="AI79" i="9"/>
  <c r="AI44" i="9"/>
  <c r="AI43" i="9"/>
  <c r="AI42" i="9"/>
  <c r="AI41" i="9"/>
  <c r="AI6" i="9"/>
  <c r="AI5" i="9"/>
  <c r="AI4" i="9"/>
  <c r="AI3" i="9"/>
  <c r="AI2" i="9"/>
  <c r="AI1" i="9"/>
  <c r="U18" i="3"/>
  <c r="U41" i="3" s="1"/>
  <c r="U23" i="5"/>
  <c r="U43" i="5" s="1"/>
  <c r="U25" i="5"/>
  <c r="U24" i="5"/>
  <c r="U17" i="2"/>
  <c r="U22" i="2" s="1"/>
  <c r="U35" i="2" s="1"/>
  <c r="U37" i="1"/>
  <c r="U33" i="1"/>
  <c r="U36" i="1"/>
  <c r="U35" i="1"/>
  <c r="U34" i="1"/>
  <c r="U42" i="1"/>
  <c r="U58" i="1"/>
  <c r="V33" i="4"/>
  <c r="V27" i="4"/>
  <c r="V15" i="4"/>
  <c r="AH199" i="9"/>
  <c r="AH198" i="9"/>
  <c r="AH197" i="9"/>
  <c r="AH160" i="9"/>
  <c r="AH159" i="9"/>
  <c r="AH158" i="9"/>
  <c r="AH127" i="9"/>
  <c r="AH126" i="9"/>
  <c r="AH125" i="9"/>
  <c r="AH124" i="9"/>
  <c r="AH123" i="9"/>
  <c r="AH122" i="9"/>
  <c r="AH121" i="9"/>
  <c r="AH120" i="9"/>
  <c r="AH119" i="9"/>
  <c r="AH86" i="9"/>
  <c r="AH85" i="9"/>
  <c r="AH84" i="9"/>
  <c r="AH83" i="9"/>
  <c r="AH82" i="9"/>
  <c r="AH81" i="9"/>
  <c r="AH80" i="9"/>
  <c r="AH79" i="9"/>
  <c r="AH44" i="9"/>
  <c r="AH43" i="9"/>
  <c r="AH42" i="9"/>
  <c r="AH41" i="9"/>
  <c r="AH6" i="9"/>
  <c r="AH5" i="9"/>
  <c r="AH4" i="9"/>
  <c r="AH3" i="9"/>
  <c r="AH2" i="9"/>
  <c r="AH1" i="9"/>
  <c r="T18" i="3"/>
  <c r="T36" i="3" s="1"/>
  <c r="T23" i="5"/>
  <c r="T38" i="5" s="1"/>
  <c r="T25" i="5"/>
  <c r="T24" i="5"/>
  <c r="T17" i="2"/>
  <c r="T37" i="1"/>
  <c r="T33" i="1"/>
  <c r="T36" i="1"/>
  <c r="T35" i="1"/>
  <c r="T34" i="1"/>
  <c r="T42" i="1"/>
  <c r="U27" i="4"/>
  <c r="U33" i="4"/>
  <c r="U15" i="4"/>
  <c r="S18" i="3"/>
  <c r="S40" i="3" s="1"/>
  <c r="S36" i="3"/>
  <c r="S45" i="3"/>
  <c r="S23" i="5"/>
  <c r="S36" i="5" s="1"/>
  <c r="S46" i="5"/>
  <c r="S25" i="5"/>
  <c r="S24" i="5"/>
  <c r="S4" i="2"/>
  <c r="S22" i="2"/>
  <c r="S40" i="2" s="1"/>
  <c r="S17" i="2"/>
  <c r="S33" i="2"/>
  <c r="S37" i="1"/>
  <c r="S33" i="1"/>
  <c r="S46" i="1" s="1"/>
  <c r="S36" i="1"/>
  <c r="S35" i="1"/>
  <c r="S34" i="1"/>
  <c r="S68" i="1"/>
  <c r="T33" i="4"/>
  <c r="T27" i="4"/>
  <c r="T15" i="4"/>
  <c r="J19" i="4"/>
  <c r="I19" i="4"/>
  <c r="H19" i="4"/>
  <c r="G19" i="4"/>
  <c r="F19" i="4"/>
  <c r="E19" i="4"/>
  <c r="R19" i="4"/>
  <c r="Q19" i="4"/>
  <c r="P19" i="4"/>
  <c r="O19" i="4"/>
  <c r="N19" i="4"/>
  <c r="M19" i="4"/>
  <c r="L19" i="4"/>
  <c r="K19" i="4"/>
  <c r="R31" i="4"/>
  <c r="AE199" i="9" s="1"/>
  <c r="Q31" i="4"/>
  <c r="AD199" i="9" s="1"/>
  <c r="P31" i="4"/>
  <c r="AC199" i="9" s="1"/>
  <c r="O31" i="4"/>
  <c r="AB199" i="9" s="1"/>
  <c r="N31" i="4"/>
  <c r="AA199" i="9" s="1"/>
  <c r="M31" i="4"/>
  <c r="Z199" i="9" s="1"/>
  <c r="L31" i="4"/>
  <c r="Y199" i="9" s="1"/>
  <c r="K31" i="4"/>
  <c r="X199" i="9" s="1"/>
  <c r="J31" i="4"/>
  <c r="W199" i="9" s="1"/>
  <c r="I31" i="4"/>
  <c r="V199" i="9" s="1"/>
  <c r="H31" i="4"/>
  <c r="U199" i="9" s="1"/>
  <c r="G31" i="4"/>
  <c r="T199" i="9" s="1"/>
  <c r="F31" i="4"/>
  <c r="S199" i="9" s="1"/>
  <c r="E31" i="4"/>
  <c r="R199" i="9" s="1"/>
  <c r="R6" i="4"/>
  <c r="AE198" i="9" s="1"/>
  <c r="Q6" i="4"/>
  <c r="AD198" i="9" s="1"/>
  <c r="P6" i="4"/>
  <c r="AC198" i="9" s="1"/>
  <c r="O6" i="4"/>
  <c r="AB198" i="9" s="1"/>
  <c r="N6" i="4"/>
  <c r="AA198" i="9" s="1"/>
  <c r="M6" i="4"/>
  <c r="Z198" i="9" s="1"/>
  <c r="L6" i="4"/>
  <c r="Y198" i="9" s="1"/>
  <c r="K6" i="4"/>
  <c r="X198" i="9" s="1"/>
  <c r="J6" i="4"/>
  <c r="W198" i="9" s="1"/>
  <c r="I6" i="4"/>
  <c r="V198" i="9" s="1"/>
  <c r="H6" i="4"/>
  <c r="U198" i="9" s="1"/>
  <c r="G6" i="4"/>
  <c r="T198" i="9" s="1"/>
  <c r="F6" i="4"/>
  <c r="S198" i="9" s="1"/>
  <c r="E6" i="4"/>
  <c r="R198" i="9" s="1"/>
  <c r="AE197" i="9"/>
  <c r="AD197" i="9"/>
  <c r="AC197" i="9"/>
  <c r="AB197" i="9"/>
  <c r="AA197" i="9"/>
  <c r="Z197" i="9"/>
  <c r="Y197" i="9"/>
  <c r="X197" i="9"/>
  <c r="W197" i="9"/>
  <c r="V197" i="9"/>
  <c r="U197" i="9"/>
  <c r="T197" i="9"/>
  <c r="S197" i="9"/>
  <c r="R197" i="9"/>
  <c r="AE158" i="9"/>
  <c r="AD158" i="9"/>
  <c r="AC158" i="9"/>
  <c r="AB158" i="9"/>
  <c r="AA158" i="9"/>
  <c r="Z158" i="9"/>
  <c r="Y158" i="9"/>
  <c r="X158" i="9"/>
  <c r="W158" i="9"/>
  <c r="V158" i="9"/>
  <c r="U158" i="9"/>
  <c r="T158" i="9"/>
  <c r="S158" i="9"/>
  <c r="R158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S119" i="9"/>
  <c r="R11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AE1" i="9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Q15" i="3"/>
  <c r="AE127" i="9" s="1"/>
  <c r="P15" i="3"/>
  <c r="AD127" i="9" s="1"/>
  <c r="O15" i="3"/>
  <c r="AC127" i="9" s="1"/>
  <c r="N15" i="3"/>
  <c r="AB127" i="9" s="1"/>
  <c r="M15" i="3"/>
  <c r="AA127" i="9" s="1"/>
  <c r="L15" i="3"/>
  <c r="Z127" i="9" s="1"/>
  <c r="K15" i="3"/>
  <c r="Y127" i="9" s="1"/>
  <c r="J15" i="3"/>
  <c r="I15" i="3"/>
  <c r="W127" i="9" s="1"/>
  <c r="H15" i="3"/>
  <c r="V127" i="9" s="1"/>
  <c r="G15" i="3"/>
  <c r="U127" i="9" s="1"/>
  <c r="F15" i="3"/>
  <c r="E15" i="3"/>
  <c r="D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Q13" i="3"/>
  <c r="P13" i="3"/>
  <c r="AD126" i="9" s="1"/>
  <c r="O13" i="3"/>
  <c r="AC126" i="9" s="1"/>
  <c r="N13" i="3"/>
  <c r="AB126" i="9" s="1"/>
  <c r="M13" i="3"/>
  <c r="AA126" i="9" s="1"/>
  <c r="L13" i="3"/>
  <c r="Z126" i="9" s="1"/>
  <c r="K13" i="3"/>
  <c r="J13" i="3"/>
  <c r="X126" i="9" s="1"/>
  <c r="I13" i="3"/>
  <c r="H13" i="3"/>
  <c r="V126" i="9" s="1"/>
  <c r="G13" i="3"/>
  <c r="U126" i="9" s="1"/>
  <c r="F13" i="3"/>
  <c r="T126" i="9" s="1"/>
  <c r="E13" i="3"/>
  <c r="S126" i="9" s="1"/>
  <c r="D13" i="3"/>
  <c r="R126" i="9" s="1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Q11" i="3"/>
  <c r="AE125" i="9" s="1"/>
  <c r="P11" i="3"/>
  <c r="AD125" i="9" s="1"/>
  <c r="O11" i="3"/>
  <c r="AC125" i="9" s="1"/>
  <c r="N11" i="3"/>
  <c r="AB125" i="9" s="1"/>
  <c r="M11" i="3"/>
  <c r="AA125" i="9" s="1"/>
  <c r="L11" i="3"/>
  <c r="Z125" i="9" s="1"/>
  <c r="K11" i="3"/>
  <c r="J11" i="3"/>
  <c r="X125" i="9" s="1"/>
  <c r="I11" i="3"/>
  <c r="H11" i="3"/>
  <c r="V125" i="9" s="1"/>
  <c r="G11" i="3"/>
  <c r="F11" i="3"/>
  <c r="T125" i="9" s="1"/>
  <c r="E11" i="3"/>
  <c r="S125" i="9" s="1"/>
  <c r="D11" i="3"/>
  <c r="R125" i="9" s="1"/>
  <c r="Q10" i="3"/>
  <c r="AE124" i="9" s="1"/>
  <c r="P10" i="3"/>
  <c r="O10" i="3"/>
  <c r="AC124" i="9" s="1"/>
  <c r="N10" i="3"/>
  <c r="AB124" i="9" s="1"/>
  <c r="M10" i="3"/>
  <c r="L10" i="3"/>
  <c r="K10" i="3"/>
  <c r="Y124" i="9" s="1"/>
  <c r="J10" i="3"/>
  <c r="X124" i="9" s="1"/>
  <c r="I10" i="3"/>
  <c r="H10" i="3"/>
  <c r="V124" i="9" s="1"/>
  <c r="G10" i="3"/>
  <c r="F10" i="3"/>
  <c r="T124" i="9" s="1"/>
  <c r="E10" i="3"/>
  <c r="D10" i="3"/>
  <c r="R124" i="9" s="1"/>
  <c r="Q9" i="3"/>
  <c r="P9" i="3"/>
  <c r="AD123" i="9" s="1"/>
  <c r="O9" i="3"/>
  <c r="AC123" i="9" s="1"/>
  <c r="N9" i="3"/>
  <c r="AB123" i="9" s="1"/>
  <c r="M9" i="3"/>
  <c r="AA123" i="9" s="1"/>
  <c r="L9" i="3"/>
  <c r="Z123" i="9" s="1"/>
  <c r="K9" i="3"/>
  <c r="J9" i="3"/>
  <c r="X123" i="9" s="1"/>
  <c r="I9" i="3"/>
  <c r="H9" i="3"/>
  <c r="V123" i="9" s="1"/>
  <c r="G9" i="3"/>
  <c r="F9" i="3"/>
  <c r="E9" i="3"/>
  <c r="D9" i="3"/>
  <c r="R123" i="9" s="1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Q7" i="3"/>
  <c r="AE122" i="9" s="1"/>
  <c r="P7" i="3"/>
  <c r="AD122" i="9" s="1"/>
  <c r="O7" i="3"/>
  <c r="AC122" i="9" s="1"/>
  <c r="N7" i="3"/>
  <c r="M7" i="3"/>
  <c r="L7" i="3"/>
  <c r="Z122" i="9" s="1"/>
  <c r="K7" i="3"/>
  <c r="Y122" i="9" s="1"/>
  <c r="J7" i="3"/>
  <c r="X122" i="9" s="1"/>
  <c r="I7" i="3"/>
  <c r="W122" i="9" s="1"/>
  <c r="H7" i="3"/>
  <c r="V122" i="9" s="1"/>
  <c r="G7" i="3"/>
  <c r="U122" i="9" s="1"/>
  <c r="F7" i="3"/>
  <c r="E7" i="3"/>
  <c r="D7" i="3"/>
  <c r="Q6" i="3"/>
  <c r="AE121" i="9" s="1"/>
  <c r="P6" i="3"/>
  <c r="AD121" i="9" s="1"/>
  <c r="O6" i="3"/>
  <c r="AC121" i="9" s="1"/>
  <c r="N6" i="3"/>
  <c r="AB121" i="9" s="1"/>
  <c r="M6" i="3"/>
  <c r="AA121" i="9" s="1"/>
  <c r="L6" i="3"/>
  <c r="Z121" i="9" s="1"/>
  <c r="K6" i="3"/>
  <c r="Y121" i="9" s="1"/>
  <c r="J6" i="3"/>
  <c r="X121" i="9" s="1"/>
  <c r="I6" i="3"/>
  <c r="H6" i="3"/>
  <c r="V121" i="9" s="1"/>
  <c r="G6" i="3"/>
  <c r="F6" i="3"/>
  <c r="T121" i="9" s="1"/>
  <c r="E6" i="3"/>
  <c r="S121" i="9" s="1"/>
  <c r="D6" i="3"/>
  <c r="R121" i="9" s="1"/>
  <c r="Q5" i="3"/>
  <c r="P5" i="3"/>
  <c r="AD120" i="9" s="1"/>
  <c r="O5" i="3"/>
  <c r="AC120" i="9" s="1"/>
  <c r="N5" i="3"/>
  <c r="AB120" i="9" s="1"/>
  <c r="M5" i="3"/>
  <c r="AA120" i="9" s="1"/>
  <c r="L5" i="3"/>
  <c r="Z120" i="9" s="1"/>
  <c r="K5" i="3"/>
  <c r="Y120" i="9" s="1"/>
  <c r="J5" i="3"/>
  <c r="X120" i="9" s="1"/>
  <c r="I5" i="3"/>
  <c r="H5" i="3"/>
  <c r="V120" i="9" s="1"/>
  <c r="G5" i="3"/>
  <c r="U120" i="9" s="1"/>
  <c r="F5" i="3"/>
  <c r="T120" i="9" s="1"/>
  <c r="E5" i="3"/>
  <c r="S120" i="9" s="1"/>
  <c r="D5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Q20" i="5"/>
  <c r="AE160" i="9" s="1"/>
  <c r="P20" i="5"/>
  <c r="O20" i="5"/>
  <c r="N20" i="5"/>
  <c r="AB160" i="9" s="1"/>
  <c r="M20" i="5"/>
  <c r="L20" i="5"/>
  <c r="K20" i="5"/>
  <c r="Y160" i="9" s="1"/>
  <c r="J20" i="5"/>
  <c r="X160" i="9" s="1"/>
  <c r="I20" i="5"/>
  <c r="W160" i="9" s="1"/>
  <c r="H20" i="5"/>
  <c r="G20" i="5"/>
  <c r="F20" i="5"/>
  <c r="T160" i="9" s="1"/>
  <c r="E20" i="5"/>
  <c r="S160" i="9" s="1"/>
  <c r="Q19" i="5"/>
  <c r="P19" i="5"/>
  <c r="AD159" i="9" s="1"/>
  <c r="O19" i="5"/>
  <c r="AC159" i="9" s="1"/>
  <c r="N19" i="5"/>
  <c r="M19" i="5"/>
  <c r="L19" i="5"/>
  <c r="Z159" i="9" s="1"/>
  <c r="K19" i="5"/>
  <c r="Y159" i="9" s="1"/>
  <c r="J19" i="5"/>
  <c r="I19" i="5"/>
  <c r="W159" i="9" s="1"/>
  <c r="H19" i="5"/>
  <c r="V159" i="9" s="1"/>
  <c r="G19" i="5"/>
  <c r="U159" i="9" s="1"/>
  <c r="F19" i="5"/>
  <c r="E19" i="5"/>
  <c r="Q18" i="5"/>
  <c r="AE86" i="9" s="1"/>
  <c r="P18" i="5"/>
  <c r="AD86" i="9" s="1"/>
  <c r="O18" i="5"/>
  <c r="N18" i="5"/>
  <c r="AB86" i="9" s="1"/>
  <c r="M18" i="5"/>
  <c r="AA86" i="9" s="1"/>
  <c r="L18" i="5"/>
  <c r="Z86" i="9" s="1"/>
  <c r="K18" i="5"/>
  <c r="Y86" i="9" s="1"/>
  <c r="J18" i="5"/>
  <c r="X86" i="9" s="1"/>
  <c r="I18" i="5"/>
  <c r="W86" i="9" s="1"/>
  <c r="H18" i="5"/>
  <c r="V86" i="9" s="1"/>
  <c r="G18" i="5"/>
  <c r="U86" i="9" s="1"/>
  <c r="F18" i="5"/>
  <c r="E18" i="5"/>
  <c r="S86" i="9" s="1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Q16" i="5"/>
  <c r="P16" i="5"/>
  <c r="AD85" i="9" s="1"/>
  <c r="O16" i="5"/>
  <c r="N16" i="5"/>
  <c r="M16" i="5"/>
  <c r="L16" i="5"/>
  <c r="Z85" i="9" s="1"/>
  <c r="K16" i="5"/>
  <c r="Y85" i="9" s="1"/>
  <c r="J16" i="5"/>
  <c r="X85" i="9" s="1"/>
  <c r="I16" i="5"/>
  <c r="H16" i="5"/>
  <c r="G16" i="5"/>
  <c r="U85" i="9" s="1"/>
  <c r="F16" i="5"/>
  <c r="E16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Q11" i="5"/>
  <c r="P11" i="5"/>
  <c r="O11" i="5"/>
  <c r="AC84" i="9" s="1"/>
  <c r="N11" i="5"/>
  <c r="AB84" i="9" s="1"/>
  <c r="M11" i="5"/>
  <c r="AA84" i="9" s="1"/>
  <c r="L11" i="5"/>
  <c r="K11" i="5"/>
  <c r="J11" i="5"/>
  <c r="I11" i="5"/>
  <c r="H11" i="5"/>
  <c r="V84" i="9" s="1"/>
  <c r="G11" i="5"/>
  <c r="U84" i="9" s="1"/>
  <c r="F11" i="5"/>
  <c r="T84" i="9" s="1"/>
  <c r="E11" i="5"/>
  <c r="Q10" i="5"/>
  <c r="P10" i="5"/>
  <c r="AD83" i="9" s="1"/>
  <c r="O10" i="5"/>
  <c r="AC83" i="9" s="1"/>
  <c r="N10" i="5"/>
  <c r="M10" i="5"/>
  <c r="L10" i="5"/>
  <c r="K10" i="5"/>
  <c r="J10" i="5"/>
  <c r="I10" i="5"/>
  <c r="W83" i="9" s="1"/>
  <c r="H10" i="5"/>
  <c r="V83" i="9" s="1"/>
  <c r="G10" i="5"/>
  <c r="F10" i="5"/>
  <c r="E10" i="5"/>
  <c r="S83" i="9" s="1"/>
  <c r="Q9" i="5"/>
  <c r="P9" i="5"/>
  <c r="O9" i="5"/>
  <c r="N9" i="5"/>
  <c r="M9" i="5"/>
  <c r="L9" i="5"/>
  <c r="K9" i="5"/>
  <c r="J9" i="5"/>
  <c r="I9" i="5"/>
  <c r="H9" i="5"/>
  <c r="G9" i="5"/>
  <c r="F9" i="5"/>
  <c r="E9" i="5"/>
  <c r="Q8" i="5"/>
  <c r="P8" i="5"/>
  <c r="O8" i="5"/>
  <c r="N8" i="5"/>
  <c r="M8" i="5"/>
  <c r="L8" i="5"/>
  <c r="K8" i="5"/>
  <c r="J8" i="5"/>
  <c r="I8" i="5"/>
  <c r="H8" i="5"/>
  <c r="G8" i="5"/>
  <c r="F8" i="5"/>
  <c r="E8" i="5"/>
  <c r="Q7" i="5"/>
  <c r="P7" i="5"/>
  <c r="AD82" i="9" s="1"/>
  <c r="O7" i="5"/>
  <c r="AC82" i="9" s="1"/>
  <c r="N7" i="5"/>
  <c r="AB82" i="9" s="1"/>
  <c r="M7" i="5"/>
  <c r="L7" i="5"/>
  <c r="K7" i="5"/>
  <c r="Y82" i="9" s="1"/>
  <c r="J7" i="5"/>
  <c r="I7" i="5"/>
  <c r="H7" i="5"/>
  <c r="V82" i="9" s="1"/>
  <c r="G7" i="5"/>
  <c r="U82" i="9" s="1"/>
  <c r="F7" i="5"/>
  <c r="T82" i="9"/>
  <c r="E7" i="5"/>
  <c r="S82" i="9" s="1"/>
  <c r="Q6" i="5"/>
  <c r="AE81" i="9" s="1"/>
  <c r="P6" i="5"/>
  <c r="AD81" i="9"/>
  <c r="O6" i="5"/>
  <c r="AC81" i="9" s="1"/>
  <c r="N6" i="5"/>
  <c r="M6" i="5"/>
  <c r="AA81" i="9" s="1"/>
  <c r="L6" i="5"/>
  <c r="K6" i="5"/>
  <c r="Y81" i="9" s="1"/>
  <c r="J6" i="5"/>
  <c r="I6" i="5"/>
  <c r="W81" i="9" s="1"/>
  <c r="H6" i="5"/>
  <c r="G6" i="5"/>
  <c r="F6" i="5"/>
  <c r="T81" i="9" s="1"/>
  <c r="E6" i="5"/>
  <c r="S81" i="9" s="1"/>
  <c r="Q5" i="5"/>
  <c r="P5" i="5"/>
  <c r="O5" i="5"/>
  <c r="N5" i="5"/>
  <c r="M5" i="5"/>
  <c r="L5" i="5"/>
  <c r="K5" i="5"/>
  <c r="J5" i="5"/>
  <c r="I5" i="5"/>
  <c r="H5" i="5"/>
  <c r="G5" i="5"/>
  <c r="F5" i="5"/>
  <c r="E5" i="5"/>
  <c r="Q4" i="5"/>
  <c r="AE80" i="9" s="1"/>
  <c r="P4" i="5"/>
  <c r="O4" i="5"/>
  <c r="AC80" i="9" s="1"/>
  <c r="N4" i="5"/>
  <c r="AB80" i="9" s="1"/>
  <c r="M4" i="5"/>
  <c r="L4" i="5"/>
  <c r="K4" i="5"/>
  <c r="Y80" i="9" s="1"/>
  <c r="J4" i="5"/>
  <c r="X80" i="9" s="1"/>
  <c r="I4" i="5"/>
  <c r="W80" i="9" s="1"/>
  <c r="H4" i="5"/>
  <c r="G4" i="5"/>
  <c r="U80" i="9" s="1"/>
  <c r="F4" i="5"/>
  <c r="E4" i="5"/>
  <c r="S80" i="9" s="1"/>
  <c r="D22" i="5"/>
  <c r="D21" i="5"/>
  <c r="D20" i="5"/>
  <c r="R160" i="9" s="1"/>
  <c r="D19" i="5"/>
  <c r="D18" i="5"/>
  <c r="R86" i="9" s="1"/>
  <c r="D17" i="5"/>
  <c r="D16" i="5"/>
  <c r="R85" i="9" s="1"/>
  <c r="D15" i="5"/>
  <c r="D14" i="5"/>
  <c r="D13" i="5"/>
  <c r="D12" i="5"/>
  <c r="D11" i="5"/>
  <c r="R84" i="9" s="1"/>
  <c r="D10" i="5"/>
  <c r="D9" i="5"/>
  <c r="D8" i="5"/>
  <c r="D7" i="5"/>
  <c r="R82" i="9" s="1"/>
  <c r="D6" i="5"/>
  <c r="D5" i="5"/>
  <c r="D4" i="5"/>
  <c r="R80" i="9" s="1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Q12" i="2"/>
  <c r="AE44" i="9" s="1"/>
  <c r="P12" i="2"/>
  <c r="AD44" i="9" s="1"/>
  <c r="O12" i="2"/>
  <c r="AC44" i="9" s="1"/>
  <c r="N12" i="2"/>
  <c r="M12" i="2"/>
  <c r="L12" i="2"/>
  <c r="K12" i="2"/>
  <c r="Y44" i="9" s="1"/>
  <c r="J12" i="2"/>
  <c r="X44" i="9" s="1"/>
  <c r="I12" i="2"/>
  <c r="W44" i="9" s="1"/>
  <c r="H12" i="2"/>
  <c r="G12" i="2"/>
  <c r="U44" i="9" s="1"/>
  <c r="F12" i="2"/>
  <c r="T44" i="9" s="1"/>
  <c r="E12" i="2"/>
  <c r="S44" i="9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Q9" i="2"/>
  <c r="P9" i="2"/>
  <c r="AD43" i="9" s="1"/>
  <c r="O9" i="2"/>
  <c r="N9" i="2"/>
  <c r="M9" i="2"/>
  <c r="L9" i="2"/>
  <c r="Z43" i="9" s="1"/>
  <c r="K9" i="2"/>
  <c r="Y43" i="9" s="1"/>
  <c r="J9" i="2"/>
  <c r="I9" i="2"/>
  <c r="H9" i="2"/>
  <c r="V43" i="9" s="1"/>
  <c r="G9" i="2"/>
  <c r="F9" i="2"/>
  <c r="E9" i="2"/>
  <c r="S43" i="9" s="1"/>
  <c r="Q8" i="2"/>
  <c r="P8" i="2"/>
  <c r="O8" i="2"/>
  <c r="N8" i="2"/>
  <c r="M8" i="2"/>
  <c r="L8" i="2"/>
  <c r="K8" i="2"/>
  <c r="J8" i="2"/>
  <c r="I8" i="2"/>
  <c r="H8" i="2"/>
  <c r="G8" i="2"/>
  <c r="F8" i="2"/>
  <c r="E8" i="2"/>
  <c r="Q7" i="2"/>
  <c r="P7" i="2"/>
  <c r="O7" i="2"/>
  <c r="N7" i="2"/>
  <c r="M7" i="2"/>
  <c r="L7" i="2"/>
  <c r="K7" i="2"/>
  <c r="J7" i="2"/>
  <c r="I7" i="2"/>
  <c r="H7" i="2"/>
  <c r="G7" i="2"/>
  <c r="F7" i="2"/>
  <c r="E7" i="2"/>
  <c r="Q6" i="2"/>
  <c r="P6" i="2"/>
  <c r="O6" i="2"/>
  <c r="N6" i="2"/>
  <c r="M6" i="2"/>
  <c r="L6" i="2"/>
  <c r="K6" i="2"/>
  <c r="J6" i="2"/>
  <c r="I6" i="2"/>
  <c r="H6" i="2"/>
  <c r="G6" i="2"/>
  <c r="F6" i="2"/>
  <c r="E6" i="2"/>
  <c r="Q5" i="2"/>
  <c r="P5" i="2"/>
  <c r="O5" i="2"/>
  <c r="N5" i="2"/>
  <c r="M5" i="2"/>
  <c r="L5" i="2"/>
  <c r="K5" i="2"/>
  <c r="J5" i="2"/>
  <c r="I5" i="2"/>
  <c r="H5" i="2"/>
  <c r="G5" i="2"/>
  <c r="F5" i="2"/>
  <c r="E5" i="2"/>
  <c r="D21" i="2"/>
  <c r="D20" i="2"/>
  <c r="D19" i="2"/>
  <c r="D18" i="2"/>
  <c r="D16" i="2"/>
  <c r="D15" i="2"/>
  <c r="D14" i="2"/>
  <c r="D13" i="2"/>
  <c r="D12" i="2"/>
  <c r="R44" i="9" s="1"/>
  <c r="D11" i="2"/>
  <c r="D10" i="2"/>
  <c r="D9" i="2"/>
  <c r="D8" i="2"/>
  <c r="D7" i="2"/>
  <c r="D6" i="2"/>
  <c r="D5" i="2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30" i="1"/>
  <c r="AE6" i="9" s="1"/>
  <c r="P30" i="1"/>
  <c r="AD6" i="9" s="1"/>
  <c r="O30" i="1"/>
  <c r="AC6" i="9" s="1"/>
  <c r="N30" i="1"/>
  <c r="M30" i="1"/>
  <c r="AA6" i="9" s="1"/>
  <c r="L30" i="1"/>
  <c r="K30" i="1"/>
  <c r="Y6" i="9" s="1"/>
  <c r="J30" i="1"/>
  <c r="X6" i="9" s="1"/>
  <c r="I30" i="1"/>
  <c r="W6" i="9" s="1"/>
  <c r="H30" i="1"/>
  <c r="G30" i="1"/>
  <c r="U6" i="9" s="1"/>
  <c r="F30" i="1"/>
  <c r="E30" i="1"/>
  <c r="S6" i="9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Q24" i="1"/>
  <c r="AE5" i="9" s="1"/>
  <c r="P24" i="1"/>
  <c r="O24" i="1"/>
  <c r="N24" i="1"/>
  <c r="M24" i="1"/>
  <c r="AA5" i="9" s="1"/>
  <c r="L24" i="1"/>
  <c r="Z5" i="9" s="1"/>
  <c r="K24" i="1"/>
  <c r="J24" i="1"/>
  <c r="X5" i="9" s="1"/>
  <c r="I24" i="1"/>
  <c r="W5" i="9" s="1"/>
  <c r="H24" i="1"/>
  <c r="V5" i="9" s="1"/>
  <c r="G24" i="1"/>
  <c r="U5" i="9" s="1"/>
  <c r="F24" i="1"/>
  <c r="T5" i="9" s="1"/>
  <c r="E24" i="1"/>
  <c r="Q23" i="1"/>
  <c r="AE4" i="9" s="1"/>
  <c r="P23" i="1"/>
  <c r="AD4" i="9" s="1"/>
  <c r="O23" i="1"/>
  <c r="N23" i="1"/>
  <c r="AB4" i="9" s="1"/>
  <c r="M23" i="1"/>
  <c r="AA4" i="9" s="1"/>
  <c r="L23" i="1"/>
  <c r="Z4" i="9" s="1"/>
  <c r="K23" i="1"/>
  <c r="Y4" i="9" s="1"/>
  <c r="J23" i="1"/>
  <c r="X4" i="9" s="1"/>
  <c r="I23" i="1"/>
  <c r="W4" i="9" s="1"/>
  <c r="H23" i="1"/>
  <c r="G23" i="1"/>
  <c r="F23" i="1"/>
  <c r="T4" i="9" s="1"/>
  <c r="E23" i="1"/>
  <c r="S4" i="9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Q15" i="1"/>
  <c r="AE3" i="9" s="1"/>
  <c r="P15" i="1"/>
  <c r="O15" i="1"/>
  <c r="AC3" i="9" s="1"/>
  <c r="N15" i="1"/>
  <c r="M15" i="1"/>
  <c r="AA3" i="9" s="1"/>
  <c r="L15" i="1"/>
  <c r="K15" i="1"/>
  <c r="J15" i="1"/>
  <c r="X3" i="9" s="1"/>
  <c r="I15" i="1"/>
  <c r="W3" i="9" s="1"/>
  <c r="H15" i="1"/>
  <c r="V3" i="9" s="1"/>
  <c r="G15" i="1"/>
  <c r="U3" i="9" s="1"/>
  <c r="F15" i="1"/>
  <c r="T3" i="9" s="1"/>
  <c r="E15" i="1"/>
  <c r="S3" i="9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Q8" i="1"/>
  <c r="P8" i="1"/>
  <c r="O8" i="1"/>
  <c r="N8" i="1"/>
  <c r="M8" i="1"/>
  <c r="L8" i="1"/>
  <c r="K8" i="1"/>
  <c r="J8" i="1"/>
  <c r="I8" i="1"/>
  <c r="H8" i="1"/>
  <c r="G8" i="1"/>
  <c r="F8" i="1"/>
  <c r="E8" i="1"/>
  <c r="Q7" i="1"/>
  <c r="P7" i="1"/>
  <c r="O7" i="1"/>
  <c r="N7" i="1"/>
  <c r="M7" i="1"/>
  <c r="L7" i="1"/>
  <c r="K7" i="1"/>
  <c r="J7" i="1"/>
  <c r="I7" i="1"/>
  <c r="H7" i="1"/>
  <c r="G7" i="1"/>
  <c r="F7" i="1"/>
  <c r="E7" i="1"/>
  <c r="Q6" i="1"/>
  <c r="P6" i="1"/>
  <c r="O6" i="1"/>
  <c r="N6" i="1"/>
  <c r="M6" i="1"/>
  <c r="L6" i="1"/>
  <c r="K6" i="1"/>
  <c r="J6" i="1"/>
  <c r="I6" i="1"/>
  <c r="H6" i="1"/>
  <c r="G6" i="1"/>
  <c r="F6" i="1"/>
  <c r="E6" i="1"/>
  <c r="Q5" i="1"/>
  <c r="P5" i="1"/>
  <c r="O5" i="1"/>
  <c r="N5" i="1"/>
  <c r="M5" i="1"/>
  <c r="L5" i="1"/>
  <c r="K5" i="1"/>
  <c r="J5" i="1"/>
  <c r="I5" i="1"/>
  <c r="H5" i="1"/>
  <c r="G5" i="1"/>
  <c r="F5" i="1"/>
  <c r="E5" i="1"/>
  <c r="Q4" i="1"/>
  <c r="P4" i="1"/>
  <c r="AD2" i="9" s="1"/>
  <c r="O4" i="1"/>
  <c r="AC2" i="9" s="1"/>
  <c r="N4" i="1"/>
  <c r="AB2" i="9" s="1"/>
  <c r="M4" i="1"/>
  <c r="L4" i="1"/>
  <c r="Z2" i="9" s="1"/>
  <c r="K4" i="1"/>
  <c r="Y2" i="9" s="1"/>
  <c r="J4" i="1"/>
  <c r="I4" i="1"/>
  <c r="H4" i="1"/>
  <c r="G4" i="1"/>
  <c r="U2" i="9" s="1"/>
  <c r="F4" i="1"/>
  <c r="T2" i="9" s="1"/>
  <c r="E4" i="1"/>
  <c r="S2" i="9" s="1"/>
  <c r="D32" i="1"/>
  <c r="D31" i="1"/>
  <c r="D30" i="1"/>
  <c r="R6" i="9" s="1"/>
  <c r="D29" i="1"/>
  <c r="D28" i="1"/>
  <c r="D27" i="1"/>
  <c r="D26" i="1"/>
  <c r="D25" i="1"/>
  <c r="D24" i="1"/>
  <c r="R5" i="9" s="1"/>
  <c r="D23" i="1"/>
  <c r="R4" i="9" s="1"/>
  <c r="D22" i="1"/>
  <c r="D21" i="1"/>
  <c r="D20" i="1"/>
  <c r="D19" i="1"/>
  <c r="D17" i="1"/>
  <c r="D16" i="1"/>
  <c r="D15" i="1"/>
  <c r="R3" i="9" s="1"/>
  <c r="D14" i="1"/>
  <c r="D12" i="1"/>
  <c r="D11" i="1"/>
  <c r="D10" i="1"/>
  <c r="D9" i="1"/>
  <c r="D8" i="1"/>
  <c r="D7" i="1"/>
  <c r="D6" i="1"/>
  <c r="D5" i="1"/>
  <c r="D4" i="1"/>
  <c r="R2" i="9" s="1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R32" i="4"/>
  <c r="AE200" i="9" s="1"/>
  <c r="Q32" i="4"/>
  <c r="AD200" i="9" s="1"/>
  <c r="P32" i="4"/>
  <c r="AC200" i="9" s="1"/>
  <c r="O32" i="4"/>
  <c r="AB200" i="9" s="1"/>
  <c r="N32" i="4"/>
  <c r="AA200" i="9" s="1"/>
  <c r="M32" i="4"/>
  <c r="Z200" i="9" s="1"/>
  <c r="L32" i="4"/>
  <c r="Y200" i="9" s="1"/>
  <c r="K32" i="4"/>
  <c r="X200" i="9" s="1"/>
  <c r="J32" i="4"/>
  <c r="W200" i="9" s="1"/>
  <c r="I32" i="4"/>
  <c r="V200" i="9" s="1"/>
  <c r="H32" i="4"/>
  <c r="U200" i="9" s="1"/>
  <c r="G32" i="4"/>
  <c r="T200" i="9" s="1"/>
  <c r="F32" i="4"/>
  <c r="S200" i="9" s="1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R8" i="4"/>
  <c r="Q8" i="4"/>
  <c r="P8" i="4"/>
  <c r="O8" i="4"/>
  <c r="N8" i="4"/>
  <c r="M8" i="4"/>
  <c r="L8" i="4"/>
  <c r="K8" i="4"/>
  <c r="J8" i="4"/>
  <c r="I8" i="4"/>
  <c r="H8" i="4"/>
  <c r="G8" i="4"/>
  <c r="F8" i="4"/>
  <c r="R5" i="4"/>
  <c r="Q5" i="4"/>
  <c r="P5" i="4"/>
  <c r="O5" i="4"/>
  <c r="N5" i="4"/>
  <c r="M5" i="4"/>
  <c r="L5" i="4"/>
  <c r="K5" i="4"/>
  <c r="J5" i="4"/>
  <c r="I5" i="4"/>
  <c r="H5" i="4"/>
  <c r="G5" i="4"/>
  <c r="F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39" i="4"/>
  <c r="E38" i="4"/>
  <c r="E37" i="4"/>
  <c r="E36" i="4"/>
  <c r="E35" i="4"/>
  <c r="E34" i="4"/>
  <c r="E32" i="4"/>
  <c r="R200" i="9" s="1"/>
  <c r="E30" i="4"/>
  <c r="E29" i="4"/>
  <c r="E28" i="4"/>
  <c r="E18" i="4"/>
  <c r="E17" i="4"/>
  <c r="E16" i="4"/>
  <c r="E13" i="4"/>
  <c r="E12" i="4"/>
  <c r="E11" i="4"/>
  <c r="E10" i="4"/>
  <c r="E8" i="4"/>
  <c r="E5" i="4"/>
  <c r="E4" i="4"/>
  <c r="Q30" i="35"/>
  <c r="M30" i="35"/>
  <c r="Q19" i="35"/>
  <c r="Q38" i="35" s="1"/>
  <c r="P19" i="35"/>
  <c r="P47" i="35" s="1"/>
  <c r="O19" i="35"/>
  <c r="N19" i="35"/>
  <c r="N47" i="35" s="1"/>
  <c r="M19" i="35"/>
  <c r="M33" i="35" s="1"/>
  <c r="L19" i="35"/>
  <c r="L47" i="35" s="1"/>
  <c r="K19" i="35"/>
  <c r="J19" i="35"/>
  <c r="I19" i="35"/>
  <c r="H19" i="35"/>
  <c r="H47" i="35" s="1"/>
  <c r="G19" i="35"/>
  <c r="F19" i="35"/>
  <c r="F47" i="35" s="1"/>
  <c r="E19" i="35"/>
  <c r="E43" i="35" s="1"/>
  <c r="D19" i="35"/>
  <c r="D47" i="35" s="1"/>
  <c r="C19" i="35"/>
  <c r="B19" i="35"/>
  <c r="P1" i="35"/>
  <c r="L1" i="35"/>
  <c r="Q30" i="34"/>
  <c r="M30" i="34"/>
  <c r="Q19" i="34"/>
  <c r="P19" i="34"/>
  <c r="P47" i="34" s="1"/>
  <c r="O19" i="34"/>
  <c r="N19" i="34"/>
  <c r="N47" i="34" s="1"/>
  <c r="M19" i="34"/>
  <c r="L19" i="34"/>
  <c r="L47" i="34" s="1"/>
  <c r="K19" i="34"/>
  <c r="K35" i="34" s="1"/>
  <c r="J19" i="34"/>
  <c r="J47" i="34" s="1"/>
  <c r="I19" i="34"/>
  <c r="H19" i="34"/>
  <c r="H47" i="34" s="1"/>
  <c r="G19" i="34"/>
  <c r="F19" i="34"/>
  <c r="F47" i="34" s="1"/>
  <c r="E19" i="34"/>
  <c r="E47" i="34" s="1"/>
  <c r="D19" i="34"/>
  <c r="D47" i="34"/>
  <c r="C19" i="34"/>
  <c r="C33" i="34" s="1"/>
  <c r="C48" i="34" s="1"/>
  <c r="B19" i="34"/>
  <c r="B47" i="34" s="1"/>
  <c r="P1" i="34"/>
  <c r="L1" i="34"/>
  <c r="Q30" i="33"/>
  <c r="M30" i="33"/>
  <c r="Q19" i="33"/>
  <c r="Q36" i="33" s="1"/>
  <c r="P19" i="33"/>
  <c r="O19" i="33"/>
  <c r="O40" i="33" s="1"/>
  <c r="N19" i="33"/>
  <c r="M19" i="33"/>
  <c r="L19" i="33"/>
  <c r="K19" i="33"/>
  <c r="K45" i="33" s="1"/>
  <c r="J19" i="33"/>
  <c r="J47" i="33" s="1"/>
  <c r="I19" i="33"/>
  <c r="H19" i="33"/>
  <c r="G19" i="33"/>
  <c r="G34" i="33" s="1"/>
  <c r="F19" i="33"/>
  <c r="F47" i="33" s="1"/>
  <c r="E19" i="33"/>
  <c r="D19" i="33"/>
  <c r="C19" i="33"/>
  <c r="C42" i="33" s="1"/>
  <c r="B19" i="33"/>
  <c r="B47" i="33" s="1"/>
  <c r="P1" i="33"/>
  <c r="L1" i="33"/>
  <c r="Q30" i="32"/>
  <c r="M30" i="32"/>
  <c r="Q19" i="32"/>
  <c r="Q47" i="32" s="1"/>
  <c r="P19" i="32"/>
  <c r="P47" i="32" s="1"/>
  <c r="O19" i="32"/>
  <c r="O47" i="32" s="1"/>
  <c r="N19" i="32"/>
  <c r="N47" i="32" s="1"/>
  <c r="M19" i="32"/>
  <c r="L19" i="32"/>
  <c r="L47" i="32" s="1"/>
  <c r="K19" i="32"/>
  <c r="J19" i="32"/>
  <c r="J47" i="32" s="1"/>
  <c r="I19" i="32"/>
  <c r="I47" i="32" s="1"/>
  <c r="H19" i="32"/>
  <c r="H47" i="32" s="1"/>
  <c r="G19" i="32"/>
  <c r="G47" i="32" s="1"/>
  <c r="F19" i="32"/>
  <c r="F47" i="32" s="1"/>
  <c r="E19" i="32"/>
  <c r="D19" i="32"/>
  <c r="D47" i="32" s="1"/>
  <c r="C19" i="32"/>
  <c r="C47" i="32" s="1"/>
  <c r="B19" i="32"/>
  <c r="B47" i="32" s="1"/>
  <c r="P1" i="32"/>
  <c r="L1" i="32"/>
  <c r="Q30" i="31"/>
  <c r="P30" i="31"/>
  <c r="M30" i="31"/>
  <c r="Q19" i="31"/>
  <c r="Q47" i="31" s="1"/>
  <c r="P19" i="31"/>
  <c r="P47" i="31" s="1"/>
  <c r="O19" i="31"/>
  <c r="N19" i="31"/>
  <c r="N47" i="31" s="1"/>
  <c r="M19" i="31"/>
  <c r="L19" i="31"/>
  <c r="K19" i="31"/>
  <c r="J19" i="31"/>
  <c r="J47" i="31" s="1"/>
  <c r="I19" i="31"/>
  <c r="H19" i="31"/>
  <c r="H47" i="31" s="1"/>
  <c r="G19" i="31"/>
  <c r="F19" i="31"/>
  <c r="F47" i="31" s="1"/>
  <c r="E19" i="31"/>
  <c r="D19" i="31"/>
  <c r="D47" i="31" s="1"/>
  <c r="C19" i="31"/>
  <c r="C47" i="31" s="1"/>
  <c r="B19" i="31"/>
  <c r="B47" i="31" s="1"/>
  <c r="P1" i="31"/>
  <c r="L1" i="31"/>
  <c r="Q30" i="30"/>
  <c r="M30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Q23" i="30"/>
  <c r="Q51" i="30" s="1"/>
  <c r="P23" i="30"/>
  <c r="P51" i="30" s="1"/>
  <c r="P52" i="30" s="1"/>
  <c r="O23" i="30"/>
  <c r="N23" i="30"/>
  <c r="N51" i="30" s="1"/>
  <c r="N52" i="30" s="1"/>
  <c r="M23" i="30"/>
  <c r="M51" i="30" s="1"/>
  <c r="L23" i="30"/>
  <c r="L51" i="30" s="1"/>
  <c r="K23" i="30"/>
  <c r="K51" i="30" s="1"/>
  <c r="J23" i="30"/>
  <c r="J51" i="30" s="1"/>
  <c r="I23" i="30"/>
  <c r="I51" i="30" s="1"/>
  <c r="H23" i="30"/>
  <c r="G23" i="30"/>
  <c r="G51" i="30" s="1"/>
  <c r="F23" i="30"/>
  <c r="E23" i="30"/>
  <c r="E51" i="30" s="1"/>
  <c r="D23" i="30"/>
  <c r="D51" i="30" s="1"/>
  <c r="C23" i="30"/>
  <c r="C51" i="30" s="1"/>
  <c r="B23" i="30"/>
  <c r="B51" i="30" s="1"/>
  <c r="P1" i="30"/>
  <c r="L1" i="30"/>
  <c r="Q30" i="29"/>
  <c r="M30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Q23" i="29"/>
  <c r="Q51" i="29" s="1"/>
  <c r="P23" i="29"/>
  <c r="O23" i="29"/>
  <c r="O51" i="29" s="1"/>
  <c r="N23" i="29"/>
  <c r="N51" i="29" s="1"/>
  <c r="M23" i="29"/>
  <c r="M51" i="29" s="1"/>
  <c r="L23" i="29"/>
  <c r="L51" i="29" s="1"/>
  <c r="K23" i="29"/>
  <c r="K51" i="29" s="1"/>
  <c r="J23" i="29"/>
  <c r="I23" i="29"/>
  <c r="I51" i="29" s="1"/>
  <c r="H23" i="29"/>
  <c r="H51" i="29" s="1"/>
  <c r="G23" i="29"/>
  <c r="G51" i="29" s="1"/>
  <c r="F23" i="29"/>
  <c r="F51" i="29" s="1"/>
  <c r="E23" i="29"/>
  <c r="E51" i="29" s="1"/>
  <c r="D23" i="29"/>
  <c r="C23" i="29"/>
  <c r="C51" i="29" s="1"/>
  <c r="B23" i="29"/>
  <c r="P1" i="29"/>
  <c r="L1" i="29"/>
  <c r="Q30" i="28"/>
  <c r="M30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Q23" i="28"/>
  <c r="Q51" i="28" s="1"/>
  <c r="P23" i="28"/>
  <c r="P51" i="28" s="1"/>
  <c r="O23" i="28"/>
  <c r="O51" i="28" s="1"/>
  <c r="N23" i="28"/>
  <c r="N51" i="28" s="1"/>
  <c r="M23" i="28"/>
  <c r="M51" i="28" s="1"/>
  <c r="L23" i="28"/>
  <c r="L51" i="28" s="1"/>
  <c r="K23" i="28"/>
  <c r="K51" i="28" s="1"/>
  <c r="J23" i="28"/>
  <c r="J51" i="28" s="1"/>
  <c r="I23" i="28"/>
  <c r="I51" i="28" s="1"/>
  <c r="H23" i="28"/>
  <c r="H51" i="28" s="1"/>
  <c r="G23" i="28"/>
  <c r="G51" i="28" s="1"/>
  <c r="F23" i="28"/>
  <c r="F33" i="28" s="1"/>
  <c r="E23" i="28"/>
  <c r="E51" i="28" s="1"/>
  <c r="D23" i="28"/>
  <c r="C23" i="28"/>
  <c r="C51" i="28" s="1"/>
  <c r="B23" i="28"/>
  <c r="B51" i="28" s="1"/>
  <c r="B54" i="28" s="1"/>
  <c r="P1" i="28"/>
  <c r="L1" i="28"/>
  <c r="Q30" i="27"/>
  <c r="M30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Q23" i="27"/>
  <c r="Q51" i="27" s="1"/>
  <c r="P23" i="27"/>
  <c r="O23" i="27"/>
  <c r="O51" i="27" s="1"/>
  <c r="N23" i="27"/>
  <c r="M23" i="27"/>
  <c r="L23" i="27"/>
  <c r="L51" i="27" s="1"/>
  <c r="K23" i="27"/>
  <c r="K51" i="27" s="1"/>
  <c r="J23" i="27"/>
  <c r="J51" i="27" s="1"/>
  <c r="I23" i="27"/>
  <c r="I51" i="27" s="1"/>
  <c r="H23" i="27"/>
  <c r="H51" i="27" s="1"/>
  <c r="G23" i="27"/>
  <c r="G51" i="27" s="1"/>
  <c r="F23" i="27"/>
  <c r="F51" i="27" s="1"/>
  <c r="E23" i="27"/>
  <c r="D23" i="27"/>
  <c r="D51" i="27" s="1"/>
  <c r="C23" i="27"/>
  <c r="C51" i="27" s="1"/>
  <c r="B23" i="27"/>
  <c r="B51" i="27" s="1"/>
  <c r="P1" i="27"/>
  <c r="L1" i="27"/>
  <c r="Q30" i="26"/>
  <c r="M30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D24" i="5"/>
  <c r="C24" i="26"/>
  <c r="B24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B51" i="26" s="1"/>
  <c r="P1" i="26"/>
  <c r="L1" i="26"/>
  <c r="Q30" i="25"/>
  <c r="M30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Q4" i="25"/>
  <c r="P4" i="25"/>
  <c r="O4" i="25"/>
  <c r="N4" i="25"/>
  <c r="M4" i="25"/>
  <c r="M22" i="25" s="1"/>
  <c r="M40" i="25" s="1"/>
  <c r="L4" i="25"/>
  <c r="K4" i="25"/>
  <c r="J4" i="25"/>
  <c r="I4" i="25"/>
  <c r="I22" i="25" s="1"/>
  <c r="H4" i="25"/>
  <c r="G4" i="25"/>
  <c r="G22" i="25" s="1"/>
  <c r="G48" i="25" s="1"/>
  <c r="F4" i="25"/>
  <c r="E4" i="25"/>
  <c r="D4" i="25"/>
  <c r="C4" i="25"/>
  <c r="B4" i="25"/>
  <c r="P1" i="25"/>
  <c r="L1" i="25"/>
  <c r="Q30" i="24"/>
  <c r="M30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P1" i="24"/>
  <c r="L1" i="24"/>
  <c r="Q30" i="23"/>
  <c r="M30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P1" i="23"/>
  <c r="L1" i="23"/>
  <c r="Q30" i="22"/>
  <c r="M30" i="22"/>
  <c r="Q17" i="22"/>
  <c r="Q22" i="22" s="1"/>
  <c r="Q48" i="22" s="1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Q4" i="22"/>
  <c r="P4" i="22"/>
  <c r="O4" i="22"/>
  <c r="O22" i="22" s="1"/>
  <c r="N4" i="22"/>
  <c r="N22" i="22" s="1"/>
  <c r="N47" i="22" s="1"/>
  <c r="M4" i="22"/>
  <c r="L4" i="22"/>
  <c r="K4" i="22"/>
  <c r="J4" i="22"/>
  <c r="I4" i="22"/>
  <c r="H4" i="22"/>
  <c r="H22" i="22" s="1"/>
  <c r="G4" i="22"/>
  <c r="F4" i="22"/>
  <c r="E4" i="22"/>
  <c r="D4" i="22"/>
  <c r="C4" i="22"/>
  <c r="B4" i="22"/>
  <c r="P1" i="22"/>
  <c r="L1" i="22"/>
  <c r="Q30" i="21"/>
  <c r="M30" i="21"/>
  <c r="Q17" i="21"/>
  <c r="P17" i="21"/>
  <c r="O17" i="21"/>
  <c r="N17" i="21"/>
  <c r="N17" i="2" s="1"/>
  <c r="M17" i="21"/>
  <c r="L17" i="21"/>
  <c r="L17" i="2" s="1"/>
  <c r="K17" i="21"/>
  <c r="J17" i="21"/>
  <c r="I17" i="21"/>
  <c r="H17" i="21"/>
  <c r="G17" i="21"/>
  <c r="F17" i="21"/>
  <c r="E17" i="21"/>
  <c r="D17" i="21"/>
  <c r="D17" i="2" s="1"/>
  <c r="C17" i="21"/>
  <c r="B17" i="21"/>
  <c r="Q4" i="21"/>
  <c r="P4" i="21"/>
  <c r="O4" i="21"/>
  <c r="O22" i="21" s="1"/>
  <c r="O49" i="21" s="1"/>
  <c r="N4" i="21"/>
  <c r="M4" i="21"/>
  <c r="L4" i="21"/>
  <c r="K4" i="21"/>
  <c r="J4" i="21"/>
  <c r="I4" i="21"/>
  <c r="H4" i="21"/>
  <c r="G4" i="21"/>
  <c r="F4" i="21"/>
  <c r="F4" i="2" s="1"/>
  <c r="E4" i="21"/>
  <c r="D4" i="21"/>
  <c r="C4" i="21"/>
  <c r="B4" i="21"/>
  <c r="P1" i="21"/>
  <c r="L1" i="21"/>
  <c r="Q37" i="19"/>
  <c r="M37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Q32" i="19"/>
  <c r="Q40" i="19" s="1"/>
  <c r="P32" i="19"/>
  <c r="O32" i="19"/>
  <c r="O67" i="19" s="1"/>
  <c r="N32" i="19"/>
  <c r="M32" i="19"/>
  <c r="M65" i="19" s="1"/>
  <c r="L32" i="19"/>
  <c r="K32" i="19"/>
  <c r="J32" i="19"/>
  <c r="I32" i="19"/>
  <c r="I65" i="19" s="1"/>
  <c r="H32" i="19"/>
  <c r="G32" i="19"/>
  <c r="G65" i="19" s="1"/>
  <c r="F32" i="19"/>
  <c r="E32" i="19"/>
  <c r="E65" i="19" s="1"/>
  <c r="D32" i="19"/>
  <c r="C32" i="19"/>
  <c r="B32" i="19"/>
  <c r="P1" i="19"/>
  <c r="L1" i="19"/>
  <c r="Q37" i="18"/>
  <c r="M37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Q35" i="18"/>
  <c r="P35" i="18"/>
  <c r="O35" i="18"/>
  <c r="N35" i="18"/>
  <c r="M35" i="18"/>
  <c r="L35" i="18"/>
  <c r="K35" i="18"/>
  <c r="J35" i="18"/>
  <c r="I35" i="18"/>
  <c r="H35" i="18"/>
  <c r="H71" i="18" s="1"/>
  <c r="G35" i="18"/>
  <c r="F35" i="18"/>
  <c r="E35" i="18"/>
  <c r="D35" i="18"/>
  <c r="C35" i="18"/>
  <c r="B35" i="18"/>
  <c r="Q34" i="18"/>
  <c r="P34" i="18"/>
  <c r="O34" i="18"/>
  <c r="N34" i="18"/>
  <c r="M34" i="18"/>
  <c r="L34" i="18"/>
  <c r="K34" i="18"/>
  <c r="J34" i="18"/>
  <c r="I34" i="18"/>
  <c r="H34" i="18"/>
  <c r="H70" i="18" s="1"/>
  <c r="G34" i="18"/>
  <c r="F34" i="18"/>
  <c r="E34" i="18"/>
  <c r="D34" i="18"/>
  <c r="C34" i="18"/>
  <c r="B34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Q32" i="18"/>
  <c r="Q67" i="18" s="1"/>
  <c r="P32" i="18"/>
  <c r="P67" i="18" s="1"/>
  <c r="O32" i="18"/>
  <c r="O67" i="18" s="1"/>
  <c r="N32" i="18"/>
  <c r="N67" i="18" s="1"/>
  <c r="M32" i="18"/>
  <c r="M65" i="18" s="1"/>
  <c r="L32" i="18"/>
  <c r="L65" i="18" s="1"/>
  <c r="K32" i="18"/>
  <c r="J32" i="18"/>
  <c r="I32" i="18"/>
  <c r="H32" i="18"/>
  <c r="H65" i="18" s="1"/>
  <c r="H68" i="18" s="1"/>
  <c r="G32" i="18"/>
  <c r="F32" i="18"/>
  <c r="E32" i="18"/>
  <c r="E65" i="18" s="1"/>
  <c r="D32" i="18"/>
  <c r="D71" i="18" s="1"/>
  <c r="C32" i="18"/>
  <c r="B32" i="18"/>
  <c r="B65" i="18" s="1"/>
  <c r="P1" i="18"/>
  <c r="L1" i="18"/>
  <c r="Q37" i="17"/>
  <c r="M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Q32" i="17"/>
  <c r="P32" i="17"/>
  <c r="O32" i="17"/>
  <c r="O67" i="17" s="1"/>
  <c r="N32" i="17"/>
  <c r="N47" i="17" s="1"/>
  <c r="M32" i="17"/>
  <c r="M65" i="17" s="1"/>
  <c r="L32" i="17"/>
  <c r="K32" i="17"/>
  <c r="J32" i="17"/>
  <c r="J65" i="17" s="1"/>
  <c r="I32" i="17"/>
  <c r="I65" i="17" s="1"/>
  <c r="H32" i="17"/>
  <c r="G32" i="17"/>
  <c r="G65" i="17" s="1"/>
  <c r="F32" i="17"/>
  <c r="E32" i="17"/>
  <c r="E65" i="17" s="1"/>
  <c r="D32" i="17"/>
  <c r="C32" i="17"/>
  <c r="B32" i="17"/>
  <c r="P1" i="17"/>
  <c r="L1" i="17"/>
  <c r="Q37" i="16"/>
  <c r="M37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Q32" i="16"/>
  <c r="Q69" i="16" s="1"/>
  <c r="P32" i="16"/>
  <c r="O32" i="16"/>
  <c r="O67" i="16" s="1"/>
  <c r="N32" i="16"/>
  <c r="M32" i="16"/>
  <c r="M65" i="16" s="1"/>
  <c r="L32" i="16"/>
  <c r="K32" i="16"/>
  <c r="K71" i="16" s="1"/>
  <c r="J32" i="16"/>
  <c r="J71" i="16" s="1"/>
  <c r="I32" i="16"/>
  <c r="I69" i="16" s="1"/>
  <c r="H32" i="16"/>
  <c r="H69" i="16" s="1"/>
  <c r="G32" i="16"/>
  <c r="G65" i="16" s="1"/>
  <c r="F32" i="16"/>
  <c r="F71" i="16" s="1"/>
  <c r="E32" i="16"/>
  <c r="E65" i="16" s="1"/>
  <c r="D32" i="16"/>
  <c r="C32" i="16"/>
  <c r="B32" i="16"/>
  <c r="B71" i="16" s="1"/>
  <c r="P1" i="16"/>
  <c r="L1" i="16"/>
  <c r="Q37" i="15"/>
  <c r="M37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Q32" i="15"/>
  <c r="P32" i="15"/>
  <c r="O32" i="15"/>
  <c r="O67" i="15" s="1"/>
  <c r="N32" i="15"/>
  <c r="M32" i="15"/>
  <c r="L32" i="15"/>
  <c r="K32" i="15"/>
  <c r="J32" i="15"/>
  <c r="J65" i="15" s="1"/>
  <c r="I32" i="15"/>
  <c r="H32" i="15"/>
  <c r="G32" i="15"/>
  <c r="G65" i="15" s="1"/>
  <c r="F32" i="15"/>
  <c r="E32" i="15"/>
  <c r="D32" i="15"/>
  <c r="D65" i="15" s="1"/>
  <c r="C32" i="15"/>
  <c r="B32" i="15"/>
  <c r="P1" i="15"/>
  <c r="L1" i="15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R15" i="10"/>
  <c r="Q15" i="10"/>
  <c r="P15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O7" i="10"/>
  <c r="O9" i="10" s="1"/>
  <c r="O15" i="10" s="1"/>
  <c r="N7" i="10"/>
  <c r="M7" i="10"/>
  <c r="M9" i="10"/>
  <c r="M15" i="10" s="1"/>
  <c r="L7" i="10"/>
  <c r="L9" i="10" s="1"/>
  <c r="L15" i="10" s="1"/>
  <c r="K7" i="10"/>
  <c r="K9" i="10" s="1"/>
  <c r="K15" i="10" s="1"/>
  <c r="J7" i="10"/>
  <c r="J9" i="10" s="1"/>
  <c r="J15" i="10" s="1"/>
  <c r="I7" i="10"/>
  <c r="I9" i="10" s="1"/>
  <c r="I15" i="10" s="1"/>
  <c r="H7" i="10"/>
  <c r="H9" i="10" s="1"/>
  <c r="H15" i="10" s="1"/>
  <c r="G7" i="10"/>
  <c r="G9" i="10" s="1"/>
  <c r="G15" i="10" s="1"/>
  <c r="F7" i="10"/>
  <c r="E7" i="10"/>
  <c r="E9" i="10"/>
  <c r="E15" i="10" s="1"/>
  <c r="D7" i="10"/>
  <c r="D9" i="10" s="1"/>
  <c r="D15" i="10" s="1"/>
  <c r="C7" i="10"/>
  <c r="C9" i="10" s="1"/>
  <c r="C15" i="10" s="1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R15" i="12"/>
  <c r="Q15" i="12"/>
  <c r="P15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O7" i="12"/>
  <c r="O9" i="12" s="1"/>
  <c r="O15" i="12" s="1"/>
  <c r="N7" i="12"/>
  <c r="N9" i="12" s="1"/>
  <c r="N15" i="12" s="1"/>
  <c r="M7" i="12"/>
  <c r="M9" i="12" s="1"/>
  <c r="M15" i="12" s="1"/>
  <c r="L7" i="12"/>
  <c r="L9" i="12" s="1"/>
  <c r="L15" i="12" s="1"/>
  <c r="K7" i="12"/>
  <c r="K9" i="12" s="1"/>
  <c r="K15" i="12" s="1"/>
  <c r="J7" i="12"/>
  <c r="J9" i="12" s="1"/>
  <c r="J15" i="12" s="1"/>
  <c r="I7" i="12"/>
  <c r="I9" i="12" s="1"/>
  <c r="I15" i="12" s="1"/>
  <c r="H7" i="12"/>
  <c r="H9" i="12" s="1"/>
  <c r="H15" i="12" s="1"/>
  <c r="G7" i="12"/>
  <c r="G9" i="12" s="1"/>
  <c r="G15" i="12" s="1"/>
  <c r="F7" i="12"/>
  <c r="F9" i="12" s="1"/>
  <c r="F15" i="12" s="1"/>
  <c r="E7" i="12"/>
  <c r="E9" i="12" s="1"/>
  <c r="E15" i="12" s="1"/>
  <c r="D7" i="12"/>
  <c r="D9" i="12" s="1"/>
  <c r="D15" i="12" s="1"/>
  <c r="C7" i="12"/>
  <c r="C9" i="12"/>
  <c r="C15" i="12" s="1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R15" i="13"/>
  <c r="Q15" i="13"/>
  <c r="P15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O7" i="13"/>
  <c r="O9" i="13" s="1"/>
  <c r="O15" i="13" s="1"/>
  <c r="N7" i="13"/>
  <c r="N9" i="13"/>
  <c r="N15" i="13" s="1"/>
  <c r="M7" i="13"/>
  <c r="M9" i="13" s="1"/>
  <c r="M15" i="13" s="1"/>
  <c r="L7" i="13"/>
  <c r="L9" i="13" s="1"/>
  <c r="K7" i="13"/>
  <c r="K9" i="13" s="1"/>
  <c r="K15" i="13" s="1"/>
  <c r="J7" i="13"/>
  <c r="I7" i="13"/>
  <c r="H7" i="13"/>
  <c r="H9" i="13" s="1"/>
  <c r="H15" i="13" s="1"/>
  <c r="G7" i="13"/>
  <c r="G9" i="13" s="1"/>
  <c r="G15" i="13" s="1"/>
  <c r="F7" i="13"/>
  <c r="F9" i="13" s="1"/>
  <c r="F15" i="13" s="1"/>
  <c r="E7" i="13"/>
  <c r="E9" i="13" s="1"/>
  <c r="E15" i="13" s="1"/>
  <c r="D7" i="13"/>
  <c r="D9" i="13" s="1"/>
  <c r="D15" i="13" s="1"/>
  <c r="C7" i="13"/>
  <c r="C9" i="13" s="1"/>
  <c r="C15" i="13" s="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R7" i="11"/>
  <c r="R9" i="11" s="1"/>
  <c r="Q7" i="11"/>
  <c r="Q9" i="11" s="1"/>
  <c r="Q15" i="11" s="1"/>
  <c r="P7" i="11"/>
  <c r="P9" i="11" s="1"/>
  <c r="O7" i="11"/>
  <c r="O9" i="11" s="1"/>
  <c r="O15" i="11" s="1"/>
  <c r="N7" i="11"/>
  <c r="N9" i="11" s="1"/>
  <c r="M7" i="11"/>
  <c r="L7" i="11"/>
  <c r="L9" i="11" s="1"/>
  <c r="L15" i="11" s="1"/>
  <c r="K7" i="11"/>
  <c r="K9" i="11" s="1"/>
  <c r="K15" i="11" s="1"/>
  <c r="J7" i="11"/>
  <c r="J9" i="11" s="1"/>
  <c r="I7" i="11"/>
  <c r="I9" i="11" s="1"/>
  <c r="I15" i="11" s="1"/>
  <c r="H7" i="11"/>
  <c r="G7" i="11"/>
  <c r="G9" i="11" s="1"/>
  <c r="G15" i="11" s="1"/>
  <c r="F7" i="11"/>
  <c r="F9" i="11" s="1"/>
  <c r="E7" i="11"/>
  <c r="E9" i="11" s="1"/>
  <c r="E15" i="11" s="1"/>
  <c r="D7" i="11"/>
  <c r="D9" i="11" s="1"/>
  <c r="D15" i="11" s="1"/>
  <c r="C7" i="11"/>
  <c r="C9" i="11"/>
  <c r="C15" i="11" s="1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R7" i="14"/>
  <c r="Q7" i="14"/>
  <c r="Q9" i="14" s="1"/>
  <c r="Q7" i="4"/>
  <c r="P7" i="14"/>
  <c r="O7" i="14"/>
  <c r="N7" i="14"/>
  <c r="M7" i="14"/>
  <c r="M9" i="14" s="1"/>
  <c r="L7" i="14"/>
  <c r="L9" i="14" s="1"/>
  <c r="K7" i="14"/>
  <c r="K9" i="14" s="1"/>
  <c r="J7" i="14"/>
  <c r="I7" i="14"/>
  <c r="I9" i="14" s="1"/>
  <c r="H7" i="14"/>
  <c r="G7" i="14"/>
  <c r="G9" i="14" s="1"/>
  <c r="F7" i="14"/>
  <c r="E7" i="14"/>
  <c r="D7" i="14"/>
  <c r="D9" i="14" s="1"/>
  <c r="D15" i="14" s="1"/>
  <c r="C7" i="14"/>
  <c r="C9" i="14" s="1"/>
  <c r="C15" i="14" s="1"/>
  <c r="R18" i="3"/>
  <c r="R41" i="3" s="1"/>
  <c r="R23" i="5"/>
  <c r="R47" i="5"/>
  <c r="R51" i="5"/>
  <c r="R34" i="5"/>
  <c r="R37" i="5"/>
  <c r="R40" i="5"/>
  <c r="R42" i="5"/>
  <c r="R45" i="5"/>
  <c r="R49" i="5"/>
  <c r="R25" i="5"/>
  <c r="R24" i="5"/>
  <c r="R4" i="2"/>
  <c r="AF42" i="9" s="1"/>
  <c r="R17" i="2"/>
  <c r="R37" i="1"/>
  <c r="R33" i="1"/>
  <c r="R42" i="1" s="1"/>
  <c r="R36" i="1"/>
  <c r="R35" i="1"/>
  <c r="R34" i="1"/>
  <c r="S33" i="4"/>
  <c r="S27" i="4"/>
  <c r="S15" i="4"/>
  <c r="AG1" i="9"/>
  <c r="AG2" i="9"/>
  <c r="AG3" i="9"/>
  <c r="AG4" i="9"/>
  <c r="AG5" i="9"/>
  <c r="AG6" i="9"/>
  <c r="AG41" i="9"/>
  <c r="AG42" i="9"/>
  <c r="AG43" i="9"/>
  <c r="AG44" i="9"/>
  <c r="AG79" i="9"/>
  <c r="AG80" i="9"/>
  <c r="AG81" i="9"/>
  <c r="AG82" i="9"/>
  <c r="AG83" i="9"/>
  <c r="AG84" i="9"/>
  <c r="AG85" i="9"/>
  <c r="AG86" i="9"/>
  <c r="AG87" i="9"/>
  <c r="AG119" i="9"/>
  <c r="AG120" i="9"/>
  <c r="AG121" i="9"/>
  <c r="AG122" i="9"/>
  <c r="AG123" i="9"/>
  <c r="AG124" i="9"/>
  <c r="AG125" i="9"/>
  <c r="AG126" i="9"/>
  <c r="AG127" i="9"/>
  <c r="AG128" i="9"/>
  <c r="AG158" i="9"/>
  <c r="AG159" i="9"/>
  <c r="AG160" i="9"/>
  <c r="AG197" i="9"/>
  <c r="AG198" i="9"/>
  <c r="AG199" i="9"/>
  <c r="M79" i="9"/>
  <c r="M40" i="9"/>
  <c r="M1" i="9"/>
  <c r="AF1" i="9"/>
  <c r="AF2" i="9"/>
  <c r="AF3" i="9"/>
  <c r="AF4" i="9"/>
  <c r="AF5" i="9"/>
  <c r="AF6" i="9"/>
  <c r="AF41" i="9"/>
  <c r="AF43" i="9"/>
  <c r="AF44" i="9"/>
  <c r="AF79" i="9"/>
  <c r="AF80" i="9"/>
  <c r="AF81" i="9"/>
  <c r="AF82" i="9"/>
  <c r="AF83" i="9"/>
  <c r="AF84" i="9"/>
  <c r="AF85" i="9"/>
  <c r="AF86" i="9"/>
  <c r="AF119" i="9"/>
  <c r="AF120" i="9"/>
  <c r="AF121" i="9"/>
  <c r="AF122" i="9"/>
  <c r="AF123" i="9"/>
  <c r="AF124" i="9"/>
  <c r="AF125" i="9"/>
  <c r="AF126" i="9"/>
  <c r="AF127" i="9"/>
  <c r="AF158" i="9"/>
  <c r="AF159" i="9"/>
  <c r="AF160" i="9"/>
  <c r="AF197" i="9"/>
  <c r="AF198" i="9"/>
  <c r="AF199" i="9"/>
  <c r="AE1" i="5"/>
  <c r="Q3" i="9"/>
  <c r="P158" i="9"/>
  <c r="Q158" i="9"/>
  <c r="Q159" i="9"/>
  <c r="Q160" i="9"/>
  <c r="P119" i="9"/>
  <c r="Q119" i="9"/>
  <c r="Q120" i="9"/>
  <c r="Q121" i="9"/>
  <c r="Q122" i="9"/>
  <c r="Q123" i="9"/>
  <c r="Q124" i="9"/>
  <c r="Q125" i="9"/>
  <c r="Q126" i="9"/>
  <c r="Q127" i="9"/>
  <c r="P79" i="9"/>
  <c r="Q79" i="9"/>
  <c r="Q80" i="9"/>
  <c r="Q81" i="9"/>
  <c r="Q82" i="9"/>
  <c r="Q83" i="9"/>
  <c r="Q84" i="9"/>
  <c r="Q85" i="9"/>
  <c r="Q86" i="9"/>
  <c r="Q199" i="9"/>
  <c r="Q197" i="9"/>
  <c r="Q198" i="9"/>
  <c r="Q41" i="9"/>
  <c r="Q43" i="9"/>
  <c r="Q44" i="9"/>
  <c r="Q1" i="9"/>
  <c r="Q2" i="9"/>
  <c r="Q4" i="9"/>
  <c r="Q5" i="9"/>
  <c r="Q6" i="9"/>
  <c r="P7" i="9"/>
  <c r="Q7" i="9"/>
  <c r="Q42" i="9"/>
  <c r="Q45" i="9"/>
  <c r="Q87" i="9"/>
  <c r="Q128" i="9"/>
  <c r="Q34" i="35"/>
  <c r="M37" i="35"/>
  <c r="G40" i="35"/>
  <c r="Q42" i="35"/>
  <c r="M45" i="35"/>
  <c r="D33" i="35"/>
  <c r="F33" i="35"/>
  <c r="H33" i="35"/>
  <c r="L33" i="35"/>
  <c r="N33" i="35"/>
  <c r="P33" i="35"/>
  <c r="D34" i="35"/>
  <c r="F34" i="35"/>
  <c r="H34" i="35"/>
  <c r="L34" i="35"/>
  <c r="N34" i="35"/>
  <c r="P34" i="35"/>
  <c r="D35" i="35"/>
  <c r="F35" i="35"/>
  <c r="H35" i="35"/>
  <c r="L35" i="35"/>
  <c r="N35" i="35"/>
  <c r="P35" i="35"/>
  <c r="D36" i="35"/>
  <c r="F36" i="35"/>
  <c r="H36" i="35"/>
  <c r="L36" i="35"/>
  <c r="N36" i="35"/>
  <c r="P36" i="35"/>
  <c r="D37" i="35"/>
  <c r="F37" i="35"/>
  <c r="H37" i="35"/>
  <c r="L37" i="35"/>
  <c r="N37" i="35"/>
  <c r="P37" i="35"/>
  <c r="D38" i="35"/>
  <c r="F38" i="35"/>
  <c r="H38" i="35"/>
  <c r="L38" i="35"/>
  <c r="N38" i="35"/>
  <c r="P38" i="35"/>
  <c r="D39" i="35"/>
  <c r="F39" i="35"/>
  <c r="H39" i="35"/>
  <c r="L39" i="35"/>
  <c r="N39" i="35"/>
  <c r="P39" i="35"/>
  <c r="D40" i="35"/>
  <c r="F40" i="35"/>
  <c r="H40" i="35"/>
  <c r="L40" i="35"/>
  <c r="N40" i="35"/>
  <c r="P40" i="35"/>
  <c r="D41" i="35"/>
  <c r="F41" i="35"/>
  <c r="H41" i="35"/>
  <c r="L41" i="35"/>
  <c r="N41" i="35"/>
  <c r="P41" i="35"/>
  <c r="D42" i="35"/>
  <c r="F42" i="35"/>
  <c r="H42" i="35"/>
  <c r="L42" i="35"/>
  <c r="N42" i="35"/>
  <c r="P42" i="35"/>
  <c r="D43" i="35"/>
  <c r="F43" i="35"/>
  <c r="H43" i="35"/>
  <c r="L43" i="35"/>
  <c r="N43" i="35"/>
  <c r="P43" i="35"/>
  <c r="B44" i="35"/>
  <c r="D44" i="35"/>
  <c r="F44" i="35"/>
  <c r="H44" i="35"/>
  <c r="J44" i="35"/>
  <c r="L44" i="35"/>
  <c r="N44" i="35"/>
  <c r="P44" i="35"/>
  <c r="B45" i="35"/>
  <c r="D45" i="35"/>
  <c r="F45" i="35"/>
  <c r="H45" i="35"/>
  <c r="J45" i="35"/>
  <c r="L45" i="35"/>
  <c r="N45" i="35"/>
  <c r="P45" i="35"/>
  <c r="B46" i="35"/>
  <c r="D46" i="35"/>
  <c r="F46" i="35"/>
  <c r="H46" i="35"/>
  <c r="J46" i="35"/>
  <c r="L46" i="35"/>
  <c r="N46" i="35"/>
  <c r="P46" i="35"/>
  <c r="Q34" i="34"/>
  <c r="Q38" i="34"/>
  <c r="Q42" i="34"/>
  <c r="Q46" i="34"/>
  <c r="B33" i="34"/>
  <c r="B48" i="34" s="1"/>
  <c r="D33" i="34"/>
  <c r="F33" i="34"/>
  <c r="H33" i="34"/>
  <c r="J33" i="34"/>
  <c r="L33" i="34"/>
  <c r="N33" i="34"/>
  <c r="P33" i="34"/>
  <c r="B34" i="34"/>
  <c r="D34" i="34"/>
  <c r="F34" i="34"/>
  <c r="H34" i="34"/>
  <c r="J34" i="34"/>
  <c r="L34" i="34"/>
  <c r="N34" i="34"/>
  <c r="P34" i="34"/>
  <c r="B35" i="34"/>
  <c r="D35" i="34"/>
  <c r="F35" i="34"/>
  <c r="H35" i="34"/>
  <c r="J35" i="34"/>
  <c r="L35" i="34"/>
  <c r="N35" i="34"/>
  <c r="P35" i="34"/>
  <c r="B36" i="34"/>
  <c r="D36" i="34"/>
  <c r="F36" i="34"/>
  <c r="H36" i="34"/>
  <c r="J36" i="34"/>
  <c r="L36" i="34"/>
  <c r="N36" i="34"/>
  <c r="P36" i="34"/>
  <c r="B37" i="34"/>
  <c r="D37" i="34"/>
  <c r="F37" i="34"/>
  <c r="H37" i="34"/>
  <c r="J37" i="34"/>
  <c r="L37" i="34"/>
  <c r="N37" i="34"/>
  <c r="P37" i="34"/>
  <c r="B38" i="34"/>
  <c r="D38" i="34"/>
  <c r="F38" i="34"/>
  <c r="H38" i="34"/>
  <c r="J38" i="34"/>
  <c r="L38" i="34"/>
  <c r="N38" i="34"/>
  <c r="P38" i="34"/>
  <c r="B39" i="34"/>
  <c r="D39" i="34"/>
  <c r="F39" i="34"/>
  <c r="H39" i="34"/>
  <c r="J39" i="34"/>
  <c r="L39" i="34"/>
  <c r="N39" i="34"/>
  <c r="P39" i="34"/>
  <c r="B40" i="34"/>
  <c r="D40" i="34"/>
  <c r="F40" i="34"/>
  <c r="H40" i="34"/>
  <c r="J40" i="34"/>
  <c r="L40" i="34"/>
  <c r="N40" i="34"/>
  <c r="P40" i="34"/>
  <c r="B41" i="34"/>
  <c r="D41" i="34"/>
  <c r="F41" i="34"/>
  <c r="H41" i="34"/>
  <c r="J41" i="34"/>
  <c r="L41" i="34"/>
  <c r="N41" i="34"/>
  <c r="P41" i="34"/>
  <c r="B42" i="34"/>
  <c r="D42" i="34"/>
  <c r="F42" i="34"/>
  <c r="H42" i="34"/>
  <c r="J42" i="34"/>
  <c r="L42" i="34"/>
  <c r="N42" i="34"/>
  <c r="P42" i="34"/>
  <c r="B43" i="34"/>
  <c r="D43" i="34"/>
  <c r="F43" i="34"/>
  <c r="H43" i="34"/>
  <c r="J43" i="34"/>
  <c r="L43" i="34"/>
  <c r="N43" i="34"/>
  <c r="P43" i="34"/>
  <c r="B44" i="34"/>
  <c r="D44" i="34"/>
  <c r="F44" i="34"/>
  <c r="H44" i="34"/>
  <c r="J44" i="34"/>
  <c r="L44" i="34"/>
  <c r="N44" i="34"/>
  <c r="P44" i="34"/>
  <c r="B45" i="34"/>
  <c r="D45" i="34"/>
  <c r="F45" i="34"/>
  <c r="H45" i="34"/>
  <c r="J45" i="34"/>
  <c r="L45" i="34"/>
  <c r="N45" i="34"/>
  <c r="P45" i="34"/>
  <c r="B46" i="34"/>
  <c r="D46" i="34"/>
  <c r="F46" i="34"/>
  <c r="H46" i="34"/>
  <c r="J46" i="34"/>
  <c r="L46" i="34"/>
  <c r="N46" i="34"/>
  <c r="P46" i="34"/>
  <c r="M35" i="33"/>
  <c r="G38" i="33"/>
  <c r="C40" i="33"/>
  <c r="I41" i="33"/>
  <c r="O42" i="33"/>
  <c r="C44" i="33"/>
  <c r="I45" i="33"/>
  <c r="O46" i="33"/>
  <c r="B33" i="33"/>
  <c r="B48" i="33" s="1"/>
  <c r="F33" i="33"/>
  <c r="H33" i="33"/>
  <c r="J33" i="33"/>
  <c r="B34" i="33"/>
  <c r="D34" i="33"/>
  <c r="F34" i="33"/>
  <c r="J34" i="33"/>
  <c r="L34" i="33"/>
  <c r="P34" i="33"/>
  <c r="B35" i="33"/>
  <c r="F35" i="33"/>
  <c r="H35" i="33"/>
  <c r="J35" i="33"/>
  <c r="P35" i="33"/>
  <c r="B36" i="33"/>
  <c r="F36" i="33"/>
  <c r="J36" i="33"/>
  <c r="P36" i="33"/>
  <c r="B37" i="33"/>
  <c r="F37" i="33"/>
  <c r="H37" i="33"/>
  <c r="J37" i="33"/>
  <c r="B38" i="33"/>
  <c r="D38" i="33"/>
  <c r="F38" i="33"/>
  <c r="J38" i="33"/>
  <c r="L38" i="33"/>
  <c r="P38" i="33"/>
  <c r="B39" i="33"/>
  <c r="F39" i="33"/>
  <c r="H39" i="33"/>
  <c r="J39" i="33"/>
  <c r="P39" i="33"/>
  <c r="B40" i="33"/>
  <c r="F40" i="33"/>
  <c r="J40" i="33"/>
  <c r="P40" i="33"/>
  <c r="B41" i="33"/>
  <c r="F41" i="33"/>
  <c r="H41" i="33"/>
  <c r="J41" i="33"/>
  <c r="B42" i="33"/>
  <c r="D42" i="33"/>
  <c r="F42" i="33"/>
  <c r="J42" i="33"/>
  <c r="L42" i="33"/>
  <c r="P42" i="33"/>
  <c r="B43" i="33"/>
  <c r="F43" i="33"/>
  <c r="H43" i="33"/>
  <c r="J43" i="33"/>
  <c r="P43" i="33"/>
  <c r="B44" i="33"/>
  <c r="F44" i="33"/>
  <c r="J44" i="33"/>
  <c r="P44" i="33"/>
  <c r="B45" i="33"/>
  <c r="F45" i="33"/>
  <c r="H45" i="33"/>
  <c r="J45" i="33"/>
  <c r="B46" i="33"/>
  <c r="D46" i="33"/>
  <c r="F46" i="33"/>
  <c r="J46" i="33"/>
  <c r="L46" i="33"/>
  <c r="P46" i="33"/>
  <c r="G33" i="32"/>
  <c r="I33" i="32"/>
  <c r="O33" i="32"/>
  <c r="Q33" i="32"/>
  <c r="C34" i="32"/>
  <c r="G34" i="32"/>
  <c r="I34" i="32"/>
  <c r="O34" i="32"/>
  <c r="Q34" i="32"/>
  <c r="G35" i="32"/>
  <c r="I35" i="32"/>
  <c r="O35" i="32"/>
  <c r="Q35" i="32"/>
  <c r="C36" i="32"/>
  <c r="G36" i="32"/>
  <c r="I36" i="32"/>
  <c r="O36" i="32"/>
  <c r="Q36" i="32"/>
  <c r="G37" i="32"/>
  <c r="I37" i="32"/>
  <c r="O37" i="32"/>
  <c r="Q37" i="32"/>
  <c r="C38" i="32"/>
  <c r="G38" i="32"/>
  <c r="I38" i="32"/>
  <c r="K38" i="32"/>
  <c r="O38" i="32"/>
  <c r="Q38" i="32"/>
  <c r="G39" i="32"/>
  <c r="I39" i="32"/>
  <c r="O39" i="32"/>
  <c r="Q39" i="32"/>
  <c r="C40" i="32"/>
  <c r="G40" i="32"/>
  <c r="I40" i="32"/>
  <c r="O40" i="32"/>
  <c r="Q40" i="32"/>
  <c r="G41" i="32"/>
  <c r="I41" i="32"/>
  <c r="K41" i="32"/>
  <c r="O41" i="32"/>
  <c r="Q41" i="32"/>
  <c r="C42" i="32"/>
  <c r="G42" i="32"/>
  <c r="I42" i="32"/>
  <c r="O42" i="32"/>
  <c r="Q42" i="32"/>
  <c r="G43" i="32"/>
  <c r="I43" i="32"/>
  <c r="O43" i="32"/>
  <c r="Q43" i="32"/>
  <c r="C44" i="32"/>
  <c r="G44" i="32"/>
  <c r="I44" i="32"/>
  <c r="O44" i="32"/>
  <c r="Q44" i="32"/>
  <c r="G45" i="32"/>
  <c r="I45" i="32"/>
  <c r="O45" i="32"/>
  <c r="Q45" i="32"/>
  <c r="C46" i="32"/>
  <c r="G46" i="32"/>
  <c r="I46" i="32"/>
  <c r="K46" i="32"/>
  <c r="O46" i="32"/>
  <c r="Q46" i="32"/>
  <c r="B33" i="32"/>
  <c r="D33" i="32"/>
  <c r="F33" i="32"/>
  <c r="H33" i="32"/>
  <c r="J33" i="32"/>
  <c r="L33" i="32"/>
  <c r="N33" i="32"/>
  <c r="B34" i="32"/>
  <c r="D34" i="32"/>
  <c r="F34" i="32"/>
  <c r="H34" i="32"/>
  <c r="J34" i="32"/>
  <c r="L34" i="32"/>
  <c r="N34" i="32"/>
  <c r="B35" i="32"/>
  <c r="D35" i="32"/>
  <c r="F35" i="32"/>
  <c r="H35" i="32"/>
  <c r="J35" i="32"/>
  <c r="L35" i="32"/>
  <c r="N35" i="32"/>
  <c r="B36" i="32"/>
  <c r="D36" i="32"/>
  <c r="F36" i="32"/>
  <c r="H36" i="32"/>
  <c r="J36" i="32"/>
  <c r="L36" i="32"/>
  <c r="N36" i="32"/>
  <c r="B37" i="32"/>
  <c r="D37" i="32"/>
  <c r="F37" i="32"/>
  <c r="H37" i="32"/>
  <c r="J37" i="32"/>
  <c r="L37" i="32"/>
  <c r="N37" i="32"/>
  <c r="B38" i="32"/>
  <c r="D38" i="32"/>
  <c r="F38" i="32"/>
  <c r="H38" i="32"/>
  <c r="J38" i="32"/>
  <c r="L38" i="32"/>
  <c r="N38" i="32"/>
  <c r="B39" i="32"/>
  <c r="D39" i="32"/>
  <c r="F39" i="32"/>
  <c r="H39" i="32"/>
  <c r="J39" i="32"/>
  <c r="L39" i="32"/>
  <c r="N39" i="32"/>
  <c r="B40" i="32"/>
  <c r="D40" i="32"/>
  <c r="F40" i="32"/>
  <c r="H40" i="32"/>
  <c r="J40" i="32"/>
  <c r="L40" i="32"/>
  <c r="N40" i="32"/>
  <c r="B41" i="32"/>
  <c r="D41" i="32"/>
  <c r="F41" i="32"/>
  <c r="H41" i="32"/>
  <c r="J41" i="32"/>
  <c r="L41" i="32"/>
  <c r="N41" i="32"/>
  <c r="B42" i="32"/>
  <c r="D42" i="32"/>
  <c r="F42" i="32"/>
  <c r="H42" i="32"/>
  <c r="J42" i="32"/>
  <c r="L42" i="32"/>
  <c r="N42" i="32"/>
  <c r="B43" i="32"/>
  <c r="D43" i="32"/>
  <c r="F43" i="32"/>
  <c r="H43" i="32"/>
  <c r="J43" i="32"/>
  <c r="L43" i="32"/>
  <c r="N43" i="32"/>
  <c r="B44" i="32"/>
  <c r="D44" i="32"/>
  <c r="F44" i="32"/>
  <c r="H44" i="32"/>
  <c r="J44" i="32"/>
  <c r="L44" i="32"/>
  <c r="N44" i="32"/>
  <c r="B45" i="32"/>
  <c r="D45" i="32"/>
  <c r="F45" i="32"/>
  <c r="H45" i="32"/>
  <c r="J45" i="32"/>
  <c r="L45" i="32"/>
  <c r="N45" i="32"/>
  <c r="B46" i="32"/>
  <c r="D46" i="32"/>
  <c r="F46" i="32"/>
  <c r="H46" i="32"/>
  <c r="J46" i="32"/>
  <c r="L46" i="32"/>
  <c r="N46" i="32"/>
  <c r="C33" i="31"/>
  <c r="E33" i="31"/>
  <c r="G33" i="31"/>
  <c r="I33" i="31"/>
  <c r="K33" i="31"/>
  <c r="M33" i="31"/>
  <c r="Q33" i="31"/>
  <c r="C34" i="31"/>
  <c r="E34" i="31"/>
  <c r="G34" i="31"/>
  <c r="I34" i="31"/>
  <c r="K34" i="31"/>
  <c r="M34" i="31"/>
  <c r="Q34" i="31"/>
  <c r="C35" i="31"/>
  <c r="E35" i="31"/>
  <c r="G35" i="31"/>
  <c r="I35" i="31"/>
  <c r="K35" i="31"/>
  <c r="M35" i="31"/>
  <c r="Q35" i="31"/>
  <c r="C36" i="31"/>
  <c r="E36" i="31"/>
  <c r="G36" i="31"/>
  <c r="I36" i="31"/>
  <c r="K36" i="31"/>
  <c r="M36" i="31"/>
  <c r="Q36" i="31"/>
  <c r="C37" i="31"/>
  <c r="E37" i="31"/>
  <c r="G37" i="31"/>
  <c r="I37" i="31"/>
  <c r="K37" i="31"/>
  <c r="M37" i="31"/>
  <c r="Q37" i="31"/>
  <c r="C38" i="31"/>
  <c r="E38" i="31"/>
  <c r="G38" i="31"/>
  <c r="I38" i="31"/>
  <c r="K38" i="31"/>
  <c r="M38" i="31"/>
  <c r="Q38" i="31"/>
  <c r="C39" i="31"/>
  <c r="E39" i="31"/>
  <c r="G39" i="31"/>
  <c r="I39" i="31"/>
  <c r="K39" i="31"/>
  <c r="M39" i="31"/>
  <c r="Q39" i="31"/>
  <c r="C40" i="31"/>
  <c r="E40" i="31"/>
  <c r="G40" i="31"/>
  <c r="I40" i="31"/>
  <c r="K40" i="31"/>
  <c r="M40" i="31"/>
  <c r="Q40" i="31"/>
  <c r="C41" i="31"/>
  <c r="E41" i="31"/>
  <c r="G41" i="31"/>
  <c r="I41" i="31"/>
  <c r="K41" i="31"/>
  <c r="M41" i="31"/>
  <c r="Q41" i="31"/>
  <c r="C42" i="31"/>
  <c r="E42" i="31"/>
  <c r="G42" i="31"/>
  <c r="I42" i="31"/>
  <c r="K42" i="31"/>
  <c r="M42" i="31"/>
  <c r="Q42" i="31"/>
  <c r="C43" i="31"/>
  <c r="E43" i="31"/>
  <c r="G43" i="31"/>
  <c r="I43" i="31"/>
  <c r="K43" i="31"/>
  <c r="M43" i="31"/>
  <c r="Q43" i="31"/>
  <c r="C44" i="31"/>
  <c r="E44" i="31"/>
  <c r="G44" i="31"/>
  <c r="I44" i="31"/>
  <c r="K44" i="31"/>
  <c r="M44" i="31"/>
  <c r="Q44" i="31"/>
  <c r="C45" i="31"/>
  <c r="E45" i="31"/>
  <c r="G45" i="31"/>
  <c r="I45" i="31"/>
  <c r="K45" i="31"/>
  <c r="M45" i="31"/>
  <c r="Q45" i="31"/>
  <c r="C46" i="31"/>
  <c r="E46" i="31"/>
  <c r="G46" i="31"/>
  <c r="I46" i="31"/>
  <c r="K46" i="31"/>
  <c r="M46" i="31"/>
  <c r="Q46" i="31"/>
  <c r="B33" i="31"/>
  <c r="D33" i="31"/>
  <c r="F33" i="31"/>
  <c r="H33" i="31"/>
  <c r="J33" i="31"/>
  <c r="N33" i="31"/>
  <c r="P33" i="31"/>
  <c r="B34" i="31"/>
  <c r="D34" i="31"/>
  <c r="F34" i="31"/>
  <c r="H34" i="31"/>
  <c r="J34" i="31"/>
  <c r="N34" i="31"/>
  <c r="P34" i="31"/>
  <c r="B35" i="31"/>
  <c r="D35" i="31"/>
  <c r="F35" i="31"/>
  <c r="H35" i="31"/>
  <c r="J35" i="31"/>
  <c r="N35" i="31"/>
  <c r="P35" i="31"/>
  <c r="B36" i="31"/>
  <c r="D36" i="31"/>
  <c r="F36" i="31"/>
  <c r="H36" i="31"/>
  <c r="J36" i="31"/>
  <c r="N36" i="31"/>
  <c r="P36" i="31"/>
  <c r="B37" i="31"/>
  <c r="D37" i="31"/>
  <c r="F37" i="31"/>
  <c r="H37" i="31"/>
  <c r="J37" i="31"/>
  <c r="N37" i="31"/>
  <c r="P37" i="31"/>
  <c r="B38" i="31"/>
  <c r="D38" i="31"/>
  <c r="F38" i="31"/>
  <c r="H38" i="31"/>
  <c r="J38" i="31"/>
  <c r="N38" i="31"/>
  <c r="P38" i="31"/>
  <c r="B39" i="31"/>
  <c r="D39" i="31"/>
  <c r="F39" i="31"/>
  <c r="H39" i="31"/>
  <c r="J39" i="31"/>
  <c r="N39" i="31"/>
  <c r="P39" i="31"/>
  <c r="B40" i="31"/>
  <c r="D40" i="31"/>
  <c r="F40" i="31"/>
  <c r="H40" i="31"/>
  <c r="J40" i="31"/>
  <c r="N40" i="31"/>
  <c r="P40" i="31"/>
  <c r="B41" i="31"/>
  <c r="D41" i="31"/>
  <c r="F41" i="31"/>
  <c r="H41" i="31"/>
  <c r="J41" i="31"/>
  <c r="N41" i="31"/>
  <c r="P41" i="31"/>
  <c r="B42" i="31"/>
  <c r="D42" i="31"/>
  <c r="F42" i="31"/>
  <c r="H42" i="31"/>
  <c r="J42" i="31"/>
  <c r="N42" i="31"/>
  <c r="P42" i="31"/>
  <c r="B43" i="31"/>
  <c r="D43" i="31"/>
  <c r="F43" i="31"/>
  <c r="H43" i="31"/>
  <c r="J43" i="31"/>
  <c r="N43" i="31"/>
  <c r="P43" i="31"/>
  <c r="B44" i="31"/>
  <c r="D44" i="31"/>
  <c r="F44" i="31"/>
  <c r="H44" i="31"/>
  <c r="J44" i="31"/>
  <c r="N44" i="31"/>
  <c r="P44" i="31"/>
  <c r="B45" i="31"/>
  <c r="D45" i="31"/>
  <c r="F45" i="31"/>
  <c r="H45" i="31"/>
  <c r="J45" i="31"/>
  <c r="N45" i="31"/>
  <c r="P45" i="31"/>
  <c r="B46" i="31"/>
  <c r="D46" i="31"/>
  <c r="F46" i="31"/>
  <c r="H46" i="31"/>
  <c r="J46" i="31"/>
  <c r="N46" i="31"/>
  <c r="P46" i="31"/>
  <c r="C33" i="30"/>
  <c r="E33" i="30"/>
  <c r="E53" i="30" s="1"/>
  <c r="G33" i="30"/>
  <c r="I33" i="30"/>
  <c r="K33" i="30"/>
  <c r="M33" i="30"/>
  <c r="Q33" i="30"/>
  <c r="C34" i="30"/>
  <c r="E34" i="30"/>
  <c r="G34" i="30"/>
  <c r="I34" i="30"/>
  <c r="K34" i="30"/>
  <c r="M34" i="30"/>
  <c r="Q34" i="30"/>
  <c r="Q53" i="30" s="1"/>
  <c r="C35" i="30"/>
  <c r="E35" i="30"/>
  <c r="G35" i="30"/>
  <c r="I35" i="30"/>
  <c r="K35" i="30"/>
  <c r="M35" i="30"/>
  <c r="Q35" i="30"/>
  <c r="C36" i="30"/>
  <c r="E36" i="30"/>
  <c r="G36" i="30"/>
  <c r="I36" i="30"/>
  <c r="K36" i="30"/>
  <c r="M36" i="30"/>
  <c r="Q36" i="30"/>
  <c r="C37" i="30"/>
  <c r="E37" i="30"/>
  <c r="G37" i="30"/>
  <c r="I37" i="30"/>
  <c r="K37" i="30"/>
  <c r="M37" i="30"/>
  <c r="Q37" i="30"/>
  <c r="C38" i="30"/>
  <c r="E38" i="30"/>
  <c r="G38" i="30"/>
  <c r="I38" i="30"/>
  <c r="K38" i="30"/>
  <c r="M38" i="30"/>
  <c r="Q38" i="30"/>
  <c r="C39" i="30"/>
  <c r="E39" i="30"/>
  <c r="G39" i="30"/>
  <c r="I39" i="30"/>
  <c r="K39" i="30"/>
  <c r="M39" i="30"/>
  <c r="Q39" i="30"/>
  <c r="C40" i="30"/>
  <c r="E40" i="30"/>
  <c r="G40" i="30"/>
  <c r="I40" i="30"/>
  <c r="K40" i="30"/>
  <c r="M40" i="30"/>
  <c r="Q40" i="30"/>
  <c r="C41" i="30"/>
  <c r="E41" i="30"/>
  <c r="G41" i="30"/>
  <c r="I41" i="30"/>
  <c r="K41" i="30"/>
  <c r="M41" i="30"/>
  <c r="Q41" i="30"/>
  <c r="C42" i="30"/>
  <c r="E42" i="30"/>
  <c r="G42" i="30"/>
  <c r="I42" i="30"/>
  <c r="K42" i="30"/>
  <c r="M42" i="30"/>
  <c r="Q42" i="30"/>
  <c r="C43" i="30"/>
  <c r="E43" i="30"/>
  <c r="G43" i="30"/>
  <c r="I43" i="30"/>
  <c r="K43" i="30"/>
  <c r="M43" i="30"/>
  <c r="Q43" i="30"/>
  <c r="C44" i="30"/>
  <c r="E44" i="30"/>
  <c r="G44" i="30"/>
  <c r="I44" i="30"/>
  <c r="K44" i="30"/>
  <c r="M44" i="30"/>
  <c r="Q44" i="30"/>
  <c r="C45" i="30"/>
  <c r="E45" i="30"/>
  <c r="G45" i="30"/>
  <c r="I45" i="30"/>
  <c r="K45" i="30"/>
  <c r="M45" i="30"/>
  <c r="Q45" i="30"/>
  <c r="C46" i="30"/>
  <c r="E46" i="30"/>
  <c r="G46" i="30"/>
  <c r="I46" i="30"/>
  <c r="K46" i="30"/>
  <c r="M46" i="30"/>
  <c r="Q46" i="30"/>
  <c r="C47" i="30"/>
  <c r="E47" i="30"/>
  <c r="G47" i="30"/>
  <c r="I47" i="30"/>
  <c r="K47" i="30"/>
  <c r="M47" i="30"/>
  <c r="Q47" i="30"/>
  <c r="C48" i="30"/>
  <c r="E48" i="30"/>
  <c r="G48" i="30"/>
  <c r="I48" i="30"/>
  <c r="K48" i="30"/>
  <c r="M48" i="30"/>
  <c r="Q48" i="30"/>
  <c r="C49" i="30"/>
  <c r="E49" i="30"/>
  <c r="G49" i="30"/>
  <c r="I49" i="30"/>
  <c r="K49" i="30"/>
  <c r="M49" i="30"/>
  <c r="Q49" i="30"/>
  <c r="C50" i="30"/>
  <c r="E50" i="30"/>
  <c r="G50" i="30"/>
  <c r="I50" i="30"/>
  <c r="K50" i="30"/>
  <c r="M50" i="30"/>
  <c r="Q50" i="30"/>
  <c r="D33" i="30"/>
  <c r="H33" i="30"/>
  <c r="J33" i="30"/>
  <c r="L33" i="30"/>
  <c r="N33" i="30"/>
  <c r="P33" i="30"/>
  <c r="B34" i="30"/>
  <c r="D34" i="30"/>
  <c r="F34" i="30"/>
  <c r="H34" i="30"/>
  <c r="J34" i="30"/>
  <c r="L34" i="30"/>
  <c r="N34" i="30"/>
  <c r="P34" i="30"/>
  <c r="D35" i="30"/>
  <c r="F35" i="30"/>
  <c r="H35" i="30"/>
  <c r="J35" i="30"/>
  <c r="L35" i="30"/>
  <c r="N35" i="30"/>
  <c r="P35" i="30"/>
  <c r="D36" i="30"/>
  <c r="F36" i="30"/>
  <c r="H36" i="30"/>
  <c r="J36" i="30"/>
  <c r="L36" i="30"/>
  <c r="N36" i="30"/>
  <c r="P36" i="30"/>
  <c r="D37" i="30"/>
  <c r="F37" i="30"/>
  <c r="H37" i="30"/>
  <c r="J37" i="30"/>
  <c r="L37" i="30"/>
  <c r="N37" i="30"/>
  <c r="P37" i="30"/>
  <c r="D38" i="30"/>
  <c r="F38" i="30"/>
  <c r="H38" i="30"/>
  <c r="J38" i="30"/>
  <c r="L38" i="30"/>
  <c r="N38" i="30"/>
  <c r="P38" i="30"/>
  <c r="D39" i="30"/>
  <c r="F39" i="30"/>
  <c r="H39" i="30"/>
  <c r="J39" i="30"/>
  <c r="L39" i="30"/>
  <c r="N39" i="30"/>
  <c r="P39" i="30"/>
  <c r="D40" i="30"/>
  <c r="F40" i="30"/>
  <c r="H40" i="30"/>
  <c r="J40" i="30"/>
  <c r="L40" i="30"/>
  <c r="N40" i="30"/>
  <c r="P40" i="30"/>
  <c r="D41" i="30"/>
  <c r="F41" i="30"/>
  <c r="H41" i="30"/>
  <c r="J41" i="30"/>
  <c r="L41" i="30"/>
  <c r="N41" i="30"/>
  <c r="P41" i="30"/>
  <c r="D42" i="30"/>
  <c r="F42" i="30"/>
  <c r="H42" i="30"/>
  <c r="J42" i="30"/>
  <c r="L42" i="30"/>
  <c r="N42" i="30"/>
  <c r="P42" i="30"/>
  <c r="D43" i="30"/>
  <c r="F43" i="30"/>
  <c r="H43" i="30"/>
  <c r="J43" i="30"/>
  <c r="L43" i="30"/>
  <c r="N43" i="30"/>
  <c r="P43" i="30"/>
  <c r="D44" i="30"/>
  <c r="F44" i="30"/>
  <c r="H44" i="30"/>
  <c r="J44" i="30"/>
  <c r="L44" i="30"/>
  <c r="N44" i="30"/>
  <c r="P44" i="30"/>
  <c r="D45" i="30"/>
  <c r="F45" i="30"/>
  <c r="H45" i="30"/>
  <c r="J45" i="30"/>
  <c r="L45" i="30"/>
  <c r="N45" i="30"/>
  <c r="P45" i="30"/>
  <c r="D46" i="30"/>
  <c r="F46" i="30"/>
  <c r="H46" i="30"/>
  <c r="J46" i="30"/>
  <c r="L46" i="30"/>
  <c r="N46" i="30"/>
  <c r="P46" i="30"/>
  <c r="D47" i="30"/>
  <c r="F47" i="30"/>
  <c r="H47" i="30"/>
  <c r="J47" i="30"/>
  <c r="L47" i="30"/>
  <c r="N47" i="30"/>
  <c r="P47" i="30"/>
  <c r="D48" i="30"/>
  <c r="F48" i="30"/>
  <c r="H48" i="30"/>
  <c r="J48" i="30"/>
  <c r="L48" i="30"/>
  <c r="N48" i="30"/>
  <c r="P48" i="30"/>
  <c r="D49" i="30"/>
  <c r="F49" i="30"/>
  <c r="H49" i="30"/>
  <c r="J49" i="30"/>
  <c r="L49" i="30"/>
  <c r="N49" i="30"/>
  <c r="P49" i="30"/>
  <c r="D50" i="30"/>
  <c r="F50" i="30"/>
  <c r="H50" i="30"/>
  <c r="J50" i="30"/>
  <c r="L50" i="30"/>
  <c r="N50" i="30"/>
  <c r="P50" i="30"/>
  <c r="C33" i="29"/>
  <c r="C53" i="29" s="1"/>
  <c r="E33" i="29"/>
  <c r="G33" i="29"/>
  <c r="I33" i="29"/>
  <c r="K33" i="29"/>
  <c r="M33" i="29"/>
  <c r="O33" i="29"/>
  <c r="Q33" i="29"/>
  <c r="C34" i="29"/>
  <c r="E34" i="29"/>
  <c r="G34" i="29"/>
  <c r="I34" i="29"/>
  <c r="K34" i="29"/>
  <c r="M34" i="29"/>
  <c r="O34" i="29"/>
  <c r="Q34" i="29"/>
  <c r="C35" i="29"/>
  <c r="E35" i="29"/>
  <c r="G35" i="29"/>
  <c r="I35" i="29"/>
  <c r="K35" i="29"/>
  <c r="M35" i="29"/>
  <c r="O35" i="29"/>
  <c r="Q35" i="29"/>
  <c r="C36" i="29"/>
  <c r="E36" i="29"/>
  <c r="G36" i="29"/>
  <c r="I36" i="29"/>
  <c r="K36" i="29"/>
  <c r="M36" i="29"/>
  <c r="O36" i="29"/>
  <c r="Q36" i="29"/>
  <c r="C37" i="29"/>
  <c r="E37" i="29"/>
  <c r="G37" i="29"/>
  <c r="I37" i="29"/>
  <c r="K37" i="29"/>
  <c r="M37" i="29"/>
  <c r="O37" i="29"/>
  <c r="Q37" i="29"/>
  <c r="C38" i="29"/>
  <c r="E38" i="29"/>
  <c r="G38" i="29"/>
  <c r="I38" i="29"/>
  <c r="K38" i="29"/>
  <c r="M38" i="29"/>
  <c r="O38" i="29"/>
  <c r="Q38" i="29"/>
  <c r="C39" i="29"/>
  <c r="E39" i="29"/>
  <c r="G39" i="29"/>
  <c r="I39" i="29"/>
  <c r="K39" i="29"/>
  <c r="M39" i="29"/>
  <c r="O39" i="29"/>
  <c r="Q39" i="29"/>
  <c r="C40" i="29"/>
  <c r="E40" i="29"/>
  <c r="G40" i="29"/>
  <c r="I40" i="29"/>
  <c r="K40" i="29"/>
  <c r="M40" i="29"/>
  <c r="O40" i="29"/>
  <c r="Q40" i="29"/>
  <c r="C41" i="29"/>
  <c r="E41" i="29"/>
  <c r="G41" i="29"/>
  <c r="I41" i="29"/>
  <c r="K41" i="29"/>
  <c r="M41" i="29"/>
  <c r="O41" i="29"/>
  <c r="Q41" i="29"/>
  <c r="C42" i="29"/>
  <c r="E42" i="29"/>
  <c r="G42" i="29"/>
  <c r="I42" i="29"/>
  <c r="K42" i="29"/>
  <c r="M42" i="29"/>
  <c r="O42" i="29"/>
  <c r="Q42" i="29"/>
  <c r="C43" i="29"/>
  <c r="E43" i="29"/>
  <c r="G43" i="29"/>
  <c r="I43" i="29"/>
  <c r="K43" i="29"/>
  <c r="M43" i="29"/>
  <c r="O43" i="29"/>
  <c r="Q43" i="29"/>
  <c r="C44" i="29"/>
  <c r="E44" i="29"/>
  <c r="G44" i="29"/>
  <c r="I44" i="29"/>
  <c r="K44" i="29"/>
  <c r="M44" i="29"/>
  <c r="O44" i="29"/>
  <c r="Q44" i="29"/>
  <c r="C45" i="29"/>
  <c r="E45" i="29"/>
  <c r="G45" i="29"/>
  <c r="I45" i="29"/>
  <c r="K45" i="29"/>
  <c r="M45" i="29"/>
  <c r="O45" i="29"/>
  <c r="Q45" i="29"/>
  <c r="C46" i="29"/>
  <c r="E46" i="29"/>
  <c r="G46" i="29"/>
  <c r="I46" i="29"/>
  <c r="K46" i="29"/>
  <c r="M46" i="29"/>
  <c r="O46" i="29"/>
  <c r="Q46" i="29"/>
  <c r="C47" i="29"/>
  <c r="E47" i="29"/>
  <c r="G47" i="29"/>
  <c r="I47" i="29"/>
  <c r="K47" i="29"/>
  <c r="M47" i="29"/>
  <c r="O47" i="29"/>
  <c r="Q47" i="29"/>
  <c r="C48" i="29"/>
  <c r="E48" i="29"/>
  <c r="G48" i="29"/>
  <c r="I48" i="29"/>
  <c r="K48" i="29"/>
  <c r="M48" i="29"/>
  <c r="O48" i="29"/>
  <c r="Q48" i="29"/>
  <c r="C49" i="29"/>
  <c r="E49" i="29"/>
  <c r="G49" i="29"/>
  <c r="I49" i="29"/>
  <c r="K49" i="29"/>
  <c r="M49" i="29"/>
  <c r="O49" i="29"/>
  <c r="Q49" i="29"/>
  <c r="C50" i="29"/>
  <c r="E50" i="29"/>
  <c r="G50" i="29"/>
  <c r="I50" i="29"/>
  <c r="K50" i="29"/>
  <c r="M50" i="29"/>
  <c r="O50" i="29"/>
  <c r="Q50" i="29"/>
  <c r="B33" i="29"/>
  <c r="D33" i="29"/>
  <c r="H33" i="29"/>
  <c r="J33" i="29"/>
  <c r="L33" i="29"/>
  <c r="P33" i="29"/>
  <c r="B34" i="29"/>
  <c r="D34" i="29"/>
  <c r="H34" i="29"/>
  <c r="J34" i="29"/>
  <c r="L34" i="29"/>
  <c r="D35" i="29"/>
  <c r="F35" i="29"/>
  <c r="H35" i="29"/>
  <c r="L35" i="29"/>
  <c r="P35" i="29"/>
  <c r="D36" i="29"/>
  <c r="H36" i="29"/>
  <c r="L36" i="29"/>
  <c r="N36" i="29"/>
  <c r="P36" i="29"/>
  <c r="D37" i="29"/>
  <c r="F37" i="29"/>
  <c r="H37" i="29"/>
  <c r="L37" i="29"/>
  <c r="P37" i="29"/>
  <c r="D38" i="29"/>
  <c r="H38" i="29"/>
  <c r="L38" i="29"/>
  <c r="N38" i="29"/>
  <c r="P38" i="29"/>
  <c r="D39" i="29"/>
  <c r="F39" i="29"/>
  <c r="H39" i="29"/>
  <c r="L39" i="29"/>
  <c r="P39" i="29"/>
  <c r="D40" i="29"/>
  <c r="H40" i="29"/>
  <c r="L40" i="29"/>
  <c r="N40" i="29"/>
  <c r="P40" i="29"/>
  <c r="D41" i="29"/>
  <c r="F41" i="29"/>
  <c r="H41" i="29"/>
  <c r="L41" i="29"/>
  <c r="P41" i="29"/>
  <c r="D42" i="29"/>
  <c r="H42" i="29"/>
  <c r="L42" i="29"/>
  <c r="N42" i="29"/>
  <c r="P42" i="29"/>
  <c r="D43" i="29"/>
  <c r="F43" i="29"/>
  <c r="H43" i="29"/>
  <c r="L43" i="29"/>
  <c r="P43" i="29"/>
  <c r="D44" i="29"/>
  <c r="H44" i="29"/>
  <c r="L44" i="29"/>
  <c r="N44" i="29"/>
  <c r="P44" i="29"/>
  <c r="D45" i="29"/>
  <c r="F45" i="29"/>
  <c r="H45" i="29"/>
  <c r="L45" i="29"/>
  <c r="P45" i="29"/>
  <c r="D46" i="29"/>
  <c r="H46" i="29"/>
  <c r="L46" i="29"/>
  <c r="N46" i="29"/>
  <c r="P46" i="29"/>
  <c r="H47" i="29"/>
  <c r="J47" i="29"/>
  <c r="L47" i="29"/>
  <c r="P47" i="29"/>
  <c r="B48" i="29"/>
  <c r="D48" i="29"/>
  <c r="H48" i="29"/>
  <c r="J48" i="29"/>
  <c r="L48" i="29"/>
  <c r="P48" i="29"/>
  <c r="B49" i="29"/>
  <c r="D49" i="29"/>
  <c r="H49" i="29"/>
  <c r="J49" i="29"/>
  <c r="L49" i="29"/>
  <c r="P49" i="29"/>
  <c r="B50" i="29"/>
  <c r="D50" i="29"/>
  <c r="H50" i="29"/>
  <c r="J50" i="29"/>
  <c r="L50" i="29"/>
  <c r="P50" i="29"/>
  <c r="C33" i="28"/>
  <c r="E33" i="28"/>
  <c r="G33" i="28"/>
  <c r="I33" i="28"/>
  <c r="K33" i="28"/>
  <c r="M33" i="28"/>
  <c r="O33" i="28"/>
  <c r="Q33" i="28"/>
  <c r="C34" i="28"/>
  <c r="C53" i="28" s="1"/>
  <c r="E34" i="28"/>
  <c r="G34" i="28"/>
  <c r="I34" i="28"/>
  <c r="K34" i="28"/>
  <c r="M34" i="28"/>
  <c r="O34" i="28"/>
  <c r="Q34" i="28"/>
  <c r="C35" i="28"/>
  <c r="E35" i="28"/>
  <c r="G35" i="28"/>
  <c r="I35" i="28"/>
  <c r="K35" i="28"/>
  <c r="M35" i="28"/>
  <c r="O35" i="28"/>
  <c r="Q35" i="28"/>
  <c r="C36" i="28"/>
  <c r="E36" i="28"/>
  <c r="G36" i="28"/>
  <c r="I36" i="28"/>
  <c r="K36" i="28"/>
  <c r="M36" i="28"/>
  <c r="O36" i="28"/>
  <c r="Q36" i="28"/>
  <c r="C37" i="28"/>
  <c r="E37" i="28"/>
  <c r="G37" i="28"/>
  <c r="I37" i="28"/>
  <c r="K37" i="28"/>
  <c r="M37" i="28"/>
  <c r="O37" i="28"/>
  <c r="Q37" i="28"/>
  <c r="C38" i="28"/>
  <c r="E38" i="28"/>
  <c r="G38" i="28"/>
  <c r="I38" i="28"/>
  <c r="K38" i="28"/>
  <c r="M38" i="28"/>
  <c r="O38" i="28"/>
  <c r="Q38" i="28"/>
  <c r="C39" i="28"/>
  <c r="E39" i="28"/>
  <c r="G39" i="28"/>
  <c r="I39" i="28"/>
  <c r="K39" i="28"/>
  <c r="M39" i="28"/>
  <c r="O39" i="28"/>
  <c r="Q39" i="28"/>
  <c r="C40" i="28"/>
  <c r="E40" i="28"/>
  <c r="G40" i="28"/>
  <c r="I40" i="28"/>
  <c r="K40" i="28"/>
  <c r="M40" i="28"/>
  <c r="O40" i="28"/>
  <c r="Q40" i="28"/>
  <c r="C41" i="28"/>
  <c r="E41" i="28"/>
  <c r="G41" i="28"/>
  <c r="I41" i="28"/>
  <c r="K41" i="28"/>
  <c r="M41" i="28"/>
  <c r="O41" i="28"/>
  <c r="Q41" i="28"/>
  <c r="C42" i="28"/>
  <c r="E42" i="28"/>
  <c r="G42" i="28"/>
  <c r="I42" i="28"/>
  <c r="K42" i="28"/>
  <c r="M42" i="28"/>
  <c r="O42" i="28"/>
  <c r="Q42" i="28"/>
  <c r="C43" i="28"/>
  <c r="E43" i="28"/>
  <c r="G43" i="28"/>
  <c r="I43" i="28"/>
  <c r="K43" i="28"/>
  <c r="M43" i="28"/>
  <c r="O43" i="28"/>
  <c r="Q43" i="28"/>
  <c r="C44" i="28"/>
  <c r="E44" i="28"/>
  <c r="G44" i="28"/>
  <c r="I44" i="28"/>
  <c r="K44" i="28"/>
  <c r="M44" i="28"/>
  <c r="O44" i="28"/>
  <c r="Q44" i="28"/>
  <c r="C45" i="28"/>
  <c r="E45" i="28"/>
  <c r="G45" i="28"/>
  <c r="I45" i="28"/>
  <c r="K45" i="28"/>
  <c r="M45" i="28"/>
  <c r="O45" i="28"/>
  <c r="Q45" i="28"/>
  <c r="C46" i="28"/>
  <c r="E46" i="28"/>
  <c r="G46" i="28"/>
  <c r="I46" i="28"/>
  <c r="K46" i="28"/>
  <c r="M46" i="28"/>
  <c r="O46" i="28"/>
  <c r="Q46" i="28"/>
  <c r="C47" i="28"/>
  <c r="E47" i="28"/>
  <c r="G47" i="28"/>
  <c r="I47" i="28"/>
  <c r="K47" i="28"/>
  <c r="M47" i="28"/>
  <c r="O47" i="28"/>
  <c r="Q47" i="28"/>
  <c r="C48" i="28"/>
  <c r="E48" i="28"/>
  <c r="G48" i="28"/>
  <c r="I48" i="28"/>
  <c r="K48" i="28"/>
  <c r="M48" i="28"/>
  <c r="O48" i="28"/>
  <c r="Q48" i="28"/>
  <c r="C49" i="28"/>
  <c r="E49" i="28"/>
  <c r="G49" i="28"/>
  <c r="I49" i="28"/>
  <c r="K49" i="28"/>
  <c r="M49" i="28"/>
  <c r="O49" i="28"/>
  <c r="Q49" i="28"/>
  <c r="C50" i="28"/>
  <c r="E50" i="28"/>
  <c r="G50" i="28"/>
  <c r="I50" i="28"/>
  <c r="K50" i="28"/>
  <c r="M50" i="28"/>
  <c r="O50" i="28"/>
  <c r="Q50" i="28"/>
  <c r="B33" i="28"/>
  <c r="H33" i="28"/>
  <c r="J33" i="28"/>
  <c r="L33" i="28"/>
  <c r="P33" i="28"/>
  <c r="B34" i="28"/>
  <c r="D34" i="28"/>
  <c r="H34" i="28"/>
  <c r="L34" i="28"/>
  <c r="N34" i="28"/>
  <c r="P34" i="28"/>
  <c r="B35" i="28"/>
  <c r="F35" i="28"/>
  <c r="H35" i="28"/>
  <c r="L35" i="28"/>
  <c r="N35" i="28"/>
  <c r="P35" i="28"/>
  <c r="B36" i="28"/>
  <c r="H36" i="28"/>
  <c r="J36" i="28"/>
  <c r="L36" i="28"/>
  <c r="P36" i="28"/>
  <c r="B37" i="28"/>
  <c r="H37" i="28"/>
  <c r="J37" i="28"/>
  <c r="L37" i="28"/>
  <c r="P37" i="28"/>
  <c r="B38" i="28"/>
  <c r="F38" i="28"/>
  <c r="H38" i="28"/>
  <c r="L38" i="28"/>
  <c r="N38" i="28"/>
  <c r="P38" i="28"/>
  <c r="B39" i="28"/>
  <c r="F39" i="28"/>
  <c r="H39" i="28"/>
  <c r="L39" i="28"/>
  <c r="N39" i="28"/>
  <c r="P39" i="28"/>
  <c r="B40" i="28"/>
  <c r="H40" i="28"/>
  <c r="J40" i="28"/>
  <c r="L40" i="28"/>
  <c r="P40" i="28"/>
  <c r="B41" i="28"/>
  <c r="H41" i="28"/>
  <c r="J41" i="28"/>
  <c r="L41" i="28"/>
  <c r="P41" i="28"/>
  <c r="B42" i="28"/>
  <c r="F42" i="28"/>
  <c r="H42" i="28"/>
  <c r="L42" i="28"/>
  <c r="N42" i="28"/>
  <c r="P42" i="28"/>
  <c r="B43" i="28"/>
  <c r="F43" i="28"/>
  <c r="H43" i="28"/>
  <c r="L43" i="28"/>
  <c r="N43" i="28"/>
  <c r="P43" i="28"/>
  <c r="B44" i="28"/>
  <c r="H44" i="28"/>
  <c r="J44" i="28"/>
  <c r="L44" i="28"/>
  <c r="P44" i="28"/>
  <c r="B45" i="28"/>
  <c r="H45" i="28"/>
  <c r="J45" i="28"/>
  <c r="L45" i="28"/>
  <c r="P45" i="28"/>
  <c r="B46" i="28"/>
  <c r="F46" i="28"/>
  <c r="H46" i="28"/>
  <c r="L46" i="28"/>
  <c r="N46" i="28"/>
  <c r="P46" i="28"/>
  <c r="B47" i="28"/>
  <c r="F47" i="28"/>
  <c r="H47" i="28"/>
  <c r="L47" i="28"/>
  <c r="N47" i="28"/>
  <c r="P47" i="28"/>
  <c r="B48" i="28"/>
  <c r="H48" i="28"/>
  <c r="J48" i="28"/>
  <c r="L48" i="28"/>
  <c r="N48" i="28"/>
  <c r="P48" i="28"/>
  <c r="B49" i="28"/>
  <c r="H49" i="28"/>
  <c r="J49" i="28"/>
  <c r="L49" i="28"/>
  <c r="P49" i="28"/>
  <c r="B50" i="28"/>
  <c r="F50" i="28"/>
  <c r="H50" i="28"/>
  <c r="J50" i="28"/>
  <c r="L50" i="28"/>
  <c r="N50" i="28"/>
  <c r="P50" i="28"/>
  <c r="C33" i="27"/>
  <c r="G33" i="27"/>
  <c r="I33" i="27"/>
  <c r="K33" i="27"/>
  <c r="O33" i="27"/>
  <c r="Q33" i="27"/>
  <c r="C34" i="27"/>
  <c r="G34" i="27"/>
  <c r="I34" i="27"/>
  <c r="K34" i="27"/>
  <c r="O34" i="27"/>
  <c r="Q34" i="27"/>
  <c r="C35" i="27"/>
  <c r="G35" i="27"/>
  <c r="I35" i="27"/>
  <c r="K35" i="27"/>
  <c r="O35" i="27"/>
  <c r="Q35" i="27"/>
  <c r="C36" i="27"/>
  <c r="G36" i="27"/>
  <c r="I36" i="27"/>
  <c r="K36" i="27"/>
  <c r="O36" i="27"/>
  <c r="Q36" i="27"/>
  <c r="C37" i="27"/>
  <c r="G37" i="27"/>
  <c r="I37" i="27"/>
  <c r="K37" i="27"/>
  <c r="O37" i="27"/>
  <c r="Q37" i="27"/>
  <c r="C38" i="27"/>
  <c r="G38" i="27"/>
  <c r="I38" i="27"/>
  <c r="K38" i="27"/>
  <c r="O38" i="27"/>
  <c r="Q38" i="27"/>
  <c r="C39" i="27"/>
  <c r="G39" i="27"/>
  <c r="I39" i="27"/>
  <c r="K39" i="27"/>
  <c r="O39" i="27"/>
  <c r="Q39" i="27"/>
  <c r="C40" i="27"/>
  <c r="G40" i="27"/>
  <c r="I40" i="27"/>
  <c r="K40" i="27"/>
  <c r="O40" i="27"/>
  <c r="Q40" i="27"/>
  <c r="C41" i="27"/>
  <c r="G41" i="27"/>
  <c r="I41" i="27"/>
  <c r="K41" i="27"/>
  <c r="O41" i="27"/>
  <c r="Q41" i="27"/>
  <c r="C42" i="27"/>
  <c r="G42" i="27"/>
  <c r="I42" i="27"/>
  <c r="K42" i="27"/>
  <c r="O42" i="27"/>
  <c r="Q42" i="27"/>
  <c r="C43" i="27"/>
  <c r="G43" i="27"/>
  <c r="I43" i="27"/>
  <c r="K43" i="27"/>
  <c r="O43" i="27"/>
  <c r="Q43" i="27"/>
  <c r="C44" i="27"/>
  <c r="G44" i="27"/>
  <c r="I44" i="27"/>
  <c r="K44" i="27"/>
  <c r="O44" i="27"/>
  <c r="Q44" i="27"/>
  <c r="C45" i="27"/>
  <c r="G45" i="27"/>
  <c r="I45" i="27"/>
  <c r="K45" i="27"/>
  <c r="O45" i="27"/>
  <c r="Q45" i="27"/>
  <c r="C46" i="27"/>
  <c r="G46" i="27"/>
  <c r="I46" i="27"/>
  <c r="K46" i="27"/>
  <c r="O46" i="27"/>
  <c r="Q46" i="27"/>
  <c r="C47" i="27"/>
  <c r="G47" i="27"/>
  <c r="I47" i="27"/>
  <c r="K47" i="27"/>
  <c r="O47" i="27"/>
  <c r="Q47" i="27"/>
  <c r="C48" i="27"/>
  <c r="G48" i="27"/>
  <c r="I48" i="27"/>
  <c r="K48" i="27"/>
  <c r="O48" i="27"/>
  <c r="Q48" i="27"/>
  <c r="C49" i="27"/>
  <c r="G49" i="27"/>
  <c r="I49" i="27"/>
  <c r="K49" i="27"/>
  <c r="O49" i="27"/>
  <c r="Q49" i="27"/>
  <c r="C50" i="27"/>
  <c r="C54" i="27" s="1"/>
  <c r="G50" i="27"/>
  <c r="I50" i="27"/>
  <c r="K50" i="27"/>
  <c r="O50" i="27"/>
  <c r="O54" i="27" s="1"/>
  <c r="Q50" i="27"/>
  <c r="B33" i="27"/>
  <c r="D33" i="27"/>
  <c r="F33" i="27"/>
  <c r="H33" i="27"/>
  <c r="J33" i="27"/>
  <c r="L33" i="27"/>
  <c r="N33" i="27"/>
  <c r="P33" i="27"/>
  <c r="B34" i="27"/>
  <c r="D34" i="27"/>
  <c r="F34" i="27"/>
  <c r="H34" i="27"/>
  <c r="J34" i="27"/>
  <c r="L34" i="27"/>
  <c r="P34" i="27"/>
  <c r="B35" i="27"/>
  <c r="D35" i="27"/>
  <c r="F35" i="27"/>
  <c r="H35" i="27"/>
  <c r="J35" i="27"/>
  <c r="L35" i="27"/>
  <c r="B36" i="27"/>
  <c r="D36" i="27"/>
  <c r="F36" i="27"/>
  <c r="H36" i="27"/>
  <c r="J36" i="27"/>
  <c r="L36" i="27"/>
  <c r="L53" i="27" s="1"/>
  <c r="P36" i="27"/>
  <c r="B37" i="27"/>
  <c r="D37" i="27"/>
  <c r="F37" i="27"/>
  <c r="H37" i="27"/>
  <c r="J37" i="27"/>
  <c r="L37" i="27"/>
  <c r="P37" i="27"/>
  <c r="B38" i="27"/>
  <c r="D38" i="27"/>
  <c r="F38" i="27"/>
  <c r="H38" i="27"/>
  <c r="J38" i="27"/>
  <c r="L38" i="27"/>
  <c r="P38" i="27"/>
  <c r="B39" i="27"/>
  <c r="D39" i="27"/>
  <c r="F39" i="27"/>
  <c r="H39" i="27"/>
  <c r="J39" i="27"/>
  <c r="L39" i="27"/>
  <c r="B40" i="27"/>
  <c r="D40" i="27"/>
  <c r="F40" i="27"/>
  <c r="H40" i="27"/>
  <c r="J40" i="27"/>
  <c r="L40" i="27"/>
  <c r="P40" i="27"/>
  <c r="B41" i="27"/>
  <c r="D41" i="27"/>
  <c r="F41" i="27"/>
  <c r="H41" i="27"/>
  <c r="J41" i="27"/>
  <c r="L41" i="27"/>
  <c r="P41" i="27"/>
  <c r="B42" i="27"/>
  <c r="D42" i="27"/>
  <c r="F42" i="27"/>
  <c r="H42" i="27"/>
  <c r="J42" i="27"/>
  <c r="L42" i="27"/>
  <c r="P42" i="27"/>
  <c r="B43" i="27"/>
  <c r="D43" i="27"/>
  <c r="F43" i="27"/>
  <c r="H43" i="27"/>
  <c r="J43" i="27"/>
  <c r="L43" i="27"/>
  <c r="B44" i="27"/>
  <c r="D44" i="27"/>
  <c r="F44" i="27"/>
  <c r="H44" i="27"/>
  <c r="J44" i="27"/>
  <c r="L44" i="27"/>
  <c r="P44" i="27"/>
  <c r="B45" i="27"/>
  <c r="D45" i="27"/>
  <c r="F45" i="27"/>
  <c r="H45" i="27"/>
  <c r="J45" i="27"/>
  <c r="L45" i="27"/>
  <c r="P45" i="27"/>
  <c r="B46" i="27"/>
  <c r="D46" i="27"/>
  <c r="F46" i="27"/>
  <c r="H46" i="27"/>
  <c r="J46" i="27"/>
  <c r="L46" i="27"/>
  <c r="P46" i="27"/>
  <c r="B47" i="27"/>
  <c r="D47" i="27"/>
  <c r="F47" i="27"/>
  <c r="H47" i="27"/>
  <c r="J47" i="27"/>
  <c r="L47" i="27"/>
  <c r="N47" i="27"/>
  <c r="P47" i="27"/>
  <c r="B48" i="27"/>
  <c r="D48" i="27"/>
  <c r="F48" i="27"/>
  <c r="H48" i="27"/>
  <c r="J48" i="27"/>
  <c r="L48" i="27"/>
  <c r="N48" i="27"/>
  <c r="P48" i="27"/>
  <c r="B49" i="27"/>
  <c r="D49" i="27"/>
  <c r="F49" i="27"/>
  <c r="H49" i="27"/>
  <c r="J49" i="27"/>
  <c r="L49" i="27"/>
  <c r="N49" i="27"/>
  <c r="P49" i="27"/>
  <c r="B50" i="27"/>
  <c r="D50" i="27"/>
  <c r="F50" i="27"/>
  <c r="H50" i="27"/>
  <c r="J50" i="27"/>
  <c r="L50" i="27"/>
  <c r="N50" i="27"/>
  <c r="P50" i="27"/>
  <c r="G33" i="26"/>
  <c r="I33" i="26"/>
  <c r="K33" i="26"/>
  <c r="M33" i="26"/>
  <c r="O33" i="26"/>
  <c r="Q33" i="26"/>
  <c r="G34" i="26"/>
  <c r="I34" i="26"/>
  <c r="K34" i="26"/>
  <c r="M34" i="26"/>
  <c r="O34" i="26"/>
  <c r="Q34" i="26"/>
  <c r="G35" i="26"/>
  <c r="I35" i="26"/>
  <c r="K35" i="26"/>
  <c r="M35" i="26"/>
  <c r="O35" i="26"/>
  <c r="Q35" i="26"/>
  <c r="G36" i="26"/>
  <c r="I36" i="26"/>
  <c r="K36" i="26"/>
  <c r="M36" i="26"/>
  <c r="O36" i="26"/>
  <c r="Q36" i="26"/>
  <c r="G37" i="26"/>
  <c r="I37" i="26"/>
  <c r="K37" i="26"/>
  <c r="M37" i="26"/>
  <c r="O37" i="26"/>
  <c r="Q37" i="26"/>
  <c r="G38" i="26"/>
  <c r="I38" i="26"/>
  <c r="K38" i="26"/>
  <c r="M38" i="26"/>
  <c r="O38" i="26"/>
  <c r="Q38" i="26"/>
  <c r="E39" i="26"/>
  <c r="G39" i="26"/>
  <c r="I39" i="26"/>
  <c r="K39" i="26"/>
  <c r="M39" i="26"/>
  <c r="O39" i="26"/>
  <c r="Q39" i="26"/>
  <c r="G40" i="26"/>
  <c r="I40" i="26"/>
  <c r="K40" i="26"/>
  <c r="M40" i="26"/>
  <c r="O40" i="26"/>
  <c r="Q40" i="26"/>
  <c r="G41" i="26"/>
  <c r="I41" i="26"/>
  <c r="K41" i="26"/>
  <c r="M41" i="26"/>
  <c r="O41" i="26"/>
  <c r="Q41" i="26"/>
  <c r="G42" i="26"/>
  <c r="I42" i="26"/>
  <c r="K42" i="26"/>
  <c r="M42" i="26"/>
  <c r="O42" i="26"/>
  <c r="Q42" i="26"/>
  <c r="G43" i="26"/>
  <c r="I43" i="26"/>
  <c r="K43" i="26"/>
  <c r="M43" i="26"/>
  <c r="O43" i="26"/>
  <c r="Q43" i="26"/>
  <c r="G44" i="26"/>
  <c r="I44" i="26"/>
  <c r="K44" i="26"/>
  <c r="M44" i="26"/>
  <c r="O44" i="26"/>
  <c r="Q44" i="26"/>
  <c r="G45" i="26"/>
  <c r="I45" i="26"/>
  <c r="K45" i="26"/>
  <c r="M45" i="26"/>
  <c r="O45" i="26"/>
  <c r="Q45" i="26"/>
  <c r="G46" i="26"/>
  <c r="I46" i="26"/>
  <c r="K46" i="26"/>
  <c r="M46" i="26"/>
  <c r="O46" i="26"/>
  <c r="Q46" i="26"/>
  <c r="E47" i="26"/>
  <c r="G47" i="26"/>
  <c r="I47" i="26"/>
  <c r="K47" i="26"/>
  <c r="M47" i="26"/>
  <c r="O47" i="26"/>
  <c r="Q47" i="26"/>
  <c r="C48" i="26"/>
  <c r="E48" i="26"/>
  <c r="G48" i="26"/>
  <c r="I48" i="26"/>
  <c r="K48" i="26"/>
  <c r="M48" i="26"/>
  <c r="O48" i="26"/>
  <c r="Q48" i="26"/>
  <c r="C49" i="26"/>
  <c r="E49" i="26"/>
  <c r="G49" i="26"/>
  <c r="I49" i="26"/>
  <c r="K49" i="26"/>
  <c r="M49" i="26"/>
  <c r="O49" i="26"/>
  <c r="Q49" i="26"/>
  <c r="C50" i="26"/>
  <c r="E50" i="26"/>
  <c r="G50" i="26"/>
  <c r="I50" i="26"/>
  <c r="K50" i="26"/>
  <c r="M50" i="26"/>
  <c r="O50" i="26"/>
  <c r="Q50" i="26"/>
  <c r="B33" i="26"/>
  <c r="D33" i="26"/>
  <c r="F33" i="26"/>
  <c r="B34" i="26"/>
  <c r="D34" i="26"/>
  <c r="F34" i="26"/>
  <c r="P34" i="26"/>
  <c r="B35" i="26"/>
  <c r="D35" i="26"/>
  <c r="F35" i="26"/>
  <c r="H35" i="26"/>
  <c r="B36" i="26"/>
  <c r="D36" i="26"/>
  <c r="F36" i="26"/>
  <c r="H36" i="26"/>
  <c r="P36" i="26"/>
  <c r="B37" i="26"/>
  <c r="D37" i="26"/>
  <c r="F37" i="26"/>
  <c r="H37" i="26"/>
  <c r="B38" i="26"/>
  <c r="D38" i="26"/>
  <c r="F38" i="26"/>
  <c r="H38" i="26"/>
  <c r="B39" i="26"/>
  <c r="D39" i="26"/>
  <c r="F39" i="26"/>
  <c r="B40" i="26"/>
  <c r="D40" i="26"/>
  <c r="F40" i="26"/>
  <c r="P40" i="26"/>
  <c r="B41" i="26"/>
  <c r="D41" i="26"/>
  <c r="F41" i="26"/>
  <c r="H41" i="26"/>
  <c r="B42" i="26"/>
  <c r="D42" i="26"/>
  <c r="F42" i="26"/>
  <c r="H42" i="26"/>
  <c r="P42" i="26"/>
  <c r="B43" i="26"/>
  <c r="D43" i="26"/>
  <c r="F43" i="26"/>
  <c r="H43" i="26"/>
  <c r="B44" i="26"/>
  <c r="D44" i="26"/>
  <c r="F44" i="26"/>
  <c r="H44" i="26"/>
  <c r="P44" i="26"/>
  <c r="B45" i="26"/>
  <c r="D45" i="26"/>
  <c r="F45" i="26"/>
  <c r="H45" i="26"/>
  <c r="B46" i="26"/>
  <c r="D46" i="26"/>
  <c r="F46" i="26"/>
  <c r="H46" i="26"/>
  <c r="B47" i="26"/>
  <c r="D47" i="26"/>
  <c r="F47" i="26"/>
  <c r="B48" i="26"/>
  <c r="D48" i="26"/>
  <c r="F48" i="26"/>
  <c r="P48" i="26"/>
  <c r="B49" i="26"/>
  <c r="D49" i="26"/>
  <c r="F49" i="26"/>
  <c r="H49" i="26"/>
  <c r="B50" i="26"/>
  <c r="D50" i="26"/>
  <c r="F50" i="26"/>
  <c r="H50" i="26"/>
  <c r="P50" i="26"/>
  <c r="B22" i="25"/>
  <c r="D22" i="25"/>
  <c r="F22" i="25"/>
  <c r="F35" i="25" s="1"/>
  <c r="H22" i="25"/>
  <c r="J22" i="25"/>
  <c r="J41" i="25" s="1"/>
  <c r="L22" i="25"/>
  <c r="N22" i="25"/>
  <c r="N50" i="25" s="1"/>
  <c r="P22" i="25"/>
  <c r="G22" i="24"/>
  <c r="B22" i="24"/>
  <c r="D22" i="24"/>
  <c r="D44" i="24" s="1"/>
  <c r="F22" i="24"/>
  <c r="H22" i="24"/>
  <c r="J22" i="24"/>
  <c r="J43" i="24"/>
  <c r="L22" i="24"/>
  <c r="N22" i="24"/>
  <c r="C22" i="23"/>
  <c r="G22" i="23"/>
  <c r="G45" i="23" s="1"/>
  <c r="I22" i="23"/>
  <c r="K22" i="23"/>
  <c r="O22" i="23"/>
  <c r="O49" i="23" s="1"/>
  <c r="B22" i="23"/>
  <c r="D22" i="23"/>
  <c r="F22" i="23"/>
  <c r="H22" i="23"/>
  <c r="H47" i="23" s="1"/>
  <c r="J22" i="23"/>
  <c r="J35" i="23" s="1"/>
  <c r="L22" i="23"/>
  <c r="N22" i="23"/>
  <c r="P22" i="23"/>
  <c r="P45" i="23" s="1"/>
  <c r="C22" i="22"/>
  <c r="B22" i="22"/>
  <c r="D22" i="22"/>
  <c r="F22" i="22"/>
  <c r="F48" i="22" s="1"/>
  <c r="J22" i="22"/>
  <c r="J48" i="22" s="1"/>
  <c r="L22" i="22"/>
  <c r="L49" i="22" s="1"/>
  <c r="P22" i="22"/>
  <c r="G22" i="21"/>
  <c r="I22" i="21"/>
  <c r="K22" i="21"/>
  <c r="B22" i="21"/>
  <c r="D22" i="21"/>
  <c r="F22" i="21"/>
  <c r="F50" i="21" s="1"/>
  <c r="J22" i="21"/>
  <c r="J50" i="21" s="1"/>
  <c r="L22" i="21"/>
  <c r="L43" i="21" s="1"/>
  <c r="N22" i="21"/>
  <c r="N22" i="2" s="1"/>
  <c r="N39" i="2" s="1"/>
  <c r="P22" i="21"/>
  <c r="C40" i="19"/>
  <c r="E40" i="19"/>
  <c r="G40" i="19"/>
  <c r="K40" i="19"/>
  <c r="M40" i="19"/>
  <c r="O40" i="19"/>
  <c r="C41" i="19"/>
  <c r="E41" i="19"/>
  <c r="G41" i="19"/>
  <c r="K41" i="19"/>
  <c r="M41" i="19"/>
  <c r="O41" i="19"/>
  <c r="C42" i="19"/>
  <c r="E42" i="19"/>
  <c r="G42" i="19"/>
  <c r="K42" i="19"/>
  <c r="M42" i="19"/>
  <c r="O42" i="19"/>
  <c r="Q44" i="19"/>
  <c r="E45" i="19"/>
  <c r="G45" i="19"/>
  <c r="M45" i="19"/>
  <c r="O45" i="19"/>
  <c r="E46" i="19"/>
  <c r="G46" i="19"/>
  <c r="I46" i="19"/>
  <c r="M46" i="19"/>
  <c r="O46" i="19"/>
  <c r="Q46" i="19"/>
  <c r="E47" i="19"/>
  <c r="G47" i="19"/>
  <c r="M47" i="19"/>
  <c r="O47" i="19"/>
  <c r="E48" i="19"/>
  <c r="G48" i="19"/>
  <c r="I48" i="19"/>
  <c r="M48" i="19"/>
  <c r="O48" i="19"/>
  <c r="Q48" i="19"/>
  <c r="E49" i="19"/>
  <c r="G49" i="19"/>
  <c r="M49" i="19"/>
  <c r="O49" i="19"/>
  <c r="E50" i="19"/>
  <c r="G50" i="19"/>
  <c r="I50" i="19"/>
  <c r="M50" i="19"/>
  <c r="O50" i="19"/>
  <c r="Q50" i="19"/>
  <c r="E51" i="19"/>
  <c r="G51" i="19"/>
  <c r="M51" i="19"/>
  <c r="O51" i="19"/>
  <c r="E52" i="19"/>
  <c r="G52" i="19"/>
  <c r="I52" i="19"/>
  <c r="M52" i="19"/>
  <c r="O52" i="19"/>
  <c r="Q52" i="19"/>
  <c r="E53" i="19"/>
  <c r="G53" i="19"/>
  <c r="M53" i="19"/>
  <c r="O53" i="19"/>
  <c r="E54" i="19"/>
  <c r="G54" i="19"/>
  <c r="I54" i="19"/>
  <c r="M54" i="19"/>
  <c r="O54" i="19"/>
  <c r="Q54" i="19"/>
  <c r="E55" i="19"/>
  <c r="G55" i="19"/>
  <c r="M55" i="19"/>
  <c r="O55" i="19"/>
  <c r="E56" i="19"/>
  <c r="G56" i="19"/>
  <c r="I56" i="19"/>
  <c r="M56" i="19"/>
  <c r="O56" i="19"/>
  <c r="Q56" i="19"/>
  <c r="E57" i="19"/>
  <c r="G57" i="19"/>
  <c r="M57" i="19"/>
  <c r="O57" i="19"/>
  <c r="E58" i="19"/>
  <c r="G58" i="19"/>
  <c r="I58" i="19"/>
  <c r="M58" i="19"/>
  <c r="O58" i="19"/>
  <c r="Q58" i="19"/>
  <c r="E59" i="19"/>
  <c r="G59" i="19"/>
  <c r="M59" i="19"/>
  <c r="O59" i="19"/>
  <c r="E60" i="19"/>
  <c r="G60" i="19"/>
  <c r="I60" i="19"/>
  <c r="M60" i="19"/>
  <c r="O60" i="19"/>
  <c r="Q60" i="19"/>
  <c r="E61" i="19"/>
  <c r="G61" i="19"/>
  <c r="M61" i="19"/>
  <c r="O61" i="19"/>
  <c r="E62" i="19"/>
  <c r="G62" i="19"/>
  <c r="I62" i="19"/>
  <c r="M62" i="19"/>
  <c r="O62" i="19"/>
  <c r="Q62" i="19"/>
  <c r="E63" i="19"/>
  <c r="G63" i="19"/>
  <c r="M63" i="19"/>
  <c r="O63" i="19"/>
  <c r="E64" i="19"/>
  <c r="G64" i="19"/>
  <c r="I64" i="19"/>
  <c r="M64" i="19"/>
  <c r="O64" i="19"/>
  <c r="Q64" i="19"/>
  <c r="O65" i="19"/>
  <c r="O66" i="19"/>
  <c r="B40" i="19"/>
  <c r="F40" i="19"/>
  <c r="J40" i="19"/>
  <c r="L40" i="19"/>
  <c r="P40" i="19"/>
  <c r="B41" i="19"/>
  <c r="D41" i="19"/>
  <c r="J41" i="19"/>
  <c r="L41" i="19"/>
  <c r="N41" i="19"/>
  <c r="B42" i="19"/>
  <c r="D42" i="19"/>
  <c r="F42" i="19"/>
  <c r="L42" i="19"/>
  <c r="N42" i="19"/>
  <c r="P42" i="19"/>
  <c r="D45" i="19"/>
  <c r="F45" i="19"/>
  <c r="J45" i="19"/>
  <c r="N45" i="19"/>
  <c r="P45" i="19"/>
  <c r="B46" i="19"/>
  <c r="F46" i="19"/>
  <c r="J46" i="19"/>
  <c r="L46" i="19"/>
  <c r="P46" i="19"/>
  <c r="B47" i="19"/>
  <c r="D47" i="19"/>
  <c r="F47" i="19"/>
  <c r="J47" i="19"/>
  <c r="L47" i="19"/>
  <c r="N47" i="19"/>
  <c r="P47" i="19"/>
  <c r="B48" i="19"/>
  <c r="D48" i="19"/>
  <c r="F48" i="19"/>
  <c r="J48" i="19"/>
  <c r="L48" i="19"/>
  <c r="N48" i="19"/>
  <c r="P48" i="19"/>
  <c r="B49" i="19"/>
  <c r="D49" i="19"/>
  <c r="F49" i="19"/>
  <c r="J49" i="19"/>
  <c r="L49" i="19"/>
  <c r="N49" i="19"/>
  <c r="P49" i="19"/>
  <c r="B50" i="19"/>
  <c r="D50" i="19"/>
  <c r="F50" i="19"/>
  <c r="J50" i="19"/>
  <c r="L50" i="19"/>
  <c r="N50" i="19"/>
  <c r="P50" i="19"/>
  <c r="B51" i="19"/>
  <c r="D51" i="19"/>
  <c r="F51" i="19"/>
  <c r="J51" i="19"/>
  <c r="L51" i="19"/>
  <c r="N51" i="19"/>
  <c r="P51" i="19"/>
  <c r="B52" i="19"/>
  <c r="D52" i="19"/>
  <c r="F52" i="19"/>
  <c r="H52" i="19"/>
  <c r="J52" i="19"/>
  <c r="L52" i="19"/>
  <c r="N52" i="19"/>
  <c r="P52" i="19"/>
  <c r="B53" i="19"/>
  <c r="D53" i="19"/>
  <c r="F53" i="19"/>
  <c r="H53" i="19"/>
  <c r="J53" i="19"/>
  <c r="L53" i="19"/>
  <c r="N53" i="19"/>
  <c r="P53" i="19"/>
  <c r="B54" i="19"/>
  <c r="D54" i="19"/>
  <c r="F54" i="19"/>
  <c r="H54" i="19"/>
  <c r="J54" i="19"/>
  <c r="L54" i="19"/>
  <c r="N54" i="19"/>
  <c r="P54" i="19"/>
  <c r="B55" i="19"/>
  <c r="D55" i="19"/>
  <c r="F55" i="19"/>
  <c r="H55" i="19"/>
  <c r="J55" i="19"/>
  <c r="L55" i="19"/>
  <c r="N55" i="19"/>
  <c r="P55" i="19"/>
  <c r="B56" i="19"/>
  <c r="D56" i="19"/>
  <c r="F56" i="19"/>
  <c r="H56" i="19"/>
  <c r="J56" i="19"/>
  <c r="L56" i="19"/>
  <c r="N56" i="19"/>
  <c r="P56" i="19"/>
  <c r="B57" i="19"/>
  <c r="D57" i="19"/>
  <c r="F57" i="19"/>
  <c r="H57" i="19"/>
  <c r="J57" i="19"/>
  <c r="L57" i="19"/>
  <c r="N57" i="19"/>
  <c r="P57" i="19"/>
  <c r="B58" i="19"/>
  <c r="D58" i="19"/>
  <c r="F58" i="19"/>
  <c r="H58" i="19"/>
  <c r="J58" i="19"/>
  <c r="L58" i="19"/>
  <c r="N58" i="19"/>
  <c r="P58" i="19"/>
  <c r="B59" i="19"/>
  <c r="D59" i="19"/>
  <c r="F59" i="19"/>
  <c r="H59" i="19"/>
  <c r="J59" i="19"/>
  <c r="L59" i="19"/>
  <c r="N59" i="19"/>
  <c r="P59" i="19"/>
  <c r="B60" i="19"/>
  <c r="D60" i="19"/>
  <c r="F60" i="19"/>
  <c r="H60" i="19"/>
  <c r="J60" i="19"/>
  <c r="L60" i="19"/>
  <c r="N60" i="19"/>
  <c r="P60" i="19"/>
  <c r="B61" i="19"/>
  <c r="D61" i="19"/>
  <c r="F61" i="19"/>
  <c r="H61" i="19"/>
  <c r="J61" i="19"/>
  <c r="L61" i="19"/>
  <c r="N61" i="19"/>
  <c r="P61" i="19"/>
  <c r="B62" i="19"/>
  <c r="D62" i="19"/>
  <c r="F62" i="19"/>
  <c r="H62" i="19"/>
  <c r="J62" i="19"/>
  <c r="L62" i="19"/>
  <c r="N62" i="19"/>
  <c r="P62" i="19"/>
  <c r="B63" i="19"/>
  <c r="D63" i="19"/>
  <c r="F63" i="19"/>
  <c r="H63" i="19"/>
  <c r="J63" i="19"/>
  <c r="L63" i="19"/>
  <c r="N63" i="19"/>
  <c r="P63" i="19"/>
  <c r="B64" i="19"/>
  <c r="D64" i="19"/>
  <c r="F64" i="19"/>
  <c r="H64" i="19"/>
  <c r="J64" i="19"/>
  <c r="L64" i="19"/>
  <c r="N64" i="19"/>
  <c r="P64" i="19"/>
  <c r="N65" i="19"/>
  <c r="P65" i="19"/>
  <c r="N66" i="19"/>
  <c r="P66" i="19"/>
  <c r="E40" i="18"/>
  <c r="M40" i="18"/>
  <c r="O40" i="18"/>
  <c r="E41" i="18"/>
  <c r="M41" i="18"/>
  <c r="O41" i="18"/>
  <c r="E42" i="18"/>
  <c r="M42" i="18"/>
  <c r="O42" i="18"/>
  <c r="C45" i="18"/>
  <c r="E45" i="18"/>
  <c r="G45" i="18"/>
  <c r="K45" i="18"/>
  <c r="M45" i="18"/>
  <c r="O45" i="18"/>
  <c r="C46" i="18"/>
  <c r="E46" i="18"/>
  <c r="G46" i="18"/>
  <c r="K46" i="18"/>
  <c r="M46" i="18"/>
  <c r="O46" i="18"/>
  <c r="C47" i="18"/>
  <c r="E47" i="18"/>
  <c r="G47" i="18"/>
  <c r="K47" i="18"/>
  <c r="M47" i="18"/>
  <c r="O47" i="18"/>
  <c r="C48" i="18"/>
  <c r="E48" i="18"/>
  <c r="G48" i="18"/>
  <c r="K48" i="18"/>
  <c r="M48" i="18"/>
  <c r="O48" i="18"/>
  <c r="C49" i="18"/>
  <c r="E49" i="18"/>
  <c r="G49" i="18"/>
  <c r="K49" i="18"/>
  <c r="M49" i="18"/>
  <c r="O49" i="18"/>
  <c r="C50" i="18"/>
  <c r="E50" i="18"/>
  <c r="G50" i="18"/>
  <c r="K50" i="18"/>
  <c r="M50" i="18"/>
  <c r="O50" i="18"/>
  <c r="C51" i="18"/>
  <c r="E51" i="18"/>
  <c r="G51" i="18"/>
  <c r="K51" i="18"/>
  <c r="M51" i="18"/>
  <c r="O51" i="18"/>
  <c r="C52" i="18"/>
  <c r="E52" i="18"/>
  <c r="G52" i="18"/>
  <c r="K52" i="18"/>
  <c r="M52" i="18"/>
  <c r="O52" i="18"/>
  <c r="C53" i="18"/>
  <c r="E53" i="18"/>
  <c r="G53" i="18"/>
  <c r="K53" i="18"/>
  <c r="M53" i="18"/>
  <c r="O53" i="18"/>
  <c r="C54" i="18"/>
  <c r="E54" i="18"/>
  <c r="K54" i="18"/>
  <c r="M54" i="18"/>
  <c r="O54" i="18"/>
  <c r="C55" i="18"/>
  <c r="E55" i="18"/>
  <c r="G55" i="18"/>
  <c r="K55" i="18"/>
  <c r="M55" i="18"/>
  <c r="O55" i="18"/>
  <c r="C56" i="18"/>
  <c r="E56" i="18"/>
  <c r="G56" i="18"/>
  <c r="K56" i="18"/>
  <c r="M56" i="18"/>
  <c r="O56" i="18"/>
  <c r="C57" i="18"/>
  <c r="E57" i="18"/>
  <c r="G57" i="18"/>
  <c r="K57" i="18"/>
  <c r="M57" i="18"/>
  <c r="O57" i="18"/>
  <c r="C58" i="18"/>
  <c r="E58" i="18"/>
  <c r="G58" i="18"/>
  <c r="K58" i="18"/>
  <c r="M58" i="18"/>
  <c r="O58" i="18"/>
  <c r="C59" i="18"/>
  <c r="E59" i="18"/>
  <c r="G59" i="18"/>
  <c r="K59" i="18"/>
  <c r="M59" i="18"/>
  <c r="O59" i="18"/>
  <c r="C60" i="18"/>
  <c r="E60" i="18"/>
  <c r="G60" i="18"/>
  <c r="K60" i="18"/>
  <c r="M60" i="18"/>
  <c r="O60" i="18"/>
  <c r="C61" i="18"/>
  <c r="E61" i="18"/>
  <c r="G61" i="18"/>
  <c r="K61" i="18"/>
  <c r="M61" i="18"/>
  <c r="O61" i="18"/>
  <c r="C62" i="18"/>
  <c r="E62" i="18"/>
  <c r="G62" i="18"/>
  <c r="K62" i="18"/>
  <c r="M62" i="18"/>
  <c r="O62" i="18"/>
  <c r="C63" i="18"/>
  <c r="E63" i="18"/>
  <c r="G63" i="18"/>
  <c r="K63" i="18"/>
  <c r="M63" i="18"/>
  <c r="O63" i="18"/>
  <c r="C64" i="18"/>
  <c r="E64" i="18"/>
  <c r="G64" i="18"/>
  <c r="K64" i="18"/>
  <c r="M64" i="18"/>
  <c r="O64" i="18"/>
  <c r="O65" i="18"/>
  <c r="Q65" i="18"/>
  <c r="O66" i="18"/>
  <c r="B40" i="18"/>
  <c r="D40" i="18"/>
  <c r="F40" i="18"/>
  <c r="H40" i="18"/>
  <c r="J40" i="18"/>
  <c r="L40" i="18"/>
  <c r="N40" i="18"/>
  <c r="P40" i="18"/>
  <c r="B41" i="18"/>
  <c r="D41" i="18"/>
  <c r="F41" i="18"/>
  <c r="H41" i="18"/>
  <c r="J41" i="18"/>
  <c r="L41" i="18"/>
  <c r="N41" i="18"/>
  <c r="P41" i="18"/>
  <c r="B42" i="18"/>
  <c r="D42" i="18"/>
  <c r="F42" i="18"/>
  <c r="H42" i="18"/>
  <c r="J42" i="18"/>
  <c r="L42" i="18"/>
  <c r="N42" i="18"/>
  <c r="P42" i="18"/>
  <c r="B45" i="18"/>
  <c r="D45" i="18"/>
  <c r="F45" i="18"/>
  <c r="H45" i="18"/>
  <c r="J45" i="18"/>
  <c r="L45" i="18"/>
  <c r="N45" i="18"/>
  <c r="P45" i="18"/>
  <c r="B46" i="18"/>
  <c r="D46" i="18"/>
  <c r="F46" i="18"/>
  <c r="H46" i="18"/>
  <c r="J46" i="18"/>
  <c r="L46" i="18"/>
  <c r="N46" i="18"/>
  <c r="P46" i="18"/>
  <c r="B47" i="18"/>
  <c r="D47" i="18"/>
  <c r="F47" i="18"/>
  <c r="H47" i="18"/>
  <c r="J47" i="18"/>
  <c r="L47" i="18"/>
  <c r="N47" i="18"/>
  <c r="P47" i="18"/>
  <c r="B48" i="18"/>
  <c r="D48" i="18"/>
  <c r="F48" i="18"/>
  <c r="H48" i="18"/>
  <c r="J48" i="18"/>
  <c r="L48" i="18"/>
  <c r="N48" i="18"/>
  <c r="P48" i="18"/>
  <c r="B49" i="18"/>
  <c r="D49" i="18"/>
  <c r="F49" i="18"/>
  <c r="H49" i="18"/>
  <c r="J49" i="18"/>
  <c r="L49" i="18"/>
  <c r="N49" i="18"/>
  <c r="P49" i="18"/>
  <c r="B50" i="18"/>
  <c r="D50" i="18"/>
  <c r="F50" i="18"/>
  <c r="H50" i="18"/>
  <c r="J50" i="18"/>
  <c r="L50" i="18"/>
  <c r="N50" i="18"/>
  <c r="P50" i="18"/>
  <c r="B51" i="18"/>
  <c r="D51" i="18"/>
  <c r="F51" i="18"/>
  <c r="H51" i="18"/>
  <c r="J51" i="18"/>
  <c r="L51" i="18"/>
  <c r="N51" i="18"/>
  <c r="P51" i="18"/>
  <c r="B52" i="18"/>
  <c r="D52" i="18"/>
  <c r="F52" i="18"/>
  <c r="H52" i="18"/>
  <c r="J52" i="18"/>
  <c r="L52" i="18"/>
  <c r="N52" i="18"/>
  <c r="P52" i="18"/>
  <c r="B53" i="18"/>
  <c r="D53" i="18"/>
  <c r="F53" i="18"/>
  <c r="H53" i="18"/>
  <c r="J53" i="18"/>
  <c r="L53" i="18"/>
  <c r="N53" i="18"/>
  <c r="P53" i="18"/>
  <c r="B54" i="18"/>
  <c r="D54" i="18"/>
  <c r="F54" i="18"/>
  <c r="H54" i="18"/>
  <c r="J54" i="18"/>
  <c r="L54" i="18"/>
  <c r="N54" i="18"/>
  <c r="P54" i="18"/>
  <c r="B55" i="18"/>
  <c r="D55" i="18"/>
  <c r="F55" i="18"/>
  <c r="H55" i="18"/>
  <c r="J55" i="18"/>
  <c r="L55" i="18"/>
  <c r="N55" i="18"/>
  <c r="P55" i="18"/>
  <c r="B56" i="18"/>
  <c r="D56" i="18"/>
  <c r="F56" i="18"/>
  <c r="H56" i="18"/>
  <c r="J56" i="18"/>
  <c r="L56" i="18"/>
  <c r="N56" i="18"/>
  <c r="P56" i="18"/>
  <c r="B57" i="18"/>
  <c r="D57" i="18"/>
  <c r="F57" i="18"/>
  <c r="H57" i="18"/>
  <c r="J57" i="18"/>
  <c r="L57" i="18"/>
  <c r="N57" i="18"/>
  <c r="P57" i="18"/>
  <c r="B58" i="18"/>
  <c r="D58" i="18"/>
  <c r="F58" i="18"/>
  <c r="H58" i="18"/>
  <c r="J58" i="18"/>
  <c r="L58" i="18"/>
  <c r="N58" i="18"/>
  <c r="P58" i="18"/>
  <c r="B59" i="18"/>
  <c r="D59" i="18"/>
  <c r="F59" i="18"/>
  <c r="H59" i="18"/>
  <c r="J59" i="18"/>
  <c r="L59" i="18"/>
  <c r="N59" i="18"/>
  <c r="P59" i="18"/>
  <c r="B60" i="18"/>
  <c r="D60" i="18"/>
  <c r="F60" i="18"/>
  <c r="H60" i="18"/>
  <c r="J60" i="18"/>
  <c r="L60" i="18"/>
  <c r="N60" i="18"/>
  <c r="P60" i="18"/>
  <c r="B61" i="18"/>
  <c r="D61" i="18"/>
  <c r="F61" i="18"/>
  <c r="H61" i="18"/>
  <c r="J61" i="18"/>
  <c r="L61" i="18"/>
  <c r="N61" i="18"/>
  <c r="P61" i="18"/>
  <c r="B62" i="18"/>
  <c r="D62" i="18"/>
  <c r="F62" i="18"/>
  <c r="H62" i="18"/>
  <c r="J62" i="18"/>
  <c r="L62" i="18"/>
  <c r="N62" i="18"/>
  <c r="P62" i="18"/>
  <c r="B63" i="18"/>
  <c r="D63" i="18"/>
  <c r="F63" i="18"/>
  <c r="H63" i="18"/>
  <c r="J63" i="18"/>
  <c r="L63" i="18"/>
  <c r="N63" i="18"/>
  <c r="P63" i="18"/>
  <c r="B64" i="18"/>
  <c r="D64" i="18"/>
  <c r="F64" i="18"/>
  <c r="H64" i="18"/>
  <c r="J64" i="18"/>
  <c r="L64" i="18"/>
  <c r="N64" i="18"/>
  <c r="P64" i="18"/>
  <c r="N65" i="18"/>
  <c r="P65" i="18"/>
  <c r="N66" i="18"/>
  <c r="P66" i="18"/>
  <c r="C40" i="17"/>
  <c r="E40" i="17"/>
  <c r="G40" i="17"/>
  <c r="K40" i="17"/>
  <c r="M40" i="17"/>
  <c r="O40" i="17"/>
  <c r="C41" i="17"/>
  <c r="E41" i="17"/>
  <c r="G41" i="17"/>
  <c r="K41" i="17"/>
  <c r="M41" i="17"/>
  <c r="O41" i="17"/>
  <c r="C42" i="17"/>
  <c r="E42" i="17"/>
  <c r="G42" i="17"/>
  <c r="K42" i="17"/>
  <c r="M42" i="17"/>
  <c r="O42" i="17"/>
  <c r="Q44" i="17"/>
  <c r="E45" i="17"/>
  <c r="G45" i="17"/>
  <c r="M45" i="17"/>
  <c r="O45" i="17"/>
  <c r="E46" i="17"/>
  <c r="G46" i="17"/>
  <c r="M46" i="17"/>
  <c r="O46" i="17"/>
  <c r="Q46" i="17"/>
  <c r="E47" i="17"/>
  <c r="G47" i="17"/>
  <c r="M47" i="17"/>
  <c r="O47" i="17"/>
  <c r="E48" i="17"/>
  <c r="G48" i="17"/>
  <c r="M48" i="17"/>
  <c r="O48" i="17"/>
  <c r="Q48" i="17"/>
  <c r="E49" i="17"/>
  <c r="G49" i="17"/>
  <c r="M49" i="17"/>
  <c r="O49" i="17"/>
  <c r="E50" i="17"/>
  <c r="G50" i="17"/>
  <c r="M50" i="17"/>
  <c r="O50" i="17"/>
  <c r="Q50" i="17"/>
  <c r="E51" i="17"/>
  <c r="G51" i="17"/>
  <c r="M51" i="17"/>
  <c r="O51" i="17"/>
  <c r="E52" i="17"/>
  <c r="G52" i="17"/>
  <c r="M52" i="17"/>
  <c r="O52" i="17"/>
  <c r="Q52" i="17"/>
  <c r="E53" i="17"/>
  <c r="G53" i="17"/>
  <c r="M53" i="17"/>
  <c r="O53" i="17"/>
  <c r="E54" i="17"/>
  <c r="G54" i="17"/>
  <c r="M54" i="17"/>
  <c r="O54" i="17"/>
  <c r="Q54" i="17"/>
  <c r="E55" i="17"/>
  <c r="G55" i="17"/>
  <c r="M55" i="17"/>
  <c r="O55" i="17"/>
  <c r="E56" i="17"/>
  <c r="G56" i="17"/>
  <c r="M56" i="17"/>
  <c r="O56" i="17"/>
  <c r="Q56" i="17"/>
  <c r="E57" i="17"/>
  <c r="G57" i="17"/>
  <c r="M57" i="17"/>
  <c r="O57" i="17"/>
  <c r="E58" i="17"/>
  <c r="G58" i="17"/>
  <c r="M58" i="17"/>
  <c r="O58" i="17"/>
  <c r="Q58" i="17"/>
  <c r="E59" i="17"/>
  <c r="G59" i="17"/>
  <c r="M59" i="17"/>
  <c r="O59" i="17"/>
  <c r="E60" i="17"/>
  <c r="G60" i="17"/>
  <c r="M60" i="17"/>
  <c r="O60" i="17"/>
  <c r="Q60" i="17"/>
  <c r="E61" i="17"/>
  <c r="G61" i="17"/>
  <c r="M61" i="17"/>
  <c r="O61" i="17"/>
  <c r="E62" i="17"/>
  <c r="G62" i="17"/>
  <c r="M62" i="17"/>
  <c r="O62" i="17"/>
  <c r="Q62" i="17"/>
  <c r="E63" i="17"/>
  <c r="G63" i="17"/>
  <c r="M63" i="17"/>
  <c r="O63" i="17"/>
  <c r="E64" i="17"/>
  <c r="G64" i="17"/>
  <c r="M64" i="17"/>
  <c r="O64" i="17"/>
  <c r="Q64" i="17"/>
  <c r="O65" i="17"/>
  <c r="O66" i="17"/>
  <c r="B40" i="17"/>
  <c r="D40" i="17"/>
  <c r="F40" i="17"/>
  <c r="J40" i="17"/>
  <c r="L40" i="17"/>
  <c r="B41" i="17"/>
  <c r="D41" i="17"/>
  <c r="F41" i="17"/>
  <c r="J41" i="17"/>
  <c r="L41" i="17"/>
  <c r="B42" i="17"/>
  <c r="D42" i="17"/>
  <c r="F42" i="17"/>
  <c r="J42" i="17"/>
  <c r="L42" i="17"/>
  <c r="B45" i="17"/>
  <c r="D45" i="17"/>
  <c r="F45" i="17"/>
  <c r="J45" i="17"/>
  <c r="L45" i="17"/>
  <c r="B46" i="17"/>
  <c r="D46" i="17"/>
  <c r="F46" i="17"/>
  <c r="J46" i="17"/>
  <c r="L46" i="17"/>
  <c r="B47" i="17"/>
  <c r="D47" i="17"/>
  <c r="F47" i="17"/>
  <c r="J47" i="17"/>
  <c r="L47" i="17"/>
  <c r="B48" i="17"/>
  <c r="D48" i="17"/>
  <c r="F48" i="17"/>
  <c r="J48" i="17"/>
  <c r="L48" i="17"/>
  <c r="B49" i="17"/>
  <c r="D49" i="17"/>
  <c r="F49" i="17"/>
  <c r="J49" i="17"/>
  <c r="L49" i="17"/>
  <c r="B50" i="17"/>
  <c r="D50" i="17"/>
  <c r="F50" i="17"/>
  <c r="J50" i="17"/>
  <c r="L50" i="17"/>
  <c r="B51" i="17"/>
  <c r="D51" i="17"/>
  <c r="F51" i="17"/>
  <c r="J51" i="17"/>
  <c r="L51" i="17"/>
  <c r="B52" i="17"/>
  <c r="D52" i="17"/>
  <c r="F52" i="17"/>
  <c r="J52" i="17"/>
  <c r="L52" i="17"/>
  <c r="B53" i="17"/>
  <c r="D53" i="17"/>
  <c r="F53" i="17"/>
  <c r="J53" i="17"/>
  <c r="L53" i="17"/>
  <c r="B54" i="17"/>
  <c r="D54" i="17"/>
  <c r="F54" i="17"/>
  <c r="J54" i="17"/>
  <c r="L54" i="17"/>
  <c r="B55" i="17"/>
  <c r="D55" i="17"/>
  <c r="F55" i="17"/>
  <c r="J55" i="17"/>
  <c r="L55" i="17"/>
  <c r="B56" i="17"/>
  <c r="D56" i="17"/>
  <c r="F56" i="17"/>
  <c r="J56" i="17"/>
  <c r="L56" i="17"/>
  <c r="B57" i="17"/>
  <c r="D57" i="17"/>
  <c r="F57" i="17"/>
  <c r="J57" i="17"/>
  <c r="L57" i="17"/>
  <c r="B58" i="17"/>
  <c r="D58" i="17"/>
  <c r="F58" i="17"/>
  <c r="J58" i="17"/>
  <c r="L58" i="17"/>
  <c r="B59" i="17"/>
  <c r="D59" i="17"/>
  <c r="F59" i="17"/>
  <c r="J59" i="17"/>
  <c r="L59" i="17"/>
  <c r="B60" i="17"/>
  <c r="D60" i="17"/>
  <c r="F60" i="17"/>
  <c r="J60" i="17"/>
  <c r="L60" i="17"/>
  <c r="B61" i="17"/>
  <c r="D61" i="17"/>
  <c r="F61" i="17"/>
  <c r="J61" i="17"/>
  <c r="L61" i="17"/>
  <c r="B62" i="17"/>
  <c r="D62" i="17"/>
  <c r="F62" i="17"/>
  <c r="J62" i="17"/>
  <c r="L62" i="17"/>
  <c r="B63" i="17"/>
  <c r="D63" i="17"/>
  <c r="F63" i="17"/>
  <c r="J63" i="17"/>
  <c r="L63" i="17"/>
  <c r="B64" i="17"/>
  <c r="D64" i="17"/>
  <c r="F64" i="17"/>
  <c r="J64" i="17"/>
  <c r="L64" i="17"/>
  <c r="P65" i="17"/>
  <c r="E40" i="16"/>
  <c r="G40" i="16"/>
  <c r="M40" i="16"/>
  <c r="O40" i="16"/>
  <c r="E41" i="16"/>
  <c r="G41" i="16"/>
  <c r="M41" i="16"/>
  <c r="O41" i="16"/>
  <c r="E42" i="16"/>
  <c r="G42" i="16"/>
  <c r="M42" i="16"/>
  <c r="O42" i="16"/>
  <c r="C45" i="16"/>
  <c r="E45" i="16"/>
  <c r="G45" i="16"/>
  <c r="K45" i="16"/>
  <c r="M45" i="16"/>
  <c r="O45" i="16"/>
  <c r="C46" i="16"/>
  <c r="E46" i="16"/>
  <c r="G46" i="16"/>
  <c r="K46" i="16"/>
  <c r="M46" i="16"/>
  <c r="O46" i="16"/>
  <c r="C47" i="16"/>
  <c r="E47" i="16"/>
  <c r="G47" i="16"/>
  <c r="K47" i="16"/>
  <c r="M47" i="16"/>
  <c r="O47" i="16"/>
  <c r="C48" i="16"/>
  <c r="E48" i="16"/>
  <c r="G48" i="16"/>
  <c r="K48" i="16"/>
  <c r="M48" i="16"/>
  <c r="O48" i="16"/>
  <c r="C49" i="16"/>
  <c r="E49" i="16"/>
  <c r="G49" i="16"/>
  <c r="K49" i="16"/>
  <c r="M49" i="16"/>
  <c r="O49" i="16"/>
  <c r="C50" i="16"/>
  <c r="E50" i="16"/>
  <c r="G50" i="16"/>
  <c r="K50" i="16"/>
  <c r="M50" i="16"/>
  <c r="O50" i="16"/>
  <c r="C51" i="16"/>
  <c r="E51" i="16"/>
  <c r="G51" i="16"/>
  <c r="K51" i="16"/>
  <c r="M51" i="16"/>
  <c r="O51" i="16"/>
  <c r="C52" i="16"/>
  <c r="E52" i="16"/>
  <c r="E68" i="16" s="1"/>
  <c r="G52" i="16"/>
  <c r="K52" i="16"/>
  <c r="M52" i="16"/>
  <c r="O52" i="16"/>
  <c r="C53" i="16"/>
  <c r="E53" i="16"/>
  <c r="G53" i="16"/>
  <c r="K53" i="16"/>
  <c r="M53" i="16"/>
  <c r="O53" i="16"/>
  <c r="C54" i="16"/>
  <c r="E54" i="16"/>
  <c r="G54" i="16"/>
  <c r="K54" i="16"/>
  <c r="M54" i="16"/>
  <c r="O54" i="16"/>
  <c r="C55" i="16"/>
  <c r="E55" i="16"/>
  <c r="G55" i="16"/>
  <c r="K55" i="16"/>
  <c r="M55" i="16"/>
  <c r="O55" i="16"/>
  <c r="C56" i="16"/>
  <c r="E56" i="16"/>
  <c r="G56" i="16"/>
  <c r="K56" i="16"/>
  <c r="M56" i="16"/>
  <c r="O56" i="16"/>
  <c r="C57" i="16"/>
  <c r="E57" i="16"/>
  <c r="G57" i="16"/>
  <c r="K57" i="16"/>
  <c r="M57" i="16"/>
  <c r="O57" i="16"/>
  <c r="C58" i="16"/>
  <c r="E58" i="16"/>
  <c r="G58" i="16"/>
  <c r="K58" i="16"/>
  <c r="M58" i="16"/>
  <c r="O58" i="16"/>
  <c r="C59" i="16"/>
  <c r="E59" i="16"/>
  <c r="G59" i="16"/>
  <c r="K59" i="16"/>
  <c r="M59" i="16"/>
  <c r="O59" i="16"/>
  <c r="C60" i="16"/>
  <c r="E60" i="16"/>
  <c r="G60" i="16"/>
  <c r="K60" i="16"/>
  <c r="M60" i="16"/>
  <c r="O60" i="16"/>
  <c r="C61" i="16"/>
  <c r="E61" i="16"/>
  <c r="G61" i="16"/>
  <c r="K61" i="16"/>
  <c r="M61" i="16"/>
  <c r="O61" i="16"/>
  <c r="C62" i="16"/>
  <c r="E62" i="16"/>
  <c r="G62" i="16"/>
  <c r="K62" i="16"/>
  <c r="M62" i="16"/>
  <c r="O62" i="16"/>
  <c r="C63" i="16"/>
  <c r="E63" i="16"/>
  <c r="G63" i="16"/>
  <c r="K63" i="16"/>
  <c r="M63" i="16"/>
  <c r="O63" i="16"/>
  <c r="C64" i="16"/>
  <c r="E64" i="16"/>
  <c r="G64" i="16"/>
  <c r="K64" i="16"/>
  <c r="M64" i="16"/>
  <c r="O64" i="16"/>
  <c r="O65" i="16"/>
  <c r="Q65" i="16"/>
  <c r="O66" i="16"/>
  <c r="Q67" i="16"/>
  <c r="B40" i="16"/>
  <c r="H40" i="16"/>
  <c r="J40" i="16"/>
  <c r="L40" i="16"/>
  <c r="B41" i="16"/>
  <c r="D41" i="16"/>
  <c r="H41" i="16"/>
  <c r="J41" i="16"/>
  <c r="B42" i="16"/>
  <c r="H42" i="16"/>
  <c r="J42" i="16"/>
  <c r="L42" i="16"/>
  <c r="B45" i="16"/>
  <c r="D45" i="16"/>
  <c r="H45" i="16"/>
  <c r="J45" i="16"/>
  <c r="B46" i="16"/>
  <c r="H46" i="16"/>
  <c r="J46" i="16"/>
  <c r="L46" i="16"/>
  <c r="B47" i="16"/>
  <c r="D47" i="16"/>
  <c r="H47" i="16"/>
  <c r="J47" i="16"/>
  <c r="B48" i="16"/>
  <c r="H48" i="16"/>
  <c r="J48" i="16"/>
  <c r="L48" i="16"/>
  <c r="B49" i="16"/>
  <c r="D49" i="16"/>
  <c r="H49" i="16"/>
  <c r="J49" i="16"/>
  <c r="B50" i="16"/>
  <c r="H50" i="16"/>
  <c r="J50" i="16"/>
  <c r="L50" i="16"/>
  <c r="B51" i="16"/>
  <c r="D51" i="16"/>
  <c r="H51" i="16"/>
  <c r="J51" i="16"/>
  <c r="B52" i="16"/>
  <c r="H52" i="16"/>
  <c r="J52" i="16"/>
  <c r="L52" i="16"/>
  <c r="B53" i="16"/>
  <c r="D53" i="16"/>
  <c r="H53" i="16"/>
  <c r="J53" i="16"/>
  <c r="B54" i="16"/>
  <c r="H54" i="16"/>
  <c r="J54" i="16"/>
  <c r="L54" i="16"/>
  <c r="B55" i="16"/>
  <c r="D55" i="16"/>
  <c r="H55" i="16"/>
  <c r="J55" i="16"/>
  <c r="B56" i="16"/>
  <c r="H56" i="16"/>
  <c r="J56" i="16"/>
  <c r="L56" i="16"/>
  <c r="B57" i="16"/>
  <c r="D57" i="16"/>
  <c r="H57" i="16"/>
  <c r="J57" i="16"/>
  <c r="B58" i="16"/>
  <c r="H58" i="16"/>
  <c r="J58" i="16"/>
  <c r="L58" i="16"/>
  <c r="B59" i="16"/>
  <c r="D59" i="16"/>
  <c r="H59" i="16"/>
  <c r="J59" i="16"/>
  <c r="B60" i="16"/>
  <c r="H60" i="16"/>
  <c r="J60" i="16"/>
  <c r="L60" i="16"/>
  <c r="B61" i="16"/>
  <c r="D61" i="16"/>
  <c r="H61" i="16"/>
  <c r="J61" i="16"/>
  <c r="B62" i="16"/>
  <c r="H62" i="16"/>
  <c r="J62" i="16"/>
  <c r="L62" i="16"/>
  <c r="B63" i="16"/>
  <c r="D63" i="16"/>
  <c r="H63" i="16"/>
  <c r="J63" i="16"/>
  <c r="B64" i="16"/>
  <c r="H64" i="16"/>
  <c r="J64" i="16"/>
  <c r="L64" i="16"/>
  <c r="C40" i="15"/>
  <c r="E40" i="15"/>
  <c r="G40" i="15"/>
  <c r="M40" i="15"/>
  <c r="O40" i="15"/>
  <c r="C41" i="15"/>
  <c r="E41" i="15"/>
  <c r="G41" i="15"/>
  <c r="M41" i="15"/>
  <c r="O41" i="15"/>
  <c r="C42" i="15"/>
  <c r="E42" i="15"/>
  <c r="G42" i="15"/>
  <c r="M42" i="15"/>
  <c r="O42" i="15"/>
  <c r="Q44" i="15"/>
  <c r="E45" i="15"/>
  <c r="G45" i="15"/>
  <c r="M45" i="15"/>
  <c r="O45" i="15"/>
  <c r="E46" i="15"/>
  <c r="G46" i="15"/>
  <c r="M46" i="15"/>
  <c r="O46" i="15"/>
  <c r="Q46" i="15"/>
  <c r="E47" i="15"/>
  <c r="G47" i="15"/>
  <c r="M47" i="15"/>
  <c r="O47" i="15"/>
  <c r="E48" i="15"/>
  <c r="G48" i="15"/>
  <c r="M48" i="15"/>
  <c r="O48" i="15"/>
  <c r="Q48" i="15"/>
  <c r="E49" i="15"/>
  <c r="G49" i="15"/>
  <c r="M49" i="15"/>
  <c r="O49" i="15"/>
  <c r="E50" i="15"/>
  <c r="G50" i="15"/>
  <c r="M50" i="15"/>
  <c r="O50" i="15"/>
  <c r="Q50" i="15"/>
  <c r="E51" i="15"/>
  <c r="G51" i="15"/>
  <c r="M51" i="15"/>
  <c r="O51" i="15"/>
  <c r="E52" i="15"/>
  <c r="G52" i="15"/>
  <c r="M52" i="15"/>
  <c r="O52" i="15"/>
  <c r="Q52" i="15"/>
  <c r="E53" i="15"/>
  <c r="G53" i="15"/>
  <c r="M53" i="15"/>
  <c r="O53" i="15"/>
  <c r="E54" i="15"/>
  <c r="G54" i="15"/>
  <c r="M54" i="15"/>
  <c r="O54" i="15"/>
  <c r="Q54" i="15"/>
  <c r="E55" i="15"/>
  <c r="G55" i="15"/>
  <c r="M55" i="15"/>
  <c r="O55" i="15"/>
  <c r="E56" i="15"/>
  <c r="G56" i="15"/>
  <c r="M56" i="15"/>
  <c r="O56" i="15"/>
  <c r="Q56" i="15"/>
  <c r="E57" i="15"/>
  <c r="G57" i="15"/>
  <c r="M57" i="15"/>
  <c r="O57" i="15"/>
  <c r="E58" i="15"/>
  <c r="G58" i="15"/>
  <c r="M58" i="15"/>
  <c r="O58" i="15"/>
  <c r="Q58" i="15"/>
  <c r="E59" i="15"/>
  <c r="G59" i="15"/>
  <c r="M59" i="15"/>
  <c r="O59" i="15"/>
  <c r="E60" i="15"/>
  <c r="G60" i="15"/>
  <c r="M60" i="15"/>
  <c r="O60" i="15"/>
  <c r="Q60" i="15"/>
  <c r="E61" i="15"/>
  <c r="G61" i="15"/>
  <c r="M61" i="15"/>
  <c r="O61" i="15"/>
  <c r="E62" i="15"/>
  <c r="G62" i="15"/>
  <c r="M62" i="15"/>
  <c r="O62" i="15"/>
  <c r="Q62" i="15"/>
  <c r="E63" i="15"/>
  <c r="G63" i="15"/>
  <c r="M63" i="15"/>
  <c r="O63" i="15"/>
  <c r="E64" i="15"/>
  <c r="G64" i="15"/>
  <c r="M64" i="15"/>
  <c r="O64" i="15"/>
  <c r="Q64" i="15"/>
  <c r="O65" i="15"/>
  <c r="O66" i="15"/>
  <c r="B40" i="15"/>
  <c r="D40" i="15"/>
  <c r="J40" i="15"/>
  <c r="L40" i="15"/>
  <c r="B41" i="15"/>
  <c r="D41" i="15"/>
  <c r="J41" i="15"/>
  <c r="L41" i="15"/>
  <c r="B42" i="15"/>
  <c r="D42" i="15"/>
  <c r="J42" i="15"/>
  <c r="L42" i="15"/>
  <c r="B45" i="15"/>
  <c r="D45" i="15"/>
  <c r="F45" i="15"/>
  <c r="J45" i="15"/>
  <c r="L45" i="15"/>
  <c r="B46" i="15"/>
  <c r="D46" i="15"/>
  <c r="J46" i="15"/>
  <c r="L46" i="15"/>
  <c r="B47" i="15"/>
  <c r="D47" i="15"/>
  <c r="J47" i="15"/>
  <c r="L47" i="15"/>
  <c r="B48" i="15"/>
  <c r="D48" i="15"/>
  <c r="J48" i="15"/>
  <c r="L48" i="15"/>
  <c r="B49" i="15"/>
  <c r="D49" i="15"/>
  <c r="F49" i="15"/>
  <c r="J49" i="15"/>
  <c r="L49" i="15"/>
  <c r="B50" i="15"/>
  <c r="D50" i="15"/>
  <c r="J50" i="15"/>
  <c r="L50" i="15"/>
  <c r="B51" i="15"/>
  <c r="D51" i="15"/>
  <c r="J51" i="15"/>
  <c r="L51" i="15"/>
  <c r="B52" i="15"/>
  <c r="D52" i="15"/>
  <c r="J52" i="15"/>
  <c r="L52" i="15"/>
  <c r="B53" i="15"/>
  <c r="D53" i="15"/>
  <c r="F53" i="15"/>
  <c r="J53" i="15"/>
  <c r="L53" i="15"/>
  <c r="B54" i="15"/>
  <c r="D54" i="15"/>
  <c r="J54" i="15"/>
  <c r="L54" i="15"/>
  <c r="B55" i="15"/>
  <c r="D55" i="15"/>
  <c r="J55" i="15"/>
  <c r="L55" i="15"/>
  <c r="B56" i="15"/>
  <c r="D56" i="15"/>
  <c r="J56" i="15"/>
  <c r="L56" i="15"/>
  <c r="B57" i="15"/>
  <c r="D57" i="15"/>
  <c r="F57" i="15"/>
  <c r="J57" i="15"/>
  <c r="L57" i="15"/>
  <c r="B58" i="15"/>
  <c r="D58" i="15"/>
  <c r="J58" i="15"/>
  <c r="L58" i="15"/>
  <c r="B59" i="15"/>
  <c r="D59" i="15"/>
  <c r="J59" i="15"/>
  <c r="L59" i="15"/>
  <c r="B60" i="15"/>
  <c r="D60" i="15"/>
  <c r="J60" i="15"/>
  <c r="L60" i="15"/>
  <c r="B61" i="15"/>
  <c r="D61" i="15"/>
  <c r="F61" i="15"/>
  <c r="J61" i="15"/>
  <c r="L61" i="15"/>
  <c r="B62" i="15"/>
  <c r="D62" i="15"/>
  <c r="J62" i="15"/>
  <c r="L62" i="15"/>
  <c r="B63" i="15"/>
  <c r="D63" i="15"/>
  <c r="J63" i="15"/>
  <c r="L63" i="15"/>
  <c r="B64" i="15"/>
  <c r="D64" i="15"/>
  <c r="J64" i="15"/>
  <c r="L64" i="15"/>
  <c r="P65" i="15"/>
  <c r="N48" i="34"/>
  <c r="J48" i="34"/>
  <c r="N48" i="32"/>
  <c r="B48" i="31"/>
  <c r="K52" i="30"/>
  <c r="G53" i="30"/>
  <c r="G52" i="30"/>
  <c r="G54" i="30"/>
  <c r="C54" i="30"/>
  <c r="D54" i="30"/>
  <c r="M54" i="30"/>
  <c r="G52" i="29"/>
  <c r="Q54" i="29"/>
  <c r="M54" i="29"/>
  <c r="E54" i="29"/>
  <c r="O53" i="28"/>
  <c r="O52" i="28"/>
  <c r="G53" i="28"/>
  <c r="G52" i="28"/>
  <c r="N54" i="28"/>
  <c r="O54" i="28"/>
  <c r="G54" i="28"/>
  <c r="L52" i="28"/>
  <c r="I53" i="28"/>
  <c r="M54" i="28"/>
  <c r="F53" i="27"/>
  <c r="K52" i="27"/>
  <c r="G53" i="27"/>
  <c r="G54" i="27"/>
  <c r="D53" i="27"/>
  <c r="F53" i="26"/>
  <c r="M53" i="26"/>
  <c r="N41" i="25"/>
  <c r="N39" i="25"/>
  <c r="J50" i="25"/>
  <c r="F43" i="25"/>
  <c r="F41" i="25"/>
  <c r="B50" i="25"/>
  <c r="G43" i="25"/>
  <c r="G35" i="25"/>
  <c r="P45" i="25"/>
  <c r="P42" i="25"/>
  <c r="P37" i="25"/>
  <c r="P34" i="25"/>
  <c r="L50" i="25"/>
  <c r="L49" i="25"/>
  <c r="L48" i="25"/>
  <c r="L47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H45" i="25"/>
  <c r="H42" i="25"/>
  <c r="H37" i="25"/>
  <c r="H34" i="25"/>
  <c r="D50" i="25"/>
  <c r="D49" i="25"/>
  <c r="D48" i="25"/>
  <c r="D47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L46" i="25"/>
  <c r="D46" i="25"/>
  <c r="P33" i="25"/>
  <c r="L33" i="25"/>
  <c r="D33" i="25"/>
  <c r="N48" i="24"/>
  <c r="N43" i="24"/>
  <c r="N39" i="24"/>
  <c r="N35" i="24"/>
  <c r="J49" i="24"/>
  <c r="J48" i="24"/>
  <c r="J44" i="24"/>
  <c r="J40" i="24"/>
  <c r="J39" i="24"/>
  <c r="J36" i="24"/>
  <c r="F50" i="24"/>
  <c r="F49" i="24"/>
  <c r="F48" i="24"/>
  <c r="F45" i="24"/>
  <c r="F44" i="24"/>
  <c r="F43" i="24"/>
  <c r="F41" i="24"/>
  <c r="F40" i="24"/>
  <c r="F39" i="24"/>
  <c r="F37" i="24"/>
  <c r="F36" i="24"/>
  <c r="F35" i="24"/>
  <c r="B49" i="24"/>
  <c r="B48" i="24"/>
  <c r="B44" i="24"/>
  <c r="B40" i="24"/>
  <c r="B39" i="24"/>
  <c r="B36" i="24"/>
  <c r="G43" i="24"/>
  <c r="G35" i="24"/>
  <c r="F46" i="24"/>
  <c r="F33" i="24"/>
  <c r="B33" i="24"/>
  <c r="G33" i="24"/>
  <c r="L50" i="24"/>
  <c r="L49" i="24"/>
  <c r="L47" i="24"/>
  <c r="L45" i="24"/>
  <c r="L44" i="24"/>
  <c r="L42" i="24"/>
  <c r="L41" i="24"/>
  <c r="L40" i="24"/>
  <c r="L38" i="24"/>
  <c r="L37" i="24"/>
  <c r="L36" i="24"/>
  <c r="L34" i="24"/>
  <c r="H43" i="24"/>
  <c r="D49" i="24"/>
  <c r="L46" i="24"/>
  <c r="N50" i="23"/>
  <c r="N45" i="23"/>
  <c r="N41" i="23"/>
  <c r="N39" i="23"/>
  <c r="N37" i="23"/>
  <c r="N35" i="23"/>
  <c r="F49" i="23"/>
  <c r="F47" i="23"/>
  <c r="F44" i="23"/>
  <c r="F42" i="23"/>
  <c r="F40" i="23"/>
  <c r="F38" i="23"/>
  <c r="F36" i="23"/>
  <c r="F34" i="23"/>
  <c r="B41" i="23"/>
  <c r="O50" i="23"/>
  <c r="O45" i="23"/>
  <c r="O44" i="23"/>
  <c r="O40" i="23"/>
  <c r="O38" i="23"/>
  <c r="O34" i="23"/>
  <c r="K47" i="23"/>
  <c r="K41" i="23"/>
  <c r="K35" i="23"/>
  <c r="G50" i="23"/>
  <c r="G48" i="23"/>
  <c r="G39" i="23"/>
  <c r="G37" i="23"/>
  <c r="C50" i="23"/>
  <c r="C47" i="23"/>
  <c r="C45" i="23"/>
  <c r="C43" i="23"/>
  <c r="C41" i="23"/>
  <c r="C39" i="23"/>
  <c r="C38" i="23"/>
  <c r="C35" i="23"/>
  <c r="C34" i="23"/>
  <c r="F46" i="23"/>
  <c r="N33" i="23"/>
  <c r="G46" i="23"/>
  <c r="C46" i="23"/>
  <c r="P49" i="23"/>
  <c r="P47" i="23"/>
  <c r="P41" i="23"/>
  <c r="P40" i="23"/>
  <c r="P34" i="23"/>
  <c r="L50" i="23"/>
  <c r="L49" i="23"/>
  <c r="L48" i="23"/>
  <c r="L47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H49" i="23"/>
  <c r="H42" i="23"/>
  <c r="H41" i="23"/>
  <c r="H37" i="23"/>
  <c r="H36" i="23"/>
  <c r="D38" i="23"/>
  <c r="I49" i="23"/>
  <c r="I42" i="23"/>
  <c r="I37" i="23"/>
  <c r="L46" i="23"/>
  <c r="P33" i="23"/>
  <c r="L33" i="23"/>
  <c r="N49" i="22"/>
  <c r="N44" i="22"/>
  <c r="N40" i="22"/>
  <c r="N36" i="22"/>
  <c r="J49" i="22"/>
  <c r="J47" i="22"/>
  <c r="J40" i="22"/>
  <c r="J39" i="22"/>
  <c r="J34" i="22"/>
  <c r="F50" i="22"/>
  <c r="F47" i="22"/>
  <c r="F45" i="22"/>
  <c r="F43" i="22"/>
  <c r="F42" i="22"/>
  <c r="F41" i="22"/>
  <c r="F40" i="22"/>
  <c r="F39" i="22"/>
  <c r="F38" i="22"/>
  <c r="F37" i="22"/>
  <c r="F36" i="22"/>
  <c r="F35" i="22"/>
  <c r="F34" i="22"/>
  <c r="B49" i="22"/>
  <c r="B47" i="22"/>
  <c r="B44" i="22"/>
  <c r="B43" i="22"/>
  <c r="B40" i="22"/>
  <c r="B39" i="22"/>
  <c r="B38" i="22"/>
  <c r="B35" i="22"/>
  <c r="B34" i="22"/>
  <c r="O50" i="22"/>
  <c r="O49" i="22"/>
  <c r="O48" i="22"/>
  <c r="O47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F46" i="22"/>
  <c r="B46" i="22"/>
  <c r="N33" i="22"/>
  <c r="J33" i="22"/>
  <c r="F33" i="22"/>
  <c r="B33" i="22"/>
  <c r="O46" i="22"/>
  <c r="O33" i="22"/>
  <c r="P47" i="22"/>
  <c r="L47" i="22"/>
  <c r="L42" i="22"/>
  <c r="L38" i="22"/>
  <c r="L34" i="22"/>
  <c r="D50" i="22"/>
  <c r="D49" i="22"/>
  <c r="D48" i="22"/>
  <c r="D47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Q47" i="22"/>
  <c r="Q44" i="22"/>
  <c r="Q40" i="22"/>
  <c r="Q39" i="22"/>
  <c r="Q35" i="22"/>
  <c r="Q34" i="22"/>
  <c r="D46" i="22"/>
  <c r="D33" i="22"/>
  <c r="N50" i="21"/>
  <c r="N49" i="21"/>
  <c r="N48" i="21"/>
  <c r="N47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J48" i="21"/>
  <c r="J42" i="21"/>
  <c r="J37" i="21"/>
  <c r="F49" i="21"/>
  <c r="F48" i="21"/>
  <c r="F44" i="21"/>
  <c r="F43" i="21"/>
  <c r="F42" i="21"/>
  <c r="F41" i="21"/>
  <c r="F40" i="21"/>
  <c r="F39" i="21"/>
  <c r="F38" i="21"/>
  <c r="F37" i="21"/>
  <c r="F36" i="21"/>
  <c r="F35" i="21"/>
  <c r="F34" i="21"/>
  <c r="B48" i="21"/>
  <c r="B42" i="21"/>
  <c r="B37" i="21"/>
  <c r="O47" i="21"/>
  <c r="O42" i="21"/>
  <c r="O38" i="21"/>
  <c r="O34" i="21"/>
  <c r="K48" i="21"/>
  <c r="K47" i="21"/>
  <c r="K42" i="21"/>
  <c r="K41" i="21"/>
  <c r="K37" i="21"/>
  <c r="K35" i="21"/>
  <c r="G50" i="21"/>
  <c r="G49" i="21"/>
  <c r="G48" i="21"/>
  <c r="G47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N46" i="21"/>
  <c r="F46" i="21"/>
  <c r="N33" i="21"/>
  <c r="F33" i="21"/>
  <c r="O46" i="21"/>
  <c r="G46" i="21"/>
  <c r="K33" i="21"/>
  <c r="G33" i="21"/>
  <c r="P50" i="21"/>
  <c r="P49" i="21"/>
  <c r="P47" i="21"/>
  <c r="P45" i="21"/>
  <c r="P44" i="21"/>
  <c r="P42" i="21"/>
  <c r="P41" i="21"/>
  <c r="P40" i="21"/>
  <c r="P38" i="21"/>
  <c r="P37" i="21"/>
  <c r="P36" i="21"/>
  <c r="P34" i="21"/>
  <c r="L36" i="21"/>
  <c r="D47" i="21"/>
  <c r="D42" i="21"/>
  <c r="D38" i="21"/>
  <c r="D34" i="21"/>
  <c r="P46" i="21"/>
  <c r="P33" i="21"/>
  <c r="D33" i="21"/>
  <c r="B68" i="17"/>
  <c r="V44" i="3"/>
  <c r="V36" i="3"/>
  <c r="V34" i="3"/>
  <c r="V42" i="3"/>
  <c r="V35" i="3"/>
  <c r="V33" i="3"/>
  <c r="V41" i="3"/>
  <c r="V50" i="5"/>
  <c r="V46" i="5"/>
  <c r="V42" i="5"/>
  <c r="V34" i="5"/>
  <c r="V38" i="5"/>
  <c r="V33" i="5"/>
  <c r="V37" i="5"/>
  <c r="V41" i="5"/>
  <c r="V45" i="5"/>
  <c r="V36" i="5"/>
  <c r="V40" i="5"/>
  <c r="V44" i="5"/>
  <c r="V48" i="5"/>
  <c r="V49" i="5"/>
  <c r="V35" i="5"/>
  <c r="V39" i="5"/>
  <c r="V43" i="5"/>
  <c r="V47" i="5"/>
  <c r="V46" i="2"/>
  <c r="V35" i="2"/>
  <c r="V43" i="2"/>
  <c r="V47" i="2"/>
  <c r="V38" i="2"/>
  <c r="V42" i="2"/>
  <c r="V50" i="2"/>
  <c r="V33" i="2"/>
  <c r="V37" i="2"/>
  <c r="V41" i="2"/>
  <c r="V45" i="2"/>
  <c r="V49" i="2"/>
  <c r="V39" i="2"/>
  <c r="V34" i="2"/>
  <c r="V36" i="2"/>
  <c r="V40" i="2"/>
  <c r="V44" i="2"/>
  <c r="V65" i="1"/>
  <c r="V57" i="1"/>
  <c r="V48" i="1"/>
  <c r="V45" i="1"/>
  <c r="V53" i="1"/>
  <c r="V73" i="1"/>
  <c r="V44" i="1"/>
  <c r="V52" i="1"/>
  <c r="V61" i="1"/>
  <c r="V69" i="1"/>
  <c r="V62" i="1"/>
  <c r="V72" i="1"/>
  <c r="V41" i="1"/>
  <c r="V49" i="1"/>
  <c r="V58" i="1"/>
  <c r="V66" i="1"/>
  <c r="V43" i="1"/>
  <c r="V47" i="1"/>
  <c r="V51" i="1"/>
  <c r="V56" i="1"/>
  <c r="V60" i="1"/>
  <c r="V64" i="1"/>
  <c r="V68" i="1"/>
  <c r="V42" i="1"/>
  <c r="V46" i="1"/>
  <c r="V50" i="1"/>
  <c r="V54" i="1"/>
  <c r="V59" i="1"/>
  <c r="V63" i="1"/>
  <c r="B49" i="21"/>
  <c r="B44" i="21"/>
  <c r="B40" i="21"/>
  <c r="B36" i="21"/>
  <c r="B44" i="23"/>
  <c r="B36" i="23"/>
  <c r="J49" i="25"/>
  <c r="J44" i="25"/>
  <c r="J40" i="25"/>
  <c r="J36" i="25"/>
  <c r="J46" i="25"/>
  <c r="J48" i="25"/>
  <c r="J43" i="25"/>
  <c r="J39" i="25"/>
  <c r="J35" i="25"/>
  <c r="J33" i="25"/>
  <c r="I36" i="25"/>
  <c r="I35" i="25"/>
  <c r="I65" i="15"/>
  <c r="I33" i="1"/>
  <c r="I48" i="1" s="1"/>
  <c r="P36" i="1"/>
  <c r="P71" i="15"/>
  <c r="I72" i="15"/>
  <c r="I37" i="1"/>
  <c r="I74" i="1" s="1"/>
  <c r="P67" i="16"/>
  <c r="P65" i="16"/>
  <c r="K49" i="21"/>
  <c r="K44" i="21"/>
  <c r="K40" i="21"/>
  <c r="K36" i="21"/>
  <c r="K46" i="21"/>
  <c r="H33" i="22"/>
  <c r="K49" i="23"/>
  <c r="K40" i="23"/>
  <c r="K46" i="23"/>
  <c r="H42" i="24"/>
  <c r="H34" i="24"/>
  <c r="P9" i="14"/>
  <c r="P7" i="4"/>
  <c r="H40" i="15"/>
  <c r="H42" i="15"/>
  <c r="H46" i="15"/>
  <c r="H48" i="15"/>
  <c r="H50" i="15"/>
  <c r="H52" i="15"/>
  <c r="H54" i="15"/>
  <c r="H56" i="15"/>
  <c r="H58" i="15"/>
  <c r="H60" i="15"/>
  <c r="H62" i="15"/>
  <c r="H64" i="15"/>
  <c r="Q43" i="15"/>
  <c r="Q33" i="1"/>
  <c r="Q47" i="1" s="1"/>
  <c r="Q67" i="15"/>
  <c r="Q65" i="15"/>
  <c r="K72" i="15"/>
  <c r="K37" i="1"/>
  <c r="K65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Q43" i="17"/>
  <c r="Q67" i="17"/>
  <c r="Q65" i="17"/>
  <c r="M22" i="21"/>
  <c r="M33" i="21"/>
  <c r="I17" i="2"/>
  <c r="M33" i="25"/>
  <c r="I23" i="5"/>
  <c r="I51" i="26"/>
  <c r="I54" i="26" s="1"/>
  <c r="Q23" i="5"/>
  <c r="Q51" i="26"/>
  <c r="B50" i="22"/>
  <c r="B45" i="22"/>
  <c r="B41" i="22"/>
  <c r="B37" i="22"/>
  <c r="C49" i="23"/>
  <c r="C44" i="23"/>
  <c r="C40" i="23"/>
  <c r="C51" i="23" s="1"/>
  <c r="C36" i="23"/>
  <c r="C33" i="23"/>
  <c r="B47" i="24"/>
  <c r="B42" i="24"/>
  <c r="B38" i="24"/>
  <c r="B34" i="24"/>
  <c r="B46" i="24"/>
  <c r="B50" i="24"/>
  <c r="B45" i="24"/>
  <c r="B41" i="24"/>
  <c r="B37" i="24"/>
  <c r="P48" i="21"/>
  <c r="P43" i="21"/>
  <c r="P39" i="21"/>
  <c r="P35" i="21"/>
  <c r="P48" i="23"/>
  <c r="P43" i="23"/>
  <c r="P39" i="23"/>
  <c r="P35" i="23"/>
  <c r="H48" i="23"/>
  <c r="H43" i="23"/>
  <c r="H39" i="23"/>
  <c r="H35" i="23"/>
  <c r="H46" i="23"/>
  <c r="P49" i="25"/>
  <c r="P44" i="25"/>
  <c r="P40" i="25"/>
  <c r="P36" i="25"/>
  <c r="P48" i="25"/>
  <c r="P43" i="25"/>
  <c r="P39" i="25"/>
  <c r="P35" i="25"/>
  <c r="H49" i="25"/>
  <c r="H44" i="25"/>
  <c r="H40" i="25"/>
  <c r="H36" i="25"/>
  <c r="H48" i="25"/>
  <c r="H43" i="25"/>
  <c r="H39" i="25"/>
  <c r="H35" i="25"/>
  <c r="H46" i="25"/>
  <c r="H34" i="1"/>
  <c r="H69" i="15"/>
  <c r="H36" i="1"/>
  <c r="H71" i="15"/>
  <c r="K65" i="16"/>
  <c r="K40" i="16"/>
  <c r="K41" i="16"/>
  <c r="K42" i="16"/>
  <c r="Q43" i="16"/>
  <c r="Q40" i="16"/>
  <c r="Q41" i="16"/>
  <c r="Q42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6" i="16"/>
  <c r="E47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34" i="34"/>
  <c r="E38" i="34"/>
  <c r="E42" i="34"/>
  <c r="E46" i="34"/>
  <c r="V80" i="9"/>
  <c r="Z80" i="9"/>
  <c r="AB81" i="9"/>
  <c r="W82" i="9"/>
  <c r="AA82" i="9"/>
  <c r="T83" i="9"/>
  <c r="X83" i="9"/>
  <c r="AB83" i="9"/>
  <c r="S84" i="9"/>
  <c r="V85" i="9"/>
  <c r="S159" i="9"/>
  <c r="AA159" i="9"/>
  <c r="V160" i="9"/>
  <c r="Z160" i="9"/>
  <c r="AD160" i="9"/>
  <c r="C70" i="15"/>
  <c r="P70" i="16"/>
  <c r="P72" i="16"/>
  <c r="C70" i="17"/>
  <c r="C72" i="17"/>
  <c r="N35" i="1"/>
  <c r="I49" i="21"/>
  <c r="B41" i="21"/>
  <c r="J35" i="21"/>
  <c r="J47" i="21"/>
  <c r="I41" i="23"/>
  <c r="B39" i="23"/>
  <c r="B47" i="25"/>
  <c r="J47" i="25"/>
  <c r="N62" i="15"/>
  <c r="N60" i="15"/>
  <c r="N58" i="15"/>
  <c r="N56" i="15"/>
  <c r="N54" i="15"/>
  <c r="N42" i="15"/>
  <c r="I62" i="15"/>
  <c r="I60" i="15"/>
  <c r="I58" i="15"/>
  <c r="I52" i="15"/>
  <c r="I50" i="15"/>
  <c r="I48" i="15"/>
  <c r="I46" i="15"/>
  <c r="P50" i="16"/>
  <c r="P48" i="16"/>
  <c r="P46" i="16"/>
  <c r="P42" i="16"/>
  <c r="P40" i="16"/>
  <c r="I60" i="17"/>
  <c r="I58" i="17"/>
  <c r="I56" i="17"/>
  <c r="I50" i="17"/>
  <c r="I46" i="17"/>
  <c r="I54" i="27"/>
  <c r="I52" i="27"/>
  <c r="H54" i="28"/>
  <c r="H52" i="28"/>
  <c r="Q52" i="28"/>
  <c r="H54" i="29"/>
  <c r="H52" i="29"/>
  <c r="I52" i="30"/>
  <c r="K42" i="33"/>
  <c r="K34" i="33"/>
  <c r="N72" i="15"/>
  <c r="H70" i="17"/>
  <c r="Q70" i="17"/>
  <c r="K72" i="17"/>
  <c r="I69" i="18"/>
  <c r="I70" i="18"/>
  <c r="Q70" i="18"/>
  <c r="Q71" i="18"/>
  <c r="Q72" i="18"/>
  <c r="I69" i="19"/>
  <c r="I70" i="19"/>
  <c r="Q70" i="19"/>
  <c r="Q71" i="19"/>
  <c r="Q72" i="19"/>
  <c r="Q33" i="22"/>
  <c r="I46" i="23"/>
  <c r="I36" i="21"/>
  <c r="K34" i="21"/>
  <c r="K45" i="21"/>
  <c r="B34" i="21"/>
  <c r="B45" i="21"/>
  <c r="J39" i="21"/>
  <c r="J45" i="21"/>
  <c r="Q38" i="22"/>
  <c r="Q49" i="22"/>
  <c r="I40" i="23"/>
  <c r="J33" i="23"/>
  <c r="K50" i="23"/>
  <c r="B50" i="23"/>
  <c r="J43" i="23"/>
  <c r="H46" i="24"/>
  <c r="H48" i="24"/>
  <c r="I41" i="25"/>
  <c r="B46" i="25"/>
  <c r="B45" i="25"/>
  <c r="J37" i="25"/>
  <c r="H53" i="28"/>
  <c r="Q63" i="15"/>
  <c r="Q61" i="15"/>
  <c r="Q53" i="15"/>
  <c r="Q51" i="15"/>
  <c r="Q45" i="15"/>
  <c r="Q61" i="17"/>
  <c r="Q59" i="17"/>
  <c r="Q55" i="17"/>
  <c r="Q55" i="19"/>
  <c r="Q49" i="19"/>
  <c r="Q45" i="19"/>
  <c r="I22" i="24"/>
  <c r="I47" i="24" s="1"/>
  <c r="B53" i="26"/>
  <c r="I40" i="21"/>
  <c r="J33" i="21"/>
  <c r="K38" i="21"/>
  <c r="K43" i="21"/>
  <c r="K50" i="21"/>
  <c r="B38" i="21"/>
  <c r="B43" i="21"/>
  <c r="B50" i="21"/>
  <c r="J38" i="21"/>
  <c r="J43" i="21"/>
  <c r="Q36" i="22"/>
  <c r="Q42" i="22"/>
  <c r="H48" i="22"/>
  <c r="J46" i="22"/>
  <c r="B36" i="22"/>
  <c r="B42" i="22"/>
  <c r="B48" i="22"/>
  <c r="J36" i="22"/>
  <c r="J42" i="22"/>
  <c r="I38" i="23"/>
  <c r="I44" i="23"/>
  <c r="K33" i="23"/>
  <c r="C37" i="23"/>
  <c r="C42" i="23"/>
  <c r="C48" i="23"/>
  <c r="K37" i="23"/>
  <c r="K48" i="23"/>
  <c r="B42" i="23"/>
  <c r="J37" i="23"/>
  <c r="H33" i="24"/>
  <c r="H40" i="24"/>
  <c r="J33" i="24"/>
  <c r="J46" i="24"/>
  <c r="B35" i="24"/>
  <c r="B43" i="24"/>
  <c r="J35" i="24"/>
  <c r="B34" i="25"/>
  <c r="J34" i="25"/>
  <c r="J42" i="25"/>
  <c r="B52" i="26"/>
  <c r="B52" i="28"/>
  <c r="P53" i="30"/>
  <c r="N66" i="15"/>
  <c r="N63" i="15"/>
  <c r="N61" i="15"/>
  <c r="N59" i="15"/>
  <c r="N57" i="15"/>
  <c r="N55" i="15"/>
  <c r="N53" i="15"/>
  <c r="N51" i="15"/>
  <c r="N49" i="15"/>
  <c r="N47" i="15"/>
  <c r="N45" i="15"/>
  <c r="Q66" i="15"/>
  <c r="I63" i="15"/>
  <c r="I61" i="15"/>
  <c r="I59" i="15"/>
  <c r="I57" i="15"/>
  <c r="I55" i="15"/>
  <c r="I53" i="15"/>
  <c r="I51" i="15"/>
  <c r="I49" i="15"/>
  <c r="I47" i="15"/>
  <c r="I45" i="15"/>
  <c r="Q42" i="15"/>
  <c r="I42" i="15"/>
  <c r="Q41" i="15"/>
  <c r="I41" i="15"/>
  <c r="Q40" i="15"/>
  <c r="I40" i="15"/>
  <c r="P66" i="16"/>
  <c r="P63" i="16"/>
  <c r="P61" i="16"/>
  <c r="P59" i="16"/>
  <c r="P57" i="16"/>
  <c r="P55" i="16"/>
  <c r="P53" i="16"/>
  <c r="P51" i="16"/>
  <c r="P49" i="16"/>
  <c r="P47" i="16"/>
  <c r="P45" i="16"/>
  <c r="P41" i="16"/>
  <c r="O68" i="16"/>
  <c r="Q66" i="17"/>
  <c r="I63" i="17"/>
  <c r="I61" i="17"/>
  <c r="I59" i="17"/>
  <c r="I57" i="17"/>
  <c r="I55" i="17"/>
  <c r="I53" i="17"/>
  <c r="I51" i="17"/>
  <c r="I49" i="17"/>
  <c r="I47" i="17"/>
  <c r="I45" i="17"/>
  <c r="Q42" i="17"/>
  <c r="I42" i="17"/>
  <c r="Q41" i="17"/>
  <c r="I41" i="17"/>
  <c r="Q40" i="17"/>
  <c r="I40" i="17"/>
  <c r="P68" i="18"/>
  <c r="Q66" i="19"/>
  <c r="I63" i="19"/>
  <c r="I61" i="19"/>
  <c r="I59" i="19"/>
  <c r="I57" i="19"/>
  <c r="I55" i="19"/>
  <c r="I53" i="19"/>
  <c r="I51" i="19"/>
  <c r="I49" i="19"/>
  <c r="I47" i="19"/>
  <c r="I45" i="19"/>
  <c r="Q42" i="19"/>
  <c r="I42" i="19"/>
  <c r="Q41" i="19"/>
  <c r="I41" i="19"/>
  <c r="I40" i="19"/>
  <c r="Q22" i="21"/>
  <c r="Q35" i="21" s="1"/>
  <c r="F48" i="34"/>
  <c r="E45" i="35"/>
  <c r="E41" i="35"/>
  <c r="E37" i="35"/>
  <c r="F33" i="1"/>
  <c r="F65" i="1" s="1"/>
  <c r="N69" i="15"/>
  <c r="Q71" i="15"/>
  <c r="F37" i="1"/>
  <c r="H70" i="16"/>
  <c r="K70" i="16"/>
  <c r="Q70" i="16"/>
  <c r="H72" i="16"/>
  <c r="K72" i="16"/>
  <c r="Q72" i="16"/>
  <c r="H69" i="17"/>
  <c r="K69" i="17"/>
  <c r="Q69" i="17"/>
  <c r="H71" i="17"/>
  <c r="K71" i="17"/>
  <c r="Q71" i="17"/>
  <c r="J49" i="21"/>
  <c r="J44" i="21"/>
  <c r="J40" i="21"/>
  <c r="J36" i="21"/>
  <c r="J46" i="21"/>
  <c r="I39" i="21"/>
  <c r="J49" i="23"/>
  <c r="J40" i="23"/>
  <c r="J46" i="23"/>
  <c r="I48" i="23"/>
  <c r="I43" i="23"/>
  <c r="I39" i="23"/>
  <c r="I35" i="23"/>
  <c r="B49" i="25"/>
  <c r="B44" i="25"/>
  <c r="B40" i="25"/>
  <c r="B36" i="25"/>
  <c r="B48" i="25"/>
  <c r="B43" i="25"/>
  <c r="B39" i="25"/>
  <c r="B35" i="25"/>
  <c r="B33" i="25"/>
  <c r="R35" i="3"/>
  <c r="R38" i="3"/>
  <c r="R46" i="3"/>
  <c r="R39" i="3"/>
  <c r="H9" i="14"/>
  <c r="H15" i="14" s="1"/>
  <c r="C65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N65" i="15"/>
  <c r="P34" i="1"/>
  <c r="P69" i="15"/>
  <c r="C65" i="17"/>
  <c r="C45" i="17"/>
  <c r="C46" i="17"/>
  <c r="C47" i="17"/>
  <c r="C48" i="17"/>
  <c r="C49" i="17"/>
  <c r="C50" i="17"/>
  <c r="C51" i="17"/>
  <c r="C52" i="17"/>
  <c r="C68" i="17" s="1"/>
  <c r="C53" i="17"/>
  <c r="C54" i="17"/>
  <c r="C55" i="17"/>
  <c r="C56" i="17"/>
  <c r="C57" i="17"/>
  <c r="C58" i="17"/>
  <c r="C59" i="17"/>
  <c r="C60" i="17"/>
  <c r="C61" i="17"/>
  <c r="C62" i="17"/>
  <c r="C63" i="17"/>
  <c r="C64" i="17"/>
  <c r="M47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4"/>
  <c r="M36" i="34"/>
  <c r="M40" i="34"/>
  <c r="M44" i="34"/>
  <c r="P41" i="22"/>
  <c r="Q50" i="22"/>
  <c r="Q45" i="22"/>
  <c r="Q41" i="22"/>
  <c r="Q37" i="22"/>
  <c r="E7" i="4"/>
  <c r="E9" i="14"/>
  <c r="J9" i="14"/>
  <c r="J15" i="14" s="1"/>
  <c r="K65" i="15"/>
  <c r="K46" i="15"/>
  <c r="K48" i="15"/>
  <c r="K50" i="15"/>
  <c r="K52" i="15"/>
  <c r="K54" i="15"/>
  <c r="K56" i="15"/>
  <c r="K58" i="15"/>
  <c r="K60" i="15"/>
  <c r="K62" i="15"/>
  <c r="K64" i="15"/>
  <c r="K35" i="1"/>
  <c r="H37" i="1"/>
  <c r="Q72" i="15"/>
  <c r="Q37" i="1"/>
  <c r="F40" i="16"/>
  <c r="F41" i="16"/>
  <c r="F42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H72" i="17"/>
  <c r="H65" i="17"/>
  <c r="H40" i="17"/>
  <c r="H41" i="17"/>
  <c r="H42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I65" i="18"/>
  <c r="I40" i="18"/>
  <c r="I41" i="18"/>
  <c r="I42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Q43" i="18"/>
  <c r="Q40" i="18"/>
  <c r="Q41" i="18"/>
  <c r="Q42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6" i="18"/>
  <c r="Q43" i="19"/>
  <c r="Q67" i="19"/>
  <c r="Q65" i="19"/>
  <c r="I18" i="3"/>
  <c r="I45" i="3" s="1"/>
  <c r="I47" i="31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J50" i="22"/>
  <c r="J45" i="22"/>
  <c r="J41" i="22"/>
  <c r="J37" i="22"/>
  <c r="J47" i="24"/>
  <c r="J42" i="24"/>
  <c r="J38" i="24"/>
  <c r="J34" i="24"/>
  <c r="J50" i="24"/>
  <c r="J45" i="24"/>
  <c r="J41" i="24"/>
  <c r="J37" i="24"/>
  <c r="R9" i="14"/>
  <c r="R15" i="14" s="1"/>
  <c r="P67" i="15"/>
  <c r="P40" i="15"/>
  <c r="P41" i="15"/>
  <c r="P42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6" i="15"/>
  <c r="I34" i="1"/>
  <c r="I69" i="15"/>
  <c r="P35" i="1"/>
  <c r="P70" i="15"/>
  <c r="P72" i="15"/>
  <c r="P37" i="1"/>
  <c r="C65" i="16"/>
  <c r="C40" i="16"/>
  <c r="C41" i="16"/>
  <c r="C42" i="16"/>
  <c r="I65" i="16"/>
  <c r="I40" i="16"/>
  <c r="I41" i="16"/>
  <c r="I42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N40" i="16"/>
  <c r="N41" i="16"/>
  <c r="N42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6" i="16"/>
  <c r="P72" i="17"/>
  <c r="P71" i="17"/>
  <c r="P67" i="17"/>
  <c r="P40" i="17"/>
  <c r="P41" i="17"/>
  <c r="P42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6" i="17"/>
  <c r="C65" i="18"/>
  <c r="C40" i="18"/>
  <c r="C41" i="18"/>
  <c r="C42" i="18"/>
  <c r="K65" i="18"/>
  <c r="K40" i="18"/>
  <c r="K41" i="18"/>
  <c r="K42" i="18"/>
  <c r="C65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K65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23" i="5"/>
  <c r="K35" i="5" s="1"/>
  <c r="K51" i="26"/>
  <c r="K18" i="3"/>
  <c r="K34" i="3" s="1"/>
  <c r="K47" i="31"/>
  <c r="K33" i="34"/>
  <c r="K37" i="34"/>
  <c r="K41" i="34"/>
  <c r="K45" i="34"/>
  <c r="I70" i="15"/>
  <c r="C72" i="15"/>
  <c r="I70" i="17"/>
  <c r="I72" i="17"/>
  <c r="B46" i="21"/>
  <c r="B35" i="21"/>
  <c r="B47" i="21"/>
  <c r="J41" i="21"/>
  <c r="C46" i="22"/>
  <c r="I36" i="23"/>
  <c r="I47" i="23"/>
  <c r="B34" i="23"/>
  <c r="J34" i="23"/>
  <c r="B38" i="25"/>
  <c r="J38" i="25"/>
  <c r="N64" i="15"/>
  <c r="N52" i="15"/>
  <c r="N50" i="15"/>
  <c r="N48" i="15"/>
  <c r="N46" i="15"/>
  <c r="N40" i="15"/>
  <c r="I64" i="15"/>
  <c r="I56" i="15"/>
  <c r="I54" i="15"/>
  <c r="P64" i="16"/>
  <c r="P62" i="16"/>
  <c r="P60" i="16"/>
  <c r="P58" i="16"/>
  <c r="P56" i="16"/>
  <c r="P54" i="16"/>
  <c r="P52" i="16"/>
  <c r="N52" i="17"/>
  <c r="I64" i="17"/>
  <c r="I62" i="17"/>
  <c r="I54" i="17"/>
  <c r="I52" i="17"/>
  <c r="I48" i="17"/>
  <c r="H54" i="27"/>
  <c r="Q52" i="27"/>
  <c r="P52" i="28"/>
  <c r="I54" i="28"/>
  <c r="I52" i="28"/>
  <c r="I54" i="29"/>
  <c r="Q52" i="30"/>
  <c r="K46" i="33"/>
  <c r="K37" i="33"/>
  <c r="N67" i="15"/>
  <c r="Q70" i="15"/>
  <c r="K70" i="17"/>
  <c r="Q72" i="17"/>
  <c r="Q69" i="18"/>
  <c r="I71" i="18"/>
  <c r="I72" i="18"/>
  <c r="Q69" i="19"/>
  <c r="I71" i="19"/>
  <c r="I72" i="19"/>
  <c r="Q46" i="22"/>
  <c r="I35" i="1"/>
  <c r="I72" i="1" s="1"/>
  <c r="B33" i="21"/>
  <c r="K39" i="21"/>
  <c r="B39" i="21"/>
  <c r="J34" i="21"/>
  <c r="Q43" i="22"/>
  <c r="I34" i="23"/>
  <c r="I45" i="23"/>
  <c r="K43" i="23"/>
  <c r="J50" i="23"/>
  <c r="H41" i="24"/>
  <c r="B37" i="25"/>
  <c r="J45" i="25"/>
  <c r="Q53" i="26"/>
  <c r="H53" i="27"/>
  <c r="Q59" i="15"/>
  <c r="Q57" i="15"/>
  <c r="Q55" i="15"/>
  <c r="Q49" i="15"/>
  <c r="Q47" i="15"/>
  <c r="Q63" i="17"/>
  <c r="Q57" i="17"/>
  <c r="Q53" i="17"/>
  <c r="Q51" i="17"/>
  <c r="Q49" i="17"/>
  <c r="Q47" i="17"/>
  <c r="Q45" i="17"/>
  <c r="Q63" i="19"/>
  <c r="Q61" i="19"/>
  <c r="Q59" i="19"/>
  <c r="Q57" i="19"/>
  <c r="Q53" i="19"/>
  <c r="Q51" i="19"/>
  <c r="Q47" i="19"/>
  <c r="I22" i="22"/>
  <c r="K53" i="26"/>
  <c r="J54" i="27"/>
  <c r="J53" i="27"/>
  <c r="B53" i="27"/>
  <c r="K54" i="27"/>
  <c r="K53" i="27"/>
  <c r="C53" i="27"/>
  <c r="K54" i="28"/>
  <c r="K53" i="28"/>
  <c r="K54" i="29"/>
  <c r="K54" i="30"/>
  <c r="K53" i="30"/>
  <c r="J48" i="31"/>
  <c r="J48" i="32"/>
  <c r="C45" i="32"/>
  <c r="C43" i="32"/>
  <c r="C41" i="32"/>
  <c r="C39" i="32"/>
  <c r="C37" i="32"/>
  <c r="C35" i="32"/>
  <c r="C33" i="32"/>
  <c r="E44" i="33"/>
  <c r="E40" i="33"/>
  <c r="E36" i="33"/>
  <c r="E33" i="33"/>
  <c r="H48" i="35"/>
  <c r="K45" i="35"/>
  <c r="K41" i="35"/>
  <c r="K37" i="35"/>
  <c r="R44" i="3"/>
  <c r="J14" i="4"/>
  <c r="F27" i="4"/>
  <c r="F33" i="4"/>
  <c r="N33" i="4"/>
  <c r="C69" i="15"/>
  <c r="C71" i="15"/>
  <c r="F71" i="15"/>
  <c r="I71" i="15"/>
  <c r="N36" i="1"/>
  <c r="F65" i="16"/>
  <c r="P69" i="16"/>
  <c r="C70" i="16"/>
  <c r="I70" i="16"/>
  <c r="P71" i="16"/>
  <c r="C72" i="16"/>
  <c r="I72" i="16"/>
  <c r="C69" i="17"/>
  <c r="I69" i="17"/>
  <c r="C71" i="17"/>
  <c r="I71" i="17"/>
  <c r="C69" i="18"/>
  <c r="K69" i="18"/>
  <c r="C70" i="18"/>
  <c r="K70" i="18"/>
  <c r="C71" i="18"/>
  <c r="K71" i="18"/>
  <c r="C72" i="18"/>
  <c r="K72" i="18"/>
  <c r="C69" i="19"/>
  <c r="K69" i="19"/>
  <c r="C70" i="19"/>
  <c r="K70" i="19"/>
  <c r="C71" i="19"/>
  <c r="K71" i="19"/>
  <c r="K72" i="19"/>
  <c r="C47" i="34"/>
  <c r="P33" i="1"/>
  <c r="I36" i="1"/>
  <c r="F9" i="14"/>
  <c r="F15" i="14" s="1"/>
  <c r="N9" i="14"/>
  <c r="N15" i="14" s="1"/>
  <c r="G70" i="15"/>
  <c r="G35" i="1"/>
  <c r="O70" i="15"/>
  <c r="O35" i="1"/>
  <c r="G36" i="1"/>
  <c r="G71" i="15"/>
  <c r="O71" i="15"/>
  <c r="T42" i="9"/>
  <c r="G23" i="5"/>
  <c r="G51" i="5" s="1"/>
  <c r="G51" i="26"/>
  <c r="G54" i="26" s="1"/>
  <c r="O23" i="5"/>
  <c r="O33" i="5" s="1"/>
  <c r="O51" i="26"/>
  <c r="G47" i="31"/>
  <c r="G48" i="31" s="1"/>
  <c r="O47" i="31"/>
  <c r="V2" i="9"/>
  <c r="AB43" i="9"/>
  <c r="H27" i="4"/>
  <c r="P27" i="4"/>
  <c r="H33" i="4"/>
  <c r="L33" i="4"/>
  <c r="P33" i="4"/>
  <c r="G69" i="15"/>
  <c r="O69" i="15"/>
  <c r="G72" i="15"/>
  <c r="O72" i="15"/>
  <c r="G69" i="16"/>
  <c r="O69" i="16"/>
  <c r="G70" i="16"/>
  <c r="O70" i="16"/>
  <c r="G71" i="16"/>
  <c r="G72" i="16"/>
  <c r="O72" i="16"/>
  <c r="G69" i="17"/>
  <c r="O69" i="17"/>
  <c r="G70" i="17"/>
  <c r="O70" i="17"/>
  <c r="G71" i="17"/>
  <c r="O71" i="17"/>
  <c r="G72" i="17"/>
  <c r="O72" i="17"/>
  <c r="G69" i="18"/>
  <c r="O69" i="18"/>
  <c r="G70" i="18"/>
  <c r="O70" i="18"/>
  <c r="G71" i="18"/>
  <c r="O71" i="18"/>
  <c r="G72" i="18"/>
  <c r="O72" i="18"/>
  <c r="G69" i="19"/>
  <c r="O69" i="19"/>
  <c r="G70" i="19"/>
  <c r="O70" i="19"/>
  <c r="G71" i="19"/>
  <c r="O71" i="19"/>
  <c r="G72" i="19"/>
  <c r="O72" i="19"/>
  <c r="G34" i="1"/>
  <c r="O34" i="1"/>
  <c r="R57" i="1"/>
  <c r="E65" i="15"/>
  <c r="E33" i="1"/>
  <c r="E62" i="1" s="1"/>
  <c r="M65" i="15"/>
  <c r="M33" i="1"/>
  <c r="AA7" i="9" s="1"/>
  <c r="E34" i="1"/>
  <c r="E69" i="15"/>
  <c r="M34" i="1"/>
  <c r="M69" i="15"/>
  <c r="E72" i="15"/>
  <c r="E37" i="1"/>
  <c r="E74" i="1" s="1"/>
  <c r="M72" i="15"/>
  <c r="M37" i="1"/>
  <c r="M51" i="26"/>
  <c r="M52" i="26" s="1"/>
  <c r="M23" i="5"/>
  <c r="E18" i="3"/>
  <c r="E41" i="3" s="1"/>
  <c r="E47" i="31"/>
  <c r="E48" i="31"/>
  <c r="M47" i="31"/>
  <c r="U43" i="9"/>
  <c r="K7" i="4"/>
  <c r="I14" i="4"/>
  <c r="M14" i="4"/>
  <c r="Q14" i="4"/>
  <c r="I27" i="4"/>
  <c r="Q27" i="4"/>
  <c r="E70" i="15"/>
  <c r="M70" i="15"/>
  <c r="E71" i="15"/>
  <c r="M71" i="15"/>
  <c r="E69" i="16"/>
  <c r="M69" i="16"/>
  <c r="E70" i="16"/>
  <c r="M70" i="16"/>
  <c r="E71" i="16"/>
  <c r="M71" i="16"/>
  <c r="E72" i="16"/>
  <c r="M72" i="16"/>
  <c r="E69" i="17"/>
  <c r="M69" i="17"/>
  <c r="E70" i="17"/>
  <c r="M70" i="17"/>
  <c r="E71" i="17"/>
  <c r="M71" i="17"/>
  <c r="E72" i="17"/>
  <c r="M72" i="17"/>
  <c r="E69" i="18"/>
  <c r="M69" i="18"/>
  <c r="E70" i="18"/>
  <c r="M70" i="18"/>
  <c r="E71" i="18"/>
  <c r="M71" i="18"/>
  <c r="E72" i="18"/>
  <c r="M72" i="18"/>
  <c r="E69" i="19"/>
  <c r="M69" i="19"/>
  <c r="E70" i="19"/>
  <c r="M70" i="19"/>
  <c r="E71" i="19"/>
  <c r="M71" i="19"/>
  <c r="E72" i="19"/>
  <c r="M72" i="19"/>
  <c r="G33" i="1"/>
  <c r="O33" i="1"/>
  <c r="O56" i="1" s="1"/>
  <c r="E35" i="1"/>
  <c r="M35" i="1"/>
  <c r="Z44" i="9"/>
  <c r="U4" i="9"/>
  <c r="AB5" i="9"/>
  <c r="AB122" i="9"/>
  <c r="X127" i="9"/>
  <c r="S56" i="1"/>
  <c r="S63" i="1"/>
  <c r="S69" i="1"/>
  <c r="N18" i="3"/>
  <c r="N41" i="3" s="1"/>
  <c r="P18" i="3"/>
  <c r="AD128" i="9" s="1"/>
  <c r="N50" i="2"/>
  <c r="R43" i="9"/>
  <c r="AH87" i="9"/>
  <c r="T50" i="5"/>
  <c r="T34" i="5"/>
  <c r="T37" i="5"/>
  <c r="T41" i="5"/>
  <c r="T45" i="5"/>
  <c r="T47" i="5"/>
  <c r="T33" i="5"/>
  <c r="T40" i="5"/>
  <c r="T44" i="5"/>
  <c r="T49" i="5"/>
  <c r="T39" i="5"/>
  <c r="T48" i="5"/>
  <c r="T35" i="5"/>
  <c r="T42" i="5"/>
  <c r="T36" i="5"/>
  <c r="T51" i="5"/>
  <c r="T46" i="5"/>
  <c r="I51" i="5"/>
  <c r="T123" i="9"/>
  <c r="AE43" i="9"/>
  <c r="U50" i="5"/>
  <c r="U34" i="5"/>
  <c r="U37" i="5"/>
  <c r="U41" i="5"/>
  <c r="U45" i="5"/>
  <c r="AI87" i="9"/>
  <c r="U47" i="5"/>
  <c r="U33" i="5"/>
  <c r="U40" i="5"/>
  <c r="U44" i="5"/>
  <c r="U49" i="5"/>
  <c r="U51" i="5"/>
  <c r="U38" i="5"/>
  <c r="U46" i="5"/>
  <c r="U39" i="5"/>
  <c r="U48" i="5"/>
  <c r="I33" i="5"/>
  <c r="W85" i="9"/>
  <c r="T159" i="9"/>
  <c r="X159" i="9"/>
  <c r="AB159" i="9"/>
  <c r="AA160" i="9"/>
  <c r="U48" i="2"/>
  <c r="I37" i="5"/>
  <c r="Q37" i="5"/>
  <c r="I41" i="5"/>
  <c r="I49" i="5"/>
  <c r="AA43" i="9"/>
  <c r="S50" i="5"/>
  <c r="S34" i="5"/>
  <c r="S37" i="5"/>
  <c r="S41" i="5"/>
  <c r="S45" i="5"/>
  <c r="S47" i="5"/>
  <c r="S33" i="5"/>
  <c r="S40" i="5"/>
  <c r="S44" i="5"/>
  <c r="S49" i="5"/>
  <c r="T39" i="3"/>
  <c r="T38" i="3"/>
  <c r="T46" i="3"/>
  <c r="I35" i="5"/>
  <c r="G36" i="5"/>
  <c r="G40" i="5"/>
  <c r="S46" i="2"/>
  <c r="S41" i="3"/>
  <c r="W120" i="9"/>
  <c r="AE120" i="9"/>
  <c r="U121" i="9"/>
  <c r="S122" i="9"/>
  <c r="AA122" i="9"/>
  <c r="AE126" i="9"/>
  <c r="S50" i="2"/>
  <c r="S43" i="2"/>
  <c r="S35" i="3"/>
  <c r="S39" i="3"/>
  <c r="S43" i="3"/>
  <c r="S34" i="3"/>
  <c r="S38" i="3"/>
  <c r="S42" i="3"/>
  <c r="S46" i="3"/>
  <c r="T48" i="1"/>
  <c r="T65" i="1"/>
  <c r="T51" i="1"/>
  <c r="S123" i="9"/>
  <c r="S127" i="9"/>
  <c r="G48" i="5"/>
  <c r="U87" i="9"/>
  <c r="G45" i="5"/>
  <c r="I45" i="22"/>
  <c r="I47" i="22"/>
  <c r="I36" i="22"/>
  <c r="E9" i="4"/>
  <c r="E15" i="4" s="1"/>
  <c r="E15" i="14"/>
  <c r="G62" i="1"/>
  <c r="I33" i="22"/>
  <c r="M48" i="21"/>
  <c r="M43" i="21"/>
  <c r="M39" i="21"/>
  <c r="M35" i="21"/>
  <c r="M47" i="21"/>
  <c r="M36" i="21"/>
  <c r="M49" i="21"/>
  <c r="M37" i="21"/>
  <c r="M50" i="21"/>
  <c r="M38" i="21"/>
  <c r="M46" i="21"/>
  <c r="M45" i="21"/>
  <c r="M40" i="21"/>
  <c r="M34" i="21"/>
  <c r="M41" i="21"/>
  <c r="M42" i="21"/>
  <c r="M44" i="21"/>
  <c r="O54" i="26"/>
  <c r="I38" i="24"/>
  <c r="I44" i="24"/>
  <c r="I35" i="24"/>
  <c r="I37" i="24"/>
  <c r="Q47" i="5"/>
  <c r="M49" i="25"/>
  <c r="M48" i="25"/>
  <c r="M50" i="25"/>
  <c r="M38" i="25"/>
  <c r="P15" i="14"/>
  <c r="M47" i="5"/>
  <c r="M38" i="5"/>
  <c r="M51" i="5"/>
  <c r="W87" i="9"/>
  <c r="I47" i="5"/>
  <c r="I34" i="5"/>
  <c r="K54" i="26"/>
  <c r="M37" i="5"/>
  <c r="Q49" i="5"/>
  <c r="H68" i="17"/>
  <c r="O34" i="5"/>
  <c r="X36" i="3"/>
  <c r="X41" i="3"/>
  <c r="X46" i="3"/>
  <c r="X37" i="3"/>
  <c r="X42" i="3"/>
  <c r="M60" i="1"/>
  <c r="W2" i="9"/>
  <c r="X71" i="1"/>
  <c r="X63" i="1"/>
  <c r="X73" i="1"/>
  <c r="X46" i="1"/>
  <c r="X67" i="1"/>
  <c r="X54" i="1"/>
  <c r="X50" i="1"/>
  <c r="X42" i="1"/>
  <c r="X59" i="1"/>
  <c r="X35" i="3"/>
  <c r="X39" i="3"/>
  <c r="X43" i="3"/>
  <c r="W37" i="3"/>
  <c r="W45" i="3"/>
  <c r="W38" i="3"/>
  <c r="W46" i="3"/>
  <c r="W39" i="3"/>
  <c r="W36" i="3"/>
  <c r="W33" i="5"/>
  <c r="W35" i="5"/>
  <c r="W37" i="5"/>
  <c r="W39" i="5"/>
  <c r="W41" i="5"/>
  <c r="W43" i="5"/>
  <c r="W45" i="5"/>
  <c r="W47" i="5"/>
  <c r="W49" i="5"/>
  <c r="W51" i="5"/>
  <c r="X33" i="5"/>
  <c r="X35" i="5"/>
  <c r="X37" i="5"/>
  <c r="X39" i="5"/>
  <c r="X41" i="5"/>
  <c r="X43" i="5"/>
  <c r="X45" i="5"/>
  <c r="X47" i="5"/>
  <c r="X49" i="5"/>
  <c r="X51" i="5"/>
  <c r="W34" i="5"/>
  <c r="W36" i="5"/>
  <c r="W53" i="5" s="1"/>
  <c r="W38" i="5"/>
  <c r="W40" i="5"/>
  <c r="W42" i="5"/>
  <c r="W44" i="5"/>
  <c r="W46" i="5"/>
  <c r="W48" i="5"/>
  <c r="X34" i="5"/>
  <c r="X36" i="5"/>
  <c r="X38" i="5"/>
  <c r="X40" i="5"/>
  <c r="X42" i="5"/>
  <c r="X44" i="5"/>
  <c r="X46" i="5"/>
  <c r="X48" i="5"/>
  <c r="X47" i="2"/>
  <c r="X43" i="2"/>
  <c r="X39" i="2"/>
  <c r="X35" i="2"/>
  <c r="X50" i="2"/>
  <c r="X42" i="2"/>
  <c r="X38" i="2"/>
  <c r="X34" i="2"/>
  <c r="X49" i="2"/>
  <c r="X45" i="2"/>
  <c r="X41" i="2"/>
  <c r="X37" i="2"/>
  <c r="X33" i="2"/>
  <c r="X48" i="2"/>
  <c r="X44" i="2"/>
  <c r="X40" i="2"/>
  <c r="X51" i="2" s="1"/>
  <c r="X36" i="2"/>
  <c r="X46" i="2"/>
  <c r="W47" i="2"/>
  <c r="W43" i="2"/>
  <c r="W39" i="2"/>
  <c r="W35" i="2"/>
  <c r="W45" i="2"/>
  <c r="W41" i="2"/>
  <c r="W33" i="2"/>
  <c r="W48" i="2"/>
  <c r="W36" i="2"/>
  <c r="W50" i="2"/>
  <c r="W42" i="2"/>
  <c r="W38" i="2"/>
  <c r="W34" i="2"/>
  <c r="W49" i="2"/>
  <c r="W37" i="2"/>
  <c r="W44" i="2"/>
  <c r="W40" i="2"/>
  <c r="W46" i="2"/>
  <c r="W71" i="1"/>
  <c r="W74" i="1"/>
  <c r="W67" i="1"/>
  <c r="W42" i="1"/>
  <c r="W59" i="1"/>
  <c r="W50" i="1"/>
  <c r="W54" i="1"/>
  <c r="W46" i="1"/>
  <c r="W63" i="1"/>
  <c r="X43" i="1"/>
  <c r="X51" i="1"/>
  <c r="X60" i="1"/>
  <c r="X44" i="1"/>
  <c r="X48" i="1"/>
  <c r="X52" i="1"/>
  <c r="X57" i="1"/>
  <c r="X61" i="1"/>
  <c r="X65" i="1"/>
  <c r="X69" i="1"/>
  <c r="X47" i="1"/>
  <c r="X56" i="1"/>
  <c r="X64" i="1"/>
  <c r="X68" i="1"/>
  <c r="X41" i="1"/>
  <c r="X45" i="1"/>
  <c r="X49" i="1"/>
  <c r="X53" i="1"/>
  <c r="X58" i="1"/>
  <c r="X62" i="1"/>
  <c r="W47" i="1"/>
  <c r="W60" i="1"/>
  <c r="W72" i="1"/>
  <c r="W44" i="1"/>
  <c r="W48" i="1"/>
  <c r="W52" i="1"/>
  <c r="W57" i="1"/>
  <c r="W61" i="1"/>
  <c r="W65" i="1"/>
  <c r="W69" i="1"/>
  <c r="W43" i="1"/>
  <c r="W51" i="1"/>
  <c r="W56" i="1"/>
  <c r="W64" i="1"/>
  <c r="W68" i="1"/>
  <c r="W41" i="1"/>
  <c r="W45" i="1"/>
  <c r="W49" i="1"/>
  <c r="W53" i="1"/>
  <c r="W58" i="1"/>
  <c r="W62" i="1"/>
  <c r="Q69" i="15"/>
  <c r="Q34" i="1"/>
  <c r="F69" i="16"/>
  <c r="F34" i="1"/>
  <c r="H70" i="19"/>
  <c r="H35" i="1"/>
  <c r="V44" i="9"/>
  <c r="Q50" i="21"/>
  <c r="U44" i="2"/>
  <c r="J51" i="21"/>
  <c r="P48" i="22"/>
  <c r="P40" i="22"/>
  <c r="P36" i="22"/>
  <c r="P50" i="22"/>
  <c r="P46" i="22"/>
  <c r="P39" i="22"/>
  <c r="P44" i="22"/>
  <c r="P34" i="22"/>
  <c r="P38" i="22"/>
  <c r="P33" i="22"/>
  <c r="P43" i="22"/>
  <c r="P49" i="22"/>
  <c r="P45" i="22"/>
  <c r="P35" i="22"/>
  <c r="P42" i="22"/>
  <c r="P37" i="22"/>
  <c r="H47" i="22"/>
  <c r="H35" i="22"/>
  <c r="H41" i="22"/>
  <c r="H38" i="22"/>
  <c r="H44" i="22"/>
  <c r="H34" i="22"/>
  <c r="H37" i="22"/>
  <c r="H39" i="22"/>
  <c r="H45" i="22"/>
  <c r="H40" i="22"/>
  <c r="H36" i="22"/>
  <c r="H50" i="22"/>
  <c r="H46" i="22"/>
  <c r="H42" i="22"/>
  <c r="H43" i="22"/>
  <c r="H49" i="22"/>
  <c r="C45" i="22"/>
  <c r="C42" i="22"/>
  <c r="C47" i="22"/>
  <c r="C41" i="22"/>
  <c r="C50" i="22"/>
  <c r="C40" i="22"/>
  <c r="C36" i="22"/>
  <c r="C43" i="22"/>
  <c r="C49" i="22"/>
  <c r="C34" i="22"/>
  <c r="D48" i="23"/>
  <c r="D43" i="23"/>
  <c r="D36" i="23"/>
  <c r="D46" i="23"/>
  <c r="D33" i="23"/>
  <c r="D47" i="23"/>
  <c r="D42" i="23"/>
  <c r="D39" i="23"/>
  <c r="D35" i="23"/>
  <c r="D49" i="23"/>
  <c r="D44" i="23"/>
  <c r="D40" i="23"/>
  <c r="D37" i="23"/>
  <c r="D45" i="23"/>
  <c r="D41" i="23"/>
  <c r="D50" i="23"/>
  <c r="D34" i="23"/>
  <c r="F54" i="27"/>
  <c r="F52" i="27"/>
  <c r="Q39" i="21"/>
  <c r="Q42" i="21"/>
  <c r="Q44" i="21"/>
  <c r="Q34" i="21"/>
  <c r="Q43" i="21"/>
  <c r="Q47" i="21"/>
  <c r="Q38" i="21"/>
  <c r="O36" i="1"/>
  <c r="O73" i="1" s="1"/>
  <c r="O71" i="16"/>
  <c r="Q45" i="21"/>
  <c r="O46" i="5"/>
  <c r="O41" i="5"/>
  <c r="O42" i="5"/>
  <c r="O35" i="5"/>
  <c r="O36" i="5"/>
  <c r="M68" i="17"/>
  <c r="O68" i="17"/>
  <c r="K68" i="17"/>
  <c r="F44" i="1"/>
  <c r="F48" i="1"/>
  <c r="F62" i="1"/>
  <c r="F63" i="1"/>
  <c r="L36" i="1"/>
  <c r="L71" i="15"/>
  <c r="N65" i="17"/>
  <c r="N69" i="17"/>
  <c r="N64" i="17"/>
  <c r="N50" i="17"/>
  <c r="N61" i="17"/>
  <c r="N53" i="17"/>
  <c r="N45" i="17"/>
  <c r="N46" i="17"/>
  <c r="N71" i="17"/>
  <c r="N54" i="17"/>
  <c r="N58" i="17"/>
  <c r="N72" i="17"/>
  <c r="N63" i="17"/>
  <c r="N51" i="17"/>
  <c r="N62" i="17"/>
  <c r="N48" i="17"/>
  <c r="N59" i="17"/>
  <c r="N49" i="17"/>
  <c r="N56" i="17"/>
  <c r="N60" i="17"/>
  <c r="N66" i="17"/>
  <c r="N55" i="17"/>
  <c r="N41" i="17"/>
  <c r="N33" i="1"/>
  <c r="N44" i="1" s="1"/>
  <c r="N40" i="17"/>
  <c r="U46" i="2"/>
  <c r="U36" i="2"/>
  <c r="U33" i="2"/>
  <c r="U45" i="2"/>
  <c r="U37" i="2"/>
  <c r="AI45" i="9"/>
  <c r="U39" i="2"/>
  <c r="U43" i="2"/>
  <c r="U49" i="2"/>
  <c r="U40" i="2"/>
  <c r="U34" i="2"/>
  <c r="U47" i="2"/>
  <c r="U42" i="2"/>
  <c r="U50" i="2"/>
  <c r="U41" i="2"/>
  <c r="F46" i="1"/>
  <c r="U38" i="2"/>
  <c r="M50" i="5"/>
  <c r="M46" i="5"/>
  <c r="M35" i="5"/>
  <c r="AA87" i="9"/>
  <c r="M40" i="5"/>
  <c r="M48" i="5"/>
  <c r="M36" i="5"/>
  <c r="M43" i="5"/>
  <c r="M34" i="5"/>
  <c r="N67" i="17"/>
  <c r="N57" i="17"/>
  <c r="N42" i="17"/>
  <c r="Q48" i="1"/>
  <c r="AE7" i="9"/>
  <c r="Q45" i="1"/>
  <c r="P51" i="21"/>
  <c r="O62" i="1"/>
  <c r="G51" i="21"/>
  <c r="B51" i="22"/>
  <c r="B51" i="24"/>
  <c r="D68" i="15"/>
  <c r="L45" i="21"/>
  <c r="L38" i="21"/>
  <c r="L46" i="21"/>
  <c r="L44" i="21"/>
  <c r="L37" i="21"/>
  <c r="L47" i="21"/>
  <c r="L39" i="21"/>
  <c r="L33" i="21"/>
  <c r="D52" i="27"/>
  <c r="J52" i="27"/>
  <c r="D52" i="30"/>
  <c r="G42" i="1"/>
  <c r="J68" i="17"/>
  <c r="N48" i="2"/>
  <c r="I53" i="26"/>
  <c r="C54" i="28"/>
  <c r="C52" i="28"/>
  <c r="M52" i="28"/>
  <c r="M53" i="28"/>
  <c r="L52" i="29"/>
  <c r="L15" i="13"/>
  <c r="I40" i="22"/>
  <c r="I46" i="22"/>
  <c r="I50" i="22"/>
  <c r="I63" i="1"/>
  <c r="L51" i="25"/>
  <c r="N68" i="18"/>
  <c r="E68" i="19"/>
  <c r="M68" i="19"/>
  <c r="L48" i="35"/>
  <c r="D48" i="35"/>
  <c r="L18" i="3"/>
  <c r="L36" i="3" s="1"/>
  <c r="L47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18" i="3"/>
  <c r="O33" i="3" s="1"/>
  <c r="O33" i="31"/>
  <c r="I48" i="5"/>
  <c r="D34" i="1"/>
  <c r="D69" i="15"/>
  <c r="L70" i="15"/>
  <c r="L35" i="1"/>
  <c r="G65" i="18"/>
  <c r="G40" i="18"/>
  <c r="G41" i="18"/>
  <c r="G42" i="18"/>
  <c r="G54" i="18"/>
  <c r="K47" i="32"/>
  <c r="K37" i="32"/>
  <c r="K42" i="32"/>
  <c r="K45" i="32"/>
  <c r="K33" i="32"/>
  <c r="K48" i="32" s="1"/>
  <c r="K35" i="32"/>
  <c r="K40" i="32"/>
  <c r="K43" i="32"/>
  <c r="K34" i="32"/>
  <c r="K36" i="32"/>
  <c r="K39" i="32"/>
  <c r="K44" i="32"/>
  <c r="N47" i="33"/>
  <c r="N33" i="33"/>
  <c r="N34" i="33"/>
  <c r="N35" i="33"/>
  <c r="N36" i="33"/>
  <c r="N48" i="33" s="1"/>
  <c r="N37" i="33"/>
  <c r="N38" i="33"/>
  <c r="N39" i="33"/>
  <c r="N40" i="33"/>
  <c r="N41" i="33"/>
  <c r="N42" i="33"/>
  <c r="N43" i="33"/>
  <c r="N44" i="33"/>
  <c r="N45" i="33"/>
  <c r="N46" i="33"/>
  <c r="R40" i="3"/>
  <c r="K33" i="4"/>
  <c r="I7" i="4"/>
  <c r="I9" i="13"/>
  <c r="J70" i="15"/>
  <c r="J35" i="1"/>
  <c r="L37" i="1"/>
  <c r="L72" i="15"/>
  <c r="C71" i="16"/>
  <c r="C69" i="16"/>
  <c r="F35" i="1"/>
  <c r="F72" i="1" s="1"/>
  <c r="F70" i="17"/>
  <c r="P17" i="2"/>
  <c r="P22" i="24"/>
  <c r="P44" i="24" s="1"/>
  <c r="C51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54" i="26" s="1"/>
  <c r="P51" i="29"/>
  <c r="P54" i="29" s="1"/>
  <c r="P34" i="29"/>
  <c r="P52" i="29" s="1"/>
  <c r="L54" i="28"/>
  <c r="E27" i="4"/>
  <c r="J69" i="16"/>
  <c r="J65" i="16"/>
  <c r="J70" i="16"/>
  <c r="J72" i="16"/>
  <c r="D65" i="17"/>
  <c r="D68" i="17" s="1"/>
  <c r="D69" i="17"/>
  <c r="D70" i="17"/>
  <c r="D72" i="17"/>
  <c r="L69" i="18"/>
  <c r="L34" i="1"/>
  <c r="H65" i="19"/>
  <c r="H40" i="19"/>
  <c r="H41" i="19"/>
  <c r="H42" i="19"/>
  <c r="H45" i="19"/>
  <c r="H46" i="19"/>
  <c r="H68" i="19" s="1"/>
  <c r="H47" i="19"/>
  <c r="H48" i="19"/>
  <c r="H49" i="19"/>
  <c r="H50" i="19"/>
  <c r="H51" i="19"/>
  <c r="N51" i="27"/>
  <c r="N54" i="27" s="1"/>
  <c r="N34" i="27"/>
  <c r="N53" i="27" s="1"/>
  <c r="N35" i="27"/>
  <c r="N36" i="27"/>
  <c r="N37" i="27"/>
  <c r="N38" i="27"/>
  <c r="N39" i="27"/>
  <c r="N40" i="27"/>
  <c r="N41" i="27"/>
  <c r="N42" i="27"/>
  <c r="N43" i="27"/>
  <c r="N44" i="27"/>
  <c r="N45" i="27"/>
  <c r="N46" i="27"/>
  <c r="F51" i="28"/>
  <c r="F54" i="28"/>
  <c r="F34" i="28"/>
  <c r="D51" i="29"/>
  <c r="D47" i="29"/>
  <c r="D54" i="29" s="1"/>
  <c r="L54" i="27"/>
  <c r="L54" i="29"/>
  <c r="AF87" i="9"/>
  <c r="R67" i="1"/>
  <c r="R56" i="1"/>
  <c r="R48" i="5"/>
  <c r="R43" i="5"/>
  <c r="R39" i="5"/>
  <c r="L7" i="4"/>
  <c r="E33" i="4"/>
  <c r="L69" i="15"/>
  <c r="I71" i="16"/>
  <c r="P69" i="17"/>
  <c r="F72" i="17"/>
  <c r="L70" i="18"/>
  <c r="N72" i="18"/>
  <c r="J69" i="19"/>
  <c r="H71" i="19"/>
  <c r="F72" i="19"/>
  <c r="Q22" i="23"/>
  <c r="Q34" i="23" s="1"/>
  <c r="G24" i="5"/>
  <c r="K24" i="5"/>
  <c r="G25" i="5"/>
  <c r="F48" i="33"/>
  <c r="K14" i="4"/>
  <c r="J36" i="1"/>
  <c r="J37" i="1"/>
  <c r="L69" i="17"/>
  <c r="P72" i="18"/>
  <c r="P71" i="18"/>
  <c r="P70" i="18"/>
  <c r="P69" i="18"/>
  <c r="H69" i="19"/>
  <c r="F70" i="19"/>
  <c r="E22" i="21"/>
  <c r="E42" i="21" s="1"/>
  <c r="I33" i="25"/>
  <c r="D51" i="26"/>
  <c r="D54" i="26" s="1"/>
  <c r="D23" i="5"/>
  <c r="D41" i="5" s="1"/>
  <c r="D33" i="1"/>
  <c r="D43" i="1" s="1"/>
  <c r="K34" i="1"/>
  <c r="D37" i="1"/>
  <c r="D72" i="15"/>
  <c r="G37" i="1"/>
  <c r="G74" i="1" s="1"/>
  <c r="N70" i="17"/>
  <c r="B71" i="17"/>
  <c r="L72" i="17"/>
  <c r="N69" i="18"/>
  <c r="D72" i="19"/>
  <c r="D71" i="19"/>
  <c r="D70" i="19"/>
  <c r="D69" i="19"/>
  <c r="D65" i="19"/>
  <c r="F69" i="19"/>
  <c r="H72" i="19"/>
  <c r="P51" i="26"/>
  <c r="J24" i="5"/>
  <c r="N24" i="5"/>
  <c r="H51" i="30"/>
  <c r="H54" i="30" s="1"/>
  <c r="H23" i="5"/>
  <c r="H33" i="5" s="1"/>
  <c r="D46" i="1"/>
  <c r="V81" i="9"/>
  <c r="L72" i="19"/>
  <c r="K4" i="2"/>
  <c r="Y42" i="9" s="1"/>
  <c r="K25" i="5"/>
  <c r="H18" i="3"/>
  <c r="H35" i="3" s="1"/>
  <c r="AC43" i="9"/>
  <c r="Q36" i="1"/>
  <c r="Q73" i="1" s="1"/>
  <c r="E23" i="5"/>
  <c r="E44" i="5" s="1"/>
  <c r="P25" i="5"/>
  <c r="F18" i="3"/>
  <c r="F45" i="3" s="1"/>
  <c r="U62" i="1"/>
  <c r="V74" i="1"/>
  <c r="V67" i="1"/>
  <c r="AJ7" i="9"/>
  <c r="AI7" i="9"/>
  <c r="U43" i="1"/>
  <c r="U46" i="1"/>
  <c r="U50" i="1"/>
  <c r="U54" i="1"/>
  <c r="U59" i="1"/>
  <c r="U63" i="1"/>
  <c r="U67" i="1"/>
  <c r="U44" i="1"/>
  <c r="U47" i="1"/>
  <c r="U51" i="1"/>
  <c r="U56" i="1"/>
  <c r="U60" i="1"/>
  <c r="U64" i="1"/>
  <c r="U69" i="1"/>
  <c r="U41" i="1"/>
  <c r="U48" i="1"/>
  <c r="U52" i="1"/>
  <c r="U57" i="1"/>
  <c r="U61" i="1"/>
  <c r="U65" i="1"/>
  <c r="U68" i="1"/>
  <c r="U35" i="5"/>
  <c r="U36" i="5"/>
  <c r="U42" i="5"/>
  <c r="AJ45" i="9"/>
  <c r="V48" i="2"/>
  <c r="J18" i="3"/>
  <c r="X128" i="9" s="1"/>
  <c r="R159" i="9"/>
  <c r="S48" i="2"/>
  <c r="S37" i="2"/>
  <c r="T22" i="2"/>
  <c r="T41" i="2" s="1"/>
  <c r="U66" i="1"/>
  <c r="U49" i="1"/>
  <c r="U72" i="1"/>
  <c r="U37" i="3"/>
  <c r="U46" i="3"/>
  <c r="U38" i="3"/>
  <c r="U34" i="3"/>
  <c r="U44" i="3"/>
  <c r="S61" i="1"/>
  <c r="S42" i="5"/>
  <c r="S35" i="5"/>
  <c r="S53" i="5" s="1"/>
  <c r="T41" i="1"/>
  <c r="V45" i="3"/>
  <c r="S48" i="5"/>
  <c r="S39" i="5"/>
  <c r="T37" i="2"/>
  <c r="T42" i="2"/>
  <c r="T36" i="2"/>
  <c r="T39" i="2"/>
  <c r="E46" i="5"/>
  <c r="E36" i="5"/>
  <c r="E39" i="5"/>
  <c r="E51" i="5"/>
  <c r="J46" i="3"/>
  <c r="H52" i="30"/>
  <c r="D64" i="1"/>
  <c r="R7" i="9"/>
  <c r="I15" i="13"/>
  <c r="L33" i="3"/>
  <c r="N41" i="1"/>
  <c r="D44" i="5"/>
  <c r="D45" i="5"/>
  <c r="D49" i="5"/>
  <c r="D40" i="5"/>
  <c r="D37" i="5"/>
  <c r="D50" i="5"/>
  <c r="E36" i="21"/>
  <c r="E38" i="21"/>
  <c r="E43" i="21"/>
  <c r="E46" i="21"/>
  <c r="Q43" i="23"/>
  <c r="Q37" i="23"/>
  <c r="Q46" i="23"/>
  <c r="Q45" i="23"/>
  <c r="Q44" i="23"/>
  <c r="L48" i="31"/>
  <c r="H37" i="5"/>
  <c r="H36" i="5"/>
  <c r="H34" i="5"/>
  <c r="P47" i="24"/>
  <c r="E58" i="1"/>
  <c r="E67" i="1"/>
  <c r="AA2" i="9"/>
  <c r="E48" i="1"/>
  <c r="AD5" i="9"/>
  <c r="Q42" i="1"/>
  <c r="Q51" i="1"/>
  <c r="AE2" i="9"/>
  <c r="M61" i="1"/>
  <c r="X2" i="9"/>
  <c r="M56" i="1"/>
  <c r="T6" i="9"/>
  <c r="Q50" i="1"/>
  <c r="D60" i="1"/>
  <c r="Q60" i="1"/>
  <c r="I65" i="1"/>
  <c r="AC4" i="9"/>
  <c r="V6" i="9"/>
  <c r="M69" i="1"/>
  <c r="Y33" i="3"/>
  <c r="Y37" i="3"/>
  <c r="Y41" i="3"/>
  <c r="Y45" i="3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54" i="5" s="1"/>
  <c r="Y48" i="5"/>
  <c r="Y49" i="5"/>
  <c r="Y50" i="5"/>
  <c r="Y22" i="2"/>
  <c r="Y36" i="2" s="1"/>
  <c r="Y71" i="1"/>
  <c r="Y72" i="1"/>
  <c r="Y73" i="1"/>
  <c r="Y74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N36" i="3" l="1"/>
  <c r="K39" i="3"/>
  <c r="N38" i="3"/>
  <c r="N39" i="3"/>
  <c r="L41" i="3"/>
  <c r="S128" i="9"/>
  <c r="G9" i="4"/>
  <c r="G15" i="4" s="1"/>
  <c r="G15" i="14"/>
  <c r="P22" i="2"/>
  <c r="H46" i="5"/>
  <c r="H49" i="5"/>
  <c r="E37" i="21"/>
  <c r="J45" i="3"/>
  <c r="T48" i="2"/>
  <c r="D51" i="23"/>
  <c r="W51" i="2"/>
  <c r="C68" i="15"/>
  <c r="F74" i="1"/>
  <c r="V53" i="5"/>
  <c r="Q52" i="29"/>
  <c r="J71" i="15"/>
  <c r="AC50" i="5"/>
  <c r="AQ87" i="9"/>
  <c r="P68" i="15"/>
  <c r="Q68" i="16"/>
  <c r="D53" i="30"/>
  <c r="D52" i="29"/>
  <c r="X53" i="5"/>
  <c r="Q68" i="17"/>
  <c r="J70" i="17"/>
  <c r="F17" i="2"/>
  <c r="E24" i="5"/>
  <c r="S43" i="5"/>
  <c r="H51" i="5"/>
  <c r="E33" i="21"/>
  <c r="G52" i="27"/>
  <c r="M27" i="4"/>
  <c r="K22" i="22"/>
  <c r="E22" i="25"/>
  <c r="K22" i="25"/>
  <c r="L24" i="5"/>
  <c r="S72" i="1"/>
  <c r="S38" i="5"/>
  <c r="S52" i="5" s="1"/>
  <c r="J36" i="3"/>
  <c r="P37" i="24"/>
  <c r="O42" i="3"/>
  <c r="H39" i="5"/>
  <c r="E41" i="21"/>
  <c r="E45" i="21"/>
  <c r="F37" i="3"/>
  <c r="T45" i="2"/>
  <c r="O37" i="5"/>
  <c r="O51" i="5"/>
  <c r="M54" i="26"/>
  <c r="L68" i="18"/>
  <c r="B54" i="26"/>
  <c r="I53" i="29"/>
  <c r="L52" i="30"/>
  <c r="C52" i="30"/>
  <c r="B72" i="18"/>
  <c r="D35" i="1"/>
  <c r="H22" i="21"/>
  <c r="M24" i="5"/>
  <c r="S51" i="5"/>
  <c r="S54" i="5" s="1"/>
  <c r="AC46" i="3"/>
  <c r="AQ128" i="9"/>
  <c r="P39" i="24"/>
  <c r="P53" i="29"/>
  <c r="P41" i="24"/>
  <c r="O45" i="3"/>
  <c r="E48" i="21"/>
  <c r="N52" i="27"/>
  <c r="J44" i="3"/>
  <c r="T38" i="2"/>
  <c r="AC87" i="9"/>
  <c r="O48" i="5"/>
  <c r="K68" i="18"/>
  <c r="K68" i="16"/>
  <c r="P54" i="30"/>
  <c r="C22" i="21"/>
  <c r="AC68" i="1"/>
  <c r="AQ7" i="9"/>
  <c r="AM45" i="9"/>
  <c r="Y42" i="2"/>
  <c r="Y34" i="2"/>
  <c r="Y49" i="2"/>
  <c r="Y40" i="2"/>
  <c r="Y46" i="2"/>
  <c r="Y47" i="2"/>
  <c r="P46" i="2"/>
  <c r="P48" i="2"/>
  <c r="P39" i="2"/>
  <c r="V128" i="9"/>
  <c r="H39" i="3"/>
  <c r="U53" i="5"/>
  <c r="P46" i="24"/>
  <c r="P43" i="24"/>
  <c r="P35" i="24"/>
  <c r="P42" i="24"/>
  <c r="P36" i="24"/>
  <c r="Y38" i="2"/>
  <c r="Y52" i="5"/>
  <c r="Y44" i="2"/>
  <c r="P40" i="2"/>
  <c r="C53" i="26"/>
  <c r="E43" i="1"/>
  <c r="E69" i="1"/>
  <c r="Q38" i="23"/>
  <c r="Q39" i="23"/>
  <c r="J35" i="3"/>
  <c r="E42" i="5"/>
  <c r="E47" i="5"/>
  <c r="T34" i="2"/>
  <c r="T33" i="2"/>
  <c r="G68" i="18"/>
  <c r="P45" i="3"/>
  <c r="M54" i="5"/>
  <c r="Q40" i="21"/>
  <c r="Q37" i="21"/>
  <c r="Q49" i="21"/>
  <c r="G37" i="5"/>
  <c r="U54" i="5"/>
  <c r="U52" i="5"/>
  <c r="P68" i="16"/>
  <c r="I68" i="15"/>
  <c r="F47" i="21"/>
  <c r="F44" i="22"/>
  <c r="F49" i="22"/>
  <c r="J38" i="22"/>
  <c r="J44" i="22"/>
  <c r="L51" i="23"/>
  <c r="H34" i="23"/>
  <c r="H40" i="23"/>
  <c r="P37" i="23"/>
  <c r="O37" i="23"/>
  <c r="O42" i="23"/>
  <c r="D40" i="24"/>
  <c r="N46" i="25"/>
  <c r="I50" i="23"/>
  <c r="I33" i="23"/>
  <c r="L48" i="24"/>
  <c r="L43" i="24"/>
  <c r="L39" i="24"/>
  <c r="L35" i="24"/>
  <c r="L33" i="24"/>
  <c r="F47" i="24"/>
  <c r="F42" i="24"/>
  <c r="F51" i="24" s="1"/>
  <c r="F38" i="24"/>
  <c r="F34" i="24"/>
  <c r="P50" i="25"/>
  <c r="P41" i="25"/>
  <c r="P46" i="25"/>
  <c r="P47" i="25"/>
  <c r="P38" i="25"/>
  <c r="H50" i="25"/>
  <c r="H41" i="25"/>
  <c r="H47" i="25"/>
  <c r="H38" i="25"/>
  <c r="H33" i="25"/>
  <c r="H51" i="25" s="1"/>
  <c r="L53" i="29"/>
  <c r="K68" i="19"/>
  <c r="C68" i="19"/>
  <c r="P68" i="17"/>
  <c r="Q68" i="18"/>
  <c r="F51" i="22"/>
  <c r="J68" i="15"/>
  <c r="O68" i="15"/>
  <c r="Q68" i="15"/>
  <c r="J68" i="16"/>
  <c r="O68" i="18"/>
  <c r="G43" i="23"/>
  <c r="G35" i="23"/>
  <c r="N45" i="25"/>
  <c r="N37" i="25"/>
  <c r="N43" i="25"/>
  <c r="N35" i="25"/>
  <c r="F48" i="25"/>
  <c r="F39" i="25"/>
  <c r="F45" i="25"/>
  <c r="F37" i="25"/>
  <c r="K52" i="28"/>
  <c r="O51" i="22"/>
  <c r="L51" i="24"/>
  <c r="P50" i="23"/>
  <c r="P44" i="23"/>
  <c r="P38" i="23"/>
  <c r="H50" i="23"/>
  <c r="H44" i="23"/>
  <c r="O48" i="23"/>
  <c r="O43" i="23"/>
  <c r="O39" i="23"/>
  <c r="O35" i="23"/>
  <c r="O46" i="23"/>
  <c r="O53" i="27"/>
  <c r="O52" i="27"/>
  <c r="C52" i="27"/>
  <c r="I53" i="27"/>
  <c r="Q33" i="23"/>
  <c r="Q50" i="23"/>
  <c r="E37" i="5"/>
  <c r="E48" i="5"/>
  <c r="C52" i="26"/>
  <c r="O48" i="31"/>
  <c r="U51" i="2"/>
  <c r="Q46" i="21"/>
  <c r="Q36" i="21"/>
  <c r="Q33" i="21"/>
  <c r="P51" i="22"/>
  <c r="G47" i="5"/>
  <c r="I43" i="1"/>
  <c r="Q74" i="1"/>
  <c r="M48" i="32"/>
  <c r="N51" i="21"/>
  <c r="F45" i="21"/>
  <c r="J35" i="22"/>
  <c r="J43" i="22"/>
  <c r="H33" i="23"/>
  <c r="P46" i="23"/>
  <c r="H38" i="23"/>
  <c r="H45" i="23"/>
  <c r="P36" i="23"/>
  <c r="P42" i="23"/>
  <c r="O33" i="23"/>
  <c r="G41" i="23"/>
  <c r="O36" i="23"/>
  <c r="O41" i="23"/>
  <c r="O47" i="23"/>
  <c r="J47" i="23"/>
  <c r="D36" i="24"/>
  <c r="N33" i="25"/>
  <c r="F50" i="25"/>
  <c r="N48" i="25"/>
  <c r="D53" i="29"/>
  <c r="M48" i="31"/>
  <c r="B65" i="19"/>
  <c r="B45" i="19"/>
  <c r="F65" i="19"/>
  <c r="F41" i="19"/>
  <c r="J65" i="19"/>
  <c r="J42" i="19"/>
  <c r="N67" i="19"/>
  <c r="N40" i="19"/>
  <c r="N68" i="19" s="1"/>
  <c r="N46" i="19"/>
  <c r="B70" i="19"/>
  <c r="J70" i="19"/>
  <c r="H51" i="26"/>
  <c r="H39" i="26"/>
  <c r="H40" i="26"/>
  <c r="H47" i="26"/>
  <c r="H48" i="26"/>
  <c r="P33" i="26"/>
  <c r="P38" i="26"/>
  <c r="P46" i="26"/>
  <c r="B51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J51" i="29"/>
  <c r="J54" i="29" s="1"/>
  <c r="J35" i="29"/>
  <c r="J36" i="29"/>
  <c r="J37" i="29"/>
  <c r="J38" i="29"/>
  <c r="J39" i="29"/>
  <c r="J40" i="29"/>
  <c r="J41" i="29"/>
  <c r="J42" i="29"/>
  <c r="J43" i="29"/>
  <c r="J44" i="29"/>
  <c r="J45" i="29"/>
  <c r="J46" i="29"/>
  <c r="F51" i="30"/>
  <c r="F33" i="30"/>
  <c r="F53" i="30" s="1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D47" i="33"/>
  <c r="D36" i="33"/>
  <c r="D40" i="33"/>
  <c r="D44" i="33"/>
  <c r="H47" i="33"/>
  <c r="H34" i="33"/>
  <c r="H38" i="33"/>
  <c r="H42" i="33"/>
  <c r="H46" i="33"/>
  <c r="L47" i="33"/>
  <c r="L36" i="33"/>
  <c r="L40" i="33"/>
  <c r="L44" i="33"/>
  <c r="P47" i="33"/>
  <c r="P33" i="33"/>
  <c r="P37" i="33"/>
  <c r="P41" i="33"/>
  <c r="P45" i="33"/>
  <c r="AO7" i="9"/>
  <c r="B53" i="28"/>
  <c r="J53" i="29"/>
  <c r="C54" i="29"/>
  <c r="M53" i="29"/>
  <c r="Q35" i="1"/>
  <c r="E36" i="1"/>
  <c r="E17" i="2"/>
  <c r="Q17" i="2"/>
  <c r="I46" i="25"/>
  <c r="M46" i="25"/>
  <c r="P35" i="27"/>
  <c r="P53" i="27" s="1"/>
  <c r="P39" i="27"/>
  <c r="P43" i="27"/>
  <c r="P51" i="27"/>
  <c r="G68" i="15"/>
  <c r="M68" i="18"/>
  <c r="F48" i="28"/>
  <c r="J46" i="28"/>
  <c r="N44" i="28"/>
  <c r="F44" i="28"/>
  <c r="J42" i="28"/>
  <c r="N40" i="28"/>
  <c r="F40" i="28"/>
  <c r="J38" i="28"/>
  <c r="N36" i="28"/>
  <c r="F36" i="28"/>
  <c r="F53" i="28" s="1"/>
  <c r="J34" i="28"/>
  <c r="N50" i="29"/>
  <c r="F50" i="29"/>
  <c r="N49" i="29"/>
  <c r="F49" i="29"/>
  <c r="N48" i="29"/>
  <c r="F48" i="29"/>
  <c r="N47" i="29"/>
  <c r="F47" i="29"/>
  <c r="F54" i="29" s="1"/>
  <c r="N45" i="29"/>
  <c r="N43" i="29"/>
  <c r="N41" i="29"/>
  <c r="N39" i="29"/>
  <c r="N37" i="29"/>
  <c r="N35" i="29"/>
  <c r="C53" i="30"/>
  <c r="I48" i="31"/>
  <c r="P46" i="32"/>
  <c r="P45" i="32"/>
  <c r="P44" i="32"/>
  <c r="P43" i="32"/>
  <c r="P42" i="32"/>
  <c r="P41" i="32"/>
  <c r="P40" i="32"/>
  <c r="P39" i="32"/>
  <c r="P38" i="32"/>
  <c r="P37" i="32"/>
  <c r="P36" i="32"/>
  <c r="P35" i="32"/>
  <c r="P34" i="32"/>
  <c r="P33" i="32"/>
  <c r="G48" i="32"/>
  <c r="I48" i="32"/>
  <c r="L45" i="33"/>
  <c r="D45" i="33"/>
  <c r="H44" i="33"/>
  <c r="L43" i="33"/>
  <c r="D43" i="33"/>
  <c r="L41" i="33"/>
  <c r="D41" i="33"/>
  <c r="H40" i="33"/>
  <c r="L39" i="33"/>
  <c r="D39" i="33"/>
  <c r="L37" i="33"/>
  <c r="D37" i="33"/>
  <c r="H36" i="33"/>
  <c r="L35" i="33"/>
  <c r="D35" i="33"/>
  <c r="L33" i="33"/>
  <c r="D33" i="33"/>
  <c r="L48" i="34"/>
  <c r="G14" i="4"/>
  <c r="N70" i="15"/>
  <c r="N41" i="15"/>
  <c r="N68" i="15" s="1"/>
  <c r="F72" i="18"/>
  <c r="D40" i="19"/>
  <c r="D68" i="19" s="1"/>
  <c r="D46" i="19"/>
  <c r="L65" i="19"/>
  <c r="L45" i="19"/>
  <c r="P67" i="19"/>
  <c r="P41" i="19"/>
  <c r="P68" i="19" s="1"/>
  <c r="L70" i="19"/>
  <c r="E51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M51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D51" i="28"/>
  <c r="D33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2" i="26"/>
  <c r="H34" i="26"/>
  <c r="H33" i="26"/>
  <c r="I52" i="26"/>
  <c r="P54" i="27"/>
  <c r="H52" i="27"/>
  <c r="P54" i="28"/>
  <c r="N49" i="28"/>
  <c r="F49" i="28"/>
  <c r="J47" i="28"/>
  <c r="J54" i="28" s="1"/>
  <c r="N45" i="28"/>
  <c r="F45" i="28"/>
  <c r="J43" i="28"/>
  <c r="N41" i="28"/>
  <c r="F41" i="28"/>
  <c r="J39" i="28"/>
  <c r="N37" i="28"/>
  <c r="F37" i="28"/>
  <c r="F52" i="28" s="1"/>
  <c r="J35" i="28"/>
  <c r="N33" i="28"/>
  <c r="N53" i="28" s="1"/>
  <c r="F46" i="29"/>
  <c r="F44" i="29"/>
  <c r="F42" i="29"/>
  <c r="F40" i="29"/>
  <c r="F38" i="29"/>
  <c r="F36" i="29"/>
  <c r="N34" i="29"/>
  <c r="F34" i="29"/>
  <c r="N33" i="29"/>
  <c r="F33" i="29"/>
  <c r="O53" i="29"/>
  <c r="B50" i="30"/>
  <c r="B49" i="30"/>
  <c r="B48" i="30"/>
  <c r="J54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3" i="30"/>
  <c r="B53" i="30" s="1"/>
  <c r="L14" i="4"/>
  <c r="P14" i="4"/>
  <c r="L27" i="4"/>
  <c r="P71" i="19"/>
  <c r="H4" i="2"/>
  <c r="V42" i="9" s="1"/>
  <c r="D18" i="3"/>
  <c r="D42" i="3" s="1"/>
  <c r="AL87" i="9"/>
  <c r="X50" i="5"/>
  <c r="X52" i="5" s="1"/>
  <c r="O68" i="19"/>
  <c r="Q68" i="19"/>
  <c r="H53" i="29"/>
  <c r="G7" i="4"/>
  <c r="R7" i="4"/>
  <c r="N14" i="4"/>
  <c r="R14" i="4"/>
  <c r="J27" i="4"/>
  <c r="N27" i="4"/>
  <c r="R27" i="4"/>
  <c r="N34" i="1"/>
  <c r="F36" i="1"/>
  <c r="N71" i="15"/>
  <c r="F72" i="16"/>
  <c r="F71" i="17"/>
  <c r="J69" i="17"/>
  <c r="B70" i="17"/>
  <c r="D69" i="18"/>
  <c r="H69" i="18"/>
  <c r="L71" i="19"/>
  <c r="M22" i="22"/>
  <c r="F24" i="5"/>
  <c r="B47" i="35"/>
  <c r="B33" i="35"/>
  <c r="B48" i="35" s="1"/>
  <c r="B34" i="35"/>
  <c r="B35" i="35"/>
  <c r="B36" i="35"/>
  <c r="B37" i="35"/>
  <c r="B38" i="35"/>
  <c r="B39" i="35"/>
  <c r="B40" i="35"/>
  <c r="B41" i="35"/>
  <c r="B42" i="35"/>
  <c r="B43" i="35"/>
  <c r="J47" i="35"/>
  <c r="J33" i="35"/>
  <c r="J34" i="35"/>
  <c r="J35" i="35"/>
  <c r="J36" i="35"/>
  <c r="J37" i="35"/>
  <c r="J38" i="35"/>
  <c r="J39" i="35"/>
  <c r="J40" i="35"/>
  <c r="J41" i="35"/>
  <c r="J42" i="35"/>
  <c r="J43" i="35"/>
  <c r="D69" i="1"/>
  <c r="O50" i="1"/>
  <c r="N51" i="1"/>
  <c r="O54" i="1"/>
  <c r="E57" i="1"/>
  <c r="E65" i="1"/>
  <c r="P34" i="2"/>
  <c r="N40" i="2"/>
  <c r="D48" i="5"/>
  <c r="E34" i="5"/>
  <c r="Q34" i="5"/>
  <c r="Q40" i="5"/>
  <c r="G42" i="5"/>
  <c r="M44" i="5"/>
  <c r="Q44" i="5"/>
  <c r="H45" i="5"/>
  <c r="H33" i="3"/>
  <c r="T72" i="1"/>
  <c r="W50" i="5"/>
  <c r="W54" i="5" s="1"/>
  <c r="J25" i="5"/>
  <c r="R22" i="2"/>
  <c r="E14" i="4"/>
  <c r="D36" i="1"/>
  <c r="D73" i="1" s="1"/>
  <c r="P70" i="17"/>
  <c r="J72" i="18"/>
  <c r="B69" i="18"/>
  <c r="B70" i="18"/>
  <c r="F70" i="18"/>
  <c r="N71" i="19"/>
  <c r="L4" i="2"/>
  <c r="Z42" i="9" s="1"/>
  <c r="P4" i="2"/>
  <c r="AD42" i="9" s="1"/>
  <c r="J17" i="2"/>
  <c r="G17" i="2"/>
  <c r="K22" i="24"/>
  <c r="O24" i="5"/>
  <c r="G44" i="1"/>
  <c r="Q46" i="1"/>
  <c r="O48" i="1"/>
  <c r="E54" i="1"/>
  <c r="I54" i="1"/>
  <c r="E59" i="1"/>
  <c r="E63" i="1"/>
  <c r="Q63" i="1"/>
  <c r="O65" i="1"/>
  <c r="O69" i="1"/>
  <c r="N34" i="2"/>
  <c r="P36" i="2"/>
  <c r="P49" i="2"/>
  <c r="D34" i="5"/>
  <c r="D38" i="5"/>
  <c r="D42" i="5"/>
  <c r="D46" i="5"/>
  <c r="I42" i="5"/>
  <c r="M42" i="5"/>
  <c r="G44" i="5"/>
  <c r="O44" i="5"/>
  <c r="I46" i="5"/>
  <c r="Q46" i="5"/>
  <c r="X33" i="3"/>
  <c r="Y43" i="3"/>
  <c r="Y39" i="3"/>
  <c r="O34" i="3"/>
  <c r="O40" i="3"/>
  <c r="F42" i="3"/>
  <c r="F39" i="3"/>
  <c r="W40" i="3"/>
  <c r="W43" i="3"/>
  <c r="W35" i="3"/>
  <c r="W42" i="3"/>
  <c r="W34" i="3"/>
  <c r="W41" i="3"/>
  <c r="W33" i="3"/>
  <c r="I44" i="3"/>
  <c r="E38" i="3"/>
  <c r="K36" i="3"/>
  <c r="I43" i="3"/>
  <c r="V37" i="3"/>
  <c r="V43" i="3"/>
  <c r="V46" i="3"/>
  <c r="V38" i="3"/>
  <c r="V39" i="3"/>
  <c r="V40" i="3"/>
  <c r="J37" i="3"/>
  <c r="L37" i="3"/>
  <c r="P41" i="3"/>
  <c r="J42" i="3"/>
  <c r="H43" i="3"/>
  <c r="J43" i="3"/>
  <c r="N45" i="3"/>
  <c r="F46" i="3"/>
  <c r="W44" i="3"/>
  <c r="Y46" i="3"/>
  <c r="Y44" i="3"/>
  <c r="Y42" i="3"/>
  <c r="Y40" i="3"/>
  <c r="Y38" i="3"/>
  <c r="Y36" i="3"/>
  <c r="Y34" i="3"/>
  <c r="O39" i="3"/>
  <c r="O41" i="3"/>
  <c r="O36" i="3"/>
  <c r="H42" i="3"/>
  <c r="H44" i="3"/>
  <c r="H38" i="3"/>
  <c r="T128" i="9"/>
  <c r="J40" i="3"/>
  <c r="J38" i="3"/>
  <c r="J39" i="3"/>
  <c r="U40" i="3"/>
  <c r="AI128" i="9"/>
  <c r="U43" i="3"/>
  <c r="U33" i="3"/>
  <c r="U42" i="3"/>
  <c r="U35" i="3"/>
  <c r="R37" i="3"/>
  <c r="P42" i="3"/>
  <c r="E35" i="3"/>
  <c r="U39" i="3"/>
  <c r="E40" i="3"/>
  <c r="T42" i="3"/>
  <c r="T34" i="3"/>
  <c r="T43" i="3"/>
  <c r="T35" i="3"/>
  <c r="D40" i="3"/>
  <c r="R36" i="3"/>
  <c r="R33" i="3"/>
  <c r="R43" i="3"/>
  <c r="R34" i="3"/>
  <c r="R42" i="3"/>
  <c r="AF128" i="9"/>
  <c r="R45" i="3"/>
  <c r="I37" i="3"/>
  <c r="O37" i="3"/>
  <c r="K41" i="3"/>
  <c r="E45" i="3"/>
  <c r="K46" i="3"/>
  <c r="O46" i="3"/>
  <c r="T40" i="3"/>
  <c r="X44" i="3"/>
  <c r="AC33" i="3"/>
  <c r="AC35" i="3"/>
  <c r="AC37" i="3"/>
  <c r="AC39" i="3"/>
  <c r="AC41" i="3"/>
  <c r="AC43" i="3"/>
  <c r="AC45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72" i="1"/>
  <c r="AC74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K47" i="25"/>
  <c r="K38" i="25"/>
  <c r="K50" i="25"/>
  <c r="K49" i="25"/>
  <c r="K40" i="25"/>
  <c r="K43" i="25"/>
  <c r="K35" i="25"/>
  <c r="K45" i="25"/>
  <c r="K34" i="25"/>
  <c r="K37" i="25"/>
  <c r="K44" i="25"/>
  <c r="K48" i="25"/>
  <c r="K36" i="25"/>
  <c r="K39" i="25"/>
  <c r="K42" i="25"/>
  <c r="K41" i="25"/>
  <c r="K33" i="25"/>
  <c r="P35" i="2"/>
  <c r="P44" i="2"/>
  <c r="P35" i="3"/>
  <c r="P43" i="3"/>
  <c r="P44" i="3"/>
  <c r="P38" i="3"/>
  <c r="P34" i="3"/>
  <c r="P37" i="3"/>
  <c r="I22" i="2"/>
  <c r="I41" i="22"/>
  <c r="I39" i="22"/>
  <c r="I35" i="22"/>
  <c r="I42" i="22"/>
  <c r="I43" i="22"/>
  <c r="I34" i="22"/>
  <c r="K33" i="3"/>
  <c r="Y128" i="9"/>
  <c r="K43" i="3"/>
  <c r="K35" i="3"/>
  <c r="E68" i="15"/>
  <c r="G68" i="19"/>
  <c r="D50" i="21"/>
  <c r="D48" i="21"/>
  <c r="D45" i="21"/>
  <c r="D43" i="21"/>
  <c r="D41" i="21"/>
  <c r="D39" i="21"/>
  <c r="D37" i="21"/>
  <c r="D35" i="21"/>
  <c r="D46" i="21"/>
  <c r="I50" i="21"/>
  <c r="I38" i="21"/>
  <c r="I46" i="21"/>
  <c r="I37" i="21"/>
  <c r="I47" i="21"/>
  <c r="I34" i="21"/>
  <c r="I45" i="21"/>
  <c r="I43" i="21"/>
  <c r="I35" i="21"/>
  <c r="I42" i="21"/>
  <c r="I41" i="21"/>
  <c r="G49" i="24"/>
  <c r="G47" i="24"/>
  <c r="G44" i="24"/>
  <c r="G42" i="24"/>
  <c r="G40" i="24"/>
  <c r="G38" i="24"/>
  <c r="G36" i="24"/>
  <c r="G34" i="24"/>
  <c r="G50" i="24"/>
  <c r="G45" i="24"/>
  <c r="G41" i="24"/>
  <c r="G37" i="24"/>
  <c r="Q52" i="26"/>
  <c r="Q54" i="26"/>
  <c r="B53" i="29"/>
  <c r="B52" i="29"/>
  <c r="C52" i="29"/>
  <c r="K52" i="29"/>
  <c r="K53" i="29"/>
  <c r="E52" i="29"/>
  <c r="E53" i="29"/>
  <c r="J53" i="30"/>
  <c r="I54" i="30"/>
  <c r="M53" i="30"/>
  <c r="M52" i="30"/>
  <c r="E52" i="30"/>
  <c r="P48" i="31"/>
  <c r="H48" i="31"/>
  <c r="Q48" i="31"/>
  <c r="C48" i="31"/>
  <c r="P48" i="32"/>
  <c r="L48" i="32"/>
  <c r="D48" i="32"/>
  <c r="Q48" i="32"/>
  <c r="J48" i="33"/>
  <c r="H48" i="33"/>
  <c r="D48" i="34"/>
  <c r="G22" i="22"/>
  <c r="G33" i="22" s="1"/>
  <c r="K49" i="22"/>
  <c r="K47" i="22"/>
  <c r="K43" i="22"/>
  <c r="K40" i="22"/>
  <c r="K38" i="22"/>
  <c r="K35" i="22"/>
  <c r="K22" i="2"/>
  <c r="K39" i="2" s="1"/>
  <c r="K45" i="22"/>
  <c r="K37" i="22"/>
  <c r="M22" i="23"/>
  <c r="O22" i="24"/>
  <c r="Q22" i="24"/>
  <c r="C22" i="24"/>
  <c r="K48" i="24"/>
  <c r="K43" i="24"/>
  <c r="K39" i="24"/>
  <c r="K35" i="24"/>
  <c r="K33" i="24"/>
  <c r="K49" i="24"/>
  <c r="K40" i="24"/>
  <c r="K47" i="24"/>
  <c r="K38" i="24"/>
  <c r="K50" i="24"/>
  <c r="K41" i="24"/>
  <c r="K37" i="24"/>
  <c r="E49" i="25"/>
  <c r="E40" i="25"/>
  <c r="E48" i="25"/>
  <c r="E39" i="25"/>
  <c r="E50" i="25"/>
  <c r="E45" i="25"/>
  <c r="E47" i="25"/>
  <c r="E41" i="25"/>
  <c r="E37" i="25"/>
  <c r="I45" i="25"/>
  <c r="I37" i="25"/>
  <c r="I49" i="25"/>
  <c r="I40" i="25"/>
  <c r="I48" i="25"/>
  <c r="I39" i="25"/>
  <c r="I38" i="25"/>
  <c r="I34" i="25"/>
  <c r="O22" i="25"/>
  <c r="O33" i="25" s="1"/>
  <c r="K46" i="25"/>
  <c r="E51" i="26"/>
  <c r="E34" i="26"/>
  <c r="E36" i="26"/>
  <c r="E38" i="26"/>
  <c r="E40" i="26"/>
  <c r="E42" i="26"/>
  <c r="E44" i="26"/>
  <c r="E46" i="26"/>
  <c r="E33" i="26"/>
  <c r="E37" i="26"/>
  <c r="E41" i="26"/>
  <c r="E45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E47" i="33"/>
  <c r="E45" i="33"/>
  <c r="E43" i="33"/>
  <c r="E41" i="33"/>
  <c r="E39" i="33"/>
  <c r="E37" i="33"/>
  <c r="E35" i="33"/>
  <c r="I47" i="33"/>
  <c r="I33" i="33"/>
  <c r="I34" i="33"/>
  <c r="I35" i="33"/>
  <c r="I36" i="33"/>
  <c r="I37" i="33"/>
  <c r="I38" i="33"/>
  <c r="I40" i="33"/>
  <c r="I42" i="33"/>
  <c r="I44" i="33"/>
  <c r="I46" i="33"/>
  <c r="M47" i="33"/>
  <c r="M34" i="33"/>
  <c r="M36" i="33"/>
  <c r="M38" i="33"/>
  <c r="M39" i="33"/>
  <c r="M40" i="33"/>
  <c r="M41" i="33"/>
  <c r="M42" i="33"/>
  <c r="M43" i="33"/>
  <c r="M44" i="33"/>
  <c r="M45" i="33"/>
  <c r="M46" i="33"/>
  <c r="M33" i="33"/>
  <c r="M37" i="33"/>
  <c r="M18" i="3"/>
  <c r="M39" i="3" s="1"/>
  <c r="G47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M33" i="34"/>
  <c r="M35" i="34"/>
  <c r="M37" i="34"/>
  <c r="M39" i="34"/>
  <c r="M41" i="34"/>
  <c r="M43" i="34"/>
  <c r="M45" i="34"/>
  <c r="Q47" i="34"/>
  <c r="Q33" i="34"/>
  <c r="Q35" i="34"/>
  <c r="Q37" i="34"/>
  <c r="Q39" i="34"/>
  <c r="Q41" i="34"/>
  <c r="Q43" i="34"/>
  <c r="Q45" i="34"/>
  <c r="C47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G47" i="35"/>
  <c r="G33" i="35"/>
  <c r="G35" i="35"/>
  <c r="G37" i="35"/>
  <c r="G39" i="35"/>
  <c r="G41" i="35"/>
  <c r="G43" i="35"/>
  <c r="G45" i="35"/>
  <c r="G34" i="35"/>
  <c r="G38" i="35"/>
  <c r="G42" i="35"/>
  <c r="G46" i="35"/>
  <c r="K33" i="35"/>
  <c r="K47" i="35"/>
  <c r="K46" i="35"/>
  <c r="K44" i="35"/>
  <c r="K42" i="35"/>
  <c r="K40" i="35"/>
  <c r="K38" i="35"/>
  <c r="K36" i="35"/>
  <c r="K34" i="35"/>
  <c r="Y3" i="9"/>
  <c r="S5" i="9"/>
  <c r="E61" i="1"/>
  <c r="X43" i="9"/>
  <c r="AA44" i="9"/>
  <c r="U83" i="9"/>
  <c r="G39" i="5"/>
  <c r="W84" i="9"/>
  <c r="I40" i="5"/>
  <c r="Y84" i="9"/>
  <c r="K40" i="5"/>
  <c r="K37" i="3"/>
  <c r="U123" i="9"/>
  <c r="U124" i="9"/>
  <c r="W124" i="9"/>
  <c r="I39" i="3"/>
  <c r="AA124" i="9"/>
  <c r="U125" i="9"/>
  <c r="Y125" i="9"/>
  <c r="K40" i="3"/>
  <c r="I41" i="3"/>
  <c r="K45" i="3"/>
  <c r="E46" i="3"/>
  <c r="I46" i="3"/>
  <c r="Y53" i="5"/>
  <c r="O52" i="1"/>
  <c r="M49" i="1"/>
  <c r="M67" i="1"/>
  <c r="Q58" i="1"/>
  <c r="P50" i="2"/>
  <c r="AC128" i="9"/>
  <c r="O44" i="3"/>
  <c r="O43" i="3"/>
  <c r="P45" i="24"/>
  <c r="P38" i="24"/>
  <c r="P50" i="24"/>
  <c r="P34" i="24"/>
  <c r="P33" i="24"/>
  <c r="P49" i="24"/>
  <c r="P48" i="24"/>
  <c r="P40" i="24"/>
  <c r="Q36" i="23"/>
  <c r="Q35" i="23"/>
  <c r="Q42" i="23"/>
  <c r="Q49" i="23"/>
  <c r="Q48" i="23"/>
  <c r="Q41" i="23"/>
  <c r="Q47" i="23"/>
  <c r="Q40" i="23"/>
  <c r="E35" i="21"/>
  <c r="E49" i="21"/>
  <c r="E40" i="21"/>
  <c r="E47" i="21"/>
  <c r="E34" i="21"/>
  <c r="E44" i="21"/>
  <c r="E50" i="21"/>
  <c r="E39" i="21"/>
  <c r="D36" i="5"/>
  <c r="D43" i="5"/>
  <c r="R87" i="9"/>
  <c r="N60" i="1"/>
  <c r="F40" i="3"/>
  <c r="F43" i="3"/>
  <c r="F35" i="3"/>
  <c r="F38" i="3"/>
  <c r="T46" i="2"/>
  <c r="E50" i="5"/>
  <c r="E35" i="5"/>
  <c r="S87" i="9"/>
  <c r="E41" i="5"/>
  <c r="E49" i="5"/>
  <c r="E33" i="5"/>
  <c r="E40" i="5"/>
  <c r="T50" i="2"/>
  <c r="T44" i="2"/>
  <c r="T47" i="2"/>
  <c r="T35" i="2"/>
  <c r="T43" i="2"/>
  <c r="AH45" i="9"/>
  <c r="T49" i="2"/>
  <c r="T40" i="2"/>
  <c r="S45" i="2"/>
  <c r="S42" i="2"/>
  <c r="S41" i="2"/>
  <c r="C33" i="35"/>
  <c r="C48" i="35" s="1"/>
  <c r="P23" i="5"/>
  <c r="O4" i="2"/>
  <c r="AC42" i="9" s="1"/>
  <c r="Q4" i="2"/>
  <c r="AE42" i="9" s="1"/>
  <c r="I38" i="22"/>
  <c r="I49" i="22"/>
  <c r="P46" i="3"/>
  <c r="G61" i="1"/>
  <c r="L53" i="30"/>
  <c r="Q53" i="29"/>
  <c r="D22" i="2"/>
  <c r="L35" i="21"/>
  <c r="L42" i="21"/>
  <c r="L22" i="2"/>
  <c r="L47" i="2" s="1"/>
  <c r="L40" i="21"/>
  <c r="L49" i="21"/>
  <c r="L34" i="21"/>
  <c r="L41" i="21"/>
  <c r="L50" i="21"/>
  <c r="Q67" i="1"/>
  <c r="N68" i="17"/>
  <c r="O40" i="5"/>
  <c r="K44" i="3"/>
  <c r="I34" i="3"/>
  <c r="M45" i="1"/>
  <c r="O39" i="5"/>
  <c r="E38" i="25"/>
  <c r="E34" i="25"/>
  <c r="E43" i="25"/>
  <c r="E44" i="25"/>
  <c r="E43" i="3"/>
  <c r="P36" i="3"/>
  <c r="M42" i="25"/>
  <c r="M45" i="25"/>
  <c r="M39" i="25"/>
  <c r="I39" i="24"/>
  <c r="I36" i="24"/>
  <c r="I45" i="24"/>
  <c r="I41" i="24"/>
  <c r="I44" i="22"/>
  <c r="I48" i="22"/>
  <c r="I37" i="22"/>
  <c r="S35" i="2"/>
  <c r="S34" i="2"/>
  <c r="K48" i="5"/>
  <c r="I39" i="5"/>
  <c r="G33" i="5"/>
  <c r="T53" i="5"/>
  <c r="N34" i="3"/>
  <c r="AB128" i="9"/>
  <c r="N43" i="3"/>
  <c r="N35" i="3"/>
  <c r="N37" i="3"/>
  <c r="N44" i="3"/>
  <c r="N46" i="3"/>
  <c r="N42" i="3"/>
  <c r="S49" i="1"/>
  <c r="M72" i="1"/>
  <c r="K35" i="35"/>
  <c r="K39" i="35"/>
  <c r="K43" i="35"/>
  <c r="E34" i="33"/>
  <c r="E38" i="33"/>
  <c r="E42" i="33"/>
  <c r="E46" i="33"/>
  <c r="I50" i="25"/>
  <c r="Q18" i="3"/>
  <c r="K41" i="33"/>
  <c r="K43" i="34"/>
  <c r="K39" i="34"/>
  <c r="F52" i="30"/>
  <c r="K33" i="5"/>
  <c r="K36" i="5"/>
  <c r="K37" i="5"/>
  <c r="J51" i="22"/>
  <c r="Q51" i="22"/>
  <c r="M46" i="34"/>
  <c r="M42" i="34"/>
  <c r="M38" i="34"/>
  <c r="M34" i="34"/>
  <c r="I48" i="21"/>
  <c r="E35" i="35"/>
  <c r="E39" i="35"/>
  <c r="Q48" i="21"/>
  <c r="Q41" i="21"/>
  <c r="Q51" i="21" s="1"/>
  <c r="I68" i="17"/>
  <c r="I47" i="25"/>
  <c r="K38" i="33"/>
  <c r="I52" i="29"/>
  <c r="P52" i="27"/>
  <c r="I42" i="25"/>
  <c r="AE84" i="9"/>
  <c r="E44" i="34"/>
  <c r="E40" i="34"/>
  <c r="E36" i="34"/>
  <c r="E48" i="32"/>
  <c r="K45" i="24"/>
  <c r="K42" i="24"/>
  <c r="K41" i="22"/>
  <c r="H35" i="21"/>
  <c r="E33" i="25"/>
  <c r="M4" i="2"/>
  <c r="I43" i="25"/>
  <c r="I44" i="25"/>
  <c r="I33" i="21"/>
  <c r="I44" i="21"/>
  <c r="D36" i="21"/>
  <c r="D40" i="21"/>
  <c r="D44" i="21"/>
  <c r="D49" i="21"/>
  <c r="H37" i="21"/>
  <c r="H42" i="21"/>
  <c r="L48" i="21"/>
  <c r="K51" i="21"/>
  <c r="O36" i="21"/>
  <c r="O40" i="21"/>
  <c r="O44" i="21"/>
  <c r="D51" i="22"/>
  <c r="L36" i="22"/>
  <c r="L40" i="22"/>
  <c r="L44" i="22"/>
  <c r="K33" i="22"/>
  <c r="K46" i="22"/>
  <c r="K34" i="22"/>
  <c r="K39" i="22"/>
  <c r="K44" i="22"/>
  <c r="N34" i="22"/>
  <c r="N38" i="22"/>
  <c r="N42" i="22"/>
  <c r="H51" i="23"/>
  <c r="K46" i="24"/>
  <c r="G39" i="24"/>
  <c r="G48" i="24"/>
  <c r="K44" i="24"/>
  <c r="G33" i="25"/>
  <c r="G39" i="25"/>
  <c r="M52" i="29"/>
  <c r="C48" i="22"/>
  <c r="C38" i="22"/>
  <c r="C44" i="22"/>
  <c r="C33" i="22"/>
  <c r="C35" i="22"/>
  <c r="C39" i="22"/>
  <c r="C37" i="22"/>
  <c r="N49" i="23"/>
  <c r="N47" i="23"/>
  <c r="N44" i="23"/>
  <c r="N42" i="23"/>
  <c r="N48" i="23"/>
  <c r="N43" i="23"/>
  <c r="N40" i="23"/>
  <c r="N38" i="23"/>
  <c r="N36" i="23"/>
  <c r="N34" i="23"/>
  <c r="N46" i="23"/>
  <c r="J48" i="23"/>
  <c r="J41" i="23"/>
  <c r="J39" i="23"/>
  <c r="J38" i="23"/>
  <c r="J42" i="23"/>
  <c r="J22" i="2"/>
  <c r="J44" i="23"/>
  <c r="J36" i="23"/>
  <c r="J45" i="23"/>
  <c r="F50" i="23"/>
  <c r="F48" i="23"/>
  <c r="F45" i="23"/>
  <c r="F43" i="23"/>
  <c r="F41" i="23"/>
  <c r="F39" i="23"/>
  <c r="F37" i="23"/>
  <c r="F35" i="23"/>
  <c r="F33" i="23"/>
  <c r="F51" i="23" s="1"/>
  <c r="B47" i="23"/>
  <c r="B35" i="23"/>
  <c r="B46" i="23"/>
  <c r="B49" i="23"/>
  <c r="B40" i="23"/>
  <c r="B38" i="23"/>
  <c r="B37" i="23"/>
  <c r="B48" i="23"/>
  <c r="B33" i="23"/>
  <c r="B45" i="23"/>
  <c r="B43" i="23"/>
  <c r="K45" i="23"/>
  <c r="K39" i="23"/>
  <c r="K34" i="23"/>
  <c r="K44" i="23"/>
  <c r="K36" i="23"/>
  <c r="K38" i="23"/>
  <c r="K42" i="23"/>
  <c r="G49" i="23"/>
  <c r="G47" i="23"/>
  <c r="G44" i="23"/>
  <c r="G42" i="23"/>
  <c r="G40" i="23"/>
  <c r="G38" i="23"/>
  <c r="G36" i="23"/>
  <c r="G34" i="23"/>
  <c r="G33" i="23"/>
  <c r="N49" i="24"/>
  <c r="N47" i="24"/>
  <c r="N44" i="24"/>
  <c r="N42" i="24"/>
  <c r="N40" i="24"/>
  <c r="N38" i="24"/>
  <c r="N36" i="24"/>
  <c r="N34" i="24"/>
  <c r="N46" i="24"/>
  <c r="N33" i="24"/>
  <c r="N50" i="24"/>
  <c r="N45" i="24"/>
  <c r="N41" i="24"/>
  <c r="N37" i="24"/>
  <c r="H50" i="24"/>
  <c r="H44" i="24"/>
  <c r="H39" i="24"/>
  <c r="H49" i="24"/>
  <c r="H37" i="24"/>
  <c r="H47" i="24"/>
  <c r="H38" i="24"/>
  <c r="H51" i="24" s="1"/>
  <c r="H36" i="24"/>
  <c r="H35" i="24"/>
  <c r="H45" i="24"/>
  <c r="D50" i="24"/>
  <c r="D48" i="24"/>
  <c r="D45" i="24"/>
  <c r="D43" i="24"/>
  <c r="D41" i="24"/>
  <c r="D39" i="24"/>
  <c r="D37" i="24"/>
  <c r="D35" i="24"/>
  <c r="D47" i="24"/>
  <c r="D42" i="24"/>
  <c r="D38" i="24"/>
  <c r="D34" i="24"/>
  <c r="D46" i="24"/>
  <c r="D33" i="24"/>
  <c r="P49" i="26"/>
  <c r="P47" i="26"/>
  <c r="P54" i="26" s="1"/>
  <c r="P45" i="26"/>
  <c r="P43" i="26"/>
  <c r="P41" i="26"/>
  <c r="P39" i="26"/>
  <c r="P37" i="26"/>
  <c r="P52" i="26" s="1"/>
  <c r="P35" i="26"/>
  <c r="P53" i="26" s="1"/>
  <c r="D53" i="26"/>
  <c r="E43" i="26"/>
  <c r="E35" i="26"/>
  <c r="O53" i="26"/>
  <c r="O52" i="26"/>
  <c r="G52" i="26"/>
  <c r="C46" i="33"/>
  <c r="O44" i="33"/>
  <c r="I43" i="33"/>
  <c r="I39" i="33"/>
  <c r="Q44" i="34"/>
  <c r="Q40" i="34"/>
  <c r="Q36" i="34"/>
  <c r="P48" i="35"/>
  <c r="Q46" i="35"/>
  <c r="G44" i="35"/>
  <c r="M41" i="35"/>
  <c r="G36" i="35"/>
  <c r="R45" i="1"/>
  <c r="R49" i="1"/>
  <c r="R64" i="1"/>
  <c r="R58" i="1"/>
  <c r="R48" i="1"/>
  <c r="R65" i="1"/>
  <c r="O9" i="14"/>
  <c r="O7" i="4"/>
  <c r="H9" i="11"/>
  <c r="H7" i="4"/>
  <c r="M9" i="11"/>
  <c r="M15" i="11" s="1"/>
  <c r="M7" i="4"/>
  <c r="J9" i="13"/>
  <c r="J15" i="13" s="1"/>
  <c r="J7" i="4"/>
  <c r="F9" i="10"/>
  <c r="F15" i="10" s="1"/>
  <c r="F7" i="4"/>
  <c r="N9" i="10"/>
  <c r="N15" i="10" s="1"/>
  <c r="N7" i="4"/>
  <c r="F69" i="15"/>
  <c r="F65" i="15"/>
  <c r="F40" i="15"/>
  <c r="F42" i="15"/>
  <c r="F46" i="15"/>
  <c r="F48" i="15"/>
  <c r="F50" i="15"/>
  <c r="F52" i="15"/>
  <c r="F54" i="15"/>
  <c r="F56" i="15"/>
  <c r="F58" i="15"/>
  <c r="F60" i="15"/>
  <c r="F62" i="15"/>
  <c r="F64" i="15"/>
  <c r="F41" i="15"/>
  <c r="F47" i="15"/>
  <c r="F51" i="15"/>
  <c r="F55" i="15"/>
  <c r="F59" i="15"/>
  <c r="F63" i="15"/>
  <c r="H33" i="1"/>
  <c r="H74" i="1" s="1"/>
  <c r="H65" i="15"/>
  <c r="H41" i="15"/>
  <c r="H45" i="15"/>
  <c r="H47" i="15"/>
  <c r="H49" i="15"/>
  <c r="H51" i="15"/>
  <c r="H53" i="15"/>
  <c r="H55" i="15"/>
  <c r="H57" i="15"/>
  <c r="H59" i="15"/>
  <c r="H61" i="15"/>
  <c r="H63" i="15"/>
  <c r="H70" i="15"/>
  <c r="H72" i="15"/>
  <c r="K33" i="1"/>
  <c r="Y7" i="9" s="1"/>
  <c r="K40" i="15"/>
  <c r="K41" i="15"/>
  <c r="K42" i="15"/>
  <c r="K71" i="15"/>
  <c r="K69" i="15"/>
  <c r="K45" i="15"/>
  <c r="K47" i="15"/>
  <c r="K49" i="15"/>
  <c r="K51" i="15"/>
  <c r="K53" i="15"/>
  <c r="K55" i="15"/>
  <c r="K57" i="15"/>
  <c r="K59" i="15"/>
  <c r="K61" i="15"/>
  <c r="K63" i="15"/>
  <c r="K70" i="15"/>
  <c r="M51" i="21"/>
  <c r="E34" i="3"/>
  <c r="E36" i="3"/>
  <c r="E44" i="3"/>
  <c r="E33" i="3"/>
  <c r="I68" i="16"/>
  <c r="W128" i="9"/>
  <c r="I33" i="3"/>
  <c r="I36" i="3"/>
  <c r="I68" i="18"/>
  <c r="F68" i="16"/>
  <c r="J51" i="23"/>
  <c r="I42" i="24"/>
  <c r="I34" i="24"/>
  <c r="I43" i="24"/>
  <c r="I40" i="24"/>
  <c r="I48" i="24"/>
  <c r="I49" i="24"/>
  <c r="I50" i="24"/>
  <c r="I33" i="24"/>
  <c r="B68" i="18"/>
  <c r="F68" i="19"/>
  <c r="H50" i="21"/>
  <c r="H47" i="21"/>
  <c r="H44" i="21"/>
  <c r="H41" i="21"/>
  <c r="H38" i="21"/>
  <c r="H36" i="21"/>
  <c r="H33" i="21"/>
  <c r="H48" i="21"/>
  <c r="H39" i="21"/>
  <c r="H46" i="21"/>
  <c r="O22" i="2"/>
  <c r="O50" i="21"/>
  <c r="O48" i="21"/>
  <c r="O45" i="21"/>
  <c r="O43" i="21"/>
  <c r="O41" i="21"/>
  <c r="O39" i="21"/>
  <c r="O37" i="21"/>
  <c r="O35" i="21"/>
  <c r="O33" i="21"/>
  <c r="L50" i="22"/>
  <c r="L48" i="22"/>
  <c r="L45" i="22"/>
  <c r="L43" i="22"/>
  <c r="L41" i="22"/>
  <c r="L39" i="22"/>
  <c r="L37" i="22"/>
  <c r="L35" i="22"/>
  <c r="L46" i="22"/>
  <c r="L33" i="22"/>
  <c r="E54" i="26"/>
  <c r="O54" i="29"/>
  <c r="G54" i="29"/>
  <c r="O52" i="29"/>
  <c r="G53" i="29"/>
  <c r="J52" i="30"/>
  <c r="N54" i="30"/>
  <c r="F54" i="30"/>
  <c r="B52" i="30"/>
  <c r="N53" i="30"/>
  <c r="Q54" i="30"/>
  <c r="E54" i="30"/>
  <c r="I53" i="30"/>
  <c r="N48" i="31"/>
  <c r="D48" i="31"/>
  <c r="K48" i="31"/>
  <c r="H48" i="32"/>
  <c r="P48" i="33"/>
  <c r="L48" i="33"/>
  <c r="D48" i="33"/>
  <c r="P48" i="34"/>
  <c r="H48" i="34"/>
  <c r="E22" i="22"/>
  <c r="E4" i="2"/>
  <c r="S42" i="9" s="1"/>
  <c r="N50" i="22"/>
  <c r="N48" i="22"/>
  <c r="N45" i="22"/>
  <c r="N43" i="22"/>
  <c r="N41" i="22"/>
  <c r="N39" i="22"/>
  <c r="N37" i="22"/>
  <c r="N35" i="22"/>
  <c r="N46" i="22"/>
  <c r="M22" i="24"/>
  <c r="G46" i="24"/>
  <c r="G51" i="24" s="1"/>
  <c r="I46" i="24"/>
  <c r="O17" i="2"/>
  <c r="O46" i="24"/>
  <c r="C22" i="25"/>
  <c r="G49" i="25"/>
  <c r="G47" i="25"/>
  <c r="G44" i="25"/>
  <c r="G42" i="25"/>
  <c r="G40" i="25"/>
  <c r="G38" i="25"/>
  <c r="G36" i="25"/>
  <c r="G34" i="25"/>
  <c r="G50" i="25"/>
  <c r="G45" i="25"/>
  <c r="G41" i="25"/>
  <c r="G37" i="25"/>
  <c r="M44" i="25"/>
  <c r="M36" i="25"/>
  <c r="M43" i="25"/>
  <c r="M35" i="25"/>
  <c r="M34" i="25"/>
  <c r="M47" i="25"/>
  <c r="M41" i="25"/>
  <c r="M37" i="25"/>
  <c r="Q22" i="25"/>
  <c r="G46" i="25"/>
  <c r="J51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N23" i="5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C47" i="33"/>
  <c r="C33" i="33"/>
  <c r="C48" i="33" s="1"/>
  <c r="C34" i="33"/>
  <c r="C35" i="33"/>
  <c r="C36" i="33"/>
  <c r="C37" i="33"/>
  <c r="C38" i="33"/>
  <c r="C39" i="33"/>
  <c r="C41" i="33"/>
  <c r="C43" i="33"/>
  <c r="C45" i="33"/>
  <c r="G47" i="33"/>
  <c r="G33" i="33"/>
  <c r="G35" i="33"/>
  <c r="G37" i="33"/>
  <c r="G39" i="33"/>
  <c r="G40" i="33"/>
  <c r="G41" i="33"/>
  <c r="G42" i="33"/>
  <c r="G43" i="33"/>
  <c r="G44" i="33"/>
  <c r="G45" i="33"/>
  <c r="G46" i="33"/>
  <c r="G36" i="33"/>
  <c r="G18" i="3"/>
  <c r="G46" i="3" s="1"/>
  <c r="K47" i="33"/>
  <c r="K44" i="33"/>
  <c r="K40" i="33"/>
  <c r="K36" i="33"/>
  <c r="K33" i="33"/>
  <c r="K43" i="33"/>
  <c r="K39" i="33"/>
  <c r="K35" i="33"/>
  <c r="O47" i="33"/>
  <c r="O33" i="33"/>
  <c r="O34" i="33"/>
  <c r="O35" i="33"/>
  <c r="O36" i="33"/>
  <c r="O37" i="33"/>
  <c r="O38" i="33"/>
  <c r="O39" i="33"/>
  <c r="O41" i="33"/>
  <c r="O43" i="33"/>
  <c r="O45" i="33"/>
  <c r="Q47" i="33"/>
  <c r="Q33" i="33"/>
  <c r="Q35" i="33"/>
  <c r="Q37" i="33"/>
  <c r="Q39" i="33"/>
  <c r="Q40" i="33"/>
  <c r="Q41" i="33"/>
  <c r="Q42" i="33"/>
  <c r="Q43" i="33"/>
  <c r="Q44" i="33"/>
  <c r="Q45" i="33"/>
  <c r="Q46" i="33"/>
  <c r="Q34" i="33"/>
  <c r="Q38" i="33"/>
  <c r="E33" i="34"/>
  <c r="E35" i="34"/>
  <c r="E37" i="34"/>
  <c r="E39" i="34"/>
  <c r="E41" i="34"/>
  <c r="E43" i="34"/>
  <c r="E45" i="34"/>
  <c r="I47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K47" i="34"/>
  <c r="K34" i="34"/>
  <c r="K36" i="34"/>
  <c r="K38" i="34"/>
  <c r="K40" i="34"/>
  <c r="K42" i="34"/>
  <c r="K44" i="34"/>
  <c r="K46" i="34"/>
  <c r="O47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E47" i="35"/>
  <c r="E46" i="35"/>
  <c r="E44" i="35"/>
  <c r="E42" i="35"/>
  <c r="E40" i="35"/>
  <c r="E38" i="35"/>
  <c r="E36" i="35"/>
  <c r="E34" i="35"/>
  <c r="E33" i="35"/>
  <c r="I47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M47" i="35"/>
  <c r="M34" i="35"/>
  <c r="M36" i="35"/>
  <c r="M38" i="35"/>
  <c r="M40" i="35"/>
  <c r="M42" i="35"/>
  <c r="M44" i="35"/>
  <c r="M46" i="35"/>
  <c r="M35" i="35"/>
  <c r="M39" i="35"/>
  <c r="M43" i="35"/>
  <c r="O47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Q47" i="35"/>
  <c r="Q33" i="35"/>
  <c r="Q35" i="35"/>
  <c r="Q37" i="35"/>
  <c r="Q39" i="35"/>
  <c r="Q41" i="35"/>
  <c r="Q43" i="35"/>
  <c r="Q45" i="35"/>
  <c r="Q36" i="35"/>
  <c r="Q40" i="35"/>
  <c r="Q44" i="35"/>
  <c r="AA83" i="9"/>
  <c r="M39" i="5"/>
  <c r="AE83" i="9"/>
  <c r="Q39" i="5"/>
  <c r="E37" i="3"/>
  <c r="W123" i="9"/>
  <c r="I38" i="3"/>
  <c r="S124" i="9"/>
  <c r="E39" i="3"/>
  <c r="W125" i="9"/>
  <c r="I40" i="3"/>
  <c r="W126" i="9"/>
  <c r="I42" i="3"/>
  <c r="S53" i="1"/>
  <c r="S47" i="1"/>
  <c r="S64" i="1"/>
  <c r="S54" i="1"/>
  <c r="S57" i="1"/>
  <c r="S66" i="1"/>
  <c r="S62" i="1"/>
  <c r="S49" i="2"/>
  <c r="AG45" i="9"/>
  <c r="S36" i="2"/>
  <c r="S44" i="2"/>
  <c r="S39" i="2"/>
  <c r="S38" i="2"/>
  <c r="S47" i="2"/>
  <c r="H51" i="22"/>
  <c r="Q71" i="1"/>
  <c r="T54" i="5"/>
  <c r="E71" i="1"/>
  <c r="M68" i="15"/>
  <c r="P64" i="1"/>
  <c r="C48" i="32"/>
  <c r="J51" i="25"/>
  <c r="B51" i="21"/>
  <c r="K52" i="26"/>
  <c r="C68" i="18"/>
  <c r="C68" i="16"/>
  <c r="J51" i="24"/>
  <c r="I68" i="19"/>
  <c r="I51" i="23"/>
  <c r="P51" i="23"/>
  <c r="I44" i="5"/>
  <c r="V51" i="2"/>
  <c r="F51" i="21"/>
  <c r="P51" i="25"/>
  <c r="M68" i="16"/>
  <c r="G68" i="16"/>
  <c r="G22" i="2"/>
  <c r="G45" i="2" s="1"/>
  <c r="N49" i="25"/>
  <c r="N47" i="25"/>
  <c r="N44" i="25"/>
  <c r="N42" i="25"/>
  <c r="N40" i="25"/>
  <c r="N38" i="25"/>
  <c r="N36" i="25"/>
  <c r="N34" i="25"/>
  <c r="F49" i="25"/>
  <c r="F47" i="25"/>
  <c r="F44" i="25"/>
  <c r="F42" i="25"/>
  <c r="F40" i="25"/>
  <c r="F38" i="25"/>
  <c r="F36" i="25"/>
  <c r="F34" i="25"/>
  <c r="F46" i="25"/>
  <c r="F33" i="25"/>
  <c r="B42" i="25"/>
  <c r="B41" i="25"/>
  <c r="B54" i="27"/>
  <c r="L52" i="27"/>
  <c r="Q54" i="27"/>
  <c r="E54" i="27"/>
  <c r="Q53" i="27"/>
  <c r="M52" i="27"/>
  <c r="E53" i="27"/>
  <c r="P53" i="28"/>
  <c r="L53" i="28"/>
  <c r="D53" i="28"/>
  <c r="Q54" i="28"/>
  <c r="E54" i="28"/>
  <c r="Q53" i="28"/>
  <c r="E52" i="28"/>
  <c r="E53" i="28"/>
  <c r="J52" i="29"/>
  <c r="D65" i="16"/>
  <c r="D40" i="16"/>
  <c r="D42" i="16"/>
  <c r="D46" i="16"/>
  <c r="D48" i="16"/>
  <c r="D50" i="16"/>
  <c r="D52" i="16"/>
  <c r="D54" i="16"/>
  <c r="D56" i="16"/>
  <c r="D58" i="16"/>
  <c r="D60" i="16"/>
  <c r="D62" i="16"/>
  <c r="D64" i="16"/>
  <c r="L65" i="16"/>
  <c r="L71" i="16"/>
  <c r="L41" i="16"/>
  <c r="L45" i="16"/>
  <c r="L47" i="16"/>
  <c r="L49" i="16"/>
  <c r="L51" i="16"/>
  <c r="L53" i="16"/>
  <c r="L55" i="16"/>
  <c r="L57" i="16"/>
  <c r="L59" i="16"/>
  <c r="L61" i="16"/>
  <c r="L63" i="16"/>
  <c r="N67" i="16"/>
  <c r="N70" i="16"/>
  <c r="N69" i="16"/>
  <c r="N65" i="16"/>
  <c r="N68" i="16" s="1"/>
  <c r="D72" i="16"/>
  <c r="L72" i="16"/>
  <c r="D51" i="25"/>
  <c r="G68" i="17"/>
  <c r="B68" i="19"/>
  <c r="F22" i="2"/>
  <c r="F42" i="2" s="1"/>
  <c r="G53" i="26"/>
  <c r="D54" i="27"/>
  <c r="B52" i="27"/>
  <c r="N54" i="29"/>
  <c r="F53" i="29"/>
  <c r="L54" i="30"/>
  <c r="H53" i="30"/>
  <c r="F48" i="31"/>
  <c r="F48" i="32"/>
  <c r="B48" i="32"/>
  <c r="O48" i="32"/>
  <c r="R35" i="2"/>
  <c r="R38" i="2"/>
  <c r="R39" i="2"/>
  <c r="R35" i="5"/>
  <c r="R50" i="5"/>
  <c r="R54" i="5" s="1"/>
  <c r="R33" i="5"/>
  <c r="R36" i="5"/>
  <c r="R38" i="5"/>
  <c r="R41" i="5"/>
  <c r="R44" i="5"/>
  <c r="R46" i="5"/>
  <c r="O27" i="4"/>
  <c r="G33" i="4"/>
  <c r="I33" i="4"/>
  <c r="M33" i="4"/>
  <c r="O33" i="4"/>
  <c r="Q33" i="4"/>
  <c r="B72" i="15"/>
  <c r="J72" i="15"/>
  <c r="J33" i="1"/>
  <c r="L33" i="1"/>
  <c r="L65" i="15"/>
  <c r="L68" i="15" s="1"/>
  <c r="N71" i="1"/>
  <c r="Q72" i="1"/>
  <c r="L71" i="17"/>
  <c r="L65" i="17"/>
  <c r="L68" i="17" s="1"/>
  <c r="L71" i="18"/>
  <c r="N71" i="18"/>
  <c r="N4" i="2"/>
  <c r="AB42" i="9" s="1"/>
  <c r="F48" i="35"/>
  <c r="F14" i="4"/>
  <c r="H14" i="4"/>
  <c r="O14" i="4"/>
  <c r="G27" i="4"/>
  <c r="K27" i="4"/>
  <c r="J33" i="4"/>
  <c r="R33" i="4"/>
  <c r="D71" i="15"/>
  <c r="F70" i="15"/>
  <c r="B71" i="15"/>
  <c r="K36" i="1"/>
  <c r="M36" i="1"/>
  <c r="O37" i="1"/>
  <c r="J34" i="1"/>
  <c r="J71" i="1" s="1"/>
  <c r="L69" i="16"/>
  <c r="D70" i="16"/>
  <c r="L70" i="16"/>
  <c r="Q71" i="16"/>
  <c r="B69" i="17"/>
  <c r="B65" i="17"/>
  <c r="N70" i="18"/>
  <c r="B71" i="18"/>
  <c r="F71" i="18"/>
  <c r="B69" i="19"/>
  <c r="L69" i="19"/>
  <c r="N69" i="19"/>
  <c r="P70" i="19"/>
  <c r="B71" i="19"/>
  <c r="F71" i="19"/>
  <c r="N72" i="19"/>
  <c r="I4" i="2"/>
  <c r="W42" i="9" s="1"/>
  <c r="D4" i="2"/>
  <c r="R42" i="9" s="1"/>
  <c r="F51" i="26"/>
  <c r="F23" i="5"/>
  <c r="F72" i="15"/>
  <c r="N37" i="1"/>
  <c r="N74" i="1" s="1"/>
  <c r="D69" i="16"/>
  <c r="K69" i="16"/>
  <c r="D71" i="16"/>
  <c r="H71" i="16"/>
  <c r="N71" i="16"/>
  <c r="B72" i="16"/>
  <c r="N72" i="16"/>
  <c r="E68" i="17"/>
  <c r="F69" i="17"/>
  <c r="L70" i="17"/>
  <c r="D71" i="17"/>
  <c r="J71" i="17"/>
  <c r="J72" i="17"/>
  <c r="E68" i="18"/>
  <c r="J70" i="18"/>
  <c r="J71" i="18"/>
  <c r="D72" i="18"/>
  <c r="H72" i="18"/>
  <c r="L72" i="18"/>
  <c r="J68" i="19"/>
  <c r="P69" i="19"/>
  <c r="N70" i="19"/>
  <c r="J71" i="19"/>
  <c r="B72" i="19"/>
  <c r="J4" i="2"/>
  <c r="H17" i="2"/>
  <c r="E22" i="23"/>
  <c r="E42" i="23" s="1"/>
  <c r="E22" i="24"/>
  <c r="E50" i="24" s="1"/>
  <c r="F25" i="5"/>
  <c r="H25" i="5"/>
  <c r="AH7" i="9"/>
  <c r="T66" i="1"/>
  <c r="AO87" i="9"/>
  <c r="AO128" i="9"/>
  <c r="I24" i="5"/>
  <c r="P24" i="5"/>
  <c r="D25" i="5"/>
  <c r="I25" i="5"/>
  <c r="L25" i="5"/>
  <c r="N25" i="5"/>
  <c r="E25" i="5"/>
  <c r="S71" i="1"/>
  <c r="S73" i="1"/>
  <c r="X38" i="3"/>
  <c r="AL128" i="9"/>
  <c r="AM128" i="9"/>
  <c r="AN7" i="9"/>
  <c r="AP7" i="9"/>
  <c r="AN87" i="9"/>
  <c r="AP87" i="9"/>
  <c r="AN128" i="9"/>
  <c r="AP128" i="9"/>
  <c r="F45" i="2"/>
  <c r="F50" i="2"/>
  <c r="L15" i="14"/>
  <c r="L9" i="4"/>
  <c r="L15" i="4" s="1"/>
  <c r="O9" i="4"/>
  <c r="O15" i="4" s="1"/>
  <c r="O15" i="14"/>
  <c r="H9" i="4"/>
  <c r="H15" i="4" s="1"/>
  <c r="H15" i="11"/>
  <c r="P9" i="4"/>
  <c r="P15" i="4" s="1"/>
  <c r="P15" i="11"/>
  <c r="L65" i="1"/>
  <c r="L48" i="1"/>
  <c r="L63" i="1"/>
  <c r="E50" i="23"/>
  <c r="E49" i="23"/>
  <c r="E37" i="23"/>
  <c r="E45" i="23"/>
  <c r="E38" i="23"/>
  <c r="E43" i="23"/>
  <c r="E47" i="23"/>
  <c r="E36" i="23"/>
  <c r="E33" i="23"/>
  <c r="E34" i="23"/>
  <c r="E48" i="23"/>
  <c r="E40" i="23"/>
  <c r="E22" i="2"/>
  <c r="E33" i="24"/>
  <c r="I47" i="2"/>
  <c r="I49" i="2"/>
  <c r="I41" i="2"/>
  <c r="I43" i="2"/>
  <c r="I35" i="2"/>
  <c r="I50" i="2"/>
  <c r="I48" i="2"/>
  <c r="I42" i="2"/>
  <c r="I36" i="2"/>
  <c r="I44" i="2"/>
  <c r="I46" i="2"/>
  <c r="I45" i="2"/>
  <c r="I37" i="2"/>
  <c r="W45" i="9"/>
  <c r="I39" i="2"/>
  <c r="I34" i="2"/>
  <c r="I40" i="2"/>
  <c r="AC45" i="9"/>
  <c r="O50" i="2"/>
  <c r="O42" i="2"/>
  <c r="O39" i="2"/>
  <c r="O49" i="2"/>
  <c r="O38" i="2"/>
  <c r="O40" i="2"/>
  <c r="O46" i="2"/>
  <c r="O34" i="2"/>
  <c r="O35" i="2"/>
  <c r="O43" i="2"/>
  <c r="O47" i="2"/>
  <c r="O33" i="2"/>
  <c r="I15" i="14"/>
  <c r="I9" i="4"/>
  <c r="I15" i="4" s="1"/>
  <c r="K15" i="14"/>
  <c r="K9" i="4"/>
  <c r="K15" i="4" s="1"/>
  <c r="M15" i="14"/>
  <c r="M9" i="4"/>
  <c r="M15" i="4" s="1"/>
  <c r="Q9" i="4"/>
  <c r="Q15" i="4" s="1"/>
  <c r="Q15" i="14"/>
  <c r="F15" i="11"/>
  <c r="F9" i="4"/>
  <c r="F15" i="4" s="1"/>
  <c r="J15" i="11"/>
  <c r="J9" i="4"/>
  <c r="J15" i="4" s="1"/>
  <c r="N9" i="4"/>
  <c r="N15" i="4" s="1"/>
  <c r="N15" i="11"/>
  <c r="R15" i="11"/>
  <c r="R9" i="4"/>
  <c r="R15" i="4" s="1"/>
  <c r="D33" i="2"/>
  <c r="L23" i="5"/>
  <c r="L51" i="26"/>
  <c r="S33" i="3"/>
  <c r="S37" i="3"/>
  <c r="S44" i="3"/>
  <c r="U45" i="1"/>
  <c r="U53" i="1"/>
  <c r="U36" i="3"/>
  <c r="U45" i="3"/>
  <c r="X55" i="1"/>
  <c r="X66" i="1"/>
  <c r="Y33" i="2"/>
  <c r="Y35" i="2"/>
  <c r="Y37" i="2"/>
  <c r="Y39" i="2"/>
  <c r="Y41" i="2"/>
  <c r="Y43" i="2"/>
  <c r="Y45" i="2"/>
  <c r="Y48" i="2"/>
  <c r="Y50" i="2"/>
  <c r="P43" i="2"/>
  <c r="AD45" i="9"/>
  <c r="P42" i="2"/>
  <c r="P41" i="2"/>
  <c r="P33" i="2"/>
  <c r="P38" i="2"/>
  <c r="P45" i="2"/>
  <c r="P47" i="2"/>
  <c r="P37" i="2"/>
  <c r="E54" i="5"/>
  <c r="E53" i="5"/>
  <c r="L74" i="1"/>
  <c r="O53" i="5"/>
  <c r="O43" i="1"/>
  <c r="M71" i="1"/>
  <c r="N72" i="1"/>
  <c r="N48" i="35"/>
  <c r="B69" i="15"/>
  <c r="D70" i="15"/>
  <c r="B65" i="16"/>
  <c r="B68" i="16" s="1"/>
  <c r="H65" i="16"/>
  <c r="H68" i="16" s="1"/>
  <c r="B72" i="17"/>
  <c r="F65" i="17"/>
  <c r="F68" i="17" s="1"/>
  <c r="D65" i="18"/>
  <c r="D68" i="18" s="1"/>
  <c r="F65" i="18"/>
  <c r="F68" i="18" s="1"/>
  <c r="J65" i="18"/>
  <c r="J68" i="18" s="1"/>
  <c r="C72" i="19"/>
  <c r="P72" i="19"/>
  <c r="G4" i="2"/>
  <c r="K17" i="2"/>
  <c r="K46" i="2" s="1"/>
  <c r="J23" i="5"/>
  <c r="J46" i="5" s="1"/>
  <c r="N51" i="26"/>
  <c r="N54" i="26" s="1"/>
  <c r="H24" i="5"/>
  <c r="Q24" i="5"/>
  <c r="M25" i="5"/>
  <c r="O25" i="5"/>
  <c r="Q25" i="5"/>
  <c r="E68" i="1"/>
  <c r="Q68" i="1"/>
  <c r="J69" i="1"/>
  <c r="G34" i="2"/>
  <c r="F35" i="2"/>
  <c r="J35" i="2"/>
  <c r="K36" i="2"/>
  <c r="O36" i="2"/>
  <c r="J37" i="2"/>
  <c r="T43" i="5"/>
  <c r="T52" i="5" s="1"/>
  <c r="T44" i="3"/>
  <c r="V51" i="5"/>
  <c r="V54" i="5" s="1"/>
  <c r="T33" i="3"/>
  <c r="T37" i="3"/>
  <c r="T41" i="3"/>
  <c r="T45" i="3"/>
  <c r="O71" i="1"/>
  <c r="R44" i="2"/>
  <c r="R45" i="2"/>
  <c r="R68" i="1"/>
  <c r="R60" i="1"/>
  <c r="R53" i="1"/>
  <c r="R46" i="1"/>
  <c r="R71" i="1"/>
  <c r="R73" i="1"/>
  <c r="B65" i="15"/>
  <c r="B68" i="15" s="1"/>
  <c r="J69" i="15"/>
  <c r="B70" i="15"/>
  <c r="B69" i="16"/>
  <c r="B70" i="16"/>
  <c r="F70" i="16"/>
  <c r="F69" i="18"/>
  <c r="J69" i="18"/>
  <c r="D70" i="18"/>
  <c r="J72" i="19"/>
  <c r="M46" i="23"/>
  <c r="M17" i="2"/>
  <c r="K48" i="2"/>
  <c r="L33" i="5"/>
  <c r="AH128" i="9"/>
  <c r="AM87" i="9"/>
  <c r="AB72" i="1"/>
  <c r="AB74" i="1"/>
  <c r="D48" i="1"/>
  <c r="D59" i="1"/>
  <c r="D67" i="1"/>
  <c r="F41" i="1"/>
  <c r="J41" i="1"/>
  <c r="E42" i="1"/>
  <c r="O42" i="1"/>
  <c r="F43" i="1"/>
  <c r="M44" i="1"/>
  <c r="O44" i="1"/>
  <c r="Q44" i="1"/>
  <c r="F45" i="1"/>
  <c r="J45" i="1"/>
  <c r="O46" i="1"/>
  <c r="J49" i="1"/>
  <c r="E50" i="1"/>
  <c r="G50" i="1"/>
  <c r="M50" i="1"/>
  <c r="H51" i="1"/>
  <c r="Q54" i="1"/>
  <c r="F56" i="1"/>
  <c r="J56" i="1"/>
  <c r="M57" i="1"/>
  <c r="O57" i="1"/>
  <c r="J58" i="1"/>
  <c r="N58" i="1"/>
  <c r="O59" i="1"/>
  <c r="I61" i="1"/>
  <c r="H62" i="1"/>
  <c r="J62" i="1"/>
  <c r="O63" i="1"/>
  <c r="N64" i="1"/>
  <c r="G41" i="2"/>
  <c r="D51" i="5"/>
  <c r="F37" i="5"/>
  <c r="J37" i="5"/>
  <c r="L37" i="5"/>
  <c r="N37" i="5"/>
  <c r="E38" i="5"/>
  <c r="G38" i="5"/>
  <c r="I38" i="5"/>
  <c r="K38" i="5"/>
  <c r="O38" i="5"/>
  <c r="Q38" i="5"/>
  <c r="G41" i="5"/>
  <c r="M41" i="5"/>
  <c r="Q41" i="5"/>
  <c r="F42" i="5"/>
  <c r="H42" i="5"/>
  <c r="J42" i="5"/>
  <c r="L42" i="5"/>
  <c r="N42" i="5"/>
  <c r="P42" i="5"/>
  <c r="E43" i="5"/>
  <c r="G43" i="5"/>
  <c r="I43" i="5"/>
  <c r="O43" i="5"/>
  <c r="Q43" i="5"/>
  <c r="H44" i="5"/>
  <c r="J44" i="5"/>
  <c r="L44" i="5"/>
  <c r="P44" i="5"/>
  <c r="I45" i="5"/>
  <c r="M45" i="5"/>
  <c r="L46" i="5"/>
  <c r="N46" i="5"/>
  <c r="F48" i="5"/>
  <c r="M49" i="5"/>
  <c r="G50" i="5"/>
  <c r="I50" i="5"/>
  <c r="I54" i="5" s="1"/>
  <c r="O50" i="5"/>
  <c r="Q50" i="5"/>
  <c r="F51" i="5"/>
  <c r="N51" i="5"/>
  <c r="D33" i="3"/>
  <c r="F33" i="3"/>
  <c r="J33" i="3"/>
  <c r="N33" i="3"/>
  <c r="P33" i="3"/>
  <c r="D34" i="3"/>
  <c r="F34" i="3"/>
  <c r="F36" i="3"/>
  <c r="F41" i="3"/>
  <c r="H41" i="3"/>
  <c r="J41" i="3"/>
  <c r="F44" i="3"/>
  <c r="U71" i="1"/>
  <c r="U73" i="1"/>
  <c r="U74" i="1"/>
  <c r="W73" i="1"/>
  <c r="X72" i="1"/>
  <c r="X74" i="1"/>
  <c r="X34" i="3"/>
  <c r="X40" i="3"/>
  <c r="AB71" i="1"/>
  <c r="AB73" i="1"/>
  <c r="AA33" i="3"/>
  <c r="Z34" i="3"/>
  <c r="AB34" i="3"/>
  <c r="AA35" i="3"/>
  <c r="Z36" i="3"/>
  <c r="AB36" i="3"/>
  <c r="AA37" i="3"/>
  <c r="Z38" i="3"/>
  <c r="AB38" i="3"/>
  <c r="AA39" i="3"/>
  <c r="Z40" i="3"/>
  <c r="AB40" i="3"/>
  <c r="AA41" i="3"/>
  <c r="Z42" i="3"/>
  <c r="AB42" i="3"/>
  <c r="AA43" i="3"/>
  <c r="Z44" i="3"/>
  <c r="AB44" i="3"/>
  <c r="AA45" i="3"/>
  <c r="Z46" i="3"/>
  <c r="AB46" i="3"/>
  <c r="Z33" i="3"/>
  <c r="AB33" i="3"/>
  <c r="AA34" i="3"/>
  <c r="Z35" i="3"/>
  <c r="AB35" i="3"/>
  <c r="AA36" i="3"/>
  <c r="Z37" i="3"/>
  <c r="AB37" i="3"/>
  <c r="AA38" i="3"/>
  <c r="Z39" i="3"/>
  <c r="AB39" i="3"/>
  <c r="AA40" i="3"/>
  <c r="Z41" i="3"/>
  <c r="AB41" i="3"/>
  <c r="AA42" i="3"/>
  <c r="Z43" i="3"/>
  <c r="AB43" i="3"/>
  <c r="AA44" i="3"/>
  <c r="Z45" i="3"/>
  <c r="AB45" i="3"/>
  <c r="AA33" i="5"/>
  <c r="Z34" i="5"/>
  <c r="AB34" i="5"/>
  <c r="AA35" i="5"/>
  <c r="Z36" i="5"/>
  <c r="AB36" i="5"/>
  <c r="AA37" i="5"/>
  <c r="Z38" i="5"/>
  <c r="AB38" i="5"/>
  <c r="AA39" i="5"/>
  <c r="Z40" i="5"/>
  <c r="AB40" i="5"/>
  <c r="AA41" i="5"/>
  <c r="Z42" i="5"/>
  <c r="AB42" i="5"/>
  <c r="AA43" i="5"/>
  <c r="Z44" i="5"/>
  <c r="AB44" i="5"/>
  <c r="AA45" i="5"/>
  <c r="Z46" i="5"/>
  <c r="AB46" i="5"/>
  <c r="AA47" i="5"/>
  <c r="Z48" i="5"/>
  <c r="AB48" i="5"/>
  <c r="AA49" i="5"/>
  <c r="Z50" i="5"/>
  <c r="AB50" i="5"/>
  <c r="AA51" i="5"/>
  <c r="Z33" i="5"/>
  <c r="AB33" i="5"/>
  <c r="AA34" i="5"/>
  <c r="Z35" i="5"/>
  <c r="AB35" i="5"/>
  <c r="AA36" i="5"/>
  <c r="Z37" i="5"/>
  <c r="AB37" i="5"/>
  <c r="AA38" i="5"/>
  <c r="Z39" i="5"/>
  <c r="AB39" i="5"/>
  <c r="AA40" i="5"/>
  <c r="Z41" i="5"/>
  <c r="AB41" i="5"/>
  <c r="AA42" i="5"/>
  <c r="Z43" i="5"/>
  <c r="AB43" i="5"/>
  <c r="AA44" i="5"/>
  <c r="Z45" i="5"/>
  <c r="AB45" i="5"/>
  <c r="AA46" i="5"/>
  <c r="Z47" i="5"/>
  <c r="Z54" i="5" s="1"/>
  <c r="AB47" i="5"/>
  <c r="AB54" i="5" s="1"/>
  <c r="AA48" i="5"/>
  <c r="Z49" i="5"/>
  <c r="AB49" i="5"/>
  <c r="AA22" i="2"/>
  <c r="AA48" i="2" s="1"/>
  <c r="AB22" i="2"/>
  <c r="AP45" i="9" s="1"/>
  <c r="AA37" i="2"/>
  <c r="AA45" i="2"/>
  <c r="Z74" i="1"/>
  <c r="Z71" i="1"/>
  <c r="Z73" i="1"/>
  <c r="Z41" i="1"/>
  <c r="Z43" i="1"/>
  <c r="Z45" i="1"/>
  <c r="Z47" i="1"/>
  <c r="Z49" i="1"/>
  <c r="Z51" i="1"/>
  <c r="Z53" i="1"/>
  <c r="Z55" i="1"/>
  <c r="Z57" i="1"/>
  <c r="Z59" i="1"/>
  <c r="Z61" i="1"/>
  <c r="Z63" i="1"/>
  <c r="Z65" i="1"/>
  <c r="Z67" i="1"/>
  <c r="Z69" i="1"/>
  <c r="Z72" i="1"/>
  <c r="Z42" i="1"/>
  <c r="Z44" i="1"/>
  <c r="Z46" i="1"/>
  <c r="Z48" i="1"/>
  <c r="Z50" i="1"/>
  <c r="Z52" i="1"/>
  <c r="Z54" i="1"/>
  <c r="Z56" i="1"/>
  <c r="Z58" i="1"/>
  <c r="Z60" i="1"/>
  <c r="Z62" i="1"/>
  <c r="Z64" i="1"/>
  <c r="Z66" i="1"/>
  <c r="AB42" i="1"/>
  <c r="AB44" i="1"/>
  <c r="AB46" i="1"/>
  <c r="AB48" i="1"/>
  <c r="AB50" i="1"/>
  <c r="AB52" i="1"/>
  <c r="AB54" i="1"/>
  <c r="AB56" i="1"/>
  <c r="AB58" i="1"/>
  <c r="AB60" i="1"/>
  <c r="AB62" i="1"/>
  <c r="AB64" i="1"/>
  <c r="AB66" i="1"/>
  <c r="AB68" i="1"/>
  <c r="AB41" i="1"/>
  <c r="AB43" i="1"/>
  <c r="AB45" i="1"/>
  <c r="AB47" i="1"/>
  <c r="AB49" i="1"/>
  <c r="AB51" i="1"/>
  <c r="AB53" i="1"/>
  <c r="AB55" i="1"/>
  <c r="AB57" i="1"/>
  <c r="AB59" i="1"/>
  <c r="AB61" i="1"/>
  <c r="AB63" i="1"/>
  <c r="AB65" i="1"/>
  <c r="AB67" i="1"/>
  <c r="V70" i="1"/>
  <c r="J48" i="1"/>
  <c r="W7" i="9"/>
  <c r="H61" i="1"/>
  <c r="E56" i="1"/>
  <c r="Q52" i="1"/>
  <c r="E41" i="1"/>
  <c r="S7" i="9"/>
  <c r="D41" i="1"/>
  <c r="E51" i="1"/>
  <c r="E52" i="1"/>
  <c r="T59" i="1"/>
  <c r="T62" i="1"/>
  <c r="K71" i="1"/>
  <c r="J73" i="1"/>
  <c r="R50" i="1"/>
  <c r="R62" i="1"/>
  <c r="J72" i="1"/>
  <c r="J63" i="1"/>
  <c r="P41" i="1"/>
  <c r="Q61" i="1"/>
  <c r="H72" i="1"/>
  <c r="P68" i="1"/>
  <c r="AC7" i="9"/>
  <c r="I67" i="1"/>
  <c r="T60" i="1"/>
  <c r="T43" i="1"/>
  <c r="T57" i="1"/>
  <c r="T71" i="1"/>
  <c r="T54" i="1"/>
  <c r="P67" i="1"/>
  <c r="H50" i="1"/>
  <c r="E72" i="1"/>
  <c r="G46" i="1"/>
  <c r="M68" i="1"/>
  <c r="R69" i="1"/>
  <c r="R61" i="1"/>
  <c r="R52" i="1"/>
  <c r="R44" i="1"/>
  <c r="F66" i="1"/>
  <c r="H73" i="1"/>
  <c r="H71" i="1"/>
  <c r="AF7" i="9"/>
  <c r="R66" i="1"/>
  <c r="R63" i="1"/>
  <c r="R59" i="1"/>
  <c r="R54" i="1"/>
  <c r="R51" i="1"/>
  <c r="R47" i="1"/>
  <c r="R43" i="1"/>
  <c r="R41" i="1"/>
  <c r="R72" i="1"/>
  <c r="R74" i="1"/>
  <c r="E73" i="1"/>
  <c r="F73" i="1"/>
  <c r="D45" i="1"/>
  <c r="D51" i="1"/>
  <c r="D58" i="1"/>
  <c r="D62" i="1"/>
  <c r="D66" i="1"/>
  <c r="D68" i="1"/>
  <c r="M41" i="1"/>
  <c r="L42" i="1"/>
  <c r="M43" i="1"/>
  <c r="Q43" i="1"/>
  <c r="J44" i="1"/>
  <c r="E45" i="1"/>
  <c r="I45" i="1"/>
  <c r="K45" i="1"/>
  <c r="O45" i="1"/>
  <c r="P46" i="1"/>
  <c r="E47" i="1"/>
  <c r="I47" i="1"/>
  <c r="K47" i="1"/>
  <c r="M47" i="1"/>
  <c r="N48" i="1"/>
  <c r="E49" i="1"/>
  <c r="O49" i="1"/>
  <c r="Q49" i="1"/>
  <c r="F50" i="1"/>
  <c r="J50" i="1"/>
  <c r="P50" i="1"/>
  <c r="G51" i="1"/>
  <c r="I51" i="1"/>
  <c r="M53" i="1"/>
  <c r="O53" i="1"/>
  <c r="Q53" i="1"/>
  <c r="J54" i="1"/>
  <c r="P54" i="1"/>
  <c r="I58" i="1"/>
  <c r="M58" i="1"/>
  <c r="O58" i="1"/>
  <c r="O60" i="1"/>
  <c r="N61" i="1"/>
  <c r="P61" i="1"/>
  <c r="I62" i="1"/>
  <c r="M62" i="1"/>
  <c r="Q62" i="1"/>
  <c r="H63" i="1"/>
  <c r="E64" i="1"/>
  <c r="M64" i="1"/>
  <c r="O64" i="1"/>
  <c r="E66" i="1"/>
  <c r="F67" i="1"/>
  <c r="H67" i="1"/>
  <c r="J68" i="1"/>
  <c r="L68" i="1"/>
  <c r="I69" i="1"/>
  <c r="Q69" i="1"/>
  <c r="T53" i="1"/>
  <c r="F52" i="1"/>
  <c r="L41" i="1"/>
  <c r="I60" i="1"/>
  <c r="I42" i="1"/>
  <c r="I50" i="1"/>
  <c r="I59" i="1"/>
  <c r="G41" i="1"/>
  <c r="K41" i="1"/>
  <c r="O41" i="1"/>
  <c r="G67" i="1"/>
  <c r="L61" i="1"/>
  <c r="L60" i="1"/>
  <c r="J52" i="1"/>
  <c r="M73" i="1"/>
  <c r="M42" i="1"/>
  <c r="E60" i="1"/>
  <c r="M52" i="1"/>
  <c r="F61" i="1"/>
  <c r="D61" i="1"/>
  <c r="D44" i="1"/>
  <c r="D42" i="1"/>
  <c r="T68" i="1"/>
  <c r="T50" i="1"/>
  <c r="L71" i="1"/>
  <c r="L72" i="1"/>
  <c r="I52" i="1"/>
  <c r="P43" i="1"/>
  <c r="O67" i="1"/>
  <c r="L73" i="1"/>
  <c r="F69" i="1"/>
  <c r="F49" i="1"/>
  <c r="T7" i="9"/>
  <c r="F47" i="1"/>
  <c r="F64" i="1"/>
  <c r="F71" i="1"/>
  <c r="P60" i="1"/>
  <c r="M54" i="1"/>
  <c r="M59" i="1"/>
  <c r="AD7" i="9"/>
  <c r="I57" i="1"/>
  <c r="M46" i="1"/>
  <c r="P69" i="1"/>
  <c r="T64" i="1"/>
  <c r="T56" i="1"/>
  <c r="T47" i="1"/>
  <c r="T69" i="1"/>
  <c r="T61" i="1"/>
  <c r="T52" i="1"/>
  <c r="T44" i="1"/>
  <c r="T73" i="1"/>
  <c r="T46" i="1"/>
  <c r="T63" i="1"/>
  <c r="S45" i="1"/>
  <c r="S52" i="1"/>
  <c r="S58" i="1"/>
  <c r="S41" i="1"/>
  <c r="S65" i="1"/>
  <c r="S48" i="1"/>
  <c r="S67" i="1"/>
  <c r="S59" i="1"/>
  <c r="S50" i="1"/>
  <c r="S42" i="1"/>
  <c r="S60" i="1"/>
  <c r="S51" i="1"/>
  <c r="S43" i="1"/>
  <c r="O66" i="1"/>
  <c r="M74" i="1"/>
  <c r="L62" i="1"/>
  <c r="I73" i="1"/>
  <c r="L69" i="1"/>
  <c r="I71" i="1"/>
  <c r="Z7" i="9"/>
  <c r="Q56" i="1"/>
  <c r="AG7" i="9"/>
  <c r="K58" i="1"/>
  <c r="S74" i="1"/>
  <c r="T67" i="1"/>
  <c r="T58" i="1"/>
  <c r="T45" i="1"/>
  <c r="V71" i="1"/>
  <c r="U70" i="1"/>
  <c r="Y70" i="1"/>
  <c r="P72" i="1"/>
  <c r="P71" i="1"/>
  <c r="L45" i="1"/>
  <c r="J47" i="1"/>
  <c r="N47" i="1"/>
  <c r="M48" i="1"/>
  <c r="P49" i="1"/>
  <c r="L51" i="1"/>
  <c r="Q57" i="1"/>
  <c r="Q59" i="1"/>
  <c r="F68" i="1"/>
  <c r="T74" i="1"/>
  <c r="Y69" i="1"/>
  <c r="O72" i="1"/>
  <c r="P74" i="1"/>
  <c r="H42" i="1"/>
  <c r="M51" i="1"/>
  <c r="P57" i="1"/>
  <c r="H59" i="1"/>
  <c r="P59" i="1"/>
  <c r="O68" i="1"/>
  <c r="D71" i="1"/>
  <c r="P56" i="1"/>
  <c r="P73" i="1"/>
  <c r="H41" i="1"/>
  <c r="Q41" i="1"/>
  <c r="F42" i="1"/>
  <c r="P47" i="1"/>
  <c r="P48" i="1"/>
  <c r="L49" i="1"/>
  <c r="L50" i="1"/>
  <c r="F51" i="1"/>
  <c r="O51" i="1"/>
  <c r="F53" i="1"/>
  <c r="L53" i="1"/>
  <c r="P53" i="1"/>
  <c r="I56" i="1"/>
  <c r="L56" i="1"/>
  <c r="J59" i="1"/>
  <c r="L59" i="1"/>
  <c r="P63" i="1"/>
  <c r="Q65" i="1"/>
  <c r="M66" i="1"/>
  <c r="P66" i="1"/>
  <c r="Q66" i="1"/>
  <c r="H68" i="1"/>
  <c r="H69" i="1"/>
  <c r="S44" i="1"/>
  <c r="AL7" i="9"/>
  <c r="AA72" i="1"/>
  <c r="AA74" i="1"/>
  <c r="X70" i="1"/>
  <c r="G72" i="1"/>
  <c r="O74" i="1"/>
  <c r="J42" i="1"/>
  <c r="P42" i="1"/>
  <c r="L43" i="1"/>
  <c r="E44" i="1"/>
  <c r="I44" i="1"/>
  <c r="L44" i="1"/>
  <c r="P44" i="1"/>
  <c r="G45" i="1"/>
  <c r="N45" i="1"/>
  <c r="P45" i="1"/>
  <c r="E46" i="1"/>
  <c r="H46" i="1"/>
  <c r="I46" i="1"/>
  <c r="K46" i="1"/>
  <c r="L46" i="1"/>
  <c r="N46" i="1"/>
  <c r="G47" i="1"/>
  <c r="L47" i="1"/>
  <c r="O47" i="1"/>
  <c r="K49" i="1"/>
  <c r="J51" i="1"/>
  <c r="P51" i="1"/>
  <c r="E53" i="1"/>
  <c r="K53" i="1"/>
  <c r="F54" i="1"/>
  <c r="L54" i="1"/>
  <c r="F57" i="1"/>
  <c r="J57" i="1"/>
  <c r="L57" i="1"/>
  <c r="F58" i="1"/>
  <c r="L58" i="1"/>
  <c r="P58" i="1"/>
  <c r="F59" i="1"/>
  <c r="N59" i="1"/>
  <c r="P62" i="1"/>
  <c r="M63" i="1"/>
  <c r="G64" i="1"/>
  <c r="I64" i="1"/>
  <c r="J64" i="1"/>
  <c r="L64" i="1"/>
  <c r="Q64" i="1"/>
  <c r="H65" i="1"/>
  <c r="J65" i="1"/>
  <c r="M65" i="1"/>
  <c r="N65" i="1"/>
  <c r="P65" i="1"/>
  <c r="H66" i="1"/>
  <c r="L66" i="1"/>
  <c r="T49" i="1"/>
  <c r="W66" i="1"/>
  <c r="W70" i="1" s="1"/>
  <c r="AA71" i="1"/>
  <c r="AA73" i="1"/>
  <c r="AA41" i="1"/>
  <c r="AA43" i="1"/>
  <c r="AA45" i="1"/>
  <c r="AA47" i="1"/>
  <c r="AA49" i="1"/>
  <c r="AA51" i="1"/>
  <c r="AA53" i="1"/>
  <c r="AA55" i="1"/>
  <c r="AA57" i="1"/>
  <c r="AA59" i="1"/>
  <c r="AA61" i="1"/>
  <c r="AA63" i="1"/>
  <c r="AA65" i="1"/>
  <c r="AA67" i="1"/>
  <c r="AA69" i="1"/>
  <c r="AA42" i="1"/>
  <c r="AA44" i="1"/>
  <c r="AA46" i="1"/>
  <c r="AA48" i="1"/>
  <c r="AA50" i="1"/>
  <c r="AA52" i="1"/>
  <c r="AA54" i="1"/>
  <c r="AA56" i="1"/>
  <c r="AA58" i="1"/>
  <c r="AA60" i="1"/>
  <c r="AA62" i="1"/>
  <c r="AA64" i="1"/>
  <c r="AA66" i="1"/>
  <c r="H35" i="5"/>
  <c r="H53" i="5" s="1"/>
  <c r="H41" i="5"/>
  <c r="P50" i="5"/>
  <c r="AD87" i="9"/>
  <c r="P34" i="5"/>
  <c r="P47" i="5"/>
  <c r="P43" i="5"/>
  <c r="P45" i="5"/>
  <c r="L40" i="3"/>
  <c r="Z128" i="9"/>
  <c r="L44" i="3"/>
  <c r="L43" i="3"/>
  <c r="L45" i="3"/>
  <c r="L35" i="3"/>
  <c r="D35" i="2"/>
  <c r="D48" i="2"/>
  <c r="D39" i="2"/>
  <c r="D41" i="2"/>
  <c r="D37" i="2"/>
  <c r="D50" i="2"/>
  <c r="K42" i="5"/>
  <c r="K51" i="5"/>
  <c r="Y87" i="9"/>
  <c r="K47" i="5"/>
  <c r="K34" i="5"/>
  <c r="L52" i="1"/>
  <c r="Z3" i="9"/>
  <c r="AB3" i="9"/>
  <c r="N52" i="1"/>
  <c r="AD3" i="9"/>
  <c r="P52" i="1"/>
  <c r="V4" i="9"/>
  <c r="H60" i="1"/>
  <c r="N41" i="2"/>
  <c r="AB44" i="9"/>
  <c r="R81" i="9"/>
  <c r="D35" i="5"/>
  <c r="R83" i="9"/>
  <c r="D39" i="5"/>
  <c r="T80" i="9"/>
  <c r="F33" i="5"/>
  <c r="AA80" i="9"/>
  <c r="M33" i="5"/>
  <c r="AD80" i="9"/>
  <c r="P33" i="5"/>
  <c r="U81" i="9"/>
  <c r="G35" i="5"/>
  <c r="X81" i="9"/>
  <c r="J35" i="5"/>
  <c r="Z81" i="9"/>
  <c r="L35" i="5"/>
  <c r="X82" i="9"/>
  <c r="J36" i="5"/>
  <c r="Z82" i="9"/>
  <c r="L36" i="5"/>
  <c r="Q36" i="5"/>
  <c r="AE82" i="9"/>
  <c r="Y83" i="9"/>
  <c r="K39" i="5"/>
  <c r="X84" i="9"/>
  <c r="J40" i="5"/>
  <c r="Z84" i="9"/>
  <c r="L40" i="5"/>
  <c r="AD84" i="9"/>
  <c r="P40" i="5"/>
  <c r="S85" i="9"/>
  <c r="E45" i="5"/>
  <c r="E52" i="5" s="1"/>
  <c r="AC85" i="9"/>
  <c r="O45" i="5"/>
  <c r="AE85" i="9"/>
  <c r="Q45" i="5"/>
  <c r="T86" i="9"/>
  <c r="F47" i="5"/>
  <c r="AC86" i="9"/>
  <c r="O47" i="5"/>
  <c r="O54" i="5" s="1"/>
  <c r="U160" i="9"/>
  <c r="G49" i="5"/>
  <c r="AC160" i="9"/>
  <c r="O49" i="5"/>
  <c r="W121" i="9"/>
  <c r="I35" i="3"/>
  <c r="R122" i="9"/>
  <c r="Y123" i="9"/>
  <c r="K38" i="3"/>
  <c r="AE123" i="9"/>
  <c r="Q38" i="3"/>
  <c r="AD124" i="9"/>
  <c r="P39" i="3"/>
  <c r="Y126" i="9"/>
  <c r="K42" i="3"/>
  <c r="R127" i="9"/>
  <c r="D44" i="3"/>
  <c r="D63" i="1"/>
  <c r="D74" i="1"/>
  <c r="D47" i="1"/>
  <c r="D57" i="1"/>
  <c r="D54" i="1"/>
  <c r="D49" i="1"/>
  <c r="D52" i="1"/>
  <c r="D65" i="1"/>
  <c r="D72" i="1"/>
  <c r="N68" i="1"/>
  <c r="N53" i="1"/>
  <c r="N43" i="1"/>
  <c r="N73" i="1"/>
  <c r="AB7" i="9"/>
  <c r="N62" i="1"/>
  <c r="N42" i="1"/>
  <c r="N50" i="1"/>
  <c r="N66" i="1"/>
  <c r="N49" i="1"/>
  <c r="N54" i="1"/>
  <c r="G48" i="1"/>
  <c r="G73" i="1"/>
  <c r="G57" i="1"/>
  <c r="G66" i="1"/>
  <c r="U7" i="9"/>
  <c r="G69" i="1"/>
  <c r="G52" i="1"/>
  <c r="G53" i="1"/>
  <c r="G59" i="1"/>
  <c r="G54" i="1"/>
  <c r="G58" i="1"/>
  <c r="G68" i="1"/>
  <c r="Q51" i="5"/>
  <c r="Q35" i="5"/>
  <c r="AE87" i="9"/>
  <c r="Q42" i="5"/>
  <c r="Q33" i="5"/>
  <c r="AB45" i="9"/>
  <c r="N33" i="2"/>
  <c r="N36" i="2"/>
  <c r="N43" i="2"/>
  <c r="N47" i="2"/>
  <c r="N45" i="2"/>
  <c r="N42" i="2"/>
  <c r="N46" i="2"/>
  <c r="N49" i="2"/>
  <c r="K59" i="1"/>
  <c r="K57" i="1"/>
  <c r="K42" i="1"/>
  <c r="K69" i="1"/>
  <c r="K54" i="1"/>
  <c r="K66" i="1"/>
  <c r="K63" i="1"/>
  <c r="K60" i="1"/>
  <c r="K74" i="1"/>
  <c r="K65" i="1"/>
  <c r="K68" i="1"/>
  <c r="K51" i="1"/>
  <c r="X87" i="9"/>
  <c r="J41" i="5"/>
  <c r="J38" i="5"/>
  <c r="J45" i="5"/>
  <c r="J33" i="5"/>
  <c r="J48" i="5"/>
  <c r="J50" i="5"/>
  <c r="J43" i="5"/>
  <c r="D35" i="3"/>
  <c r="D45" i="3"/>
  <c r="Y5" i="9"/>
  <c r="K61" i="1"/>
  <c r="AC5" i="9"/>
  <c r="O61" i="1"/>
  <c r="L67" i="1"/>
  <c r="Z6" i="9"/>
  <c r="AB6" i="9"/>
  <c r="N67" i="1"/>
  <c r="F38" i="2"/>
  <c r="T43" i="9"/>
  <c r="W43" i="9"/>
  <c r="I38" i="2"/>
  <c r="Q54" i="5"/>
  <c r="K41" i="5"/>
  <c r="K43" i="5"/>
  <c r="K50" i="5"/>
  <c r="P51" i="5"/>
  <c r="L39" i="3"/>
  <c r="R120" i="9"/>
  <c r="L39" i="2"/>
  <c r="L44" i="2"/>
  <c r="L45" i="2"/>
  <c r="L38" i="2"/>
  <c r="Z45" i="9"/>
  <c r="L36" i="2"/>
  <c r="L35" i="2"/>
  <c r="O38" i="3"/>
  <c r="O35" i="3"/>
  <c r="H40" i="5"/>
  <c r="H47" i="5"/>
  <c r="H38" i="5"/>
  <c r="H48" i="5"/>
  <c r="V87" i="9"/>
  <c r="H50" i="5"/>
  <c r="D36" i="2"/>
  <c r="H37" i="3"/>
  <c r="H46" i="3"/>
  <c r="H34" i="3"/>
  <c r="H45" i="3"/>
  <c r="H36" i="3"/>
  <c r="H40" i="3"/>
  <c r="D33" i="5"/>
  <c r="D47" i="5"/>
  <c r="D54" i="5" s="1"/>
  <c r="L38" i="3"/>
  <c r="L34" i="3"/>
  <c r="L42" i="3"/>
  <c r="L46" i="3"/>
  <c r="P41" i="5"/>
  <c r="J34" i="3"/>
  <c r="P38" i="5"/>
  <c r="P49" i="5"/>
  <c r="D38" i="2"/>
  <c r="D43" i="2"/>
  <c r="R45" i="9"/>
  <c r="D44" i="2"/>
  <c r="H43" i="5"/>
  <c r="F60" i="1"/>
  <c r="F70" i="1" s="1"/>
  <c r="N40" i="3"/>
  <c r="K49" i="5"/>
  <c r="K45" i="5"/>
  <c r="P40" i="3"/>
  <c r="K46" i="5"/>
  <c r="G54" i="5"/>
  <c r="E42" i="3"/>
  <c r="N40" i="5"/>
  <c r="AA85" i="9"/>
  <c r="K44" i="5"/>
  <c r="T127" i="9"/>
  <c r="Z124" i="9"/>
  <c r="T122" i="9"/>
  <c r="G71" i="1"/>
  <c r="K73" i="1"/>
  <c r="D50" i="1"/>
  <c r="D53" i="1"/>
  <c r="D56" i="1"/>
  <c r="G43" i="1"/>
  <c r="K43" i="1"/>
  <c r="K48" i="1"/>
  <c r="G56" i="1"/>
  <c r="N56" i="1"/>
  <c r="K62" i="1"/>
  <c r="N69" i="1"/>
  <c r="D34" i="2"/>
  <c r="D47" i="2"/>
  <c r="D49" i="2"/>
  <c r="N35" i="2"/>
  <c r="L37" i="2"/>
  <c r="N37" i="2"/>
  <c r="G34" i="5"/>
  <c r="G46" i="5"/>
  <c r="O44" i="2"/>
  <c r="O41" i="2"/>
  <c r="O37" i="2"/>
  <c r="F48" i="2"/>
  <c r="T45" i="9"/>
  <c r="F43" i="2"/>
  <c r="H64" i="1"/>
  <c r="V7" i="9"/>
  <c r="H52" i="1"/>
  <c r="H44" i="1"/>
  <c r="H56" i="1"/>
  <c r="H49" i="1"/>
  <c r="U42" i="9"/>
  <c r="G33" i="2"/>
  <c r="Z83" i="9"/>
  <c r="L39" i="5"/>
  <c r="T85" i="9"/>
  <c r="F45" i="5"/>
  <c r="AB85" i="9"/>
  <c r="N45" i="5"/>
  <c r="Q48" i="5"/>
  <c r="AE159" i="9"/>
  <c r="K72" i="1"/>
  <c r="I41" i="1"/>
  <c r="H43" i="1"/>
  <c r="K44" i="1"/>
  <c r="H45" i="1"/>
  <c r="H47" i="1"/>
  <c r="H48" i="1"/>
  <c r="G49" i="1"/>
  <c r="I49" i="1"/>
  <c r="H53" i="1"/>
  <c r="I53" i="1"/>
  <c r="K56" i="1"/>
  <c r="H57" i="1"/>
  <c r="N57" i="1"/>
  <c r="G60" i="1"/>
  <c r="G63" i="1"/>
  <c r="N63" i="1"/>
  <c r="K64" i="1"/>
  <c r="G65" i="1"/>
  <c r="I66" i="1"/>
  <c r="K67" i="1"/>
  <c r="I68" i="1"/>
  <c r="N38" i="2"/>
  <c r="F39" i="2"/>
  <c r="N44" i="2"/>
  <c r="O45" i="2"/>
  <c r="O48" i="2"/>
  <c r="I36" i="5"/>
  <c r="I52" i="5" s="1"/>
  <c r="J39" i="5"/>
  <c r="N47" i="3" l="1"/>
  <c r="D41" i="3"/>
  <c r="D46" i="3"/>
  <c r="E47" i="3"/>
  <c r="R128" i="9"/>
  <c r="D38" i="3"/>
  <c r="D36" i="3"/>
  <c r="D39" i="3"/>
  <c r="D43" i="3"/>
  <c r="M38" i="3"/>
  <c r="Y47" i="3"/>
  <c r="D37" i="3"/>
  <c r="AA42" i="2"/>
  <c r="E42" i="24"/>
  <c r="E51" i="24" s="1"/>
  <c r="F46" i="2"/>
  <c r="F44" i="2"/>
  <c r="C51" i="22"/>
  <c r="K41" i="2"/>
  <c r="F36" i="2"/>
  <c r="F33" i="2"/>
  <c r="F51" i="2" s="1"/>
  <c r="K37" i="2"/>
  <c r="D54" i="28"/>
  <c r="M54" i="27"/>
  <c r="F49" i="2"/>
  <c r="F41" i="2"/>
  <c r="K35" i="2"/>
  <c r="AC33" i="2"/>
  <c r="AQ45" i="9"/>
  <c r="H53" i="26"/>
  <c r="E35" i="25"/>
  <c r="E46" i="25"/>
  <c r="E42" i="25"/>
  <c r="E51" i="25" s="1"/>
  <c r="E36" i="25"/>
  <c r="AA41" i="2"/>
  <c r="F37" i="2"/>
  <c r="E40" i="24"/>
  <c r="E39" i="23"/>
  <c r="E41" i="23"/>
  <c r="E51" i="23" s="1"/>
  <c r="E46" i="23"/>
  <c r="F47" i="2"/>
  <c r="F40" i="2"/>
  <c r="L51" i="21"/>
  <c r="T51" i="2"/>
  <c r="K43" i="2"/>
  <c r="L68" i="19"/>
  <c r="C47" i="21"/>
  <c r="C35" i="21"/>
  <c r="C44" i="21"/>
  <c r="C43" i="21"/>
  <c r="C45" i="21"/>
  <c r="C34" i="21"/>
  <c r="C40" i="21"/>
  <c r="C50" i="21"/>
  <c r="C42" i="21"/>
  <c r="C46" i="21"/>
  <c r="C36" i="21"/>
  <c r="C41" i="21"/>
  <c r="C33" i="21"/>
  <c r="C39" i="21"/>
  <c r="C48" i="21"/>
  <c r="C37" i="21"/>
  <c r="C49" i="21"/>
  <c r="C38" i="21"/>
  <c r="H49" i="21"/>
  <c r="H45" i="21"/>
  <c r="H40" i="21"/>
  <c r="H22" i="2"/>
  <c r="H34" i="21"/>
  <c r="H43" i="21"/>
  <c r="H51" i="21" s="1"/>
  <c r="K48" i="22"/>
  <c r="K42" i="22"/>
  <c r="K36" i="22"/>
  <c r="K50" i="22"/>
  <c r="Q53" i="5"/>
  <c r="AA33" i="2"/>
  <c r="I33" i="2"/>
  <c r="I51" i="2" s="1"/>
  <c r="E48" i="24"/>
  <c r="E44" i="23"/>
  <c r="E35" i="23"/>
  <c r="F34" i="2"/>
  <c r="N53" i="29"/>
  <c r="N52" i="28"/>
  <c r="O51" i="23"/>
  <c r="R53" i="5"/>
  <c r="M51" i="25"/>
  <c r="K34" i="24"/>
  <c r="K36" i="24"/>
  <c r="N52" i="29"/>
  <c r="D52" i="28"/>
  <c r="E52" i="27"/>
  <c r="J52" i="28"/>
  <c r="J53" i="28"/>
  <c r="W52" i="5"/>
  <c r="O70" i="1"/>
  <c r="AA43" i="2"/>
  <c r="AA35" i="2"/>
  <c r="AA38" i="2"/>
  <c r="E36" i="24"/>
  <c r="E43" i="24"/>
  <c r="E44" i="24"/>
  <c r="B51" i="25"/>
  <c r="K48" i="34"/>
  <c r="J54" i="26"/>
  <c r="H68" i="15"/>
  <c r="K51" i="23"/>
  <c r="R33" i="2"/>
  <c r="R49" i="2"/>
  <c r="R50" i="2"/>
  <c r="R42" i="2"/>
  <c r="R51" i="2" s="1"/>
  <c r="R41" i="2"/>
  <c r="R34" i="2"/>
  <c r="R48" i="2"/>
  <c r="R46" i="2"/>
  <c r="R47" i="2"/>
  <c r="R43" i="2"/>
  <c r="AF45" i="9"/>
  <c r="R40" i="2"/>
  <c r="R37" i="2"/>
  <c r="R36" i="2"/>
  <c r="M48" i="22"/>
  <c r="M39" i="22"/>
  <c r="M42" i="22"/>
  <c r="M41" i="22"/>
  <c r="M49" i="22"/>
  <c r="M47" i="22"/>
  <c r="M35" i="22"/>
  <c r="M43" i="22"/>
  <c r="M37" i="22"/>
  <c r="M44" i="22"/>
  <c r="M34" i="22"/>
  <c r="M33" i="22"/>
  <c r="M50" i="22"/>
  <c r="M40" i="22"/>
  <c r="M36" i="22"/>
  <c r="M45" i="22"/>
  <c r="M38" i="22"/>
  <c r="M53" i="27"/>
  <c r="O54" i="30"/>
  <c r="H54" i="26"/>
  <c r="H52" i="26"/>
  <c r="AA34" i="2"/>
  <c r="D68" i="16"/>
  <c r="M48" i="35"/>
  <c r="J48" i="35"/>
  <c r="M46" i="22"/>
  <c r="O52" i="30"/>
  <c r="O53" i="30"/>
  <c r="X54" i="5"/>
  <c r="S70" i="1"/>
  <c r="AA47" i="2"/>
  <c r="AA39" i="2"/>
  <c r="E38" i="24"/>
  <c r="E41" i="24"/>
  <c r="K68" i="15"/>
  <c r="N51" i="23"/>
  <c r="N51" i="22"/>
  <c r="D51" i="21"/>
  <c r="E51" i="21"/>
  <c r="I51" i="25"/>
  <c r="V47" i="3"/>
  <c r="B54" i="30"/>
  <c r="F52" i="29"/>
  <c r="B54" i="29"/>
  <c r="M45" i="3"/>
  <c r="M40" i="3"/>
  <c r="W47" i="3"/>
  <c r="R47" i="3"/>
  <c r="J47" i="3"/>
  <c r="I47" i="3"/>
  <c r="G41" i="3"/>
  <c r="AC47" i="3"/>
  <c r="AC54" i="5"/>
  <c r="AC52" i="5"/>
  <c r="AC53" i="5"/>
  <c r="AC49" i="2"/>
  <c r="AC47" i="2"/>
  <c r="AC45" i="2"/>
  <c r="AC43" i="2"/>
  <c r="AC41" i="2"/>
  <c r="AC39" i="2"/>
  <c r="AC37" i="2"/>
  <c r="AC35" i="2"/>
  <c r="AC50" i="2"/>
  <c r="AC48" i="2"/>
  <c r="AC44" i="2"/>
  <c r="AC42" i="2"/>
  <c r="AC40" i="2"/>
  <c r="AC38" i="2"/>
  <c r="AC36" i="2"/>
  <c r="AC34" i="2"/>
  <c r="AC46" i="2"/>
  <c r="AC70" i="1"/>
  <c r="F35" i="5"/>
  <c r="F34" i="5"/>
  <c r="F46" i="5"/>
  <c r="F36" i="5"/>
  <c r="F39" i="5"/>
  <c r="F49" i="5"/>
  <c r="F38" i="5"/>
  <c r="F50" i="5"/>
  <c r="F54" i="5" s="1"/>
  <c r="F44" i="5"/>
  <c r="T87" i="9"/>
  <c r="F40" i="5"/>
  <c r="J60" i="1"/>
  <c r="J70" i="1" s="1"/>
  <c r="J53" i="1"/>
  <c r="J61" i="1"/>
  <c r="J43" i="1"/>
  <c r="J67" i="1"/>
  <c r="J46" i="1"/>
  <c r="X7" i="9"/>
  <c r="R52" i="5"/>
  <c r="L68" i="16"/>
  <c r="O48" i="35"/>
  <c r="I48" i="35"/>
  <c r="O48" i="34"/>
  <c r="Q48" i="33"/>
  <c r="N53" i="26"/>
  <c r="N39" i="5"/>
  <c r="AB87" i="9"/>
  <c r="N48" i="5"/>
  <c r="N50" i="5"/>
  <c r="N43" i="5"/>
  <c r="N38" i="5"/>
  <c r="N34" i="5"/>
  <c r="N36" i="5"/>
  <c r="N44" i="5"/>
  <c r="N35" i="5"/>
  <c r="N49" i="5"/>
  <c r="N47" i="5"/>
  <c r="Q49" i="25"/>
  <c r="Q40" i="25"/>
  <c r="Q48" i="25"/>
  <c r="Q39" i="25"/>
  <c r="Q50" i="25"/>
  <c r="Q47" i="25"/>
  <c r="Q41" i="25"/>
  <c r="Q37" i="25"/>
  <c r="Q44" i="25"/>
  <c r="Q34" i="25"/>
  <c r="Q46" i="25"/>
  <c r="Q36" i="25"/>
  <c r="Q35" i="25"/>
  <c r="Q45" i="25"/>
  <c r="Q42" i="25"/>
  <c r="Q43" i="25"/>
  <c r="Q38" i="25"/>
  <c r="C42" i="25"/>
  <c r="C47" i="25"/>
  <c r="C41" i="25"/>
  <c r="C37" i="25"/>
  <c r="C50" i="25"/>
  <c r="C38" i="25"/>
  <c r="C49" i="25"/>
  <c r="C40" i="25"/>
  <c r="C48" i="25"/>
  <c r="C39" i="25"/>
  <c r="C34" i="25"/>
  <c r="C35" i="25"/>
  <c r="C45" i="25"/>
  <c r="C44" i="25"/>
  <c r="C43" i="25"/>
  <c r="C36" i="25"/>
  <c r="M45" i="24"/>
  <c r="M50" i="24"/>
  <c r="M44" i="24"/>
  <c r="M39" i="24"/>
  <c r="M49" i="24"/>
  <c r="M37" i="24"/>
  <c r="M48" i="24"/>
  <c r="M35" i="24"/>
  <c r="M42" i="24"/>
  <c r="M34" i="24"/>
  <c r="M41" i="24"/>
  <c r="M43" i="24"/>
  <c r="M38" i="24"/>
  <c r="M40" i="24"/>
  <c r="M47" i="24"/>
  <c r="M36" i="24"/>
  <c r="J74" i="1"/>
  <c r="H58" i="1"/>
  <c r="H70" i="1" s="1"/>
  <c r="H54" i="1"/>
  <c r="X45" i="9"/>
  <c r="J46" i="2"/>
  <c r="J43" i="2"/>
  <c r="J45" i="2"/>
  <c r="J41" i="2"/>
  <c r="J44" i="2"/>
  <c r="J39" i="2"/>
  <c r="J50" i="2"/>
  <c r="J48" i="2"/>
  <c r="J49" i="2"/>
  <c r="J42" i="2"/>
  <c r="G51" i="25"/>
  <c r="K51" i="22"/>
  <c r="AA42" i="9"/>
  <c r="E48" i="35"/>
  <c r="Q43" i="3"/>
  <c r="Q36" i="3"/>
  <c r="Q39" i="3"/>
  <c r="Q34" i="3"/>
  <c r="AE128" i="9"/>
  <c r="Q35" i="3"/>
  <c r="Q45" i="3"/>
  <c r="Q40" i="3"/>
  <c r="Q42" i="3"/>
  <c r="Q33" i="3"/>
  <c r="Q41" i="3"/>
  <c r="E48" i="33"/>
  <c r="D40" i="2"/>
  <c r="D46" i="2"/>
  <c r="D42" i="2"/>
  <c r="D45" i="2"/>
  <c r="D51" i="2" s="1"/>
  <c r="I51" i="22"/>
  <c r="G40" i="3"/>
  <c r="G39" i="3"/>
  <c r="G38" i="3"/>
  <c r="F41" i="5"/>
  <c r="J47" i="2"/>
  <c r="J38" i="2"/>
  <c r="K48" i="35"/>
  <c r="L53" i="26"/>
  <c r="E52" i="26"/>
  <c r="E53" i="26"/>
  <c r="K51" i="24"/>
  <c r="C43" i="24"/>
  <c r="C41" i="24"/>
  <c r="C49" i="24"/>
  <c r="C48" i="24"/>
  <c r="C39" i="24"/>
  <c r="C37" i="24"/>
  <c r="C47" i="24"/>
  <c r="C38" i="24"/>
  <c r="C45" i="24"/>
  <c r="C44" i="24"/>
  <c r="C35" i="24"/>
  <c r="C36" i="24"/>
  <c r="C33" i="24"/>
  <c r="C34" i="24"/>
  <c r="C40" i="24"/>
  <c r="C42" i="24"/>
  <c r="C50" i="24"/>
  <c r="Q46" i="24"/>
  <c r="Q50" i="24"/>
  <c r="Q44" i="24"/>
  <c r="Q39" i="24"/>
  <c r="Q43" i="24"/>
  <c r="Q35" i="24"/>
  <c r="Q42" i="24"/>
  <c r="Q34" i="24"/>
  <c r="Q48" i="24"/>
  <c r="Q45" i="24"/>
  <c r="Q37" i="24"/>
  <c r="Q40" i="24"/>
  <c r="Q47" i="24"/>
  <c r="Q36" i="24"/>
  <c r="Q49" i="24"/>
  <c r="Q41" i="24"/>
  <c r="Q38" i="24"/>
  <c r="Q22" i="2"/>
  <c r="O49" i="24"/>
  <c r="O47" i="24"/>
  <c r="O44" i="24"/>
  <c r="O42" i="24"/>
  <c r="O40" i="24"/>
  <c r="O38" i="24"/>
  <c r="O36" i="24"/>
  <c r="O34" i="24"/>
  <c r="O50" i="24"/>
  <c r="O45" i="24"/>
  <c r="O41" i="24"/>
  <c r="O37" i="24"/>
  <c r="O35" i="24"/>
  <c r="O48" i="24"/>
  <c r="O39" i="24"/>
  <c r="O43" i="24"/>
  <c r="M47" i="23"/>
  <c r="M41" i="23"/>
  <c r="M36" i="23"/>
  <c r="M48" i="23"/>
  <c r="M39" i="23"/>
  <c r="M34" i="23"/>
  <c r="M38" i="23"/>
  <c r="M50" i="23"/>
  <c r="M40" i="23"/>
  <c r="M22" i="2"/>
  <c r="M42" i="23"/>
  <c r="M49" i="23"/>
  <c r="M37" i="23"/>
  <c r="M43" i="23"/>
  <c r="M35" i="23"/>
  <c r="M45" i="23"/>
  <c r="M44" i="23"/>
  <c r="Q37" i="3"/>
  <c r="F43" i="5"/>
  <c r="J40" i="2"/>
  <c r="J34" i="2"/>
  <c r="M46" i="24"/>
  <c r="D53" i="5"/>
  <c r="O47" i="3"/>
  <c r="R70" i="1"/>
  <c r="AA49" i="2"/>
  <c r="AO45" i="9"/>
  <c r="M46" i="2"/>
  <c r="U47" i="3"/>
  <c r="E45" i="24"/>
  <c r="E46" i="24"/>
  <c r="E47" i="24"/>
  <c r="E37" i="24"/>
  <c r="E49" i="24"/>
  <c r="E35" i="24"/>
  <c r="E34" i="24"/>
  <c r="E39" i="24"/>
  <c r="X42" i="9"/>
  <c r="J33" i="2"/>
  <c r="F54" i="26"/>
  <c r="F52" i="26"/>
  <c r="F51" i="25"/>
  <c r="N51" i="25"/>
  <c r="G42" i="2"/>
  <c r="U45" i="9"/>
  <c r="G40" i="2"/>
  <c r="G36" i="2"/>
  <c r="G44" i="2"/>
  <c r="G37" i="2"/>
  <c r="G35" i="2"/>
  <c r="G43" i="2"/>
  <c r="G50" i="2"/>
  <c r="G48" i="2"/>
  <c r="G38" i="2"/>
  <c r="G49" i="2"/>
  <c r="G47" i="2"/>
  <c r="Q48" i="35"/>
  <c r="I48" i="34"/>
  <c r="E48" i="34"/>
  <c r="O48" i="33"/>
  <c r="K48" i="33"/>
  <c r="U128" i="9"/>
  <c r="G34" i="3"/>
  <c r="G37" i="3"/>
  <c r="G44" i="3"/>
  <c r="G43" i="3"/>
  <c r="G35" i="3"/>
  <c r="G33" i="3"/>
  <c r="G36" i="3"/>
  <c r="G48" i="33"/>
  <c r="J52" i="26"/>
  <c r="J53" i="26"/>
  <c r="Q33" i="25"/>
  <c r="C33" i="25"/>
  <c r="M33" i="24"/>
  <c r="E48" i="22"/>
  <c r="E47" i="22"/>
  <c r="E40" i="22"/>
  <c r="E35" i="22"/>
  <c r="E46" i="22"/>
  <c r="E49" i="22"/>
  <c r="E36" i="22"/>
  <c r="E45" i="22"/>
  <c r="E37" i="22"/>
  <c r="E43" i="22"/>
  <c r="E33" i="22"/>
  <c r="E50" i="22"/>
  <c r="E44" i="22"/>
  <c r="E34" i="22"/>
  <c r="E38" i="22"/>
  <c r="E41" i="22"/>
  <c r="E39" i="22"/>
  <c r="E42" i="22"/>
  <c r="L51" i="22"/>
  <c r="O51" i="21"/>
  <c r="I51" i="24"/>
  <c r="F68" i="15"/>
  <c r="D51" i="24"/>
  <c r="N51" i="24"/>
  <c r="G51" i="23"/>
  <c r="B51" i="23"/>
  <c r="I51" i="21"/>
  <c r="N33" i="5"/>
  <c r="Q44" i="3"/>
  <c r="L40" i="2"/>
  <c r="L50" i="2"/>
  <c r="L42" i="2"/>
  <c r="L33" i="2"/>
  <c r="L41" i="2"/>
  <c r="L46" i="2"/>
  <c r="L48" i="2"/>
  <c r="L43" i="2"/>
  <c r="G42" i="3"/>
  <c r="P39" i="5"/>
  <c r="P48" i="5"/>
  <c r="P35" i="5"/>
  <c r="P37" i="5"/>
  <c r="P46" i="5"/>
  <c r="P36" i="5"/>
  <c r="S51" i="2"/>
  <c r="Q51" i="23"/>
  <c r="P51" i="24"/>
  <c r="N41" i="5"/>
  <c r="J36" i="2"/>
  <c r="K52" i="1"/>
  <c r="K50" i="1"/>
  <c r="K70" i="1" s="1"/>
  <c r="G48" i="35"/>
  <c r="Q48" i="34"/>
  <c r="M48" i="34"/>
  <c r="G48" i="34"/>
  <c r="M44" i="3"/>
  <c r="AA128" i="9"/>
  <c r="M33" i="3"/>
  <c r="M36" i="3"/>
  <c r="M41" i="3"/>
  <c r="M34" i="3"/>
  <c r="M43" i="3"/>
  <c r="M46" i="3"/>
  <c r="M35" i="3"/>
  <c r="M42" i="3"/>
  <c r="M48" i="33"/>
  <c r="I48" i="33"/>
  <c r="C46" i="25"/>
  <c r="O49" i="25"/>
  <c r="O47" i="25"/>
  <c r="O44" i="25"/>
  <c r="O42" i="25"/>
  <c r="O40" i="25"/>
  <c r="O38" i="25"/>
  <c r="O36" i="25"/>
  <c r="O34" i="25"/>
  <c r="O50" i="25"/>
  <c r="O45" i="25"/>
  <c r="O41" i="25"/>
  <c r="O37" i="25"/>
  <c r="O39" i="25"/>
  <c r="O46" i="25"/>
  <c r="O43" i="25"/>
  <c r="O35" i="25"/>
  <c r="O48" i="25"/>
  <c r="C46" i="24"/>
  <c r="Q33" i="24"/>
  <c r="O33" i="24"/>
  <c r="O51" i="24" s="1"/>
  <c r="M33" i="23"/>
  <c r="K38" i="2"/>
  <c r="K49" i="2"/>
  <c r="K47" i="2"/>
  <c r="Y45" i="9"/>
  <c r="K44" i="2"/>
  <c r="K42" i="2"/>
  <c r="K40" i="2"/>
  <c r="K33" i="2"/>
  <c r="K34" i="2"/>
  <c r="K50" i="2"/>
  <c r="G50" i="22"/>
  <c r="G48" i="22"/>
  <c r="G45" i="22"/>
  <c r="G43" i="22"/>
  <c r="G41" i="22"/>
  <c r="G39" i="22"/>
  <c r="G37" i="22"/>
  <c r="G35" i="22"/>
  <c r="G46" i="22"/>
  <c r="G49" i="22"/>
  <c r="G44" i="22"/>
  <c r="G36" i="22"/>
  <c r="G47" i="22"/>
  <c r="G42" i="22"/>
  <c r="G38" i="22"/>
  <c r="G34" i="22"/>
  <c r="G40" i="22"/>
  <c r="Q46" i="3"/>
  <c r="G45" i="3"/>
  <c r="M37" i="3"/>
  <c r="L49" i="2"/>
  <c r="K45" i="2"/>
  <c r="G39" i="2"/>
  <c r="L34" i="2"/>
  <c r="J66" i="1"/>
  <c r="K51" i="25"/>
  <c r="G46" i="2"/>
  <c r="L52" i="26"/>
  <c r="L54" i="26"/>
  <c r="O51" i="2"/>
  <c r="H47" i="3"/>
  <c r="Q52" i="5"/>
  <c r="T70" i="1"/>
  <c r="E70" i="1"/>
  <c r="X47" i="3"/>
  <c r="T47" i="3"/>
  <c r="Y51" i="2"/>
  <c r="V52" i="5"/>
  <c r="J49" i="5"/>
  <c r="J34" i="5"/>
  <c r="J53" i="5" s="1"/>
  <c r="J51" i="5"/>
  <c r="J47" i="5"/>
  <c r="J52" i="5" s="1"/>
  <c r="L41" i="5"/>
  <c r="L34" i="5"/>
  <c r="L53" i="5" s="1"/>
  <c r="L50" i="5"/>
  <c r="L51" i="5"/>
  <c r="L48" i="5"/>
  <c r="L45" i="5"/>
  <c r="L49" i="5"/>
  <c r="L43" i="5"/>
  <c r="Z87" i="9"/>
  <c r="L38" i="5"/>
  <c r="L47" i="5"/>
  <c r="E39" i="2"/>
  <c r="E47" i="2"/>
  <c r="E49" i="2"/>
  <c r="E50" i="2"/>
  <c r="E45" i="2"/>
  <c r="E35" i="2"/>
  <c r="E42" i="2"/>
  <c r="E37" i="2"/>
  <c r="S45" i="9"/>
  <c r="E41" i="2"/>
  <c r="E43" i="2"/>
  <c r="E38" i="2"/>
  <c r="E46" i="2"/>
  <c r="E34" i="2"/>
  <c r="E36" i="2"/>
  <c r="E40" i="2"/>
  <c r="E44" i="2"/>
  <c r="E48" i="2"/>
  <c r="E33" i="2"/>
  <c r="L47" i="3"/>
  <c r="L51" i="2"/>
  <c r="K47" i="3"/>
  <c r="O52" i="5"/>
  <c r="F47" i="3"/>
  <c r="P51" i="2"/>
  <c r="S47" i="3"/>
  <c r="N52" i="26"/>
  <c r="Z47" i="3"/>
  <c r="AA47" i="3"/>
  <c r="AB47" i="3"/>
  <c r="AA52" i="5"/>
  <c r="AA53" i="5"/>
  <c r="AB53" i="5"/>
  <c r="AB52" i="5"/>
  <c r="Z53" i="5"/>
  <c r="Z52" i="5"/>
  <c r="AA54" i="5"/>
  <c r="AA50" i="2"/>
  <c r="AA44" i="2"/>
  <c r="AA40" i="2"/>
  <c r="AA36" i="2"/>
  <c r="AA46" i="2"/>
  <c r="AB50" i="2"/>
  <c r="AB48" i="2"/>
  <c r="AB44" i="2"/>
  <c r="AB42" i="2"/>
  <c r="AB40" i="2"/>
  <c r="AB38" i="2"/>
  <c r="AB36" i="2"/>
  <c r="AB34" i="2"/>
  <c r="AB49" i="2"/>
  <c r="AB47" i="2"/>
  <c r="AB45" i="2"/>
  <c r="AB43" i="2"/>
  <c r="AB41" i="2"/>
  <c r="AB39" i="2"/>
  <c r="AB37" i="2"/>
  <c r="AB35" i="2"/>
  <c r="AB33" i="2"/>
  <c r="AB46" i="2"/>
  <c r="Z70" i="1"/>
  <c r="AB70" i="1"/>
  <c r="P70" i="1"/>
  <c r="Q70" i="1"/>
  <c r="M70" i="1"/>
  <c r="I70" i="1"/>
  <c r="L70" i="1"/>
  <c r="AA70" i="1"/>
  <c r="G53" i="5"/>
  <c r="G52" i="5"/>
  <c r="P53" i="5"/>
  <c r="P52" i="5"/>
  <c r="D70" i="1"/>
  <c r="I53" i="5"/>
  <c r="H54" i="5"/>
  <c r="N51" i="2"/>
  <c r="N70" i="1"/>
  <c r="K54" i="5"/>
  <c r="H52" i="5"/>
  <c r="M53" i="5"/>
  <c r="M52" i="5"/>
  <c r="K53" i="5"/>
  <c r="K52" i="5"/>
  <c r="G70" i="1"/>
  <c r="P47" i="3"/>
  <c r="P54" i="5"/>
  <c r="D52" i="5"/>
  <c r="D47" i="3" l="1"/>
  <c r="N54" i="5"/>
  <c r="C51" i="21"/>
  <c r="AA51" i="2"/>
  <c r="M51" i="23"/>
  <c r="H41" i="2"/>
  <c r="H39" i="2"/>
  <c r="H36" i="2"/>
  <c r="H40" i="2"/>
  <c r="H42" i="2"/>
  <c r="H49" i="2"/>
  <c r="H47" i="2"/>
  <c r="H37" i="2"/>
  <c r="H35" i="2"/>
  <c r="H33" i="2"/>
  <c r="H50" i="2"/>
  <c r="H38" i="2"/>
  <c r="H34" i="2"/>
  <c r="H48" i="2"/>
  <c r="H44" i="2"/>
  <c r="H45" i="2"/>
  <c r="H43" i="2"/>
  <c r="V45" i="9"/>
  <c r="Q51" i="25"/>
  <c r="H46" i="2"/>
  <c r="N52" i="5"/>
  <c r="F52" i="5"/>
  <c r="M51" i="22"/>
  <c r="G51" i="2"/>
  <c r="G51" i="22"/>
  <c r="O51" i="25"/>
  <c r="AC51" i="2"/>
  <c r="K51" i="2"/>
  <c r="Q47" i="3"/>
  <c r="M47" i="3"/>
  <c r="E51" i="22"/>
  <c r="C51" i="25"/>
  <c r="Q51" i="24"/>
  <c r="J54" i="5"/>
  <c r="M51" i="24"/>
  <c r="G47" i="3"/>
  <c r="J51" i="2"/>
  <c r="AA45" i="9"/>
  <c r="M47" i="2"/>
  <c r="M42" i="2"/>
  <c r="M36" i="2"/>
  <c r="M37" i="2"/>
  <c r="M50" i="2"/>
  <c r="M40" i="2"/>
  <c r="M44" i="2"/>
  <c r="M38" i="2"/>
  <c r="M49" i="2"/>
  <c r="M39" i="2"/>
  <c r="M35" i="2"/>
  <c r="M43" i="2"/>
  <c r="M41" i="2"/>
  <c r="M45" i="2"/>
  <c r="M48" i="2"/>
  <c r="M34" i="2"/>
  <c r="Q46" i="2"/>
  <c r="Q44" i="2"/>
  <c r="Q37" i="2"/>
  <c r="Q38" i="2"/>
  <c r="Q36" i="2"/>
  <c r="Q50" i="2"/>
  <c r="AE45" i="9"/>
  <c r="Q48" i="2"/>
  <c r="Q47" i="2"/>
  <c r="Q41" i="2"/>
  <c r="Q49" i="2"/>
  <c r="Q45" i="2"/>
  <c r="Q35" i="2"/>
  <c r="Q43" i="2"/>
  <c r="Q33" i="2"/>
  <c r="Q34" i="2"/>
  <c r="Q42" i="2"/>
  <c r="Q39" i="2"/>
  <c r="Q40" i="2"/>
  <c r="C51" i="24"/>
  <c r="M33" i="2"/>
  <c r="N53" i="5"/>
  <c r="F53" i="5"/>
  <c r="E51" i="2"/>
  <c r="L54" i="5"/>
  <c r="L52" i="5"/>
  <c r="AB51" i="2"/>
  <c r="Z4" i="2"/>
  <c r="H51" i="2" l="1"/>
  <c r="M51" i="2"/>
  <c r="Q51" i="2"/>
  <c r="Z22" i="2"/>
  <c r="AN45" i="9" s="1"/>
  <c r="AN42" i="9"/>
  <c r="Z35" i="2"/>
  <c r="Z50" i="2" l="1"/>
  <c r="Z40" i="2"/>
  <c r="Z39" i="2"/>
  <c r="Z36" i="2"/>
  <c r="Z46" i="2"/>
  <c r="Z38" i="2"/>
  <c r="Z42" i="2"/>
  <c r="Z44" i="2"/>
  <c r="Z41" i="2"/>
  <c r="Z37" i="2"/>
  <c r="Z34" i="2"/>
  <c r="Z48" i="2"/>
  <c r="Z33" i="2"/>
  <c r="Z49" i="2"/>
  <c r="Z47" i="2"/>
  <c r="Z45" i="2"/>
  <c r="Z43" i="2"/>
  <c r="Z51" i="2" l="1"/>
</calcChain>
</file>

<file path=xl/sharedStrings.xml><?xml version="1.0" encoding="utf-8"?>
<sst xmlns="http://schemas.openxmlformats.org/spreadsheetml/2006/main" count="2478" uniqueCount="286">
  <si>
    <t>　 歳 入 合 計</t>
  </si>
  <si>
    <t>一般財源(1～11）</t>
    <phoneticPr fontId="3"/>
  </si>
  <si>
    <t>依存財源（2～11+15+16+22）</t>
    <phoneticPr fontId="4"/>
  </si>
  <si>
    <t>自主財源（1+12+13+14+17～21）</t>
    <phoneticPr fontId="4"/>
  </si>
  <si>
    <t>収支状況</t>
    <rPh sb="0" eb="2">
      <t>シュウシ</t>
    </rPh>
    <rPh sb="2" eb="4">
      <t>ジョウキョウ</t>
    </rPh>
    <phoneticPr fontId="3"/>
  </si>
  <si>
    <t>物件等購入</t>
    <rPh sb="0" eb="3">
      <t>ブッケントウ</t>
    </rPh>
    <rPh sb="3" eb="5">
      <t>コウニュウ</t>
    </rPh>
    <phoneticPr fontId="3"/>
  </si>
  <si>
    <t>保証・補償</t>
    <rPh sb="0" eb="2">
      <t>ホショウ</t>
    </rPh>
    <rPh sb="3" eb="5">
      <t>ホショウ</t>
    </rPh>
    <phoneticPr fontId="3"/>
  </si>
  <si>
    <t>その他</t>
    <rPh sb="2" eb="3">
      <t>タ</t>
    </rPh>
    <phoneticPr fontId="3"/>
  </si>
  <si>
    <t>実質的なもの</t>
    <rPh sb="0" eb="3">
      <t>ジッシツテキ</t>
    </rPh>
    <phoneticPr fontId="3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</si>
  <si>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3"/>
  </si>
  <si>
    <t>減債基金現在高</t>
    <rPh sb="0" eb="2">
      <t>ゲンサイ</t>
    </rPh>
    <rPh sb="2" eb="4">
      <t>キキン</t>
    </rPh>
    <rPh sb="4" eb="7">
      <t>ゲンザイダカ</t>
    </rPh>
    <phoneticPr fontId="3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</si>
  <si>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</si>
  <si>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</si>
  <si>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</si>
  <si>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</si>
  <si>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</si>
  <si>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</si>
  <si>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</si>
  <si>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</si>
  <si>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</si>
  <si>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</si>
  <si>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</si>
  <si>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12実質収支比率</t>
    <rPh sb="2" eb="4">
      <t>ジッシツ</t>
    </rPh>
    <rPh sb="4" eb="6">
      <t>シュウシ</t>
    </rPh>
    <rPh sb="6" eb="8">
      <t>ヒリツ</t>
    </rPh>
    <phoneticPr fontId="3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</si>
  <si>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3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</si>
  <si>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3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</si>
  <si>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3"/>
  </si>
  <si>
    <t>16標準財政規模</t>
    <rPh sb="2" eb="4">
      <t>ヒョウジュン</t>
    </rPh>
    <rPh sb="4" eb="6">
      <t>ザイセイ</t>
    </rPh>
    <rPh sb="6" eb="8">
      <t>キボ</t>
    </rPh>
    <phoneticPr fontId="3"/>
  </si>
  <si>
    <t>17財政力指数</t>
    <rPh sb="2" eb="5">
      <t>ザイセイリョク</t>
    </rPh>
    <rPh sb="5" eb="7">
      <t>シスウ</t>
    </rPh>
    <phoneticPr fontId="3"/>
  </si>
  <si>
    <t>18経常収支比率</t>
    <rPh sb="2" eb="4">
      <t>ケイジョウ</t>
    </rPh>
    <rPh sb="4" eb="6">
      <t>シュウシ</t>
    </rPh>
    <rPh sb="6" eb="8">
      <t>ヒリツ</t>
    </rPh>
    <phoneticPr fontId="3"/>
  </si>
  <si>
    <t>19公債費負担比率</t>
    <rPh sb="2" eb="5">
      <t>コウサイヒ</t>
    </rPh>
    <rPh sb="5" eb="7">
      <t>フタン</t>
    </rPh>
    <rPh sb="7" eb="9">
      <t>ヒリツ</t>
    </rPh>
    <phoneticPr fontId="3"/>
  </si>
  <si>
    <t>20公債費比率</t>
    <rPh sb="2" eb="5">
      <t>コウサイヒ</t>
    </rPh>
    <rPh sb="5" eb="7">
      <t>ヒリツ</t>
    </rPh>
    <phoneticPr fontId="3"/>
  </si>
  <si>
    <t>１市町村民税</t>
    <rPh sb="1" eb="4">
      <t>シチョウソン</t>
    </rPh>
    <rPh sb="4" eb="5">
      <t>ミン</t>
    </rPh>
    <rPh sb="5" eb="6">
      <t>ゼイ</t>
    </rPh>
    <phoneticPr fontId="3"/>
  </si>
  <si>
    <t xml:space="preserve">   個人均等割</t>
    <rPh sb="3" eb="5">
      <t>コジン</t>
    </rPh>
    <rPh sb="5" eb="8">
      <t>キントウワ</t>
    </rPh>
    <phoneticPr fontId="3"/>
  </si>
  <si>
    <t>　　所得割</t>
    <rPh sb="2" eb="4">
      <t>ショトク</t>
    </rPh>
    <rPh sb="4" eb="5">
      <t>ワ</t>
    </rPh>
    <phoneticPr fontId="3"/>
  </si>
  <si>
    <t>　　法人均等割</t>
    <rPh sb="2" eb="4">
      <t>ホウジン</t>
    </rPh>
    <rPh sb="4" eb="6">
      <t>キントウ</t>
    </rPh>
    <rPh sb="6" eb="7">
      <t>ワ</t>
    </rPh>
    <phoneticPr fontId="4"/>
  </si>
  <si>
    <t>　　法人税割</t>
    <rPh sb="2" eb="5">
      <t>ホウジンゼイ</t>
    </rPh>
    <rPh sb="5" eb="6">
      <t>ワ</t>
    </rPh>
    <phoneticPr fontId="4"/>
  </si>
  <si>
    <t>２固定資産税</t>
    <rPh sb="1" eb="3">
      <t>コテイ</t>
    </rPh>
    <rPh sb="3" eb="6">
      <t>シサンゼイ</t>
    </rPh>
    <phoneticPr fontId="3"/>
  </si>
  <si>
    <t>　　うち純固定資産税</t>
    <rPh sb="4" eb="5">
      <t>ジュン</t>
    </rPh>
    <rPh sb="5" eb="7">
      <t>コテイ</t>
    </rPh>
    <rPh sb="7" eb="10">
      <t>シサンゼイ</t>
    </rPh>
    <phoneticPr fontId="3"/>
  </si>
  <si>
    <t>３軽自動車税</t>
    <rPh sb="1" eb="2">
      <t>ケイ</t>
    </rPh>
    <rPh sb="2" eb="5">
      <t>ジドウシャ</t>
    </rPh>
    <rPh sb="5" eb="6">
      <t>ゼイ</t>
    </rPh>
    <phoneticPr fontId="4"/>
  </si>
  <si>
    <t>４市町村たばこ税</t>
    <rPh sb="1" eb="4">
      <t>シチョウソン</t>
    </rPh>
    <rPh sb="7" eb="8">
      <t>ゼイ</t>
    </rPh>
    <phoneticPr fontId="4"/>
  </si>
  <si>
    <t>５鉱産税</t>
    <rPh sb="1" eb="3">
      <t>コウサン</t>
    </rPh>
    <rPh sb="3" eb="4">
      <t>ゼイ</t>
    </rPh>
    <phoneticPr fontId="4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</si>
  <si>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4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</si>
  <si>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4"/>
  </si>
  <si>
    <t>８旧法による税</t>
    <rPh sb="1" eb="3">
      <t>キュウホウ</t>
    </rPh>
    <rPh sb="6" eb="7">
      <t>ゼイ</t>
    </rPh>
    <phoneticPr fontId="4"/>
  </si>
  <si>
    <t>９目的税</t>
    <rPh sb="1" eb="4">
      <t>モクテキゼイ</t>
    </rPh>
    <phoneticPr fontId="3"/>
  </si>
  <si>
    <t>　　入湯税</t>
    <rPh sb="2" eb="4">
      <t>ニュウトウ</t>
    </rPh>
    <rPh sb="4" eb="5">
      <t>ゼイ</t>
    </rPh>
    <phoneticPr fontId="3"/>
  </si>
  <si>
    <t>　　事業所税</t>
    <rPh sb="2" eb="5">
      <t>ジギョウショ</t>
    </rPh>
    <rPh sb="5" eb="6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</si>
  <si>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</si>
  <si>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4"/>
  </si>
  <si>
    <t>　  合　　　　 計</t>
    <phoneticPr fontId="3"/>
  </si>
  <si>
    <t xml:space="preserve"> 　歳 　出 　合　計</t>
    <rPh sb="8" eb="9">
      <t>ゴウ</t>
    </rPh>
    <rPh sb="10" eb="11">
      <t>ケイ</t>
    </rPh>
    <phoneticPr fontId="3"/>
  </si>
  <si>
    <t>１人　件　費</t>
    <phoneticPr fontId="3"/>
  </si>
  <si>
    <t>　　うち職員給与費</t>
    <rPh sb="4" eb="6">
      <t>ショクイン</t>
    </rPh>
    <rPh sb="6" eb="8">
      <t>キュウヨ</t>
    </rPh>
    <rPh sb="8" eb="9">
      <t>ヒ</t>
    </rPh>
    <phoneticPr fontId="3"/>
  </si>
  <si>
    <t>２扶　助　費</t>
    <phoneticPr fontId="3"/>
  </si>
  <si>
    <t>３公　債　費</t>
    <phoneticPr fontId="3"/>
  </si>
  <si>
    <t>　　元利償還金</t>
    <rPh sb="2" eb="4">
      <t>ガンリ</t>
    </rPh>
    <rPh sb="4" eb="7">
      <t>ショウカンキン</t>
    </rPh>
    <phoneticPr fontId="3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</si>
  <si>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</si>
  <si>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</si>
  <si>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</si>
  <si>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</si>
  <si>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3"/>
  </si>
  <si>
    <t>７繰　出　金</t>
    <phoneticPr fontId="3"/>
  </si>
  <si>
    <t>８積　立　金　</t>
    <phoneticPr fontId="3"/>
  </si>
  <si>
    <t>９投資・出資金・貸出金</t>
    <rPh sb="8" eb="10">
      <t>カシダシ</t>
    </rPh>
    <rPh sb="10" eb="11">
      <t>キン</t>
    </rPh>
    <phoneticPr fontId="3"/>
  </si>
  <si>
    <t>10普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</si>
  <si>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</si>
  <si>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</si>
  <si>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11災 害 復 旧 事 業 費</t>
    <phoneticPr fontId="3"/>
  </si>
  <si>
    <t>12失 業 対 策 事 業 費</t>
    <phoneticPr fontId="3"/>
  </si>
  <si>
    <t>義 務 的 経 費（1～３）</t>
    <phoneticPr fontId="3"/>
  </si>
  <si>
    <t>投 資 的 経 費（10～12）</t>
    <phoneticPr fontId="3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</si>
  <si>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</si>
  <si>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13 諸 支 出 金</t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</si>
  <si>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3"/>
  </si>
  <si>
    <t>２ 総　務　費</t>
    <phoneticPr fontId="3"/>
  </si>
  <si>
    <t>１ 議　会　費</t>
    <phoneticPr fontId="3"/>
  </si>
  <si>
    <t>３ 民　生　費</t>
    <phoneticPr fontId="3"/>
  </si>
  <si>
    <t>歳入の状況</t>
    <rPh sb="0" eb="2">
      <t>サイニュウ</t>
    </rPh>
    <rPh sb="3" eb="5">
      <t>ジョウキョウ</t>
    </rPh>
    <phoneticPr fontId="3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</si>
  <si>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3"/>
  </si>
  <si>
    <t>税の状況</t>
    <rPh sb="0" eb="1">
      <t>ゼイ</t>
    </rPh>
    <rPh sb="2" eb="4">
      <t>ジョウキョウ</t>
    </rPh>
    <phoneticPr fontId="3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</si>
  <si>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3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</si>
  <si>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3"/>
  </si>
  <si>
    <t>税の状況（構成比）</t>
    <rPh sb="0" eb="1">
      <t>ゼイ</t>
    </rPh>
    <rPh sb="2" eb="4">
      <t>ジョウキョウ</t>
    </rPh>
    <rPh sb="5" eb="8">
      <t>コウセイヒ</t>
    </rPh>
    <phoneticPr fontId="3"/>
  </si>
  <si>
    <t>目的別歳出</t>
    <rPh sb="0" eb="3">
      <t>モクテキベツ</t>
    </rPh>
    <rPh sb="3" eb="5">
      <t>サイシュツ</t>
    </rPh>
    <phoneticPr fontId="3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</si>
  <si>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</si>
  <si>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</si>
  <si>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</si>
  <si>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</si>
  <si>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</si>
  <si>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</si>
  <si>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</si>
  <si>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</si>
  <si>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</si>
  <si>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</si>
  <si>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3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</si>
  <si>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3"/>
  </si>
  <si>
    <t xml:space="preserve">   歳 出 合　計</t>
    <rPh sb="7" eb="8">
      <t>ゴウ</t>
    </rPh>
    <rPh sb="9" eb="10">
      <t>ケイ</t>
    </rPh>
    <phoneticPr fontId="3"/>
  </si>
  <si>
    <t>１ 地 方 税</t>
    <phoneticPr fontId="3"/>
  </si>
  <si>
    <t>２ 地方譲与税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</si>
  <si>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</si>
  <si>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</si>
  <si>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</si>
  <si>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</si>
  <si>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</si>
  <si>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９ 地方特例交付金</t>
    <rPh sb="2" eb="4">
      <t>チホウ</t>
    </rPh>
    <rPh sb="4" eb="6">
      <t>トクレイ</t>
    </rPh>
    <rPh sb="6" eb="9">
      <t>コウフキン</t>
    </rPh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</si>
  <si>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</si>
  <si>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</si>
  <si>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</si>
  <si>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</si>
  <si>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</si>
  <si>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</si>
  <si>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</si>
  <si>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</si>
  <si>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</si>
  <si>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</si>
  <si>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18 寄 附 金</t>
    <rPh sb="5" eb="6">
      <t>フ</t>
    </rPh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</si>
  <si>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</si>
  <si>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</si>
  <si>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</si>
  <si>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</si>
  <si>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財政指標</t>
    <rPh sb="0" eb="2">
      <t>ザイセイ</t>
    </rPh>
    <rPh sb="2" eb="4">
      <t>シヒョウ</t>
    </rPh>
    <phoneticPr fontId="3"/>
  </si>
  <si>
    <t xml:space="preserve"> 地 方 税</t>
    <phoneticPr fontId="3"/>
  </si>
  <si>
    <t xml:space="preserve"> 国庫支出金</t>
    <phoneticPr fontId="3"/>
  </si>
  <si>
    <t xml:space="preserve"> 地 方 債</t>
    <phoneticPr fontId="3"/>
  </si>
  <si>
    <t>　  合　　　　 計</t>
  </si>
  <si>
    <t>市町村民税</t>
    <phoneticPr fontId="3"/>
  </si>
  <si>
    <t>固定資産税</t>
    <phoneticPr fontId="3"/>
  </si>
  <si>
    <t>市町村たばこ税</t>
    <phoneticPr fontId="3"/>
  </si>
  <si>
    <t>歳出総額</t>
    <phoneticPr fontId="3"/>
  </si>
  <si>
    <t>地方債現在高</t>
    <phoneticPr fontId="3"/>
  </si>
  <si>
    <t>人　件　費</t>
    <phoneticPr fontId="3"/>
  </si>
  <si>
    <t>扶　助　費</t>
    <phoneticPr fontId="3"/>
  </si>
  <si>
    <t>公　債　費</t>
    <phoneticPr fontId="3"/>
  </si>
  <si>
    <t>物　件　費</t>
    <phoneticPr fontId="3"/>
  </si>
  <si>
    <t>維 持 補 修 費</t>
    <phoneticPr fontId="3"/>
  </si>
  <si>
    <t>投資・出資金・貸出金</t>
    <phoneticPr fontId="3"/>
  </si>
  <si>
    <t>総額</t>
    <rPh sb="0" eb="2">
      <t>ソウガク</t>
    </rPh>
    <phoneticPr fontId="3"/>
  </si>
  <si>
    <t>普通建設事業費</t>
    <phoneticPr fontId="3"/>
  </si>
  <si>
    <t xml:space="preserve"> 総　務　費</t>
    <phoneticPr fontId="3"/>
  </si>
  <si>
    <t xml:space="preserve"> 民　生　費</t>
    <phoneticPr fontId="3"/>
  </si>
  <si>
    <t xml:space="preserve"> 衛　生　費</t>
    <phoneticPr fontId="3"/>
  </si>
  <si>
    <t xml:space="preserve"> 商　工　費</t>
    <phoneticPr fontId="3"/>
  </si>
  <si>
    <t xml:space="preserve"> 土　木　費</t>
    <phoneticPr fontId="3"/>
  </si>
  <si>
    <t xml:space="preserve"> 教　育　費</t>
    <phoneticPr fontId="3"/>
  </si>
  <si>
    <t xml:space="preserve"> 公　債　費</t>
    <phoneticPr fontId="3"/>
  </si>
  <si>
    <t xml:space="preserve"> 総　　額</t>
    <rPh sb="1" eb="2">
      <t>フサ</t>
    </rPh>
    <rPh sb="4" eb="5">
      <t>ガク</t>
    </rPh>
    <phoneticPr fontId="3"/>
  </si>
  <si>
    <t xml:space="preserve"> 補助事業費</t>
    <phoneticPr fontId="3"/>
  </si>
  <si>
    <t xml:space="preserve"> 単独事業費</t>
    <phoneticPr fontId="3"/>
  </si>
  <si>
    <t>（百万円）</t>
    <rPh sb="1" eb="2">
      <t>ヒャク</t>
    </rPh>
    <rPh sb="2" eb="4">
      <t>マンエン</t>
    </rPh>
    <phoneticPr fontId="3"/>
  </si>
  <si>
    <t>　　　（百万円、％）</t>
    <rPh sb="4" eb="5">
      <t>ヒャク</t>
    </rPh>
    <rPh sb="5" eb="7">
      <t>マンエン</t>
    </rPh>
    <phoneticPr fontId="3"/>
  </si>
  <si>
    <t xml:space="preserve"> 農林水産業費</t>
    <phoneticPr fontId="3"/>
  </si>
  <si>
    <t>特定財源（12～22）</t>
    <rPh sb="0" eb="2">
      <t>トクテイ</t>
    </rPh>
    <rPh sb="2" eb="4">
      <t>ザイゲン</t>
    </rPh>
    <phoneticPr fontId="3"/>
  </si>
  <si>
    <t>地方交付税</t>
    <phoneticPr fontId="3"/>
  </si>
  <si>
    <t>11普 通 建 設 事 業 費</t>
    <phoneticPr fontId="3"/>
  </si>
  <si>
    <t>12災 害 復 旧 事 業 費</t>
    <phoneticPr fontId="3"/>
  </si>
  <si>
    <t>13失 業 対 策 事 業 費</t>
    <phoneticPr fontId="3"/>
  </si>
  <si>
    <t>投 資 的 経 費（11～12）</t>
    <phoneticPr fontId="3"/>
  </si>
  <si>
    <t>県支出金</t>
    <rPh sb="0" eb="1">
      <t>ケン</t>
    </rPh>
    <rPh sb="1" eb="3">
      <t>シシュツ</t>
    </rPh>
    <rPh sb="3" eb="4">
      <t>キン</t>
    </rPh>
    <phoneticPr fontId="3"/>
  </si>
  <si>
    <t xml:space="preserve"> うち減税補てん債</t>
    <rPh sb="3" eb="5">
      <t>ゲンゼイ</t>
    </rPh>
    <rPh sb="5" eb="6">
      <t>ホ</t>
    </rPh>
    <rPh sb="8" eb="9">
      <t>サイ</t>
    </rPh>
    <phoneticPr fontId="3"/>
  </si>
  <si>
    <t xml:space="preserve"> うち臨時財政対策債</t>
    <rPh sb="3" eb="5">
      <t>リンジ</t>
    </rPh>
    <rPh sb="5" eb="7">
      <t>ザイセイ</t>
    </rPh>
    <rPh sb="7" eb="9">
      <t>タイサク</t>
    </rPh>
    <rPh sb="9" eb="10">
      <t>サイ</t>
    </rPh>
    <phoneticPr fontId="3"/>
  </si>
  <si>
    <t>０４(H16)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</si>
  <si>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</si>
  <si>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</si>
  <si>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</si>
  <si>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０５(H17)</t>
    <phoneticPr fontId="3"/>
  </si>
  <si>
    <t>21実質公債費比率</t>
    <rPh sb="2" eb="4">
      <t>ジッシツ</t>
    </rPh>
    <rPh sb="4" eb="7">
      <t>コウサイヒ</t>
    </rPh>
    <rPh sb="7" eb="9">
      <t>ヒリツ</t>
    </rPh>
    <phoneticPr fontId="3"/>
  </si>
  <si>
    <t>22起債制限比率</t>
    <rPh sb="2" eb="4">
      <t>キサイ</t>
    </rPh>
    <rPh sb="4" eb="6">
      <t>セイゲン</t>
    </rPh>
    <rPh sb="6" eb="8">
      <t>ヒリツ</t>
    </rPh>
    <phoneticPr fontId="3"/>
  </si>
  <si>
    <t>日光市</t>
    <rPh sb="0" eb="3">
      <t>ニッコウシ</t>
    </rPh>
    <phoneticPr fontId="3"/>
  </si>
  <si>
    <t>８９（元）</t>
    <rPh sb="3" eb="4">
      <t>ガン</t>
    </rPh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</si>
  <si>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</si>
  <si>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</si>
  <si>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</si>
  <si>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</si>
  <si>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</si>
  <si>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</si>
  <si>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</si>
  <si>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９７（H9）</t>
    <phoneticPr fontId="3"/>
  </si>
  <si>
    <t>９８(H10)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</si>
  <si>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</si>
  <si>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</si>
  <si>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</si>
  <si>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</si>
  <si>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</si>
  <si>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</si>
  <si>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日光市</t>
    <rPh sb="0" eb="2">
      <t>ニッコウ</t>
    </rPh>
    <rPh sb="2" eb="3">
      <t>シ</t>
    </rPh>
    <phoneticPr fontId="3"/>
  </si>
  <si>
    <t>21起債制限比率</t>
    <rPh sb="2" eb="4">
      <t>キサイ</t>
    </rPh>
    <rPh sb="4" eb="6">
      <t>セイゲン</t>
    </rPh>
    <rPh sb="6" eb="8">
      <t>ヒリツ</t>
    </rPh>
    <phoneticPr fontId="3"/>
  </si>
  <si>
    <t>22積立金現在高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</si>
  <si>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23地方債現在高</t>
    <rPh sb="2" eb="5">
      <t>チホウサイ</t>
    </rPh>
    <rPh sb="5" eb="7">
      <t>ゲンザイ</t>
    </rPh>
    <rPh sb="7" eb="8">
      <t>ダカ</t>
    </rPh>
    <phoneticPr fontId="3"/>
  </si>
  <si>
    <t>24債務負担行為額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</si>
  <si>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25収益事業収入</t>
    <rPh sb="2" eb="4">
      <t>シュウエキ</t>
    </rPh>
    <rPh sb="4" eb="6">
      <t>ジギョウ</t>
    </rPh>
    <rPh sb="6" eb="8">
      <t>シュウニュウ</t>
    </rPh>
    <phoneticPr fontId="3"/>
  </si>
  <si>
    <t>26土地開発基金現在高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</si>
  <si>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今市市</t>
    <rPh sb="0" eb="3">
      <t>イマイチシ</t>
    </rPh>
    <phoneticPr fontId="3"/>
  </si>
  <si>
    <t>足尾町</t>
    <rPh sb="0" eb="3">
      <t>アシオマチ</t>
    </rPh>
    <phoneticPr fontId="3"/>
  </si>
  <si>
    <t>栗山村</t>
    <rPh sb="0" eb="2">
      <t>クリヤマ</t>
    </rPh>
    <rPh sb="2" eb="3">
      <t>ムラ</t>
    </rPh>
    <phoneticPr fontId="3"/>
  </si>
  <si>
    <t>藤原町</t>
    <rPh sb="0" eb="3">
      <t>フジワラマチ</t>
    </rPh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</si>
  <si>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</si>
  <si>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</si>
  <si>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</si>
  <si>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</si>
  <si>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</si>
  <si>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</si>
  <si>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</si>
  <si>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</si>
  <si>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９７(H9）</t>
    <phoneticPr fontId="3"/>
  </si>
  <si>
    <t>９８(H10）</t>
    <phoneticPr fontId="3"/>
  </si>
  <si>
    <t>９８(H10）</t>
    <phoneticPr fontId="3"/>
  </si>
  <si>
    <t>９９(H11）</t>
    <phoneticPr fontId="3"/>
  </si>
  <si>
    <t>９９(H11）</t>
    <phoneticPr fontId="3"/>
  </si>
  <si>
    <t>００(H12）</t>
    <phoneticPr fontId="3"/>
  </si>
  <si>
    <t>００(H12）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</si>
  <si>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</si>
  <si>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</si>
  <si>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</si>
  <si>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</si>
  <si>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１ 地 方 税</t>
    <phoneticPr fontId="3"/>
  </si>
  <si>
    <t>２ 地方譲与税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</si>
  <si>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</si>
  <si>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</si>
  <si>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</si>
  <si>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</si>
  <si>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</si>
  <si>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</si>
  <si>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</si>
  <si>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</si>
  <si>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</si>
  <si>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</si>
  <si>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</si>
  <si>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</si>
  <si>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</si>
  <si>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</si>
  <si>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</si>
  <si>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</si>
  <si>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</si>
  <si>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</si>
  <si>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</si>
  <si>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</si>
  <si>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</si>
  <si>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</si>
  <si>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 xml:space="preserve"> (1)減税補てん債</t>
    <rPh sb="4" eb="6">
      <t>ゲンゼイ</t>
    </rPh>
    <rPh sb="6" eb="7">
      <t>ホ</t>
    </rPh>
    <rPh sb="9" eb="10">
      <t>サイ</t>
    </rPh>
    <phoneticPr fontId="3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</si>
  <si>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3"/>
  </si>
  <si>
    <t>一般財源(1～11）</t>
    <phoneticPr fontId="3"/>
  </si>
  <si>
    <t>自主財源（1+12+13+14+17～21）</t>
    <phoneticPr fontId="4"/>
  </si>
  <si>
    <t>依存財源（2～11+15+16+22）</t>
    <phoneticPr fontId="4"/>
  </si>
  <si>
    <t>９９(H11)</t>
    <phoneticPr fontId="3"/>
  </si>
  <si>
    <t>０１(H13）</t>
    <phoneticPr fontId="3"/>
  </si>
  <si>
    <t>０２(H14）</t>
    <phoneticPr fontId="3"/>
  </si>
  <si>
    <t>０３(H15）</t>
    <phoneticPr fontId="3"/>
  </si>
  <si>
    <t>０４(H16）</t>
    <phoneticPr fontId="3"/>
  </si>
  <si>
    <t>００(H12)</t>
    <phoneticPr fontId="3"/>
  </si>
  <si>
    <t>-</t>
  </si>
  <si>
    <t>０３(H16)</t>
  </si>
  <si>
    <t>０４(H16)までは合併前の2市3町の合算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3"/>
  </si>
  <si>
    <t>０６(H18)</t>
    <phoneticPr fontId="3"/>
  </si>
  <si>
    <t>０７(H19)</t>
    <phoneticPr fontId="3"/>
  </si>
  <si>
    <t>23将来負担比率</t>
    <phoneticPr fontId="3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</si>
  <si>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</si>
  <si>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25地方債現在高</t>
    <rPh sb="2" eb="5">
      <t>チホウサイ</t>
    </rPh>
    <rPh sb="5" eb="7">
      <t>ゲンザイ</t>
    </rPh>
    <rPh sb="7" eb="8">
      <t>ダカ</t>
    </rPh>
    <phoneticPr fontId="3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</si>
  <si>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</si>
  <si>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27収益事業収入</t>
    <rPh sb="2" eb="4">
      <t>シュウエキ</t>
    </rPh>
    <rPh sb="4" eb="6">
      <t>ジギョウ</t>
    </rPh>
    <rPh sb="6" eb="8">
      <t>シュウニュウ</t>
    </rPh>
    <phoneticPr fontId="3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</si>
  <si>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</si>
  <si>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９ 地方特例交付金等</t>
    <rPh sb="2" eb="4">
      <t>チホウ</t>
    </rPh>
    <rPh sb="4" eb="6">
      <t>トクレイ</t>
    </rPh>
    <rPh sb="6" eb="9">
      <t>コウフキン</t>
    </rPh>
    <rPh sb="9" eb="10">
      <t>トウ</t>
    </rPh>
    <phoneticPr fontId="4"/>
  </si>
  <si>
    <t>０８(H20)</t>
    <phoneticPr fontId="3"/>
  </si>
  <si>
    <t>０９(H21)</t>
    <phoneticPr fontId="3"/>
  </si>
  <si>
    <t>１０(H22)</t>
    <phoneticPr fontId="3"/>
  </si>
  <si>
    <t>１１(H23)</t>
    <phoneticPr fontId="3"/>
  </si>
  <si>
    <t>-</t>
    <phoneticPr fontId="3"/>
  </si>
  <si>
    <t xml:space="preserve"> (3) 震災復興特別交付税</t>
    <phoneticPr fontId="3"/>
  </si>
  <si>
    <t>１２(H24)</t>
    <phoneticPr fontId="3"/>
  </si>
  <si>
    <t>１２(H24)</t>
    <phoneticPr fontId="3"/>
  </si>
  <si>
    <t>１３(H25)</t>
    <phoneticPr fontId="3"/>
  </si>
  <si>
    <t>１４(H26)</t>
    <phoneticPr fontId="3"/>
  </si>
  <si>
    <t>１５(H27)</t>
    <phoneticPr fontId="3"/>
  </si>
  <si>
    <t>１３(H25)</t>
    <phoneticPr fontId="3"/>
  </si>
  <si>
    <t>１４(H26)</t>
    <phoneticPr fontId="3"/>
  </si>
  <si>
    <t>１５(H27)</t>
    <phoneticPr fontId="3"/>
  </si>
  <si>
    <t>１６(H28)</t>
    <phoneticPr fontId="3"/>
  </si>
  <si>
    <t>うち臨時財政対策債</t>
    <rPh sb="2" eb="9">
      <t>リ</t>
    </rPh>
    <phoneticPr fontId="3"/>
  </si>
  <si>
    <t>１７(H29)</t>
  </si>
  <si>
    <t>１７(H29)</t>
    <phoneticPr fontId="3"/>
  </si>
  <si>
    <t>日光市</t>
    <rPh sb="0" eb="3">
      <t>ニッコウシ</t>
    </rPh>
    <phoneticPr fontId="3"/>
  </si>
  <si>
    <t>日光市</t>
    <phoneticPr fontId="3"/>
  </si>
  <si>
    <t>１６(H28)</t>
  </si>
  <si>
    <t>１８(H30)</t>
    <phoneticPr fontId="3"/>
  </si>
  <si>
    <t>１９(R１)</t>
    <phoneticPr fontId="3"/>
  </si>
  <si>
    <t>８ 自動車税環境性能割交付金</t>
    <phoneticPr fontId="3"/>
  </si>
  <si>
    <t>（％）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</si>
</sst>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</cellStyleXfs>
  <cellXfs count="139">
    <xf numFmtId="0" fontId="0" fillId="0" borderId="0" xfId="0"/>
    <xf numFmtId="0" fontId="6" fillId="0" borderId="0" xfId="0" applyFont="1"/>
    <xf numFmtId="0" fontId="6" fillId="0" borderId="1" xfId="0" applyFont="1" applyBorder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179" fontId="6" fillId="0" borderId="1" xfId="0" applyNumberFormat="1" applyFont="1" applyBorder="1"/>
    <xf numFmtId="179" fontId="6" fillId="0" borderId="1" xfId="1" applyNumberFormat="1" applyFont="1" applyBorder="1"/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6" fillId="0" borderId="0" xfId="0" applyNumberFormat="1" applyFont="1"/>
    <xf numFmtId="179" fontId="5" fillId="0" borderId="1" xfId="0" applyNumberFormat="1" applyFont="1" applyFill="1" applyBorder="1" applyAlignment="1" applyProtection="1">
      <alignment vertical="center"/>
    </xf>
    <xf numFmtId="183" fontId="6" fillId="0" borderId="1" xfId="0" applyNumberFormat="1" applyFont="1" applyBorder="1"/>
    <xf numFmtId="183" fontId="5" fillId="0" borderId="1" xfId="1" applyNumberFormat="1" applyFont="1" applyFill="1" applyBorder="1" applyProtection="1"/>
    <xf numFmtId="183" fontId="6" fillId="0" borderId="1" xfId="1" applyNumberFormat="1" applyFont="1" applyBorder="1"/>
    <xf numFmtId="183" fontId="6" fillId="0" borderId="0" xfId="0" applyNumberFormat="1" applyFont="1"/>
    <xf numFmtId="183" fontId="5" fillId="0" borderId="1" xfId="0" applyNumberFormat="1" applyFont="1" applyFill="1" applyBorder="1" applyProtection="1"/>
    <xf numFmtId="183" fontId="5" fillId="0" borderId="1" xfId="0" applyNumberFormat="1" applyFont="1" applyBorder="1"/>
    <xf numFmtId="183" fontId="5" fillId="0" borderId="0" xfId="0" applyNumberFormat="1" applyFont="1"/>
    <xf numFmtId="183" fontId="5" fillId="0" borderId="1" xfId="0" applyNumberFormat="1" applyFont="1" applyFill="1" applyBorder="1" applyAlignment="1" applyProtection="1">
      <alignment vertical="center"/>
    </xf>
    <xf numFmtId="182" fontId="6" fillId="0" borderId="1" xfId="0" applyNumberFormat="1" applyFont="1" applyBorder="1"/>
    <xf numFmtId="182" fontId="6" fillId="0" borderId="1" xfId="1" applyNumberFormat="1" applyFont="1" applyBorder="1"/>
    <xf numFmtId="0" fontId="7" fillId="0" borderId="0" xfId="0" applyFont="1"/>
    <xf numFmtId="0" fontId="8" fillId="0" borderId="0" xfId="0" applyFont="1"/>
    <xf numFmtId="179" fontId="7" fillId="0" borderId="0" xfId="0" applyNumberFormat="1" applyFont="1"/>
    <xf numFmtId="184" fontId="5" fillId="0" borderId="1" xfId="1" applyNumberFormat="1" applyFont="1" applyFill="1" applyBorder="1" applyProtection="1"/>
    <xf numFmtId="184" fontId="6" fillId="0" borderId="1" xfId="1" applyNumberFormat="1" applyFont="1" applyBorder="1"/>
    <xf numFmtId="183" fontId="7" fillId="0" borderId="0" xfId="0" applyNumberFormat="1" applyFont="1"/>
    <xf numFmtId="183" fontId="8" fillId="0" borderId="0" xfId="0" applyNumberFormat="1" applyFont="1"/>
    <xf numFmtId="184" fontId="5" fillId="0" borderId="1" xfId="0" applyNumberFormat="1" applyFont="1" applyFill="1" applyBorder="1" applyProtection="1"/>
    <xf numFmtId="182" fontId="5" fillId="0" borderId="1" xfId="0" applyNumberFormat="1" applyFont="1" applyBorder="1"/>
    <xf numFmtId="183" fontId="9" fillId="0" borderId="0" xfId="0" applyNumberFormat="1" applyFont="1"/>
    <xf numFmtId="183" fontId="10" fillId="0" borderId="0" xfId="0" applyNumberFormat="1" applyFont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0" fillId="0" borderId="0" xfId="0" applyNumberFormat="1"/>
    <xf numFmtId="0" fontId="6" fillId="0" borderId="1" xfId="0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0" fontId="6" fillId="0" borderId="1" xfId="1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5" fontId="6" fillId="0" borderId="0" xfId="0" applyNumberFormat="1" applyFont="1"/>
    <xf numFmtId="183" fontId="5" fillId="0" borderId="1" xfId="0" applyNumberFormat="1" applyFont="1" applyFill="1" applyBorder="1" applyAlignment="1" applyProtection="1"/>
    <xf numFmtId="183" fontId="5" fillId="0" borderId="1" xfId="0" applyNumberFormat="1" applyFont="1" applyBorder="1" applyAlignment="1"/>
    <xf numFmtId="185" fontId="8" fillId="0" borderId="0" xfId="0" applyNumberFormat="1" applyFont="1"/>
    <xf numFmtId="179" fontId="8" fillId="0" borderId="0" xfId="0" applyNumberFormat="1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82" fontId="6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38" fontId="6" fillId="0" borderId="0" xfId="1" applyFont="1"/>
    <xf numFmtId="38" fontId="6" fillId="0" borderId="1" xfId="1" applyFont="1" applyBorder="1"/>
    <xf numFmtId="183" fontId="6" fillId="0" borderId="0" xfId="0" applyNumberFormat="1" applyFont="1" applyBorder="1"/>
    <xf numFmtId="179" fontId="6" fillId="0" borderId="0" xfId="1" applyNumberFormat="1" applyFont="1"/>
    <xf numFmtId="183" fontId="6" fillId="0" borderId="2" xfId="0" applyNumberFormat="1" applyFont="1" applyBorder="1"/>
    <xf numFmtId="179" fontId="6" fillId="0" borderId="2" xfId="1" applyNumberFormat="1" applyFont="1" applyBorder="1"/>
    <xf numFmtId="179" fontId="5" fillId="0" borderId="1" xfId="1" applyNumberFormat="1" applyFont="1" applyFill="1" applyBorder="1" applyAlignment="1" applyProtection="1">
      <alignment horizontal="right"/>
    </xf>
    <xf numFmtId="0" fontId="6" fillId="0" borderId="1" xfId="0" applyFont="1" applyBorder="1" applyAlignment="1"/>
    <xf numFmtId="183" fontId="6" fillId="0" borderId="0" xfId="1" applyNumberFormat="1" applyFont="1"/>
    <xf numFmtId="182" fontId="5" fillId="0" borderId="1" xfId="1" applyNumberFormat="1" applyFont="1" applyFill="1" applyBorder="1" applyProtection="1"/>
    <xf numFmtId="183" fontId="5" fillId="0" borderId="0" xfId="1" applyNumberFormat="1" applyFont="1"/>
    <xf numFmtId="183" fontId="6" fillId="0" borderId="1" xfId="0" applyNumberFormat="1" applyFont="1" applyBorder="1" applyAlignment="1"/>
    <xf numFmtId="183" fontId="5" fillId="0" borderId="1" xfId="1" applyNumberFormat="1" applyFont="1" applyBorder="1"/>
    <xf numFmtId="182" fontId="5" fillId="0" borderId="0" xfId="1" applyNumberFormat="1" applyFont="1"/>
    <xf numFmtId="0" fontId="6" fillId="2" borderId="1" xfId="0" applyFont="1" applyFill="1" applyBorder="1" applyAlignment="1">
      <alignment vertical="center"/>
    </xf>
    <xf numFmtId="38" fontId="6" fillId="2" borderId="1" xfId="1" applyFont="1" applyFill="1" applyBorder="1" applyAlignment="1">
      <alignment vertical="center"/>
    </xf>
    <xf numFmtId="184" fontId="5" fillId="2" borderId="1" xfId="1" applyNumberFormat="1" applyFont="1" applyFill="1" applyBorder="1" applyProtection="1"/>
    <xf numFmtId="184" fontId="6" fillId="2" borderId="1" xfId="1" applyNumberFormat="1" applyFont="1" applyFill="1" applyBorder="1"/>
    <xf numFmtId="183" fontId="5" fillId="0" borderId="1" xfId="1" applyNumberFormat="1" applyFont="1" applyBorder="1" applyAlignment="1" applyProtection="1">
      <alignment horizontal="right" vertical="center"/>
    </xf>
    <xf numFmtId="179" fontId="6" fillId="0" borderId="1" xfId="1" applyNumberFormat="1" applyFont="1" applyFill="1" applyBorder="1" applyProtection="1"/>
    <xf numFmtId="183" fontId="6" fillId="0" borderId="1" xfId="1" applyNumberFormat="1" applyFont="1" applyFill="1" applyBorder="1" applyProtection="1"/>
    <xf numFmtId="179" fontId="6" fillId="0" borderId="1" xfId="0" applyNumberFormat="1" applyFont="1" applyFill="1" applyBorder="1" applyProtection="1"/>
    <xf numFmtId="179" fontId="6" fillId="0" borderId="1" xfId="1" applyNumberFormat="1" applyFont="1" applyFill="1" applyBorder="1" applyAlignment="1" applyProtection="1">
      <alignment horizontal="right" vertical="center"/>
    </xf>
    <xf numFmtId="178" fontId="6" fillId="0" borderId="2" xfId="1" applyNumberFormat="1" applyFont="1" applyBorder="1" applyAlignment="1">
      <alignment vertical="center"/>
    </xf>
    <xf numFmtId="183" fontId="5" fillId="0" borderId="2" xfId="1" applyNumberFormat="1" applyFont="1" applyBorder="1" applyAlignment="1" applyProtection="1">
      <alignment vertical="center"/>
    </xf>
    <xf numFmtId="183" fontId="6" fillId="0" borderId="2" xfId="1" applyNumberFormat="1" applyFont="1" applyBorder="1" applyAlignment="1">
      <alignment vertical="center"/>
    </xf>
    <xf numFmtId="183" fontId="5" fillId="0" borderId="2" xfId="1" applyNumberFormat="1" applyFont="1" applyBorder="1" applyAlignment="1" applyProtection="1">
      <alignment horizontal="right" vertical="center"/>
    </xf>
    <xf numFmtId="179" fontId="6" fillId="0" borderId="2" xfId="0" applyNumberFormat="1" applyFont="1" applyBorder="1" applyAlignment="1">
      <alignment vertical="center"/>
    </xf>
    <xf numFmtId="181" fontId="6" fillId="0" borderId="2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vertical="center"/>
    </xf>
    <xf numFmtId="183" fontId="6" fillId="0" borderId="2" xfId="0" applyNumberFormat="1" applyFont="1" applyBorder="1" applyAlignment="1">
      <alignment vertical="center"/>
    </xf>
    <xf numFmtId="179" fontId="6" fillId="0" borderId="2" xfId="1" applyNumberFormat="1" applyFont="1" applyFill="1" applyBorder="1" applyProtection="1"/>
    <xf numFmtId="183" fontId="6" fillId="0" borderId="2" xfId="1" applyNumberFormat="1" applyFont="1" applyFill="1" applyBorder="1" applyProtection="1"/>
    <xf numFmtId="179" fontId="6" fillId="0" borderId="2" xfId="0" applyNumberFormat="1" applyFont="1" applyFill="1" applyBorder="1" applyProtection="1"/>
    <xf numFmtId="183" fontId="5" fillId="0" borderId="2" xfId="1" applyNumberFormat="1" applyFont="1" applyFill="1" applyBorder="1" applyProtection="1"/>
    <xf numFmtId="183" fontId="6" fillId="0" borderId="2" xfId="1" applyNumberFormat="1" applyFont="1" applyBorder="1"/>
    <xf numFmtId="183" fontId="6" fillId="0" borderId="1" xfId="0" applyNumberFormat="1" applyFont="1" applyFill="1" applyBorder="1" applyProtection="1"/>
    <xf numFmtId="184" fontId="6" fillId="0" borderId="1" xfId="0" applyNumberFormat="1" applyFont="1" applyFill="1" applyBorder="1" applyProtection="1"/>
    <xf numFmtId="183" fontId="6" fillId="0" borderId="2" xfId="0" applyNumberFormat="1" applyFont="1" applyFill="1" applyBorder="1" applyProtection="1"/>
    <xf numFmtId="183" fontId="6" fillId="0" borderId="1" xfId="0" applyNumberFormat="1" applyFont="1" applyFill="1" applyBorder="1" applyAlignment="1" applyProtection="1"/>
    <xf numFmtId="182" fontId="6" fillId="0" borderId="1" xfId="0" applyNumberFormat="1" applyFont="1" applyFill="1" applyBorder="1" applyProtection="1"/>
    <xf numFmtId="182" fontId="6" fillId="0" borderId="0" xfId="0" applyNumberFormat="1" applyFont="1"/>
    <xf numFmtId="183" fontId="6" fillId="0" borderId="2" xfId="0" applyNumberFormat="1" applyFont="1" applyFill="1" applyBorder="1" applyAlignment="1" applyProtection="1"/>
    <xf numFmtId="0" fontId="6" fillId="3" borderId="1" xfId="0" applyFont="1" applyFill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178" fontId="6" fillId="3" borderId="1" xfId="1" applyNumberFormat="1" applyFont="1" applyFill="1" applyBorder="1" applyAlignment="1">
      <alignment vertical="center"/>
    </xf>
    <xf numFmtId="183" fontId="6" fillId="3" borderId="1" xfId="0" applyNumberFormat="1" applyFont="1" applyFill="1" applyBorder="1" applyAlignment="1">
      <alignment vertical="center"/>
    </xf>
    <xf numFmtId="183" fontId="6" fillId="3" borderId="1" xfId="1" applyNumberFormat="1" applyFont="1" applyFill="1" applyBorder="1" applyAlignment="1">
      <alignment vertical="center"/>
    </xf>
    <xf numFmtId="183" fontId="5" fillId="3" borderId="1" xfId="1" applyNumberFormat="1" applyFont="1" applyFill="1" applyBorder="1" applyAlignment="1" applyProtection="1">
      <alignment vertical="center"/>
    </xf>
    <xf numFmtId="180" fontId="6" fillId="3" borderId="1" xfId="1" applyNumberFormat="1" applyFont="1" applyFill="1" applyBorder="1" applyAlignment="1">
      <alignment vertical="center"/>
    </xf>
    <xf numFmtId="179" fontId="6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</xf>
    <xf numFmtId="183" fontId="6" fillId="3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182" fontId="6" fillId="3" borderId="1" xfId="0" applyNumberFormat="1" applyFont="1" applyFill="1" applyBorder="1"/>
    <xf numFmtId="182" fontId="6" fillId="3" borderId="1" xfId="1" applyNumberFormat="1" applyFont="1" applyFill="1" applyBorder="1"/>
    <xf numFmtId="183" fontId="6" fillId="0" borderId="0" xfId="0" applyNumberFormat="1" applyFont="1" applyAlignment="1">
      <alignment horizontal="center"/>
    </xf>
    <xf numFmtId="179" fontId="5" fillId="3" borderId="1" xfId="0" applyNumberFormat="1" applyFont="1" applyFill="1" applyBorder="1" applyAlignment="1" applyProtection="1">
      <alignment vertical="center"/>
    </xf>
    <xf numFmtId="179" fontId="5" fillId="3" borderId="1" xfId="0" applyNumberFormat="1" applyFont="1" applyFill="1" applyBorder="1" applyAlignment="1" applyProtection="1"/>
    <xf numFmtId="18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83" fontId="5" fillId="3" borderId="1" xfId="0" applyNumberFormat="1" applyFont="1" applyFill="1" applyBorder="1" applyProtection="1"/>
    <xf numFmtId="184" fontId="5" fillId="3" borderId="1" xfId="0" applyNumberFormat="1" applyFont="1" applyFill="1" applyBorder="1" applyProtection="1"/>
    <xf numFmtId="182" fontId="5" fillId="3" borderId="1" xfId="0" applyNumberFormat="1" applyFont="1" applyFill="1" applyBorder="1"/>
    <xf numFmtId="183" fontId="5" fillId="3" borderId="1" xfId="0" applyNumberFormat="1" applyFont="1" applyFill="1" applyBorder="1" applyAlignment="1" applyProtection="1"/>
    <xf numFmtId="182" fontId="5" fillId="3" borderId="1" xfId="0" applyNumberFormat="1" applyFont="1" applyFill="1" applyBorder="1" applyProtection="1"/>
  </cellXfs>
  <cellStyles count="28">
    <cellStyle name="パーセント 2" xfId="4" xr:uid="{00000000-0005-0000-0000-000000000000}"/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10" xr:uid="{00000000-0005-0000-0000-000006000000}"/>
    <cellStyle name="通貨 2" xfId="11" xr:uid="{00000000-0005-0000-0000-000007000000}"/>
    <cellStyle name="通貨 3" xfId="12" xr:uid="{00000000-0005-0000-0000-000008000000}"/>
    <cellStyle name="標準" xfId="0" builtinId="0"/>
    <cellStyle name="標準 2" xfId="3" xr:uid="{00000000-0005-0000-0000-00000A000000}"/>
    <cellStyle name="標準 2 2" xfId="13" xr:uid="{00000000-0005-0000-0000-00000B000000}"/>
    <cellStyle name="標準 2 3" xfId="14" xr:uid="{00000000-0005-0000-0000-00000C000000}"/>
    <cellStyle name="標準 2 4" xfId="26" xr:uid="{00000000-0005-0000-0000-00000D000000}"/>
    <cellStyle name="標準 2_2007AJAHO401600" xfId="15" xr:uid="{00000000-0005-0000-0000-00000E000000}"/>
    <cellStyle name="標準 3" xfId="16" xr:uid="{00000000-0005-0000-0000-00000F000000}"/>
    <cellStyle name="標準 3 2" xfId="17" xr:uid="{00000000-0005-0000-0000-000010000000}"/>
    <cellStyle name="標準 3 3" xfId="27" xr:uid="{00000000-0005-0000-0000-000011000000}"/>
    <cellStyle name="標準 3_APAHO401000" xfId="18" xr:uid="{00000000-0005-0000-0000-000012000000}"/>
    <cellStyle name="標準 4" xfId="19" xr:uid="{00000000-0005-0000-0000-000013000000}"/>
    <cellStyle name="標準 4 2" xfId="20" xr:uid="{00000000-0005-0000-0000-000014000000}"/>
    <cellStyle name="標準 4_APAHO401000" xfId="21" xr:uid="{00000000-0005-0000-0000-000015000000}"/>
    <cellStyle name="標準 5" xfId="22" xr:uid="{00000000-0005-0000-0000-000019000000}"/>
    <cellStyle name="標準 6" xfId="23" xr:uid="{00000000-0005-0000-0000-00001A000000}"/>
    <cellStyle name="標準 6 2" xfId="24" xr:uid="{00000000-0005-0000-0000-00001B000000}"/>
    <cellStyle name="標準 6_APAHO401000" xfId="25" xr:uid="{00000000-0005-0000-0000-00001C000000}"/>
    <cellStyle name="標準 7" xfId="2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774668928"/>
          <c:y val="2.882205513784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038502375838172E-2"/>
          <c:y val="0.10047437162669291"/>
          <c:w val="0.86066198225421742"/>
          <c:h val="0.7366193544601608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38758813</c:v>
                </c:pt>
                <c:pt idx="1">
                  <c:v>41877006</c:v>
                </c:pt>
                <c:pt idx="2">
                  <c:v>41921199</c:v>
                </c:pt>
                <c:pt idx="3">
                  <c:v>42295955</c:v>
                </c:pt>
                <c:pt idx="4">
                  <c:v>43898130</c:v>
                </c:pt>
                <c:pt idx="5">
                  <c:v>42774107</c:v>
                </c:pt>
                <c:pt idx="6">
                  <c:v>43647928</c:v>
                </c:pt>
                <c:pt idx="7">
                  <c:v>46434374</c:v>
                </c:pt>
                <c:pt idx="8">
                  <c:v>46477882</c:v>
                </c:pt>
                <c:pt idx="9">
                  <c:v>45262105</c:v>
                </c:pt>
                <c:pt idx="10">
                  <c:v>42869430</c:v>
                </c:pt>
                <c:pt idx="11">
                  <c:v>42371527</c:v>
                </c:pt>
                <c:pt idx="12">
                  <c:v>41532149</c:v>
                </c:pt>
                <c:pt idx="13">
                  <c:v>41324035</c:v>
                </c:pt>
                <c:pt idx="14">
                  <c:v>47249672</c:v>
                </c:pt>
                <c:pt idx="15">
                  <c:v>42643036</c:v>
                </c:pt>
                <c:pt idx="16">
                  <c:v>40842550</c:v>
                </c:pt>
                <c:pt idx="17">
                  <c:v>40123407</c:v>
                </c:pt>
                <c:pt idx="18">
                  <c:v>44654253</c:v>
                </c:pt>
                <c:pt idx="19">
                  <c:v>45352732</c:v>
                </c:pt>
                <c:pt idx="20">
                  <c:v>43734016</c:v>
                </c:pt>
                <c:pt idx="21">
                  <c:v>44498309</c:v>
                </c:pt>
                <c:pt idx="22">
                  <c:v>46448970</c:v>
                </c:pt>
                <c:pt idx="23">
                  <c:v>45048712</c:v>
                </c:pt>
                <c:pt idx="24">
                  <c:v>45309834</c:v>
                </c:pt>
                <c:pt idx="25">
                  <c:v>44685218</c:v>
                </c:pt>
                <c:pt idx="26">
                  <c:v>46486216</c:v>
                </c:pt>
                <c:pt idx="27">
                  <c:v>45994245</c:v>
                </c:pt>
                <c:pt idx="28">
                  <c:v>42536800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A-421E-9722-633D7E4A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8916608"/>
        <c:axId val="138918528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15256530</c:v>
                </c:pt>
                <c:pt idx="1">
                  <c:v>16281691</c:v>
                </c:pt>
                <c:pt idx="2">
                  <c:v>16278580</c:v>
                </c:pt>
                <c:pt idx="3">
                  <c:v>15602663</c:v>
                </c:pt>
                <c:pt idx="4">
                  <c:v>16045496</c:v>
                </c:pt>
                <c:pt idx="5">
                  <c:v>16017615</c:v>
                </c:pt>
                <c:pt idx="6">
                  <c:v>16438128</c:v>
                </c:pt>
                <c:pt idx="7">
                  <c:v>16046058</c:v>
                </c:pt>
                <c:pt idx="8">
                  <c:v>16075308</c:v>
                </c:pt>
                <c:pt idx="9">
                  <c:v>15745529</c:v>
                </c:pt>
                <c:pt idx="10">
                  <c:v>15477387</c:v>
                </c:pt>
                <c:pt idx="11">
                  <c:v>14887030</c:v>
                </c:pt>
                <c:pt idx="12">
                  <c:v>14387904</c:v>
                </c:pt>
                <c:pt idx="13">
                  <c:v>14210765</c:v>
                </c:pt>
                <c:pt idx="14">
                  <c:v>14114938</c:v>
                </c:pt>
                <c:pt idx="15">
                  <c:v>14225246</c:v>
                </c:pt>
                <c:pt idx="16">
                  <c:v>15275262</c:v>
                </c:pt>
                <c:pt idx="17">
                  <c:v>15124802</c:v>
                </c:pt>
                <c:pt idx="18">
                  <c:v>14382612</c:v>
                </c:pt>
                <c:pt idx="19">
                  <c:v>13883824</c:v>
                </c:pt>
                <c:pt idx="20">
                  <c:v>14038101</c:v>
                </c:pt>
                <c:pt idx="21">
                  <c:v>13536634</c:v>
                </c:pt>
                <c:pt idx="22">
                  <c:v>13424428</c:v>
                </c:pt>
                <c:pt idx="23">
                  <c:v>13515557</c:v>
                </c:pt>
                <c:pt idx="24">
                  <c:v>13166812</c:v>
                </c:pt>
                <c:pt idx="25">
                  <c:v>13334092</c:v>
                </c:pt>
                <c:pt idx="26">
                  <c:v>13533637</c:v>
                </c:pt>
                <c:pt idx="27">
                  <c:v>13273544</c:v>
                </c:pt>
                <c:pt idx="28">
                  <c:v>13268735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A-421E-9722-633D7E4A6A96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7400403</c:v>
                </c:pt>
                <c:pt idx="1">
                  <c:v>7555977</c:v>
                </c:pt>
                <c:pt idx="2">
                  <c:v>6925969</c:v>
                </c:pt>
                <c:pt idx="3">
                  <c:v>7366475</c:v>
                </c:pt>
                <c:pt idx="4">
                  <c:v>8155653</c:v>
                </c:pt>
                <c:pt idx="5">
                  <c:v>8248293</c:v>
                </c:pt>
                <c:pt idx="6">
                  <c:v>8684453</c:v>
                </c:pt>
                <c:pt idx="7">
                  <c:v>9131871</c:v>
                </c:pt>
                <c:pt idx="8">
                  <c:v>10024980</c:v>
                </c:pt>
                <c:pt idx="9">
                  <c:v>10594844</c:v>
                </c:pt>
                <c:pt idx="10">
                  <c:v>9311545</c:v>
                </c:pt>
                <c:pt idx="11">
                  <c:v>8667488</c:v>
                </c:pt>
                <c:pt idx="12">
                  <c:v>8233506</c:v>
                </c:pt>
                <c:pt idx="13">
                  <c:v>7771142</c:v>
                </c:pt>
                <c:pt idx="14">
                  <c:v>7854173</c:v>
                </c:pt>
                <c:pt idx="15">
                  <c:v>7789898</c:v>
                </c:pt>
                <c:pt idx="16">
                  <c:v>7300054</c:v>
                </c:pt>
                <c:pt idx="17">
                  <c:v>7741177</c:v>
                </c:pt>
                <c:pt idx="18">
                  <c:v>8261120</c:v>
                </c:pt>
                <c:pt idx="19">
                  <c:v>8920029</c:v>
                </c:pt>
                <c:pt idx="20">
                  <c:v>9840242</c:v>
                </c:pt>
                <c:pt idx="21">
                  <c:v>11014711</c:v>
                </c:pt>
                <c:pt idx="22">
                  <c:v>10653880</c:v>
                </c:pt>
                <c:pt idx="23">
                  <c:v>9959874</c:v>
                </c:pt>
                <c:pt idx="24">
                  <c:v>10458417</c:v>
                </c:pt>
                <c:pt idx="25">
                  <c:v>9919882</c:v>
                </c:pt>
                <c:pt idx="26">
                  <c:v>9682532</c:v>
                </c:pt>
                <c:pt idx="27">
                  <c:v>9371490</c:v>
                </c:pt>
                <c:pt idx="28">
                  <c:v>9851037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FA-421E-9722-633D7E4A6A96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2416703</c:v>
                </c:pt>
                <c:pt idx="1">
                  <c:v>2736857</c:v>
                </c:pt>
                <c:pt idx="2">
                  <c:v>2990481</c:v>
                </c:pt>
                <c:pt idx="3">
                  <c:v>3134705</c:v>
                </c:pt>
                <c:pt idx="4">
                  <c:v>3151837</c:v>
                </c:pt>
                <c:pt idx="5">
                  <c:v>2876172</c:v>
                </c:pt>
                <c:pt idx="6">
                  <c:v>2733876</c:v>
                </c:pt>
                <c:pt idx="7">
                  <c:v>3543485</c:v>
                </c:pt>
                <c:pt idx="8">
                  <c:v>4266177</c:v>
                </c:pt>
                <c:pt idx="9">
                  <c:v>2717248</c:v>
                </c:pt>
                <c:pt idx="10">
                  <c:v>2643348</c:v>
                </c:pt>
                <c:pt idx="11">
                  <c:v>2986003</c:v>
                </c:pt>
                <c:pt idx="12">
                  <c:v>2711440</c:v>
                </c:pt>
                <c:pt idx="13">
                  <c:v>2950798</c:v>
                </c:pt>
                <c:pt idx="14">
                  <c:v>2869814</c:v>
                </c:pt>
                <c:pt idx="15">
                  <c:v>2748125</c:v>
                </c:pt>
                <c:pt idx="16">
                  <c:v>4599812</c:v>
                </c:pt>
                <c:pt idx="17">
                  <c:v>3274140</c:v>
                </c:pt>
                <c:pt idx="18">
                  <c:v>6825798</c:v>
                </c:pt>
                <c:pt idx="19">
                  <c:v>6367179</c:v>
                </c:pt>
                <c:pt idx="20">
                  <c:v>4218299</c:v>
                </c:pt>
                <c:pt idx="21">
                  <c:v>4565827</c:v>
                </c:pt>
                <c:pt idx="22">
                  <c:v>5523399</c:v>
                </c:pt>
                <c:pt idx="23">
                  <c:v>5351241</c:v>
                </c:pt>
                <c:pt idx="24">
                  <c:v>4787608</c:v>
                </c:pt>
                <c:pt idx="25">
                  <c:v>4734265</c:v>
                </c:pt>
                <c:pt idx="26">
                  <c:v>4585329</c:v>
                </c:pt>
                <c:pt idx="27">
                  <c:v>4481287</c:v>
                </c:pt>
                <c:pt idx="28">
                  <c:v>4454881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FA-421E-9722-633D7E4A6A96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2014501</c:v>
                </c:pt>
                <c:pt idx="1">
                  <c:v>1829743</c:v>
                </c:pt>
                <c:pt idx="2">
                  <c:v>1893026</c:v>
                </c:pt>
                <c:pt idx="3">
                  <c:v>1963509</c:v>
                </c:pt>
                <c:pt idx="4">
                  <c:v>2066092</c:v>
                </c:pt>
                <c:pt idx="5">
                  <c:v>2129484</c:v>
                </c:pt>
                <c:pt idx="6">
                  <c:v>2550814</c:v>
                </c:pt>
                <c:pt idx="7">
                  <c:v>3402712</c:v>
                </c:pt>
                <c:pt idx="8">
                  <c:v>2520680</c:v>
                </c:pt>
                <c:pt idx="9">
                  <c:v>2567021</c:v>
                </c:pt>
                <c:pt idx="10">
                  <c:v>2124652</c:v>
                </c:pt>
                <c:pt idx="11">
                  <c:v>1897952</c:v>
                </c:pt>
                <c:pt idx="12">
                  <c:v>2528857</c:v>
                </c:pt>
                <c:pt idx="13">
                  <c:v>2732810</c:v>
                </c:pt>
                <c:pt idx="14">
                  <c:v>3628234</c:v>
                </c:pt>
                <c:pt idx="15">
                  <c:v>3358444</c:v>
                </c:pt>
                <c:pt idx="16">
                  <c:v>2702636</c:v>
                </c:pt>
                <c:pt idx="17">
                  <c:v>2834549</c:v>
                </c:pt>
                <c:pt idx="18">
                  <c:v>3290043</c:v>
                </c:pt>
                <c:pt idx="19">
                  <c:v>3560554</c:v>
                </c:pt>
                <c:pt idx="20">
                  <c:v>3703162</c:v>
                </c:pt>
                <c:pt idx="21">
                  <c:v>2498589</c:v>
                </c:pt>
                <c:pt idx="22">
                  <c:v>2513407</c:v>
                </c:pt>
                <c:pt idx="23">
                  <c:v>2621964</c:v>
                </c:pt>
                <c:pt idx="24">
                  <c:v>2970998</c:v>
                </c:pt>
                <c:pt idx="25">
                  <c:v>3033173</c:v>
                </c:pt>
                <c:pt idx="26">
                  <c:v>2770825</c:v>
                </c:pt>
                <c:pt idx="27">
                  <c:v>2647997</c:v>
                </c:pt>
                <c:pt idx="28">
                  <c:v>2717776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FA-421E-9722-633D7E4A6A96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2560850</c:v>
                </c:pt>
                <c:pt idx="1">
                  <c:v>3970400</c:v>
                </c:pt>
                <c:pt idx="2">
                  <c:v>4472820</c:v>
                </c:pt>
                <c:pt idx="3">
                  <c:v>5148680</c:v>
                </c:pt>
                <c:pt idx="4">
                  <c:v>5205000</c:v>
                </c:pt>
                <c:pt idx="5">
                  <c:v>5550000</c:v>
                </c:pt>
                <c:pt idx="6">
                  <c:v>4764900</c:v>
                </c:pt>
                <c:pt idx="7">
                  <c:v>5486400</c:v>
                </c:pt>
                <c:pt idx="8">
                  <c:v>4273900</c:v>
                </c:pt>
                <c:pt idx="9">
                  <c:v>4284100</c:v>
                </c:pt>
                <c:pt idx="10">
                  <c:v>4332600</c:v>
                </c:pt>
                <c:pt idx="11">
                  <c:v>5120196</c:v>
                </c:pt>
                <c:pt idx="12">
                  <c:v>4841000</c:v>
                </c:pt>
                <c:pt idx="13">
                  <c:v>4203400</c:v>
                </c:pt>
                <c:pt idx="14">
                  <c:v>4524500</c:v>
                </c:pt>
                <c:pt idx="15">
                  <c:v>5777900</c:v>
                </c:pt>
                <c:pt idx="16">
                  <c:v>3507100</c:v>
                </c:pt>
                <c:pt idx="17">
                  <c:v>4655700</c:v>
                </c:pt>
                <c:pt idx="18">
                  <c:v>5263300</c:v>
                </c:pt>
                <c:pt idx="19">
                  <c:v>5354000</c:v>
                </c:pt>
                <c:pt idx="20">
                  <c:v>4599500</c:v>
                </c:pt>
                <c:pt idx="21">
                  <c:v>5545100</c:v>
                </c:pt>
                <c:pt idx="22">
                  <c:v>6245900</c:v>
                </c:pt>
                <c:pt idx="23">
                  <c:v>5575500</c:v>
                </c:pt>
                <c:pt idx="24">
                  <c:v>6290400</c:v>
                </c:pt>
                <c:pt idx="25">
                  <c:v>5702400</c:v>
                </c:pt>
                <c:pt idx="26">
                  <c:v>8212700</c:v>
                </c:pt>
                <c:pt idx="27">
                  <c:v>7784900</c:v>
                </c:pt>
                <c:pt idx="28">
                  <c:v>4533600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FA-421E-9722-633D7E4A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32992"/>
        <c:axId val="138934528"/>
      </c:lineChart>
      <c:catAx>
        <c:axId val="13891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1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918528"/>
        <c:scaling>
          <c:orientation val="minMax"/>
          <c:max val="5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5590551181102358E-2"/>
              <c:y val="4.8192824581137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16608"/>
        <c:crosses val="autoZero"/>
        <c:crossBetween val="between"/>
      </c:valAx>
      <c:catAx>
        <c:axId val="13893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8934528"/>
        <c:crosses val="autoZero"/>
        <c:auto val="0"/>
        <c:lblAlgn val="ctr"/>
        <c:lblOffset val="100"/>
        <c:noMultiLvlLbl val="0"/>
      </c:catAx>
      <c:valAx>
        <c:axId val="138934528"/>
        <c:scaling>
          <c:orientation val="minMax"/>
          <c:max val="18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698093938086275"/>
              <c:y val="5.4216903798151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329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32453841534356"/>
          <c:y val="0.92105378275084038"/>
          <c:w val="0.73787924232845126"/>
          <c:h val="5.60664723326680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49228994703795392"/>
          <c:y val="2.7285874979913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6669991514673E-2"/>
          <c:y val="0.10828899979323076"/>
          <c:w val="0.89927678033545178"/>
          <c:h val="0.7420193853363484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グラフ!$P$199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グラフ!$Q$197:$AT$197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グラフ!$Q$199:$AT$199</c:f>
              <c:numCache>
                <c:formatCode>#,##0,</c:formatCode>
                <c:ptCount val="29"/>
                <c:pt idx="0">
                  <c:v>23734946</c:v>
                </c:pt>
                <c:pt idx="1">
                  <c:v>26039707</c:v>
                </c:pt>
                <c:pt idx="2">
                  <c:v>28484266</c:v>
                </c:pt>
                <c:pt idx="3">
                  <c:v>31260204</c:v>
                </c:pt>
                <c:pt idx="4">
                  <c:v>34116758</c:v>
                </c:pt>
                <c:pt idx="5">
                  <c:v>37088678</c:v>
                </c:pt>
                <c:pt idx="6">
                  <c:v>38674458</c:v>
                </c:pt>
                <c:pt idx="7">
                  <c:v>41020446</c:v>
                </c:pt>
                <c:pt idx="8">
                  <c:v>41850790</c:v>
                </c:pt>
                <c:pt idx="9">
                  <c:v>42473079</c:v>
                </c:pt>
                <c:pt idx="10">
                  <c:v>42905735</c:v>
                </c:pt>
                <c:pt idx="11">
                  <c:v>43973320</c:v>
                </c:pt>
                <c:pt idx="12">
                  <c:v>44585461</c:v>
                </c:pt>
                <c:pt idx="13">
                  <c:v>44481892</c:v>
                </c:pt>
                <c:pt idx="14">
                  <c:v>46925949</c:v>
                </c:pt>
                <c:pt idx="15">
                  <c:v>47938180</c:v>
                </c:pt>
                <c:pt idx="16">
                  <c:v>46422669</c:v>
                </c:pt>
                <c:pt idx="17">
                  <c:v>46292562</c:v>
                </c:pt>
                <c:pt idx="18">
                  <c:v>46852978</c:v>
                </c:pt>
                <c:pt idx="19">
                  <c:v>47676381</c:v>
                </c:pt>
                <c:pt idx="20">
                  <c:v>47752795</c:v>
                </c:pt>
                <c:pt idx="21">
                  <c:v>48793262</c:v>
                </c:pt>
                <c:pt idx="22">
                  <c:v>50638150</c:v>
                </c:pt>
                <c:pt idx="23">
                  <c:v>51853931</c:v>
                </c:pt>
                <c:pt idx="24">
                  <c:v>53694707</c:v>
                </c:pt>
                <c:pt idx="25">
                  <c:v>54888202</c:v>
                </c:pt>
                <c:pt idx="26">
                  <c:v>58417383</c:v>
                </c:pt>
                <c:pt idx="27">
                  <c:v>61274009</c:v>
                </c:pt>
                <c:pt idx="28">
                  <c:v>60436150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0-44A6-B03C-AE1ADB01449C}"/>
            </c:ext>
          </c:extLst>
        </c:ser>
        <c:ser>
          <c:idx val="2"/>
          <c:order val="2"/>
          <c:tx>
            <c:strRef>
              <c:f>グラフ!$P$200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グラフ!$Q$197:$AT$197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681600</c:v>
                </c:pt>
                <c:pt idx="11">
                  <c:v>2122400</c:v>
                </c:pt>
                <c:pt idx="12">
                  <c:v>4675612</c:v>
                </c:pt>
                <c:pt idx="13">
                  <c:v>6476803</c:v>
                </c:pt>
                <c:pt idx="14">
                  <c:v>7821080</c:v>
                </c:pt>
                <c:pt idx="15">
                  <c:v>8894511</c:v>
                </c:pt>
                <c:pt idx="16">
                  <c:v>9681823</c:v>
                </c:pt>
                <c:pt idx="17">
                  <c:v>10311756</c:v>
                </c:pt>
                <c:pt idx="18">
                  <c:v>11428730</c:v>
                </c:pt>
                <c:pt idx="19">
                  <c:v>13285228</c:v>
                </c:pt>
                <c:pt idx="20">
                  <c:v>14732075</c:v>
                </c:pt>
                <c:pt idx="21">
                  <c:v>16282803</c:v>
                </c:pt>
                <c:pt idx="22">
                  <c:v>17931781</c:v>
                </c:pt>
                <c:pt idx="23">
                  <c:v>19135005</c:v>
                </c:pt>
                <c:pt idx="24">
                  <c:v>20040455</c:v>
                </c:pt>
                <c:pt idx="25">
                  <c:v>20421391</c:v>
                </c:pt>
                <c:pt idx="26">
                  <c:v>20680233</c:v>
                </c:pt>
                <c:pt idx="27">
                  <c:v>20720588</c:v>
                </c:pt>
                <c:pt idx="28">
                  <c:v>20398108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7-4DD1-ABE8-56D9C064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045120"/>
        <c:axId val="139059584"/>
      </c:barChart>
      <c:lineChart>
        <c:grouping val="standard"/>
        <c:varyColors val="0"/>
        <c:ser>
          <c:idx val="1"/>
          <c:order val="0"/>
          <c:tx>
            <c:strRef>
              <c:f>グラフ!$P$198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グラフ!$Q$197:$AT$197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グラフ!$Q$198:$AT$198</c:f>
              <c:numCache>
                <c:formatCode>#,##0,</c:formatCode>
                <c:ptCount val="29"/>
                <c:pt idx="0">
                  <c:v>37001114</c:v>
                </c:pt>
                <c:pt idx="1">
                  <c:v>40081636</c:v>
                </c:pt>
                <c:pt idx="2">
                  <c:v>40820045</c:v>
                </c:pt>
                <c:pt idx="3">
                  <c:v>40840058</c:v>
                </c:pt>
                <c:pt idx="4">
                  <c:v>42411943</c:v>
                </c:pt>
                <c:pt idx="5">
                  <c:v>41275148</c:v>
                </c:pt>
                <c:pt idx="6">
                  <c:v>42288159</c:v>
                </c:pt>
                <c:pt idx="7">
                  <c:v>44810854</c:v>
                </c:pt>
                <c:pt idx="8">
                  <c:v>44553101</c:v>
                </c:pt>
                <c:pt idx="9">
                  <c:v>43305578</c:v>
                </c:pt>
                <c:pt idx="10">
                  <c:v>40928399</c:v>
                </c:pt>
                <c:pt idx="11">
                  <c:v>40958724</c:v>
                </c:pt>
                <c:pt idx="12">
                  <c:v>40066960</c:v>
                </c:pt>
                <c:pt idx="13">
                  <c:v>39887629</c:v>
                </c:pt>
                <c:pt idx="14">
                  <c:v>45675969</c:v>
                </c:pt>
                <c:pt idx="15">
                  <c:v>40084112</c:v>
                </c:pt>
                <c:pt idx="16">
                  <c:v>39659698</c:v>
                </c:pt>
                <c:pt idx="17">
                  <c:v>38402851</c:v>
                </c:pt>
                <c:pt idx="18">
                  <c:v>42258441</c:v>
                </c:pt>
                <c:pt idx="19">
                  <c:v>42925118</c:v>
                </c:pt>
                <c:pt idx="20">
                  <c:v>41191458</c:v>
                </c:pt>
                <c:pt idx="21">
                  <c:v>41351360</c:v>
                </c:pt>
                <c:pt idx="22">
                  <c:v>44325562</c:v>
                </c:pt>
                <c:pt idx="23">
                  <c:v>43010524</c:v>
                </c:pt>
                <c:pt idx="24">
                  <c:v>43192690</c:v>
                </c:pt>
                <c:pt idx="25">
                  <c:v>42895017</c:v>
                </c:pt>
                <c:pt idx="26">
                  <c:v>44856632</c:v>
                </c:pt>
                <c:pt idx="27">
                  <c:v>45106885</c:v>
                </c:pt>
                <c:pt idx="28">
                  <c:v>41796443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0-44A6-B03C-AE1ADB014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45120"/>
        <c:axId val="139059584"/>
      </c:lineChart>
      <c:catAx>
        <c:axId val="13904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59584"/>
        <c:crossesAt val="0"/>
        <c:auto val="0"/>
        <c:lblAlgn val="ctr"/>
        <c:lblOffset val="0"/>
        <c:tickLblSkip val="1"/>
        <c:tickMarkSkip val="1"/>
        <c:noMultiLvlLbl val="0"/>
      </c:catAx>
      <c:valAx>
        <c:axId val="139059584"/>
        <c:scaling>
          <c:orientation val="minMax"/>
          <c:max val="650000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9900234495554849E-2"/>
              <c:y val="6.04576333038584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45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03633621170383"/>
          <c:y val="0.92873028148267178"/>
          <c:w val="0.47527234875075791"/>
          <c:h val="5.21370654561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46088194429862739"/>
          <c:y val="2.3575735191729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723925442325E-2"/>
          <c:y val="9.1067495309878774E-2"/>
          <c:w val="0.92871106214387222"/>
          <c:h val="0.767371762073744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グラフ!$P$159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グラフ!$Q$158:$AT$158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グラフ!$Q$159:$AT$159</c:f>
              <c:numCache>
                <c:formatCode>#,##0,</c:formatCode>
                <c:ptCount val="29"/>
                <c:pt idx="0">
                  <c:v>3227848</c:v>
                </c:pt>
                <c:pt idx="1">
                  <c:v>3330079</c:v>
                </c:pt>
                <c:pt idx="2">
                  <c:v>3544863</c:v>
                </c:pt>
                <c:pt idx="3">
                  <c:v>3037304</c:v>
                </c:pt>
                <c:pt idx="4">
                  <c:v>3463160</c:v>
                </c:pt>
                <c:pt idx="5">
                  <c:v>2346960</c:v>
                </c:pt>
                <c:pt idx="6">
                  <c:v>1690859</c:v>
                </c:pt>
                <c:pt idx="7">
                  <c:v>2506276</c:v>
                </c:pt>
                <c:pt idx="8">
                  <c:v>2220768</c:v>
                </c:pt>
                <c:pt idx="9">
                  <c:v>2465244</c:v>
                </c:pt>
                <c:pt idx="10">
                  <c:v>1716113</c:v>
                </c:pt>
                <c:pt idx="11">
                  <c:v>2483055</c:v>
                </c:pt>
                <c:pt idx="12">
                  <c:v>1075369</c:v>
                </c:pt>
                <c:pt idx="13">
                  <c:v>1637895</c:v>
                </c:pt>
                <c:pt idx="14">
                  <c:v>1700967</c:v>
                </c:pt>
                <c:pt idx="15">
                  <c:v>1734579</c:v>
                </c:pt>
                <c:pt idx="16">
                  <c:v>3503066</c:v>
                </c:pt>
                <c:pt idx="17">
                  <c:v>4053243</c:v>
                </c:pt>
                <c:pt idx="18">
                  <c:v>5838517</c:v>
                </c:pt>
                <c:pt idx="19">
                  <c:v>5154831</c:v>
                </c:pt>
                <c:pt idx="20">
                  <c:v>1665757</c:v>
                </c:pt>
                <c:pt idx="21">
                  <c:v>2544232</c:v>
                </c:pt>
                <c:pt idx="22">
                  <c:v>4009683</c:v>
                </c:pt>
                <c:pt idx="23">
                  <c:v>3380965</c:v>
                </c:pt>
                <c:pt idx="24">
                  <c:v>2035171</c:v>
                </c:pt>
                <c:pt idx="25">
                  <c:v>1505631</c:v>
                </c:pt>
                <c:pt idx="26">
                  <c:v>2106625</c:v>
                </c:pt>
                <c:pt idx="27">
                  <c:v>1895922</c:v>
                </c:pt>
                <c:pt idx="28">
                  <c:v>1198941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5-4C7D-9901-9DB5A8675E14}"/>
            </c:ext>
          </c:extLst>
        </c:ser>
        <c:ser>
          <c:idx val="1"/>
          <c:order val="1"/>
          <c:tx>
            <c:strRef>
              <c:f>グラフ!$P$160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グラフ!$Q$158:$AT$158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グラフ!$Q$160:$AT$160</c:f>
              <c:numCache>
                <c:formatCode>#,##0,</c:formatCode>
                <c:ptCount val="29"/>
                <c:pt idx="0">
                  <c:v>7397213</c:v>
                </c:pt>
                <c:pt idx="1">
                  <c:v>8624922</c:v>
                </c:pt>
                <c:pt idx="2">
                  <c:v>8884573</c:v>
                </c:pt>
                <c:pt idx="3">
                  <c:v>8789743</c:v>
                </c:pt>
                <c:pt idx="4">
                  <c:v>8300646</c:v>
                </c:pt>
                <c:pt idx="5">
                  <c:v>8133625</c:v>
                </c:pt>
                <c:pt idx="6">
                  <c:v>8330218</c:v>
                </c:pt>
                <c:pt idx="7">
                  <c:v>9223550</c:v>
                </c:pt>
                <c:pt idx="8">
                  <c:v>7175226</c:v>
                </c:pt>
                <c:pt idx="9">
                  <c:v>6570821</c:v>
                </c:pt>
                <c:pt idx="10">
                  <c:v>5593906</c:v>
                </c:pt>
                <c:pt idx="11">
                  <c:v>5852170</c:v>
                </c:pt>
                <c:pt idx="12">
                  <c:v>5095922</c:v>
                </c:pt>
                <c:pt idx="13">
                  <c:v>4219083</c:v>
                </c:pt>
                <c:pt idx="14">
                  <c:v>7633319</c:v>
                </c:pt>
                <c:pt idx="15">
                  <c:v>3459237</c:v>
                </c:pt>
                <c:pt idx="16">
                  <c:v>2913634</c:v>
                </c:pt>
                <c:pt idx="17">
                  <c:v>3123807</c:v>
                </c:pt>
                <c:pt idx="18">
                  <c:v>3455182</c:v>
                </c:pt>
                <c:pt idx="19">
                  <c:v>3390945</c:v>
                </c:pt>
                <c:pt idx="20">
                  <c:v>4632861</c:v>
                </c:pt>
                <c:pt idx="21">
                  <c:v>4017949</c:v>
                </c:pt>
                <c:pt idx="22">
                  <c:v>4595046</c:v>
                </c:pt>
                <c:pt idx="23">
                  <c:v>3442236</c:v>
                </c:pt>
                <c:pt idx="24">
                  <c:v>4706957</c:v>
                </c:pt>
                <c:pt idx="25">
                  <c:v>4470030</c:v>
                </c:pt>
                <c:pt idx="26">
                  <c:v>6582532</c:v>
                </c:pt>
                <c:pt idx="27">
                  <c:v>6864777</c:v>
                </c:pt>
                <c:pt idx="28">
                  <c:v>3679248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5-4C7D-9901-9DB5A8675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208960"/>
        <c:axId val="139243520"/>
      </c:barChart>
      <c:catAx>
        <c:axId val="13920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2435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924352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0855952364706571E-2"/>
              <c:y val="5.24590424180848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208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956672443674183"/>
          <c:y val="0.9333032249091221"/>
          <c:w val="0.56325845967694255"/>
          <c:h val="4.9224369235773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41033345781284586"/>
          <c:y val="2.4384657321368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84785505217195E-2"/>
          <c:y val="8.1453678920832245E-2"/>
          <c:w val="0.85913173958100475"/>
          <c:h val="0.72010454605085916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グラフ!$P$128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37001114</c:v>
                </c:pt>
                <c:pt idx="1">
                  <c:v>40081356</c:v>
                </c:pt>
                <c:pt idx="2">
                  <c:v>40820045</c:v>
                </c:pt>
                <c:pt idx="3">
                  <c:v>40840058</c:v>
                </c:pt>
                <c:pt idx="4">
                  <c:v>42411943</c:v>
                </c:pt>
                <c:pt idx="5">
                  <c:v>41274431</c:v>
                </c:pt>
                <c:pt idx="6">
                  <c:v>42288159</c:v>
                </c:pt>
                <c:pt idx="7">
                  <c:v>44810854</c:v>
                </c:pt>
                <c:pt idx="8">
                  <c:v>44553079</c:v>
                </c:pt>
                <c:pt idx="9">
                  <c:v>43305578</c:v>
                </c:pt>
                <c:pt idx="10">
                  <c:v>40928399</c:v>
                </c:pt>
                <c:pt idx="11">
                  <c:v>40958724</c:v>
                </c:pt>
                <c:pt idx="12">
                  <c:v>40316622</c:v>
                </c:pt>
                <c:pt idx="13">
                  <c:v>39887636</c:v>
                </c:pt>
                <c:pt idx="14">
                  <c:v>45675970</c:v>
                </c:pt>
                <c:pt idx="15">
                  <c:v>40084113</c:v>
                </c:pt>
                <c:pt idx="16">
                  <c:v>39659699</c:v>
                </c:pt>
                <c:pt idx="17">
                  <c:v>38402852</c:v>
                </c:pt>
                <c:pt idx="18">
                  <c:v>42258442</c:v>
                </c:pt>
                <c:pt idx="19">
                  <c:v>42925119</c:v>
                </c:pt>
                <c:pt idx="20">
                  <c:v>41191459</c:v>
                </c:pt>
                <c:pt idx="21">
                  <c:v>41351361</c:v>
                </c:pt>
                <c:pt idx="22">
                  <c:v>44325563</c:v>
                </c:pt>
                <c:pt idx="23">
                  <c:v>43010525</c:v>
                </c:pt>
                <c:pt idx="24">
                  <c:v>43192691</c:v>
                </c:pt>
                <c:pt idx="25">
                  <c:v>42895017</c:v>
                </c:pt>
                <c:pt idx="26">
                  <c:v>44856632</c:v>
                </c:pt>
                <c:pt idx="27">
                  <c:v>45106885</c:v>
                </c:pt>
                <c:pt idx="28">
                  <c:v>41796443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C-4BB6-B12E-04ED2388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9294976"/>
        <c:axId val="139317632"/>
      </c:barChart>
      <c:lineChart>
        <c:grouping val="standard"/>
        <c:varyColors val="0"/>
        <c:ser>
          <c:idx val="1"/>
          <c:order val="0"/>
          <c:tx>
            <c:strRef>
              <c:f>グラフ!$P$120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グラフ!$Q$120:$AT$120</c:f>
              <c:numCache>
                <c:formatCode>#,##0,</c:formatCode>
                <c:ptCount val="29"/>
                <c:pt idx="0">
                  <c:v>6896159</c:v>
                </c:pt>
                <c:pt idx="1">
                  <c:v>7302686</c:v>
                </c:pt>
                <c:pt idx="2">
                  <c:v>6388771</c:v>
                </c:pt>
                <c:pt idx="3">
                  <c:v>6541918</c:v>
                </c:pt>
                <c:pt idx="4">
                  <c:v>6767261</c:v>
                </c:pt>
                <c:pt idx="5">
                  <c:v>6436260</c:v>
                </c:pt>
                <c:pt idx="6">
                  <c:v>6179996</c:v>
                </c:pt>
                <c:pt idx="7">
                  <c:v>6034188</c:v>
                </c:pt>
                <c:pt idx="8">
                  <c:v>7218935</c:v>
                </c:pt>
                <c:pt idx="9">
                  <c:v>6849067</c:v>
                </c:pt>
                <c:pt idx="10">
                  <c:v>6541766</c:v>
                </c:pt>
                <c:pt idx="11">
                  <c:v>5941958</c:v>
                </c:pt>
                <c:pt idx="12">
                  <c:v>6761405</c:v>
                </c:pt>
                <c:pt idx="13">
                  <c:v>6889467</c:v>
                </c:pt>
                <c:pt idx="14">
                  <c:v>10726742</c:v>
                </c:pt>
                <c:pt idx="15">
                  <c:v>8543673</c:v>
                </c:pt>
                <c:pt idx="16">
                  <c:v>6971225</c:v>
                </c:pt>
                <c:pt idx="17">
                  <c:v>4808690</c:v>
                </c:pt>
                <c:pt idx="18">
                  <c:v>6553644</c:v>
                </c:pt>
                <c:pt idx="19">
                  <c:v>7282214</c:v>
                </c:pt>
                <c:pt idx="20">
                  <c:v>5438678</c:v>
                </c:pt>
                <c:pt idx="21">
                  <c:v>5522679</c:v>
                </c:pt>
                <c:pt idx="22">
                  <c:v>5325222</c:v>
                </c:pt>
                <c:pt idx="23">
                  <c:v>5257491</c:v>
                </c:pt>
                <c:pt idx="24">
                  <c:v>5018818</c:v>
                </c:pt>
                <c:pt idx="25">
                  <c:v>5517878</c:v>
                </c:pt>
                <c:pt idx="26">
                  <c:v>7724675</c:v>
                </c:pt>
                <c:pt idx="27">
                  <c:v>9323896</c:v>
                </c:pt>
                <c:pt idx="28">
                  <c:v>6082381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C-4BB6-B12E-04ED23886609}"/>
            </c:ext>
          </c:extLst>
        </c:ser>
        <c:ser>
          <c:idx val="0"/>
          <c:order val="1"/>
          <c:tx>
            <c:strRef>
              <c:f>グラフ!$P$121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3996644</c:v>
                </c:pt>
                <c:pt idx="1">
                  <c:v>4736098</c:v>
                </c:pt>
                <c:pt idx="2">
                  <c:v>5316239</c:v>
                </c:pt>
                <c:pt idx="3">
                  <c:v>5217350</c:v>
                </c:pt>
                <c:pt idx="4">
                  <c:v>5492280</c:v>
                </c:pt>
                <c:pt idx="5">
                  <c:v>5346227</c:v>
                </c:pt>
                <c:pt idx="6">
                  <c:v>5990085</c:v>
                </c:pt>
                <c:pt idx="7">
                  <c:v>6528831</c:v>
                </c:pt>
                <c:pt idx="8">
                  <c:v>7810939</c:v>
                </c:pt>
                <c:pt idx="9">
                  <c:v>6095579</c:v>
                </c:pt>
                <c:pt idx="10">
                  <c:v>6369670</c:v>
                </c:pt>
                <c:pt idx="11">
                  <c:v>6802790</c:v>
                </c:pt>
                <c:pt idx="12">
                  <c:v>7356352</c:v>
                </c:pt>
                <c:pt idx="13">
                  <c:v>7591526</c:v>
                </c:pt>
                <c:pt idx="14">
                  <c:v>7840993</c:v>
                </c:pt>
                <c:pt idx="15">
                  <c:v>8396292</c:v>
                </c:pt>
                <c:pt idx="16">
                  <c:v>8532238</c:v>
                </c:pt>
                <c:pt idx="17">
                  <c:v>8955778</c:v>
                </c:pt>
                <c:pt idx="18">
                  <c:v>9270827</c:v>
                </c:pt>
                <c:pt idx="19">
                  <c:v>10837111</c:v>
                </c:pt>
                <c:pt idx="20">
                  <c:v>11569508</c:v>
                </c:pt>
                <c:pt idx="21">
                  <c:v>11358575</c:v>
                </c:pt>
                <c:pt idx="22">
                  <c:v>11670635</c:v>
                </c:pt>
                <c:pt idx="23">
                  <c:v>11876027</c:v>
                </c:pt>
                <c:pt idx="24">
                  <c:v>11968603</c:v>
                </c:pt>
                <c:pt idx="25">
                  <c:v>12408716</c:v>
                </c:pt>
                <c:pt idx="26">
                  <c:v>13020047</c:v>
                </c:pt>
                <c:pt idx="27">
                  <c:v>12655612</c:v>
                </c:pt>
                <c:pt idx="28">
                  <c:v>12269790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C-4BB6-B12E-04ED23886609}"/>
            </c:ext>
          </c:extLst>
        </c:ser>
        <c:ser>
          <c:idx val="6"/>
          <c:order val="2"/>
          <c:tx>
            <c:strRef>
              <c:f>グラフ!$P$122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2782228</c:v>
                </c:pt>
                <c:pt idx="1">
                  <c:v>3718685</c:v>
                </c:pt>
                <c:pt idx="2">
                  <c:v>3745419</c:v>
                </c:pt>
                <c:pt idx="3">
                  <c:v>3728258</c:v>
                </c:pt>
                <c:pt idx="4">
                  <c:v>4686056</c:v>
                </c:pt>
                <c:pt idx="5">
                  <c:v>3469758</c:v>
                </c:pt>
                <c:pt idx="6">
                  <c:v>3640311</c:v>
                </c:pt>
                <c:pt idx="7">
                  <c:v>3852341</c:v>
                </c:pt>
                <c:pt idx="8">
                  <c:v>4144373</c:v>
                </c:pt>
                <c:pt idx="9">
                  <c:v>5096617</c:v>
                </c:pt>
                <c:pt idx="10">
                  <c:v>4110877</c:v>
                </c:pt>
                <c:pt idx="11">
                  <c:v>5683537</c:v>
                </c:pt>
                <c:pt idx="12">
                  <c:v>3765797</c:v>
                </c:pt>
                <c:pt idx="13">
                  <c:v>3948499</c:v>
                </c:pt>
                <c:pt idx="14">
                  <c:v>3452466</c:v>
                </c:pt>
                <c:pt idx="15">
                  <c:v>3528397</c:v>
                </c:pt>
                <c:pt idx="16">
                  <c:v>3597789</c:v>
                </c:pt>
                <c:pt idx="17">
                  <c:v>3865866</c:v>
                </c:pt>
                <c:pt idx="18">
                  <c:v>5602534</c:v>
                </c:pt>
                <c:pt idx="19">
                  <c:v>3963875</c:v>
                </c:pt>
                <c:pt idx="20">
                  <c:v>3027580</c:v>
                </c:pt>
                <c:pt idx="21">
                  <c:v>3308988</c:v>
                </c:pt>
                <c:pt idx="22">
                  <c:v>3908968</c:v>
                </c:pt>
                <c:pt idx="23">
                  <c:v>3130749</c:v>
                </c:pt>
                <c:pt idx="24">
                  <c:v>3264213</c:v>
                </c:pt>
                <c:pt idx="25">
                  <c:v>3144985</c:v>
                </c:pt>
                <c:pt idx="26">
                  <c:v>3431084</c:v>
                </c:pt>
                <c:pt idx="27">
                  <c:v>3429569</c:v>
                </c:pt>
                <c:pt idx="28">
                  <c:v>3820961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C-4BB6-B12E-04ED23886609}"/>
            </c:ext>
          </c:extLst>
        </c:ser>
        <c:ser>
          <c:idx val="7"/>
          <c:order val="3"/>
          <c:tx>
            <c:strRef>
              <c:f>グラフ!$P$123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2710243</c:v>
                </c:pt>
                <c:pt idx="1">
                  <c:v>2302219</c:v>
                </c:pt>
                <c:pt idx="2">
                  <c:v>2303132</c:v>
                </c:pt>
                <c:pt idx="3">
                  <c:v>2156712</c:v>
                </c:pt>
                <c:pt idx="4">
                  <c:v>2275261</c:v>
                </c:pt>
                <c:pt idx="5">
                  <c:v>2213726</c:v>
                </c:pt>
                <c:pt idx="6">
                  <c:v>2333436</c:v>
                </c:pt>
                <c:pt idx="7">
                  <c:v>2839313</c:v>
                </c:pt>
                <c:pt idx="8">
                  <c:v>2457195</c:v>
                </c:pt>
                <c:pt idx="9">
                  <c:v>2270388</c:v>
                </c:pt>
                <c:pt idx="10">
                  <c:v>1982797</c:v>
                </c:pt>
                <c:pt idx="11">
                  <c:v>1565657</c:v>
                </c:pt>
                <c:pt idx="12">
                  <c:v>1571280</c:v>
                </c:pt>
                <c:pt idx="13">
                  <c:v>1476149</c:v>
                </c:pt>
                <c:pt idx="14">
                  <c:v>1455915</c:v>
                </c:pt>
                <c:pt idx="15">
                  <c:v>1047097</c:v>
                </c:pt>
                <c:pt idx="16">
                  <c:v>1137126</c:v>
                </c:pt>
                <c:pt idx="17">
                  <c:v>1079619</c:v>
                </c:pt>
                <c:pt idx="18">
                  <c:v>1136332</c:v>
                </c:pt>
                <c:pt idx="19">
                  <c:v>1337297</c:v>
                </c:pt>
                <c:pt idx="20">
                  <c:v>1220926</c:v>
                </c:pt>
                <c:pt idx="21">
                  <c:v>1129144</c:v>
                </c:pt>
                <c:pt idx="22">
                  <c:v>1169253</c:v>
                </c:pt>
                <c:pt idx="23">
                  <c:v>1044171</c:v>
                </c:pt>
                <c:pt idx="24">
                  <c:v>1275916</c:v>
                </c:pt>
                <c:pt idx="25">
                  <c:v>1108269</c:v>
                </c:pt>
                <c:pt idx="26">
                  <c:v>1036683</c:v>
                </c:pt>
                <c:pt idx="27">
                  <c:v>1098833</c:v>
                </c:pt>
                <c:pt idx="28">
                  <c:v>884187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3C-4BB6-B12E-04ED23886609}"/>
            </c:ext>
          </c:extLst>
        </c:ser>
        <c:ser>
          <c:idx val="8"/>
          <c:order val="4"/>
          <c:tx>
            <c:strRef>
              <c:f>グラフ!$P$124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2665366</c:v>
                </c:pt>
                <c:pt idx="1">
                  <c:v>2518378</c:v>
                </c:pt>
                <c:pt idx="2">
                  <c:v>2604326</c:v>
                </c:pt>
                <c:pt idx="3">
                  <c:v>2903919</c:v>
                </c:pt>
                <c:pt idx="4">
                  <c:v>3449981</c:v>
                </c:pt>
                <c:pt idx="5">
                  <c:v>2953733</c:v>
                </c:pt>
                <c:pt idx="6">
                  <c:v>2492026</c:v>
                </c:pt>
                <c:pt idx="7">
                  <c:v>2747198</c:v>
                </c:pt>
                <c:pt idx="8">
                  <c:v>2573886</c:v>
                </c:pt>
                <c:pt idx="9">
                  <c:v>2648877</c:v>
                </c:pt>
                <c:pt idx="10">
                  <c:v>2523843</c:v>
                </c:pt>
                <c:pt idx="11">
                  <c:v>2247799</c:v>
                </c:pt>
                <c:pt idx="12">
                  <c:v>2533943</c:v>
                </c:pt>
                <c:pt idx="13">
                  <c:v>2382640</c:v>
                </c:pt>
                <c:pt idx="14">
                  <c:v>4186809</c:v>
                </c:pt>
                <c:pt idx="15">
                  <c:v>2509723</c:v>
                </c:pt>
                <c:pt idx="16">
                  <c:v>2609713</c:v>
                </c:pt>
                <c:pt idx="17">
                  <c:v>3718986</c:v>
                </c:pt>
                <c:pt idx="18">
                  <c:v>3400898</c:v>
                </c:pt>
                <c:pt idx="19">
                  <c:v>3332206</c:v>
                </c:pt>
                <c:pt idx="20">
                  <c:v>3674792</c:v>
                </c:pt>
                <c:pt idx="21">
                  <c:v>2963731</c:v>
                </c:pt>
                <c:pt idx="22">
                  <c:v>2834609</c:v>
                </c:pt>
                <c:pt idx="23">
                  <c:v>3463344</c:v>
                </c:pt>
                <c:pt idx="24">
                  <c:v>2966818</c:v>
                </c:pt>
                <c:pt idx="25">
                  <c:v>3036544</c:v>
                </c:pt>
                <c:pt idx="26">
                  <c:v>3419905</c:v>
                </c:pt>
                <c:pt idx="27">
                  <c:v>2707603</c:v>
                </c:pt>
                <c:pt idx="28">
                  <c:v>2562761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3C-4BB6-B12E-04ED23886609}"/>
            </c:ext>
          </c:extLst>
        </c:ser>
        <c:ser>
          <c:idx val="2"/>
          <c:order val="5"/>
          <c:tx>
            <c:strRef>
              <c:f>グラフ!$P$125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6329475</c:v>
                </c:pt>
                <c:pt idx="1">
                  <c:v>7760926</c:v>
                </c:pt>
                <c:pt idx="2">
                  <c:v>8557289</c:v>
                </c:pt>
                <c:pt idx="3">
                  <c:v>7889294</c:v>
                </c:pt>
                <c:pt idx="4">
                  <c:v>7953547</c:v>
                </c:pt>
                <c:pt idx="5">
                  <c:v>7455409</c:v>
                </c:pt>
                <c:pt idx="6">
                  <c:v>7763982</c:v>
                </c:pt>
                <c:pt idx="7">
                  <c:v>7890662</c:v>
                </c:pt>
                <c:pt idx="8">
                  <c:v>7610395</c:v>
                </c:pt>
                <c:pt idx="9">
                  <c:v>7564473</c:v>
                </c:pt>
                <c:pt idx="10">
                  <c:v>6603711</c:v>
                </c:pt>
                <c:pt idx="11">
                  <c:v>5679704</c:v>
                </c:pt>
                <c:pt idx="12">
                  <c:v>5419078</c:v>
                </c:pt>
                <c:pt idx="13">
                  <c:v>4676594</c:v>
                </c:pt>
                <c:pt idx="14">
                  <c:v>4951785</c:v>
                </c:pt>
                <c:pt idx="15">
                  <c:v>3346461</c:v>
                </c:pt>
                <c:pt idx="16">
                  <c:v>3360586</c:v>
                </c:pt>
                <c:pt idx="17">
                  <c:v>3439268</c:v>
                </c:pt>
                <c:pt idx="18">
                  <c:v>3954997</c:v>
                </c:pt>
                <c:pt idx="19">
                  <c:v>3654743</c:v>
                </c:pt>
                <c:pt idx="20">
                  <c:v>3321521</c:v>
                </c:pt>
                <c:pt idx="21">
                  <c:v>4410271</c:v>
                </c:pt>
                <c:pt idx="22">
                  <c:v>5560014</c:v>
                </c:pt>
                <c:pt idx="23">
                  <c:v>6410724</c:v>
                </c:pt>
                <c:pt idx="24">
                  <c:v>4152188</c:v>
                </c:pt>
                <c:pt idx="25">
                  <c:v>3627184</c:v>
                </c:pt>
                <c:pt idx="26">
                  <c:v>4107680</c:v>
                </c:pt>
                <c:pt idx="27">
                  <c:v>3795554</c:v>
                </c:pt>
                <c:pt idx="28">
                  <c:v>3623351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3C-4BB6-B12E-04ED23886609}"/>
            </c:ext>
          </c:extLst>
        </c:ser>
        <c:ser>
          <c:idx val="3"/>
          <c:order val="6"/>
          <c:tx>
            <c:strRef>
              <c:f>グラフ!$P$126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6006396</c:v>
                </c:pt>
                <c:pt idx="1">
                  <c:v>5791287</c:v>
                </c:pt>
                <c:pt idx="2">
                  <c:v>5451300</c:v>
                </c:pt>
                <c:pt idx="3">
                  <c:v>5200015</c:v>
                </c:pt>
                <c:pt idx="4">
                  <c:v>4443564</c:v>
                </c:pt>
                <c:pt idx="5">
                  <c:v>5851400</c:v>
                </c:pt>
                <c:pt idx="6">
                  <c:v>5578006</c:v>
                </c:pt>
                <c:pt idx="7">
                  <c:v>6315286</c:v>
                </c:pt>
                <c:pt idx="8">
                  <c:v>3971169</c:v>
                </c:pt>
                <c:pt idx="9">
                  <c:v>4676903</c:v>
                </c:pt>
                <c:pt idx="10">
                  <c:v>4185242</c:v>
                </c:pt>
                <c:pt idx="11">
                  <c:v>3866469</c:v>
                </c:pt>
                <c:pt idx="12">
                  <c:v>4336651</c:v>
                </c:pt>
                <c:pt idx="13">
                  <c:v>4947891</c:v>
                </c:pt>
                <c:pt idx="14">
                  <c:v>4784505</c:v>
                </c:pt>
                <c:pt idx="15">
                  <c:v>4928316</c:v>
                </c:pt>
                <c:pt idx="16">
                  <c:v>4992985</c:v>
                </c:pt>
                <c:pt idx="17">
                  <c:v>4456846</c:v>
                </c:pt>
                <c:pt idx="18">
                  <c:v>4534980</c:v>
                </c:pt>
                <c:pt idx="19">
                  <c:v>4860065</c:v>
                </c:pt>
                <c:pt idx="20">
                  <c:v>4478734</c:v>
                </c:pt>
                <c:pt idx="21">
                  <c:v>4308758</c:v>
                </c:pt>
                <c:pt idx="22">
                  <c:v>4629511</c:v>
                </c:pt>
                <c:pt idx="23">
                  <c:v>3849940</c:v>
                </c:pt>
                <c:pt idx="24">
                  <c:v>4253600</c:v>
                </c:pt>
                <c:pt idx="25">
                  <c:v>5422334</c:v>
                </c:pt>
                <c:pt idx="26">
                  <c:v>4104124</c:v>
                </c:pt>
                <c:pt idx="27">
                  <c:v>4631313</c:v>
                </c:pt>
                <c:pt idx="28">
                  <c:v>4354976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3C-4BB6-B12E-04ED23886609}"/>
            </c:ext>
          </c:extLst>
        </c:ser>
        <c:ser>
          <c:idx val="4"/>
          <c:order val="7"/>
          <c:tx>
            <c:strRef>
              <c:f>グラフ!$P$127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2854649</c:v>
                </c:pt>
                <c:pt idx="1">
                  <c:v>3134972</c:v>
                </c:pt>
                <c:pt idx="2">
                  <c:v>3367576</c:v>
                </c:pt>
                <c:pt idx="3">
                  <c:v>3677609</c:v>
                </c:pt>
                <c:pt idx="4">
                  <c:v>3889699</c:v>
                </c:pt>
                <c:pt idx="5">
                  <c:v>4166362</c:v>
                </c:pt>
                <c:pt idx="6">
                  <c:v>4753787</c:v>
                </c:pt>
                <c:pt idx="7">
                  <c:v>4667215</c:v>
                </c:pt>
                <c:pt idx="8">
                  <c:v>4898729</c:v>
                </c:pt>
                <c:pt idx="9">
                  <c:v>5049719</c:v>
                </c:pt>
                <c:pt idx="10">
                  <c:v>5189679</c:v>
                </c:pt>
                <c:pt idx="11">
                  <c:v>5241667</c:v>
                </c:pt>
                <c:pt idx="12">
                  <c:v>5291102</c:v>
                </c:pt>
                <c:pt idx="13">
                  <c:v>5252778</c:v>
                </c:pt>
                <c:pt idx="14">
                  <c:v>5606092</c:v>
                </c:pt>
                <c:pt idx="15">
                  <c:v>5646842</c:v>
                </c:pt>
                <c:pt idx="16">
                  <c:v>5867180</c:v>
                </c:pt>
                <c:pt idx="17">
                  <c:v>5591114</c:v>
                </c:pt>
                <c:pt idx="18">
                  <c:v>5454486</c:v>
                </c:pt>
                <c:pt idx="19">
                  <c:v>5251419</c:v>
                </c:pt>
                <c:pt idx="20">
                  <c:v>5231606</c:v>
                </c:pt>
                <c:pt idx="21">
                  <c:v>5174488</c:v>
                </c:pt>
                <c:pt idx="22">
                  <c:v>5016209</c:v>
                </c:pt>
                <c:pt idx="23">
                  <c:v>4918351</c:v>
                </c:pt>
                <c:pt idx="24">
                  <c:v>4956851</c:v>
                </c:pt>
                <c:pt idx="25">
                  <c:v>4956023</c:v>
                </c:pt>
                <c:pt idx="26">
                  <c:v>5067162</c:v>
                </c:pt>
                <c:pt idx="27">
                  <c:v>5262744</c:v>
                </c:pt>
                <c:pt idx="28">
                  <c:v>5659372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3C-4BB6-B12E-04ED2388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19552"/>
        <c:axId val="139321344"/>
      </c:lineChart>
      <c:catAx>
        <c:axId val="13929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317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317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797180219729175E-2"/>
              <c:y val="3.48485143060821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294976"/>
        <c:crosses val="autoZero"/>
        <c:crossBetween val="between"/>
        <c:majorUnit val="10000000"/>
      </c:valAx>
      <c:catAx>
        <c:axId val="13931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321344"/>
        <c:crosses val="autoZero"/>
        <c:auto val="0"/>
        <c:lblAlgn val="ctr"/>
        <c:lblOffset val="100"/>
        <c:noMultiLvlLbl val="0"/>
      </c:catAx>
      <c:valAx>
        <c:axId val="13932134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944786408539147"/>
              <c:y val="3.54081293736140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3195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65718997514691E-2"/>
          <c:y val="0.8888892129224587"/>
          <c:w val="0.83539939144775044"/>
          <c:h val="8.7654320987654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44608321311750171"/>
          <c:y val="2.6459502373737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3282771035232E-2"/>
          <c:y val="8.4306282850998851E-2"/>
          <c:w val="0.87389630439029486"/>
          <c:h val="0.73686488298609087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37000596</c:v>
                </c:pt>
                <c:pt idx="1">
                  <c:v>40081646</c:v>
                </c:pt>
                <c:pt idx="2">
                  <c:v>40820045</c:v>
                </c:pt>
                <c:pt idx="3">
                  <c:v>40839958</c:v>
                </c:pt>
                <c:pt idx="4">
                  <c:v>42411384</c:v>
                </c:pt>
                <c:pt idx="5">
                  <c:v>41277148</c:v>
                </c:pt>
                <c:pt idx="6">
                  <c:v>42288159</c:v>
                </c:pt>
                <c:pt idx="7">
                  <c:v>44810854</c:v>
                </c:pt>
                <c:pt idx="8">
                  <c:v>44553101</c:v>
                </c:pt>
                <c:pt idx="9">
                  <c:v>43305578</c:v>
                </c:pt>
                <c:pt idx="10">
                  <c:v>40928399</c:v>
                </c:pt>
                <c:pt idx="11">
                  <c:v>40958729</c:v>
                </c:pt>
                <c:pt idx="12">
                  <c:v>40066960</c:v>
                </c:pt>
                <c:pt idx="13">
                  <c:v>39887634</c:v>
                </c:pt>
                <c:pt idx="14">
                  <c:v>45675971</c:v>
                </c:pt>
                <c:pt idx="15">
                  <c:v>40084114</c:v>
                </c:pt>
                <c:pt idx="16">
                  <c:v>39659700</c:v>
                </c:pt>
                <c:pt idx="17">
                  <c:v>38402853</c:v>
                </c:pt>
                <c:pt idx="18">
                  <c:v>42258443</c:v>
                </c:pt>
                <c:pt idx="19">
                  <c:v>42925120</c:v>
                </c:pt>
                <c:pt idx="20">
                  <c:v>41191460</c:v>
                </c:pt>
                <c:pt idx="21">
                  <c:v>41351362</c:v>
                </c:pt>
                <c:pt idx="22">
                  <c:v>44325564</c:v>
                </c:pt>
                <c:pt idx="23">
                  <c:v>43010525</c:v>
                </c:pt>
                <c:pt idx="24">
                  <c:v>43192691</c:v>
                </c:pt>
                <c:pt idx="25">
                  <c:v>42895017</c:v>
                </c:pt>
                <c:pt idx="26">
                  <c:v>44856632</c:v>
                </c:pt>
                <c:pt idx="27">
                  <c:v>45106885</c:v>
                </c:pt>
                <c:pt idx="28">
                  <c:v>41796443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F-4A92-8F31-A351AAFC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9134080"/>
        <c:axId val="139136000"/>
      </c:barChart>
      <c:lineChart>
        <c:grouping val="standard"/>
        <c:varyColors val="0"/>
        <c:ser>
          <c:idx val="1"/>
          <c:order val="0"/>
          <c:tx>
            <c:strRef>
              <c:f>グラフ!$P$80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グラフ!$Q$80:$AT$80</c:f>
              <c:numCache>
                <c:formatCode>#,##0,</c:formatCode>
                <c:ptCount val="29"/>
                <c:pt idx="0">
                  <c:v>8616465</c:v>
                </c:pt>
                <c:pt idx="1">
                  <c:v>9276950</c:v>
                </c:pt>
                <c:pt idx="2">
                  <c:v>9500767</c:v>
                </c:pt>
                <c:pt idx="3">
                  <c:v>9731830</c:v>
                </c:pt>
                <c:pt idx="4">
                  <c:v>9925407</c:v>
                </c:pt>
                <c:pt idx="5">
                  <c:v>10075456</c:v>
                </c:pt>
                <c:pt idx="6">
                  <c:v>10258677</c:v>
                </c:pt>
                <c:pt idx="7">
                  <c:v>10417365</c:v>
                </c:pt>
                <c:pt idx="8">
                  <c:v>10407002</c:v>
                </c:pt>
                <c:pt idx="9">
                  <c:v>10343227</c:v>
                </c:pt>
                <c:pt idx="10">
                  <c:v>10375529</c:v>
                </c:pt>
                <c:pt idx="11">
                  <c:v>10127303</c:v>
                </c:pt>
                <c:pt idx="12">
                  <c:v>9934420</c:v>
                </c:pt>
                <c:pt idx="13">
                  <c:v>9833883</c:v>
                </c:pt>
                <c:pt idx="14">
                  <c:v>10688098</c:v>
                </c:pt>
                <c:pt idx="15">
                  <c:v>9936424</c:v>
                </c:pt>
                <c:pt idx="16">
                  <c:v>10005248</c:v>
                </c:pt>
                <c:pt idx="17">
                  <c:v>9330264</c:v>
                </c:pt>
                <c:pt idx="18">
                  <c:v>8872775</c:v>
                </c:pt>
                <c:pt idx="19">
                  <c:v>8830096</c:v>
                </c:pt>
                <c:pt idx="20">
                  <c:v>8859353</c:v>
                </c:pt>
                <c:pt idx="21">
                  <c:v>8848586</c:v>
                </c:pt>
                <c:pt idx="22">
                  <c:v>8520310</c:v>
                </c:pt>
                <c:pt idx="23">
                  <c:v>8493023</c:v>
                </c:pt>
                <c:pt idx="24">
                  <c:v>8224049</c:v>
                </c:pt>
                <c:pt idx="25">
                  <c:v>8088082</c:v>
                </c:pt>
                <c:pt idx="26">
                  <c:v>7829098</c:v>
                </c:pt>
                <c:pt idx="27">
                  <c:v>7780393</c:v>
                </c:pt>
                <c:pt idx="28">
                  <c:v>7743340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F-4A92-8F31-A351AAFC0A9B}"/>
            </c:ext>
          </c:extLst>
        </c:ser>
        <c:ser>
          <c:idx val="0"/>
          <c:order val="1"/>
          <c:tx>
            <c:strRef>
              <c:f>グラフ!$P$81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9"/>
                <c:pt idx="0">
                  <c:v>1418723</c:v>
                </c:pt>
                <c:pt idx="1">
                  <c:v>1596125</c:v>
                </c:pt>
                <c:pt idx="2">
                  <c:v>1711889</c:v>
                </c:pt>
                <c:pt idx="3">
                  <c:v>1822495</c:v>
                </c:pt>
                <c:pt idx="4">
                  <c:v>1900396</c:v>
                </c:pt>
                <c:pt idx="5">
                  <c:v>2150159</c:v>
                </c:pt>
                <c:pt idx="6">
                  <c:v>2486316</c:v>
                </c:pt>
                <c:pt idx="7">
                  <c:v>2846959</c:v>
                </c:pt>
                <c:pt idx="8">
                  <c:v>3105957</c:v>
                </c:pt>
                <c:pt idx="9">
                  <c:v>2319512</c:v>
                </c:pt>
                <c:pt idx="10">
                  <c:v>2586358</c:v>
                </c:pt>
                <c:pt idx="11">
                  <c:v>2844346</c:v>
                </c:pt>
                <c:pt idx="12">
                  <c:v>3223193</c:v>
                </c:pt>
                <c:pt idx="13">
                  <c:v>3515345</c:v>
                </c:pt>
                <c:pt idx="14">
                  <c:v>3588396</c:v>
                </c:pt>
                <c:pt idx="15">
                  <c:v>4057453</c:v>
                </c:pt>
                <c:pt idx="16">
                  <c:v>4351042</c:v>
                </c:pt>
                <c:pt idx="17">
                  <c:v>4456859</c:v>
                </c:pt>
                <c:pt idx="18">
                  <c:v>4792302</c:v>
                </c:pt>
                <c:pt idx="19">
                  <c:v>5914022</c:v>
                </c:pt>
                <c:pt idx="20">
                  <c:v>6296176</c:v>
                </c:pt>
                <c:pt idx="21">
                  <c:v>6242328</c:v>
                </c:pt>
                <c:pt idx="22">
                  <c:v>6297776</c:v>
                </c:pt>
                <c:pt idx="23">
                  <c:v>6645816</c:v>
                </c:pt>
                <c:pt idx="24">
                  <c:v>6690951</c:v>
                </c:pt>
                <c:pt idx="25">
                  <c:v>6979371</c:v>
                </c:pt>
                <c:pt idx="26">
                  <c:v>7013259</c:v>
                </c:pt>
                <c:pt idx="27">
                  <c:v>7084504</c:v>
                </c:pt>
                <c:pt idx="28">
                  <c:v>7316574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F-4A92-8F31-A351AAFC0A9B}"/>
            </c:ext>
          </c:extLst>
        </c:ser>
        <c:ser>
          <c:idx val="6"/>
          <c:order val="2"/>
          <c:tx>
            <c:strRef>
              <c:f>グラフ!$P$82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2853984</c:v>
                </c:pt>
                <c:pt idx="1">
                  <c:v>3134438</c:v>
                </c:pt>
                <c:pt idx="2">
                  <c:v>3366553</c:v>
                </c:pt>
                <c:pt idx="3">
                  <c:v>3677122</c:v>
                </c:pt>
                <c:pt idx="4">
                  <c:v>3888793</c:v>
                </c:pt>
                <c:pt idx="5">
                  <c:v>4165971</c:v>
                </c:pt>
                <c:pt idx="6">
                  <c:v>4753264</c:v>
                </c:pt>
                <c:pt idx="7">
                  <c:v>4666838</c:v>
                </c:pt>
                <c:pt idx="8">
                  <c:v>4898487</c:v>
                </c:pt>
                <c:pt idx="9">
                  <c:v>5049551</c:v>
                </c:pt>
                <c:pt idx="10">
                  <c:v>5189524</c:v>
                </c:pt>
                <c:pt idx="11">
                  <c:v>5241558</c:v>
                </c:pt>
                <c:pt idx="12">
                  <c:v>5296994</c:v>
                </c:pt>
                <c:pt idx="13">
                  <c:v>5252678</c:v>
                </c:pt>
                <c:pt idx="14">
                  <c:v>5606007</c:v>
                </c:pt>
                <c:pt idx="15">
                  <c:v>5646771</c:v>
                </c:pt>
                <c:pt idx="16">
                  <c:v>5867120</c:v>
                </c:pt>
                <c:pt idx="17">
                  <c:v>5591063</c:v>
                </c:pt>
                <c:pt idx="18">
                  <c:v>5454438</c:v>
                </c:pt>
                <c:pt idx="19">
                  <c:v>5251385</c:v>
                </c:pt>
                <c:pt idx="20">
                  <c:v>5231578</c:v>
                </c:pt>
                <c:pt idx="21">
                  <c:v>5173435</c:v>
                </c:pt>
                <c:pt idx="22">
                  <c:v>5016209</c:v>
                </c:pt>
                <c:pt idx="23">
                  <c:v>4918351</c:v>
                </c:pt>
                <c:pt idx="24">
                  <c:v>4956851</c:v>
                </c:pt>
                <c:pt idx="25">
                  <c:v>4956023</c:v>
                </c:pt>
                <c:pt idx="26">
                  <c:v>5067162</c:v>
                </c:pt>
                <c:pt idx="27">
                  <c:v>5262744</c:v>
                </c:pt>
                <c:pt idx="28">
                  <c:v>5659372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F-4A92-8F31-A351AAFC0A9B}"/>
            </c:ext>
          </c:extLst>
        </c:ser>
        <c:ser>
          <c:idx val="7"/>
          <c:order val="3"/>
          <c:tx>
            <c:strRef>
              <c:f>グラフ!$P$83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3534154</c:v>
                </c:pt>
                <c:pt idx="1">
                  <c:v>4099269</c:v>
                </c:pt>
                <c:pt idx="2">
                  <c:v>4488992</c:v>
                </c:pt>
                <c:pt idx="3">
                  <c:v>4675515</c:v>
                </c:pt>
                <c:pt idx="4">
                  <c:v>4910083</c:v>
                </c:pt>
                <c:pt idx="5">
                  <c:v>5138234</c:v>
                </c:pt>
                <c:pt idx="6">
                  <c:v>5017268</c:v>
                </c:pt>
                <c:pt idx="7">
                  <c:v>5211219</c:v>
                </c:pt>
                <c:pt idx="8">
                  <c:v>5092551</c:v>
                </c:pt>
                <c:pt idx="9">
                  <c:v>5332190</c:v>
                </c:pt>
                <c:pt idx="10">
                  <c:v>5220475</c:v>
                </c:pt>
                <c:pt idx="11">
                  <c:v>5172855</c:v>
                </c:pt>
                <c:pt idx="12">
                  <c:v>5273615</c:v>
                </c:pt>
                <c:pt idx="13">
                  <c:v>5239724</c:v>
                </c:pt>
                <c:pt idx="14">
                  <c:v>6196875</c:v>
                </c:pt>
                <c:pt idx="15">
                  <c:v>4853187</c:v>
                </c:pt>
                <c:pt idx="16">
                  <c:v>4938880</c:v>
                </c:pt>
                <c:pt idx="17">
                  <c:v>4801826</c:v>
                </c:pt>
                <c:pt idx="18">
                  <c:v>5076555</c:v>
                </c:pt>
                <c:pt idx="19">
                  <c:v>5767941</c:v>
                </c:pt>
                <c:pt idx="20">
                  <c:v>5690957</c:v>
                </c:pt>
                <c:pt idx="21">
                  <c:v>5899591</c:v>
                </c:pt>
                <c:pt idx="22">
                  <c:v>6439440</c:v>
                </c:pt>
                <c:pt idx="23">
                  <c:v>6434965</c:v>
                </c:pt>
                <c:pt idx="24">
                  <c:v>6477994</c:v>
                </c:pt>
                <c:pt idx="25">
                  <c:v>6591437</c:v>
                </c:pt>
                <c:pt idx="26">
                  <c:v>6759573</c:v>
                </c:pt>
                <c:pt idx="27">
                  <c:v>6635442</c:v>
                </c:pt>
                <c:pt idx="28">
                  <c:v>6967905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6F-4A92-8F31-A351AAFC0A9B}"/>
            </c:ext>
          </c:extLst>
        </c:ser>
        <c:ser>
          <c:idx val="2"/>
          <c:order val="4"/>
          <c:tx>
            <c:strRef>
              <c:f>グラフ!$P$84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432235</c:v>
                </c:pt>
                <c:pt idx="1">
                  <c:v>456229</c:v>
                </c:pt>
                <c:pt idx="2">
                  <c:v>545858</c:v>
                </c:pt>
                <c:pt idx="3">
                  <c:v>534475</c:v>
                </c:pt>
                <c:pt idx="4">
                  <c:v>618436</c:v>
                </c:pt>
                <c:pt idx="5">
                  <c:v>579291</c:v>
                </c:pt>
                <c:pt idx="6">
                  <c:v>631989</c:v>
                </c:pt>
                <c:pt idx="7">
                  <c:v>589567</c:v>
                </c:pt>
                <c:pt idx="8">
                  <c:v>586862</c:v>
                </c:pt>
                <c:pt idx="9">
                  <c:v>687283</c:v>
                </c:pt>
                <c:pt idx="10">
                  <c:v>671636</c:v>
                </c:pt>
                <c:pt idx="11">
                  <c:v>551716</c:v>
                </c:pt>
                <c:pt idx="12">
                  <c:v>500541</c:v>
                </c:pt>
                <c:pt idx="13">
                  <c:v>476172</c:v>
                </c:pt>
                <c:pt idx="14">
                  <c:v>648248</c:v>
                </c:pt>
                <c:pt idx="15">
                  <c:v>536128</c:v>
                </c:pt>
                <c:pt idx="16">
                  <c:v>465263</c:v>
                </c:pt>
                <c:pt idx="17">
                  <c:v>553729</c:v>
                </c:pt>
                <c:pt idx="18">
                  <c:v>549558</c:v>
                </c:pt>
                <c:pt idx="19">
                  <c:v>377283</c:v>
                </c:pt>
                <c:pt idx="20">
                  <c:v>396519</c:v>
                </c:pt>
                <c:pt idx="21">
                  <c:v>415160</c:v>
                </c:pt>
                <c:pt idx="22">
                  <c:v>603900</c:v>
                </c:pt>
                <c:pt idx="23">
                  <c:v>525186</c:v>
                </c:pt>
                <c:pt idx="24">
                  <c:v>519463</c:v>
                </c:pt>
                <c:pt idx="25">
                  <c:v>565502</c:v>
                </c:pt>
                <c:pt idx="26">
                  <c:v>712223</c:v>
                </c:pt>
                <c:pt idx="27">
                  <c:v>602988</c:v>
                </c:pt>
                <c:pt idx="28">
                  <c:v>471503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6F-4A92-8F31-A351AAFC0A9B}"/>
            </c:ext>
          </c:extLst>
        </c:ser>
        <c:ser>
          <c:idx val="3"/>
          <c:order val="5"/>
          <c:tx>
            <c:strRef>
              <c:f>グラフ!$P$85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1519706</c:v>
                </c:pt>
                <c:pt idx="1">
                  <c:v>1469023</c:v>
                </c:pt>
                <c:pt idx="2">
                  <c:v>1478987</c:v>
                </c:pt>
                <c:pt idx="3">
                  <c:v>1425573</c:v>
                </c:pt>
                <c:pt idx="4">
                  <c:v>1552406</c:v>
                </c:pt>
                <c:pt idx="5">
                  <c:v>1613441</c:v>
                </c:pt>
                <c:pt idx="6">
                  <c:v>1519437</c:v>
                </c:pt>
                <c:pt idx="7">
                  <c:v>1706784</c:v>
                </c:pt>
                <c:pt idx="8">
                  <c:v>1628670</c:v>
                </c:pt>
                <c:pt idx="9">
                  <c:v>2311389</c:v>
                </c:pt>
                <c:pt idx="10">
                  <c:v>1419205</c:v>
                </c:pt>
                <c:pt idx="11">
                  <c:v>1111201</c:v>
                </c:pt>
                <c:pt idx="12">
                  <c:v>1096653</c:v>
                </c:pt>
                <c:pt idx="13">
                  <c:v>1175446</c:v>
                </c:pt>
                <c:pt idx="14">
                  <c:v>951965</c:v>
                </c:pt>
                <c:pt idx="15">
                  <c:v>910826</c:v>
                </c:pt>
                <c:pt idx="16">
                  <c:v>860737</c:v>
                </c:pt>
                <c:pt idx="17">
                  <c:v>1232467</c:v>
                </c:pt>
                <c:pt idx="18">
                  <c:v>1055834</c:v>
                </c:pt>
                <c:pt idx="19">
                  <c:v>1185515</c:v>
                </c:pt>
                <c:pt idx="20">
                  <c:v>1494486</c:v>
                </c:pt>
                <c:pt idx="21">
                  <c:v>1422718</c:v>
                </c:pt>
                <c:pt idx="22">
                  <c:v>1439835</c:v>
                </c:pt>
                <c:pt idx="23">
                  <c:v>1813807</c:v>
                </c:pt>
                <c:pt idx="24">
                  <c:v>1509828</c:v>
                </c:pt>
                <c:pt idx="25">
                  <c:v>1625244</c:v>
                </c:pt>
                <c:pt idx="26">
                  <c:v>1773760</c:v>
                </c:pt>
                <c:pt idx="27">
                  <c:v>1547359</c:v>
                </c:pt>
                <c:pt idx="28">
                  <c:v>1353233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6F-4A92-8F31-A351AAFC0A9B}"/>
            </c:ext>
          </c:extLst>
        </c:ser>
        <c:ser>
          <c:idx val="4"/>
          <c:order val="6"/>
          <c:tx>
            <c:strRef>
              <c:f>グラフ!$P$86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10736252</c:v>
                </c:pt>
                <c:pt idx="1">
                  <c:v>12087026</c:v>
                </c:pt>
                <c:pt idx="2">
                  <c:v>12750088</c:v>
                </c:pt>
                <c:pt idx="3">
                  <c:v>12035902</c:v>
                </c:pt>
                <c:pt idx="4">
                  <c:v>12153681</c:v>
                </c:pt>
                <c:pt idx="5">
                  <c:v>10774572</c:v>
                </c:pt>
                <c:pt idx="6">
                  <c:v>10571026</c:v>
                </c:pt>
                <c:pt idx="7">
                  <c:v>12249395</c:v>
                </c:pt>
                <c:pt idx="8">
                  <c:v>9978240</c:v>
                </c:pt>
                <c:pt idx="9">
                  <c:v>9342302</c:v>
                </c:pt>
                <c:pt idx="10">
                  <c:v>7897701</c:v>
                </c:pt>
                <c:pt idx="11">
                  <c:v>8612078</c:v>
                </c:pt>
                <c:pt idx="12">
                  <c:v>6347015</c:v>
                </c:pt>
                <c:pt idx="13">
                  <c:v>6025587</c:v>
                </c:pt>
                <c:pt idx="14">
                  <c:v>9455417</c:v>
                </c:pt>
                <c:pt idx="15">
                  <c:v>5314161</c:v>
                </c:pt>
                <c:pt idx="16">
                  <c:v>6520834</c:v>
                </c:pt>
                <c:pt idx="17">
                  <c:v>7244330</c:v>
                </c:pt>
                <c:pt idx="18">
                  <c:v>9436318</c:v>
                </c:pt>
                <c:pt idx="19">
                  <c:v>8654087</c:v>
                </c:pt>
                <c:pt idx="20">
                  <c:v>6438131</c:v>
                </c:pt>
                <c:pt idx="21">
                  <c:v>6697196</c:v>
                </c:pt>
                <c:pt idx="22">
                  <c:v>8698553</c:v>
                </c:pt>
                <c:pt idx="23">
                  <c:v>6908568</c:v>
                </c:pt>
                <c:pt idx="24">
                  <c:v>6843344</c:v>
                </c:pt>
                <c:pt idx="25">
                  <c:v>6117259</c:v>
                </c:pt>
                <c:pt idx="26">
                  <c:v>8796052</c:v>
                </c:pt>
                <c:pt idx="27">
                  <c:v>8832860</c:v>
                </c:pt>
                <c:pt idx="28">
                  <c:v>4913727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6F-4A92-8F31-A351AAFC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42272"/>
        <c:axId val="139143808"/>
      </c:lineChart>
      <c:catAx>
        <c:axId val="13913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1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36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0431122722451886E-2"/>
              <c:y val="3.80516780186830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134080"/>
        <c:crosses val="autoZero"/>
        <c:crossBetween val="between"/>
      </c:valAx>
      <c:catAx>
        <c:axId val="13914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143808"/>
        <c:crosses val="autoZero"/>
        <c:auto val="0"/>
        <c:lblAlgn val="ctr"/>
        <c:lblOffset val="100"/>
        <c:noMultiLvlLbl val="0"/>
      </c:catAx>
      <c:valAx>
        <c:axId val="139143808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159185532525743"/>
              <c:y val="3.97100836979424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1422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637168141592906E-2"/>
          <c:y val="0.90840310612473019"/>
          <c:w val="0.87610758832137137"/>
          <c:h val="7.678233682773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03531795367682"/>
          <c:y val="2.874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2704814881198E-2"/>
          <c:y val="0.10625019454991681"/>
          <c:w val="0.86183711424321785"/>
          <c:h val="0.73875135269412751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グラフ!$P$45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15256530</c:v>
                </c:pt>
                <c:pt idx="1">
                  <c:v>16281691</c:v>
                </c:pt>
                <c:pt idx="2">
                  <c:v>16278560</c:v>
                </c:pt>
                <c:pt idx="3">
                  <c:v>15602663</c:v>
                </c:pt>
                <c:pt idx="4">
                  <c:v>16045193</c:v>
                </c:pt>
                <c:pt idx="5">
                  <c:v>16017615</c:v>
                </c:pt>
                <c:pt idx="6">
                  <c:v>16438128</c:v>
                </c:pt>
                <c:pt idx="7">
                  <c:v>16046058</c:v>
                </c:pt>
                <c:pt idx="8">
                  <c:v>16075308</c:v>
                </c:pt>
                <c:pt idx="9">
                  <c:v>15745549</c:v>
                </c:pt>
                <c:pt idx="10">
                  <c:v>15477387</c:v>
                </c:pt>
                <c:pt idx="11">
                  <c:v>14887039</c:v>
                </c:pt>
                <c:pt idx="12">
                  <c:v>14387908</c:v>
                </c:pt>
                <c:pt idx="13">
                  <c:v>14210777</c:v>
                </c:pt>
                <c:pt idx="14">
                  <c:v>14115262</c:v>
                </c:pt>
                <c:pt idx="15">
                  <c:v>14225570</c:v>
                </c:pt>
                <c:pt idx="16">
                  <c:v>15275585</c:v>
                </c:pt>
                <c:pt idx="17">
                  <c:v>15125125</c:v>
                </c:pt>
                <c:pt idx="18">
                  <c:v>14382935</c:v>
                </c:pt>
                <c:pt idx="19">
                  <c:v>13884147</c:v>
                </c:pt>
                <c:pt idx="20">
                  <c:v>14038424</c:v>
                </c:pt>
                <c:pt idx="21">
                  <c:v>13536957</c:v>
                </c:pt>
                <c:pt idx="22">
                  <c:v>13424751</c:v>
                </c:pt>
                <c:pt idx="23">
                  <c:v>13515880</c:v>
                </c:pt>
                <c:pt idx="24">
                  <c:v>13167135</c:v>
                </c:pt>
                <c:pt idx="25">
                  <c:v>13334414</c:v>
                </c:pt>
                <c:pt idx="26">
                  <c:v>13533960</c:v>
                </c:pt>
                <c:pt idx="27">
                  <c:v>13273867</c:v>
                </c:pt>
                <c:pt idx="28">
                  <c:v>13269058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E-497D-A52F-04EAF017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8887936"/>
        <c:axId val="138889856"/>
      </c:barChart>
      <c:lineChart>
        <c:grouping val="standard"/>
        <c:varyColors val="0"/>
        <c:ser>
          <c:idx val="1"/>
          <c:order val="0"/>
          <c:tx>
            <c:strRef>
              <c:f>グラフ!$P$42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グラフ!$Q$42:$AT$42</c:f>
              <c:numCache>
                <c:formatCode>#,##0,</c:formatCode>
                <c:ptCount val="29"/>
                <c:pt idx="0">
                  <c:v>5922645</c:v>
                </c:pt>
                <c:pt idx="1">
                  <c:v>6194002</c:v>
                </c:pt>
                <c:pt idx="2">
                  <c:v>5861345</c:v>
                </c:pt>
                <c:pt idx="3">
                  <c:v>5026632</c:v>
                </c:pt>
                <c:pt idx="4">
                  <c:v>5284607</c:v>
                </c:pt>
                <c:pt idx="5">
                  <c:v>5028719</c:v>
                </c:pt>
                <c:pt idx="6">
                  <c:v>5336670</c:v>
                </c:pt>
                <c:pt idx="7">
                  <c:v>4914153</c:v>
                </c:pt>
                <c:pt idx="8">
                  <c:v>4684871</c:v>
                </c:pt>
                <c:pt idx="9">
                  <c:v>4739115</c:v>
                </c:pt>
                <c:pt idx="10">
                  <c:v>4593238</c:v>
                </c:pt>
                <c:pt idx="11">
                  <c:v>4052883</c:v>
                </c:pt>
                <c:pt idx="12">
                  <c:v>3867955</c:v>
                </c:pt>
                <c:pt idx="13">
                  <c:v>3861389</c:v>
                </c:pt>
                <c:pt idx="14">
                  <c:v>4029573</c:v>
                </c:pt>
                <c:pt idx="15">
                  <c:v>4392049</c:v>
                </c:pt>
                <c:pt idx="16">
                  <c:v>5317098</c:v>
                </c:pt>
                <c:pt idx="17">
                  <c:v>5351089</c:v>
                </c:pt>
                <c:pt idx="18">
                  <c:v>4939659</c:v>
                </c:pt>
                <c:pt idx="19">
                  <c:v>4556736</c:v>
                </c:pt>
                <c:pt idx="20">
                  <c:v>4545774</c:v>
                </c:pt>
                <c:pt idx="21">
                  <c:v>4562459</c:v>
                </c:pt>
                <c:pt idx="22">
                  <c:v>4628222</c:v>
                </c:pt>
                <c:pt idx="23">
                  <c:v>4518458</c:v>
                </c:pt>
                <c:pt idx="24">
                  <c:v>4406977</c:v>
                </c:pt>
                <c:pt idx="25">
                  <c:v>4442362</c:v>
                </c:pt>
                <c:pt idx="26">
                  <c:v>4672701</c:v>
                </c:pt>
                <c:pt idx="27">
                  <c:v>4595406</c:v>
                </c:pt>
                <c:pt idx="28">
                  <c:v>4508899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E-497D-A52F-04EAF0170DCF}"/>
            </c:ext>
          </c:extLst>
        </c:ser>
        <c:ser>
          <c:idx val="0"/>
          <c:order val="1"/>
          <c:tx>
            <c:strRef>
              <c:f>グラフ!$P$43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7275218</c:v>
                </c:pt>
                <c:pt idx="1">
                  <c:v>8000018</c:v>
                </c:pt>
                <c:pt idx="2">
                  <c:v>8374184</c:v>
                </c:pt>
                <c:pt idx="3">
                  <c:v>8577070</c:v>
                </c:pt>
                <c:pt idx="4">
                  <c:v>8778056</c:v>
                </c:pt>
                <c:pt idx="5">
                  <c:v>8993861</c:v>
                </c:pt>
                <c:pt idx="6">
                  <c:v>9038954</c:v>
                </c:pt>
                <c:pt idx="7">
                  <c:v>9135998</c:v>
                </c:pt>
                <c:pt idx="8">
                  <c:v>9349827</c:v>
                </c:pt>
                <c:pt idx="9">
                  <c:v>9024090</c:v>
                </c:pt>
                <c:pt idx="10">
                  <c:v>8969976</c:v>
                </c:pt>
                <c:pt idx="11">
                  <c:v>8976236</c:v>
                </c:pt>
                <c:pt idx="12">
                  <c:v>8557785</c:v>
                </c:pt>
                <c:pt idx="13">
                  <c:v>8538186</c:v>
                </c:pt>
                <c:pt idx="14">
                  <c:v>8374439</c:v>
                </c:pt>
                <c:pt idx="15">
                  <c:v>8257509</c:v>
                </c:pt>
                <c:pt idx="16">
                  <c:v>8402856</c:v>
                </c:pt>
                <c:pt idx="17">
                  <c:v>8260201</c:v>
                </c:pt>
                <c:pt idx="18">
                  <c:v>7998522</c:v>
                </c:pt>
                <c:pt idx="19">
                  <c:v>7712498</c:v>
                </c:pt>
                <c:pt idx="20">
                  <c:v>7828553</c:v>
                </c:pt>
                <c:pt idx="21">
                  <c:v>7292626</c:v>
                </c:pt>
                <c:pt idx="22">
                  <c:v>7101800</c:v>
                </c:pt>
                <c:pt idx="23">
                  <c:v>7322090</c:v>
                </c:pt>
                <c:pt idx="24">
                  <c:v>7107057</c:v>
                </c:pt>
                <c:pt idx="25">
                  <c:v>7193498</c:v>
                </c:pt>
                <c:pt idx="26">
                  <c:v>7189136</c:v>
                </c:pt>
                <c:pt idx="27">
                  <c:v>7037275</c:v>
                </c:pt>
                <c:pt idx="28">
                  <c:v>7127124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E-497D-A52F-04EAF0170DCF}"/>
            </c:ext>
          </c:extLst>
        </c:ser>
        <c:ser>
          <c:idx val="2"/>
          <c:order val="2"/>
          <c:tx>
            <c:strRef>
              <c:f>グラフ!$P$44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600238</c:v>
                </c:pt>
                <c:pt idx="1">
                  <c:v>587249</c:v>
                </c:pt>
                <c:pt idx="2">
                  <c:v>586425</c:v>
                </c:pt>
                <c:pt idx="3">
                  <c:v>579151</c:v>
                </c:pt>
                <c:pt idx="4">
                  <c:v>570977</c:v>
                </c:pt>
                <c:pt idx="5">
                  <c:v>557050</c:v>
                </c:pt>
                <c:pt idx="6">
                  <c:v>655222</c:v>
                </c:pt>
                <c:pt idx="7">
                  <c:v>659954</c:v>
                </c:pt>
                <c:pt idx="8">
                  <c:v>721421</c:v>
                </c:pt>
                <c:pt idx="9">
                  <c:v>715205</c:v>
                </c:pt>
                <c:pt idx="10">
                  <c:v>689647</c:v>
                </c:pt>
                <c:pt idx="11">
                  <c:v>660827</c:v>
                </c:pt>
                <c:pt idx="12">
                  <c:v>669357</c:v>
                </c:pt>
                <c:pt idx="13">
                  <c:v>674868</c:v>
                </c:pt>
                <c:pt idx="14">
                  <c:v>649540</c:v>
                </c:pt>
                <c:pt idx="15">
                  <c:v>662787</c:v>
                </c:pt>
                <c:pt idx="16">
                  <c:v>650415</c:v>
                </c:pt>
                <c:pt idx="17">
                  <c:v>610572</c:v>
                </c:pt>
                <c:pt idx="18">
                  <c:v>582152</c:v>
                </c:pt>
                <c:pt idx="19">
                  <c:v>591088</c:v>
                </c:pt>
                <c:pt idx="20">
                  <c:v>672884</c:v>
                </c:pt>
                <c:pt idx="21">
                  <c:v>643289</c:v>
                </c:pt>
                <c:pt idx="22">
                  <c:v>704612</c:v>
                </c:pt>
                <c:pt idx="23">
                  <c:v>676681</c:v>
                </c:pt>
                <c:pt idx="24">
                  <c:v>668875</c:v>
                </c:pt>
                <c:pt idx="25">
                  <c:v>651242</c:v>
                </c:pt>
                <c:pt idx="26">
                  <c:v>608288</c:v>
                </c:pt>
                <c:pt idx="27">
                  <c:v>589288</c:v>
                </c:pt>
                <c:pt idx="28">
                  <c:v>591322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AE-497D-A52F-04EAF017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9008"/>
        <c:axId val="139020544"/>
      </c:lineChart>
      <c:catAx>
        <c:axId val="138887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88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889856"/>
        <c:scaling>
          <c:orientation val="minMax"/>
          <c:max val="18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464566929133861E-2"/>
              <c:y val="5.72288385826771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887936"/>
        <c:crosses val="autoZero"/>
        <c:crossBetween val="between"/>
      </c:valAx>
      <c:catAx>
        <c:axId val="13901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020544"/>
        <c:crosses val="autoZero"/>
        <c:auto val="0"/>
        <c:lblAlgn val="ctr"/>
        <c:lblOffset val="100"/>
        <c:noMultiLvlLbl val="0"/>
      </c:catAx>
      <c:valAx>
        <c:axId val="13902054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45761385090024"/>
              <c:y val="5.42168635170603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190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964912280701744E-2"/>
          <c:y val="0.91875164041994761"/>
          <c:w val="0.82456186397752917"/>
          <c:h val="6.12501640419946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221673</xdr:colOff>
      <xdr:row>1</xdr:row>
      <xdr:rowOff>162560</xdr:rowOff>
    </xdr:from>
    <xdr:to>
      <xdr:col>13</xdr:col>
      <xdr:colOff>376844</xdr:colOff>
      <xdr:row>37</xdr:row>
      <xdr:rowOff>111760</xdr:rowOff>
    </xdr:to>
    <xdr:graphicFrame macro="">
      <xdr:nvGraphicFramePr>
        <xdr:cNvPr id="4172" name="Chart 4">
          <a:extLst>
            <a:ext uri="{FF2B5EF4-FFF2-40B4-BE49-F238E27FC236}">
              <a16:creationId xmlns:a16="http://schemas.microsoft.com/office/drawing/2014/main" id="{00000000-0008-0000-1E00-00004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188422</xdr:colOff>
      <xdr:row>197</xdr:row>
      <xdr:rowOff>30480</xdr:rowOff>
    </xdr:from>
    <xdr:to>
      <xdr:col>13</xdr:col>
      <xdr:colOff>454429</xdr:colOff>
      <xdr:row>232</xdr:row>
      <xdr:rowOff>132080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DC6CBA8A-D2E2-4C5E-B48C-92147F29A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175490</xdr:colOff>
      <xdr:row>158</xdr:row>
      <xdr:rowOff>0</xdr:rowOff>
    </xdr:from>
    <xdr:to>
      <xdr:col>13</xdr:col>
      <xdr:colOff>463664</xdr:colOff>
      <xdr:row>193</xdr:row>
      <xdr:rowOff>152401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AA896EB-883D-4C1E-916C-9C3CDBD45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186574</xdr:colOff>
      <xdr:row>119</xdr:row>
      <xdr:rowOff>101601</xdr:rowOff>
    </xdr:from>
    <xdr:to>
      <xdr:col>13</xdr:col>
      <xdr:colOff>419330</xdr:colOff>
      <xdr:row>154</xdr:row>
      <xdr:rowOff>132081</xdr:rowOff>
    </xdr:to>
    <xdr:graphicFrame macro="">
      <xdr:nvGraphicFramePr>
        <xdr:cNvPr id="11" name="Chart 8">
          <a:extLst>
            <a:ext uri="{FF2B5EF4-FFF2-40B4-BE49-F238E27FC236}">
              <a16:creationId xmlns:a16="http://schemas.microsoft.com/office/drawing/2014/main" id="{D4564F0B-FBD2-4A44-ADE9-A6607C168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199504</xdr:colOff>
      <xdr:row>79</xdr:row>
      <xdr:rowOff>162560</xdr:rowOff>
    </xdr:from>
    <xdr:to>
      <xdr:col>13</xdr:col>
      <xdr:colOff>454428</xdr:colOff>
      <xdr:row>115</xdr:row>
      <xdr:rowOff>142240</xdr:rowOff>
    </xdr:to>
    <xdr:graphicFrame macro="">
      <xdr:nvGraphicFramePr>
        <xdr:cNvPr id="13" name="Chart 7">
          <a:extLst>
            <a:ext uri="{FF2B5EF4-FFF2-40B4-BE49-F238E27FC236}">
              <a16:creationId xmlns:a16="http://schemas.microsoft.com/office/drawing/2014/main" id="{8097DEB9-148D-4A02-9ADA-7466F3883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210588</xdr:colOff>
      <xdr:row>41</xdr:row>
      <xdr:rowOff>0</xdr:rowOff>
    </xdr:from>
    <xdr:to>
      <xdr:col>13</xdr:col>
      <xdr:colOff>476594</xdr:colOff>
      <xdr:row>75</xdr:row>
      <xdr:rowOff>71120</xdr:rowOff>
    </xdr:to>
    <xdr:graphicFrame macro="">
      <xdr:nvGraphicFramePr>
        <xdr:cNvPr id="14" name="Chart 5">
          <a:extLst>
            <a:ext uri="{FF2B5EF4-FFF2-40B4-BE49-F238E27FC236}">
              <a16:creationId xmlns:a16="http://schemas.microsoft.com/office/drawing/2014/main" id="{F17226B7-D6F7-4834-B226-0010C8CE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1&#26085;&#20809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2&#20170;&#24066;&#2406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3&#36275;&#23614;&#3001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4&#26647;&#23665;&#2644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5&#34276;&#21407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日光市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今市市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足尾町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栗山村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藤原町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K15" activePane="bottomRight" state="frozen"/>
      <selection pane="topRight" activeCell="C1" sqref="C1"/>
      <selection pane="bottomLeft" activeCell="A2" sqref="A2"/>
      <selection pane="bottomRight" activeCell="Q31" sqref="Q31"/>
    </sheetView>
  </sheetViews>
  <sheetFormatPr defaultColWidth="9" defaultRowHeight="12" x14ac:dyDescent="0.2"/>
  <cols>
    <col min="1" max="1" width="3" style="35" customWidth="1"/>
    <col min="2" max="2" width="23.44140625" style="35" customWidth="1"/>
    <col min="3" max="4" width="9.33203125" style="35" hidden="1" customWidth="1"/>
    <col min="5" max="33" width="9.77734375" style="35" customWidth="1"/>
    <col min="34" max="16384" width="9" style="35"/>
  </cols>
  <sheetData>
    <row r="1" spans="1:33" ht="14.1" customHeight="1" x14ac:dyDescent="0.2">
      <c r="A1" s="36" t="s">
        <v>120</v>
      </c>
      <c r="L1" s="37" t="s">
        <v>167</v>
      </c>
      <c r="V1" s="37" t="s">
        <v>167</v>
      </c>
      <c r="Y1" s="37"/>
      <c r="AF1" s="37" t="s">
        <v>167</v>
      </c>
    </row>
    <row r="2" spans="1:33" ht="14.1" customHeight="1" x14ac:dyDescent="0.15">
      <c r="L2" s="18" t="s">
        <v>149</v>
      </c>
      <c r="O2" s="35" t="s">
        <v>251</v>
      </c>
      <c r="V2" s="18" t="s">
        <v>149</v>
      </c>
      <c r="Y2" s="18"/>
      <c r="AF2" s="18" t="s">
        <v>149</v>
      </c>
    </row>
    <row r="3" spans="1:33" ht="14.1" customHeight="1" x14ac:dyDescent="0.2">
      <c r="A3" s="39"/>
      <c r="B3" s="39"/>
      <c r="C3" s="39" t="s">
        <v>168</v>
      </c>
      <c r="D3" s="39" t="s">
        <v>169</v>
      </c>
      <c r="E3" s="109" t="s">
        <v>170</v>
      </c>
      <c r="F3" s="109" t="s">
        <v>171</v>
      </c>
      <c r="G3" s="109" t="s">
        <v>172</v>
      </c>
      <c r="H3" s="109" t="s">
        <v>173</v>
      </c>
      <c r="I3" s="110" t="s">
        <v>174</v>
      </c>
      <c r="J3" s="109" t="s">
        <v>175</v>
      </c>
      <c r="K3" s="110" t="s">
        <v>176</v>
      </c>
      <c r="L3" s="110" t="s">
        <v>177</v>
      </c>
      <c r="M3" s="109" t="s">
        <v>178</v>
      </c>
      <c r="N3" s="109" t="s">
        <v>179</v>
      </c>
      <c r="O3" s="109" t="s">
        <v>180</v>
      </c>
      <c r="P3" s="109" t="s">
        <v>181</v>
      </c>
      <c r="Q3" s="109" t="s">
        <v>182</v>
      </c>
      <c r="R3" s="109" t="s">
        <v>183</v>
      </c>
      <c r="S3" s="39" t="s">
        <v>164</v>
      </c>
      <c r="T3" s="39" t="s">
        <v>252</v>
      </c>
      <c r="U3" s="39" t="s">
        <v>253</v>
      </c>
      <c r="V3" s="39" t="s">
        <v>261</v>
      </c>
      <c r="W3" s="39" t="s">
        <v>262</v>
      </c>
      <c r="X3" s="39" t="s">
        <v>263</v>
      </c>
      <c r="Y3" s="39" t="s">
        <v>264</v>
      </c>
      <c r="Z3" s="39" t="s">
        <v>267</v>
      </c>
      <c r="AA3" s="39" t="s">
        <v>269</v>
      </c>
      <c r="AB3" s="39" t="s">
        <v>270</v>
      </c>
      <c r="AC3" s="39" t="s">
        <v>271</v>
      </c>
      <c r="AD3" s="39" t="s">
        <v>275</v>
      </c>
      <c r="AE3" s="39" t="s">
        <v>278</v>
      </c>
      <c r="AF3" s="39" t="s">
        <v>282</v>
      </c>
      <c r="AG3" s="39" t="s">
        <v>283</v>
      </c>
    </row>
    <row r="4" spans="1:33" ht="14.1" customHeight="1" x14ac:dyDescent="0.2">
      <c r="A4" s="128" t="s">
        <v>73</v>
      </c>
      <c r="B4" s="128"/>
      <c r="C4" s="58"/>
      <c r="D4" s="58"/>
      <c r="E4" s="111">
        <f>旧・日光市!E4+旧今市市!E4+旧足尾町!E4+旧栗山村!E4+旧藤原町!E4</f>
        <v>98635</v>
      </c>
      <c r="F4" s="111">
        <f>旧・日光市!F4+旧今市市!F4+旧足尾町!F4+旧栗山村!F4+旧藤原町!F4</f>
        <v>99214</v>
      </c>
      <c r="G4" s="111">
        <f>旧・日光市!G4+旧今市市!G4+旧足尾町!G4+旧栗山村!G4+旧藤原町!G4</f>
        <v>99914</v>
      </c>
      <c r="H4" s="111">
        <f>旧・日光市!H4+旧今市市!H4+旧足尾町!H4+旧栗山村!H4+旧藤原町!H4</f>
        <v>100343</v>
      </c>
      <c r="I4" s="111">
        <f>旧・日光市!I4+旧今市市!I4+旧足尾町!I4+旧栗山村!I4+旧藤原町!I4</f>
        <v>100261</v>
      </c>
      <c r="J4" s="111">
        <f>旧・日光市!J4+旧今市市!J4+旧足尾町!J4+旧栗山村!J4+旧藤原町!J4</f>
        <v>100256</v>
      </c>
      <c r="K4" s="111">
        <f>旧・日光市!K4+旧今市市!K4+旧足尾町!K4+旧栗山村!K4+旧藤原町!K4</f>
        <v>99988</v>
      </c>
      <c r="L4" s="111">
        <f>旧・日光市!L4+旧今市市!L4+旧足尾町!L4+旧栗山村!L4+旧藤原町!L4</f>
        <v>100002</v>
      </c>
      <c r="M4" s="111">
        <f>旧・日光市!M4+旧今市市!M4+旧足尾町!M4+旧栗山村!M4+旧藤原町!M4</f>
        <v>99607</v>
      </c>
      <c r="N4" s="111">
        <f>旧・日光市!N4+旧今市市!N4+旧足尾町!N4+旧栗山村!N4+旧藤原町!N4</f>
        <v>99120</v>
      </c>
      <c r="O4" s="111">
        <f>旧・日光市!O4+旧今市市!O4+旧足尾町!O4+旧栗山村!O4+旧藤原町!O4</f>
        <v>98508</v>
      </c>
      <c r="P4" s="111">
        <f>旧・日光市!P4+旧今市市!P4+旧足尾町!P4+旧栗山村!P4+旧藤原町!P4</f>
        <v>98020</v>
      </c>
      <c r="Q4" s="111">
        <f>旧・日光市!Q4+旧今市市!Q4+旧足尾町!Q4+旧栗山村!Q4+旧藤原町!Q4</f>
        <v>97390</v>
      </c>
      <c r="R4" s="111">
        <f>旧・日光市!R4+旧今市市!R4+旧足尾町!R4+旧栗山村!R4+旧藤原町!R4</f>
        <v>96673</v>
      </c>
      <c r="S4" s="40">
        <v>96029</v>
      </c>
      <c r="T4" s="40">
        <v>94764</v>
      </c>
      <c r="U4" s="40">
        <v>94026</v>
      </c>
      <c r="V4" s="40">
        <v>92878</v>
      </c>
      <c r="W4" s="40">
        <v>92176</v>
      </c>
      <c r="X4" s="40">
        <v>91113</v>
      </c>
      <c r="Y4" s="40">
        <v>89893</v>
      </c>
      <c r="Z4" s="40">
        <v>88596</v>
      </c>
      <c r="AA4" s="40">
        <v>88363</v>
      </c>
      <c r="AB4" s="40">
        <v>87116</v>
      </c>
      <c r="AC4" s="40">
        <v>86127</v>
      </c>
      <c r="AD4" s="89">
        <v>84929</v>
      </c>
      <c r="AE4" s="89">
        <v>83761</v>
      </c>
      <c r="AF4" s="89">
        <v>82638</v>
      </c>
      <c r="AG4" s="89">
        <v>81414</v>
      </c>
    </row>
    <row r="5" spans="1:33" ht="14.1" customHeight="1" x14ac:dyDescent="0.2">
      <c r="A5" s="129" t="s">
        <v>4</v>
      </c>
      <c r="B5" s="42" t="s">
        <v>12</v>
      </c>
      <c r="C5" s="42"/>
      <c r="D5" s="42"/>
      <c r="E5" s="112">
        <f>旧・日光市!E5+旧今市市!E5+旧足尾町!E5+旧栗山村!E5+旧藤原町!E5</f>
        <v>38758816</v>
      </c>
      <c r="F5" s="112">
        <f>旧・日光市!F5+旧今市市!F5+旧足尾町!F5+旧栗山村!F5+旧藤原町!F5</f>
        <v>41876826</v>
      </c>
      <c r="G5" s="112">
        <f>旧・日光市!G5+旧今市市!G5+旧足尾町!G5+旧栗山村!G5+旧藤原町!G5</f>
        <v>41921199</v>
      </c>
      <c r="H5" s="112">
        <f>旧・日光市!H5+旧今市市!H5+旧足尾町!H5+旧栗山村!H5+旧藤原町!H5</f>
        <v>42296045</v>
      </c>
      <c r="I5" s="112">
        <f>旧・日光市!I5+旧今市市!I5+旧足尾町!I5+旧栗山村!I5+旧藤原町!I5</f>
        <v>43898127</v>
      </c>
      <c r="J5" s="112">
        <f>旧・日光市!J5+旧今市市!J5+旧足尾町!J5+旧栗山村!J5+旧藤原町!J5</f>
        <v>42774107</v>
      </c>
      <c r="K5" s="112">
        <f>旧・日光市!K5+旧今市市!K5+旧足尾町!K5+旧栗山村!K5+旧藤原町!K5</f>
        <v>43648128</v>
      </c>
      <c r="L5" s="112">
        <f>旧・日光市!L5+旧今市市!L5+旧足尾町!L5+旧栗山村!L5+旧藤原町!L5</f>
        <v>46434374</v>
      </c>
      <c r="M5" s="112">
        <f>旧・日光市!M5+旧今市市!M5+旧足尾町!M5+旧栗山村!M5+旧藤原町!M5</f>
        <v>46477883</v>
      </c>
      <c r="N5" s="112">
        <f>旧・日光市!N5+旧今市市!N5+旧足尾町!N5+旧栗山村!N5+旧藤原町!N5</f>
        <v>45262105</v>
      </c>
      <c r="O5" s="112">
        <f>旧・日光市!O5+旧今市市!O5+旧足尾町!O5+旧栗山村!O5+旧藤原町!O5</f>
        <v>42869430</v>
      </c>
      <c r="P5" s="112">
        <f>旧・日光市!P5+旧今市市!P5+旧足尾町!P5+旧栗山村!P5+旧藤原町!P5</f>
        <v>42371527</v>
      </c>
      <c r="Q5" s="112">
        <f>旧・日光市!Q5+旧今市市!Q5+旧足尾町!Q5+旧栗山村!Q5+旧藤原町!Q5</f>
        <v>41532149</v>
      </c>
      <c r="R5" s="112">
        <f>旧・日光市!R5+旧今市市!R5+旧足尾町!R5+旧栗山村!R5+旧藤原町!R5</f>
        <v>41324029</v>
      </c>
      <c r="S5" s="45">
        <v>47249671</v>
      </c>
      <c r="T5" s="45">
        <v>42643035</v>
      </c>
      <c r="U5" s="45">
        <v>40842549</v>
      </c>
      <c r="V5" s="45">
        <v>40123407</v>
      </c>
      <c r="W5" s="45">
        <v>44654253</v>
      </c>
      <c r="X5" s="45">
        <v>45352732</v>
      </c>
      <c r="Y5" s="45">
        <v>43734016</v>
      </c>
      <c r="Z5" s="45">
        <v>44498309</v>
      </c>
      <c r="AA5" s="45">
        <v>46448970</v>
      </c>
      <c r="AB5" s="45">
        <v>45048712</v>
      </c>
      <c r="AC5" s="45">
        <v>45309834</v>
      </c>
      <c r="AD5" s="90">
        <v>44685218</v>
      </c>
      <c r="AE5" s="90">
        <v>46486216</v>
      </c>
      <c r="AF5" s="90">
        <v>45994245</v>
      </c>
      <c r="AG5" s="90">
        <v>42536800</v>
      </c>
    </row>
    <row r="6" spans="1:33" ht="14.1" customHeight="1" x14ac:dyDescent="0.2">
      <c r="A6" s="129"/>
      <c r="B6" s="42" t="s">
        <v>13</v>
      </c>
      <c r="C6" s="42"/>
      <c r="D6" s="42"/>
      <c r="E6" s="112">
        <f>旧・日光市!E6+旧今市市!E6+旧足尾町!E6+旧栗山村!E6+旧藤原町!E6</f>
        <v>37001114</v>
      </c>
      <c r="F6" s="112">
        <f>旧・日光市!F6+旧今市市!F6+旧足尾町!F6+旧栗山村!F6+旧藤原町!F6</f>
        <v>40081636</v>
      </c>
      <c r="G6" s="112">
        <f>旧・日光市!G6+旧今市市!G6+旧足尾町!G6+旧栗山村!G6+旧藤原町!G6</f>
        <v>40820045</v>
      </c>
      <c r="H6" s="112">
        <f>旧・日光市!H6+旧今市市!H6+旧足尾町!H6+旧栗山村!H6+旧藤原町!H6</f>
        <v>40840058</v>
      </c>
      <c r="I6" s="112">
        <f>旧・日光市!I6+旧今市市!I6+旧足尾町!I6+旧栗山村!I6+旧藤原町!I6</f>
        <v>42411943</v>
      </c>
      <c r="J6" s="112">
        <f>旧・日光市!J6+旧今市市!J6+旧足尾町!J6+旧栗山村!J6+旧藤原町!J6</f>
        <v>41275148</v>
      </c>
      <c r="K6" s="112">
        <f>旧・日光市!K6+旧今市市!K6+旧足尾町!K6+旧栗山村!K6+旧藤原町!K6</f>
        <v>42288159</v>
      </c>
      <c r="L6" s="112">
        <f>旧・日光市!L6+旧今市市!L6+旧足尾町!L6+旧栗山村!L6+旧藤原町!L6</f>
        <v>44810854</v>
      </c>
      <c r="M6" s="112">
        <f>旧・日光市!M6+旧今市市!M6+旧足尾町!M6+旧栗山村!M6+旧藤原町!M6</f>
        <v>44553101</v>
      </c>
      <c r="N6" s="112">
        <f>旧・日光市!N6+旧今市市!N6+旧足尾町!N6+旧栗山村!N6+旧藤原町!N6</f>
        <v>43305578</v>
      </c>
      <c r="O6" s="112">
        <f>旧・日光市!O6+旧今市市!O6+旧足尾町!O6+旧栗山村!O6+旧藤原町!O6</f>
        <v>40928399</v>
      </c>
      <c r="P6" s="112">
        <f>旧・日光市!P6+旧今市市!P6+旧足尾町!P6+旧栗山村!P6+旧藤原町!P6</f>
        <v>40958724</v>
      </c>
      <c r="Q6" s="112">
        <f>旧・日光市!Q6+旧今市市!Q6+旧足尾町!Q6+旧栗山村!Q6+旧藤原町!Q6</f>
        <v>40066960</v>
      </c>
      <c r="R6" s="112">
        <f>旧・日光市!R6+旧今市市!R6+旧足尾町!R6+旧栗山村!R6+旧藤原町!R6</f>
        <v>39887629</v>
      </c>
      <c r="S6" s="45">
        <v>45675969</v>
      </c>
      <c r="T6" s="45">
        <v>40084112</v>
      </c>
      <c r="U6" s="45">
        <v>39659698</v>
      </c>
      <c r="V6" s="45">
        <v>38402851</v>
      </c>
      <c r="W6" s="45">
        <v>42258441</v>
      </c>
      <c r="X6" s="45">
        <v>42925118</v>
      </c>
      <c r="Y6" s="45">
        <v>41191458</v>
      </c>
      <c r="Z6" s="45">
        <v>41351360</v>
      </c>
      <c r="AA6" s="45">
        <v>44325562</v>
      </c>
      <c r="AB6" s="45">
        <v>43010524</v>
      </c>
      <c r="AC6" s="44">
        <v>43192690</v>
      </c>
      <c r="AD6" s="91">
        <v>42895017</v>
      </c>
      <c r="AE6" s="91">
        <v>44856632</v>
      </c>
      <c r="AF6" s="91">
        <v>45106885</v>
      </c>
      <c r="AG6" s="91">
        <v>41796443</v>
      </c>
    </row>
    <row r="7" spans="1:33" ht="14.1" customHeight="1" x14ac:dyDescent="0.2">
      <c r="A7" s="129"/>
      <c r="B7" s="42" t="s">
        <v>14</v>
      </c>
      <c r="C7" s="42"/>
      <c r="D7" s="42"/>
      <c r="E7" s="113">
        <f>旧・日光市!E7+旧今市市!E7+旧足尾町!E7+旧栗山村!E7+旧藤原町!E7</f>
        <v>1757702</v>
      </c>
      <c r="F7" s="113">
        <f>旧・日光市!F7+旧今市市!F7+旧足尾町!F7+旧栗山村!F7+旧藤原町!F7</f>
        <v>1795190</v>
      </c>
      <c r="G7" s="113">
        <f>旧・日光市!G7+旧今市市!G7+旧足尾町!G7+旧栗山村!G7+旧藤原町!G7</f>
        <v>1101154</v>
      </c>
      <c r="H7" s="113">
        <f>旧・日光市!H7+旧今市市!H7+旧足尾町!H7+旧栗山村!H7+旧藤原町!H7</f>
        <v>1455987</v>
      </c>
      <c r="I7" s="113">
        <f>旧・日光市!I7+旧今市市!I7+旧足尾町!I7+旧栗山村!I7+旧藤原町!I7</f>
        <v>1486184</v>
      </c>
      <c r="J7" s="113">
        <f>旧・日光市!J7+旧今市市!J7+旧足尾町!J7+旧栗山村!J7+旧藤原町!J7</f>
        <v>1498959</v>
      </c>
      <c r="K7" s="113">
        <f>旧・日光市!K7+旧今市市!K7+旧足尾町!K7+旧栗山村!K7+旧藤原町!K7</f>
        <v>1359969</v>
      </c>
      <c r="L7" s="113">
        <f>旧・日光市!L7+旧今市市!L7+旧足尾町!L7+旧栗山村!L7+旧藤原町!L7</f>
        <v>1623520</v>
      </c>
      <c r="M7" s="113">
        <f>旧・日光市!M7+旧今市市!M7+旧足尾町!M7+旧栗山村!M7+旧藤原町!M7</f>
        <v>1924782</v>
      </c>
      <c r="N7" s="113">
        <f>旧・日光市!N7+旧今市市!N7+旧足尾町!N7+旧栗山村!N7+旧藤原町!N7</f>
        <v>1956527</v>
      </c>
      <c r="O7" s="113">
        <f>旧・日光市!O7+旧今市市!O7+旧足尾町!O7+旧栗山村!O7+旧藤原町!O7</f>
        <v>1941031</v>
      </c>
      <c r="P7" s="113">
        <f>旧・日光市!P7+旧今市市!P7+旧足尾町!P7+旧栗山村!P7+旧藤原町!P7</f>
        <v>1412803</v>
      </c>
      <c r="Q7" s="113">
        <f>旧・日光市!Q7+旧今市市!Q7+旧足尾町!Q7+旧栗山村!Q7+旧藤原町!Q7</f>
        <v>1465189</v>
      </c>
      <c r="R7" s="113">
        <f>旧・日光市!R7+旧今市市!R7+旧足尾町!R7+旧栗山村!R7+旧藤原町!R7</f>
        <v>1436400</v>
      </c>
      <c r="S7" s="44">
        <v>1573702</v>
      </c>
      <c r="T7" s="44">
        <v>2558923</v>
      </c>
      <c r="U7" s="44">
        <v>1182851</v>
      </c>
      <c r="V7" s="44">
        <v>1720556</v>
      </c>
      <c r="W7" s="44">
        <v>2395812</v>
      </c>
      <c r="X7" s="44">
        <v>2427614</v>
      </c>
      <c r="Y7" s="44">
        <v>2542558</v>
      </c>
      <c r="Z7" s="44">
        <v>3146949</v>
      </c>
      <c r="AA7" s="44">
        <v>2123408</v>
      </c>
      <c r="AB7" s="44">
        <v>2038188</v>
      </c>
      <c r="AC7" s="44">
        <v>2117144</v>
      </c>
      <c r="AD7" s="91">
        <v>1790201</v>
      </c>
      <c r="AE7" s="91">
        <v>1629584</v>
      </c>
      <c r="AF7" s="91">
        <v>887360</v>
      </c>
      <c r="AG7" s="91">
        <v>740357</v>
      </c>
    </row>
    <row r="8" spans="1:33" ht="14.1" customHeight="1" x14ac:dyDescent="0.2">
      <c r="A8" s="129"/>
      <c r="B8" s="42" t="s">
        <v>15</v>
      </c>
      <c r="C8" s="42"/>
      <c r="D8" s="42"/>
      <c r="E8" s="112">
        <f>旧・日光市!E8+旧今市市!E8+旧足尾町!E8+旧栗山村!E8+旧藤原町!E8</f>
        <v>191370</v>
      </c>
      <c r="F8" s="112">
        <f>旧・日光市!F8+旧今市市!F8+旧足尾町!F8+旧栗山村!F8+旧藤原町!F8</f>
        <v>290963</v>
      </c>
      <c r="G8" s="112">
        <f>旧・日光市!G8+旧今市市!G8+旧足尾町!G8+旧栗山村!G8+旧藤原町!G8</f>
        <v>153570</v>
      </c>
      <c r="H8" s="112">
        <f>旧・日光市!H8+旧今市市!H8+旧足尾町!H8+旧栗山村!H8+旧藤原町!H8</f>
        <v>290079</v>
      </c>
      <c r="I8" s="112">
        <f>旧・日光市!I8+旧今市市!I8+旧足尾町!I8+旧栗山村!I8+旧藤原町!I8</f>
        <v>151751</v>
      </c>
      <c r="J8" s="112">
        <f>旧・日光市!J8+旧今市市!J8+旧足尾町!J8+旧栗山村!J8+旧藤原町!J8</f>
        <v>208010</v>
      </c>
      <c r="K8" s="112">
        <f>旧・日光市!K8+旧今市市!K8+旧足尾町!K8+旧栗山村!K8+旧藤原町!K8</f>
        <v>272002</v>
      </c>
      <c r="L8" s="112">
        <f>旧・日光市!L8+旧今市市!L8+旧足尾町!L8+旧栗山村!L8+旧藤原町!L8</f>
        <v>698356</v>
      </c>
      <c r="M8" s="112">
        <f>旧・日光市!M8+旧今市市!M8+旧足尾町!M8+旧栗山村!M8+旧藤原町!M8</f>
        <v>669356</v>
      </c>
      <c r="N8" s="112">
        <f>旧・日光市!N8+旧今市市!N8+旧足尾町!N8+旧栗山村!N8+旧藤原町!N8</f>
        <v>579576</v>
      </c>
      <c r="O8" s="112">
        <f>旧・日光市!O8+旧今市市!O8+旧足尾町!O8+旧栗山村!O8+旧藤原町!O8</f>
        <v>635967</v>
      </c>
      <c r="P8" s="112">
        <f>旧・日光市!P8+旧今市市!P8+旧足尾町!P8+旧栗山村!P8+旧藤原町!P8</f>
        <v>395131</v>
      </c>
      <c r="Q8" s="112">
        <f>旧・日光市!Q8+旧今市市!Q8+旧足尾町!Q8+旧栗山村!Q8+旧藤原町!Q8</f>
        <v>349677</v>
      </c>
      <c r="R8" s="112">
        <f>旧・日光市!R8+旧今市市!R8+旧足尾町!R8+旧栗山村!R8+旧藤原町!R8</f>
        <v>215649</v>
      </c>
      <c r="S8" s="45">
        <v>208037</v>
      </c>
      <c r="T8" s="45">
        <v>200824</v>
      </c>
      <c r="U8" s="45">
        <v>92008</v>
      </c>
      <c r="V8" s="45">
        <v>97705</v>
      </c>
      <c r="W8" s="45">
        <v>190860</v>
      </c>
      <c r="X8" s="45">
        <v>328411</v>
      </c>
      <c r="Y8" s="45">
        <v>143851</v>
      </c>
      <c r="Z8" s="45">
        <v>485752</v>
      </c>
      <c r="AA8" s="45">
        <v>343869</v>
      </c>
      <c r="AB8" s="45">
        <v>333445</v>
      </c>
      <c r="AC8" s="44">
        <v>342691</v>
      </c>
      <c r="AD8" s="91">
        <v>97215</v>
      </c>
      <c r="AE8" s="91">
        <v>101985</v>
      </c>
      <c r="AF8" s="91">
        <v>86316</v>
      </c>
      <c r="AG8" s="91">
        <v>227112</v>
      </c>
    </row>
    <row r="9" spans="1:33" ht="14.1" customHeight="1" x14ac:dyDescent="0.2">
      <c r="A9" s="129"/>
      <c r="B9" s="42" t="s">
        <v>16</v>
      </c>
      <c r="C9" s="42"/>
      <c r="D9" s="42"/>
      <c r="E9" s="113">
        <f>旧・日光市!E9+旧今市市!E9+旧足尾町!E9+旧栗山村!E9+旧藤原町!E9</f>
        <v>1566332</v>
      </c>
      <c r="F9" s="113">
        <f>旧・日光市!F9+旧今市市!F9+旧足尾町!F9+旧栗山村!F9+旧藤原町!F9</f>
        <v>1504227</v>
      </c>
      <c r="G9" s="113">
        <f>旧・日光市!G9+旧今市市!G9+旧足尾町!G9+旧栗山村!G9+旧藤原町!G9</f>
        <v>947584</v>
      </c>
      <c r="H9" s="113">
        <f>旧・日光市!H9+旧今市市!H9+旧足尾町!H9+旧栗山村!H9+旧藤原町!H9</f>
        <v>1165908</v>
      </c>
      <c r="I9" s="113">
        <f>旧・日光市!I9+旧今市市!I9+旧足尾町!I9+旧栗山村!I9+旧藤原町!I9</f>
        <v>1334433</v>
      </c>
      <c r="J9" s="113">
        <f>旧・日光市!J9+旧今市市!J9+旧足尾町!J9+旧栗山村!J9+旧藤原町!J9</f>
        <v>1290949</v>
      </c>
      <c r="K9" s="113">
        <f>旧・日光市!K9+旧今市市!K9+旧足尾町!K9+旧栗山村!K9+旧藤原町!K9</f>
        <v>1087967</v>
      </c>
      <c r="L9" s="113">
        <f>旧・日光市!L9+旧今市市!L9+旧足尾町!L9+旧栗山村!L9+旧藤原町!L9</f>
        <v>925164</v>
      </c>
      <c r="M9" s="113">
        <f>旧・日光市!M9+旧今市市!M9+旧足尾町!M9+旧栗山村!M9+旧藤原町!M9</f>
        <v>1255426</v>
      </c>
      <c r="N9" s="113">
        <f>旧・日光市!N9+旧今市市!N9+旧足尾町!N9+旧栗山村!N9+旧藤原町!N9</f>
        <v>1376951</v>
      </c>
      <c r="O9" s="113">
        <f>旧・日光市!O9+旧今市市!O9+旧足尾町!O9+旧栗山村!O9+旧藤原町!O9</f>
        <v>1305064</v>
      </c>
      <c r="P9" s="113">
        <f>旧・日光市!P9+旧今市市!P9+旧足尾町!P9+旧栗山村!P9+旧藤原町!P9</f>
        <v>1017672</v>
      </c>
      <c r="Q9" s="113">
        <f>旧・日光市!Q9+旧今市市!Q9+旧足尾町!Q9+旧栗山村!Q9+旧藤原町!Q9</f>
        <v>1115512</v>
      </c>
      <c r="R9" s="113">
        <f>旧・日光市!R9+旧今市市!R9+旧足尾町!R9+旧栗山村!R9+旧藤原町!R9</f>
        <v>1220751</v>
      </c>
      <c r="S9" s="44">
        <v>1365665</v>
      </c>
      <c r="T9" s="44">
        <v>2358099</v>
      </c>
      <c r="U9" s="44">
        <v>1090843</v>
      </c>
      <c r="V9" s="44">
        <v>1622851</v>
      </c>
      <c r="W9" s="44">
        <v>2204952</v>
      </c>
      <c r="X9" s="44">
        <v>2099203</v>
      </c>
      <c r="Y9" s="44">
        <v>2398707</v>
      </c>
      <c r="Z9" s="44">
        <v>2661197</v>
      </c>
      <c r="AA9" s="44">
        <v>1779539</v>
      </c>
      <c r="AB9" s="44">
        <v>1704743</v>
      </c>
      <c r="AC9" s="44">
        <v>1774453</v>
      </c>
      <c r="AD9" s="91">
        <v>1692986</v>
      </c>
      <c r="AE9" s="91">
        <v>1527599</v>
      </c>
      <c r="AF9" s="91">
        <v>801044</v>
      </c>
      <c r="AG9" s="91">
        <v>513245</v>
      </c>
    </row>
    <row r="10" spans="1:33" ht="14.1" customHeight="1" x14ac:dyDescent="0.2">
      <c r="A10" s="129"/>
      <c r="B10" s="42" t="s">
        <v>17</v>
      </c>
      <c r="C10" s="42"/>
      <c r="D10" s="42"/>
      <c r="E10" s="114">
        <f>旧・日光市!E10+旧今市市!E10+旧足尾町!E10+旧栗山村!E10+旧藤原町!E10</f>
        <v>-112618</v>
      </c>
      <c r="F10" s="114">
        <f>旧・日光市!F10+旧今市市!F10+旧足尾町!F10+旧栗山村!F10+旧藤原町!F10</f>
        <v>-62105</v>
      </c>
      <c r="G10" s="114">
        <f>旧・日光市!G10+旧今市市!G10+旧足尾町!G10+旧栗山村!G10+旧藤原町!G10</f>
        <v>-564831</v>
      </c>
      <c r="H10" s="114">
        <f>旧・日光市!H10+旧今市市!H10+旧足尾町!H10+旧栗山村!H10+旧藤原町!H10</f>
        <v>218324</v>
      </c>
      <c r="I10" s="114">
        <f>旧・日光市!I10+旧今市市!I10+旧足尾町!I10+旧栗山村!I10+旧藤原町!I10</f>
        <v>168525</v>
      </c>
      <c r="J10" s="114">
        <f>旧・日光市!J10+旧今市市!J10+旧足尾町!J10+旧栗山村!J10+旧藤原町!J10</f>
        <v>-43484</v>
      </c>
      <c r="K10" s="114">
        <f>旧・日光市!K10+旧今市市!K10+旧足尾町!K10+旧栗山村!K10+旧藤原町!K10</f>
        <v>-202982</v>
      </c>
      <c r="L10" s="114">
        <f>旧・日光市!L10+旧今市市!L10+旧足尾町!L10+旧栗山村!L10+旧藤原町!L10</f>
        <v>-162803</v>
      </c>
      <c r="M10" s="114">
        <f>旧・日光市!M10+旧今市市!M10+旧足尾町!M10+旧栗山村!M10+旧藤原町!M10</f>
        <v>329293</v>
      </c>
      <c r="N10" s="114">
        <f>旧・日光市!N10+旧今市市!N10+旧足尾町!N10+旧栗山村!N10+旧藤原町!N10</f>
        <v>121541</v>
      </c>
      <c r="O10" s="114">
        <f>旧・日光市!O10+旧今市市!O10+旧足尾町!O10+旧栗山村!O10+旧藤原町!O10</f>
        <v>-71887</v>
      </c>
      <c r="P10" s="114">
        <f>旧・日光市!P10+旧今市市!P10+旧足尾町!P10+旧栗山村!P10+旧藤原町!P10</f>
        <v>-287392</v>
      </c>
      <c r="Q10" s="114">
        <f>旧・日光市!Q10+旧今市市!Q10+旧足尾町!Q10+旧栗山村!Q10+旧藤原町!Q10</f>
        <v>97840</v>
      </c>
      <c r="R10" s="114">
        <f>旧・日光市!R10+旧今市市!R10+旧足尾町!R10+旧栗山村!R10+旧藤原町!R10</f>
        <v>105239</v>
      </c>
      <c r="S10" s="45">
        <v>1365665</v>
      </c>
      <c r="T10" s="45">
        <v>990492</v>
      </c>
      <c r="U10" s="45">
        <v>-1267256</v>
      </c>
      <c r="V10" s="45">
        <v>532008</v>
      </c>
      <c r="W10" s="45">
        <v>582101</v>
      </c>
      <c r="X10" s="45">
        <v>-105749</v>
      </c>
      <c r="Y10" s="45">
        <v>299504</v>
      </c>
      <c r="Z10" s="45">
        <v>262490</v>
      </c>
      <c r="AA10" s="45">
        <v>-881658</v>
      </c>
      <c r="AB10" s="45">
        <v>-74796</v>
      </c>
      <c r="AC10" s="45">
        <v>69710</v>
      </c>
      <c r="AD10" s="90">
        <v>-81467</v>
      </c>
      <c r="AE10" s="90">
        <v>-165387</v>
      </c>
      <c r="AF10" s="90">
        <v>-726555</v>
      </c>
      <c r="AG10" s="90">
        <v>-287799</v>
      </c>
    </row>
    <row r="11" spans="1:33" ht="14.1" customHeight="1" x14ac:dyDescent="0.2">
      <c r="A11" s="129"/>
      <c r="B11" s="42" t="s">
        <v>18</v>
      </c>
      <c r="C11" s="42"/>
      <c r="D11" s="42"/>
      <c r="E11" s="112">
        <f>旧・日光市!E11+旧今市市!E11+旧足尾町!E11+旧栗山村!E11+旧藤原町!E11</f>
        <v>463213</v>
      </c>
      <c r="F11" s="112">
        <f>旧・日光市!F11+旧今市市!F11+旧足尾町!F11+旧栗山村!F11+旧藤原町!F11</f>
        <v>614471</v>
      </c>
      <c r="G11" s="112">
        <f>旧・日光市!G11+旧今市市!G11+旧足尾町!G11+旧栗山村!G11+旧藤原町!G11</f>
        <v>385075</v>
      </c>
      <c r="H11" s="112">
        <f>旧・日光市!H11+旧今市市!H11+旧足尾町!H11+旧栗山村!H11+旧藤原町!H11</f>
        <v>265082</v>
      </c>
      <c r="I11" s="112">
        <f>旧・日光市!I11+旧今市市!I11+旧足尾町!I11+旧栗山村!I11+旧藤原町!I11</f>
        <v>203437</v>
      </c>
      <c r="J11" s="112">
        <f>旧・日光市!J11+旧今市市!J11+旧足尾町!J11+旧栗山村!J11+旧藤原町!J11</f>
        <v>362943</v>
      </c>
      <c r="K11" s="112">
        <f>旧・日光市!K11+旧今市市!K11+旧足尾町!K11+旧栗山村!K11+旧藤原町!K11</f>
        <v>139317</v>
      </c>
      <c r="L11" s="112">
        <f>旧・日光市!L11+旧今市市!L11+旧足尾町!L11+旧栗山村!L11+旧藤原町!L11</f>
        <v>189814</v>
      </c>
      <c r="M11" s="112">
        <f>旧・日光市!M11+旧今市市!M11+旧足尾町!M11+旧栗山村!M11+旧藤原町!M11</f>
        <v>185793</v>
      </c>
      <c r="N11" s="112">
        <f>旧・日光市!N11+旧今市市!N11+旧足尾町!N11+旧栗山村!N11+旧藤原町!N11</f>
        <v>630676</v>
      </c>
      <c r="O11" s="112">
        <f>旧・日光市!O11+旧今市市!O11+旧足尾町!O11+旧栗山村!O11+旧藤原町!O11</f>
        <v>357014</v>
      </c>
      <c r="P11" s="112">
        <f>旧・日光市!P11+旧今市市!P11+旧足尾町!P11+旧栗山村!P11+旧藤原町!P11</f>
        <v>163395</v>
      </c>
      <c r="Q11" s="112">
        <f>旧・日光市!Q11+旧今市市!Q11+旧足尾町!Q11+旧栗山村!Q11+旧藤原町!Q11</f>
        <v>979089</v>
      </c>
      <c r="R11" s="112">
        <f>旧・日光市!R11+旧今市市!R11+旧足尾町!R11+旧栗山村!R11+旧藤原町!R11</f>
        <v>937014</v>
      </c>
      <c r="S11" s="45">
        <v>2434997</v>
      </c>
      <c r="T11" s="45">
        <v>2667</v>
      </c>
      <c r="U11" s="45">
        <v>1641939</v>
      </c>
      <c r="V11" s="45">
        <v>51621</v>
      </c>
      <c r="W11" s="45">
        <v>65502</v>
      </c>
      <c r="X11" s="45">
        <v>450774</v>
      </c>
      <c r="Y11" s="45">
        <v>3136</v>
      </c>
      <c r="Z11" s="45">
        <v>2007</v>
      </c>
      <c r="AA11" s="45">
        <v>3158</v>
      </c>
      <c r="AB11" s="45">
        <v>3668</v>
      </c>
      <c r="AC11" s="45">
        <v>2275</v>
      </c>
      <c r="AD11" s="90">
        <v>7873</v>
      </c>
      <c r="AE11" s="90">
        <v>2205</v>
      </c>
      <c r="AF11" s="90">
        <v>1183</v>
      </c>
      <c r="AG11" s="90">
        <v>2215</v>
      </c>
    </row>
    <row r="12" spans="1:33" ht="14.1" customHeight="1" x14ac:dyDescent="0.2">
      <c r="A12" s="129"/>
      <c r="B12" s="42" t="s">
        <v>19</v>
      </c>
      <c r="C12" s="42"/>
      <c r="D12" s="42"/>
      <c r="E12" s="112">
        <f>旧・日光市!E12+旧今市市!E12+旧足尾町!E12+旧栗山村!E12+旧藤原町!E12</f>
        <v>0</v>
      </c>
      <c r="F12" s="112">
        <f>旧・日光市!F12+旧今市市!F12+旧足尾町!F12+旧栗山村!F12+旧藤原町!F12</f>
        <v>0</v>
      </c>
      <c r="G12" s="112">
        <f>旧・日光市!G12+旧今市市!G12+旧足尾町!G12+旧栗山村!G12+旧藤原町!G12</f>
        <v>0</v>
      </c>
      <c r="H12" s="112">
        <f>旧・日光市!H12+旧今市市!H12+旧足尾町!H12+旧栗山村!H12+旧藤原町!H12</f>
        <v>0</v>
      </c>
      <c r="I12" s="112">
        <f>旧・日光市!I12+旧今市市!I12+旧足尾町!I12+旧栗山村!I12+旧藤原町!I12</f>
        <v>0</v>
      </c>
      <c r="J12" s="112">
        <f>旧・日光市!J12+旧今市市!J12+旧足尾町!J12+旧栗山村!J12+旧藤原町!J12</f>
        <v>0</v>
      </c>
      <c r="K12" s="112">
        <f>旧・日光市!K12+旧今市市!K12+旧足尾町!K12+旧栗山村!K12+旧藤原町!K12</f>
        <v>0</v>
      </c>
      <c r="L12" s="112">
        <f>旧・日光市!L12+旧今市市!L12+旧足尾町!L12+旧栗山村!L12+旧藤原町!L12</f>
        <v>0</v>
      </c>
      <c r="M12" s="112">
        <f>旧・日光市!M12+旧今市市!M12+旧足尾町!M12+旧栗山村!M12+旧藤原町!M12</f>
        <v>0</v>
      </c>
      <c r="N12" s="112">
        <f>旧・日光市!N12+旧今市市!N12+旧足尾町!N12+旧栗山村!N12+旧藤原町!N12</f>
        <v>660</v>
      </c>
      <c r="O12" s="112">
        <f>旧・日光市!O12+旧今市市!O12+旧足尾町!O12+旧栗山村!O12+旧藤原町!O12</f>
        <v>0</v>
      </c>
      <c r="P12" s="112">
        <f>旧・日光市!P12+旧今市市!P12+旧足尾町!P12+旧栗山村!P12+旧藤原町!P12</f>
        <v>1</v>
      </c>
      <c r="Q12" s="112">
        <f>旧・日光市!Q12+旧今市市!Q12+旧足尾町!Q12+旧栗山村!Q12+旧藤原町!Q12</f>
        <v>0</v>
      </c>
      <c r="R12" s="112">
        <f>旧・日光市!R12+旧今市市!R12+旧足尾町!R12+旧栗山村!R12+旧藤原町!R12</f>
        <v>2</v>
      </c>
      <c r="S12" s="45">
        <v>0</v>
      </c>
      <c r="T12" s="45">
        <v>0</v>
      </c>
      <c r="U12" s="45">
        <v>25365</v>
      </c>
      <c r="V12" s="45">
        <v>18485</v>
      </c>
      <c r="W12" s="45">
        <v>9623</v>
      </c>
      <c r="X12" s="84" t="s">
        <v>265</v>
      </c>
      <c r="Y12" s="84" t="s">
        <v>265</v>
      </c>
      <c r="Z12" s="84">
        <v>8534</v>
      </c>
      <c r="AA12" s="84">
        <v>0</v>
      </c>
      <c r="AB12" s="84">
        <v>0</v>
      </c>
      <c r="AC12" s="84" t="s">
        <v>249</v>
      </c>
      <c r="AD12" s="92" t="s">
        <v>249</v>
      </c>
      <c r="AE12" s="92">
        <v>0</v>
      </c>
      <c r="AF12" s="92">
        <v>0</v>
      </c>
      <c r="AG12" s="92">
        <v>0</v>
      </c>
    </row>
    <row r="13" spans="1:33" ht="14.1" customHeight="1" x14ac:dyDescent="0.2">
      <c r="A13" s="129"/>
      <c r="B13" s="42" t="s">
        <v>20</v>
      </c>
      <c r="C13" s="42"/>
      <c r="D13" s="42"/>
      <c r="E13" s="112">
        <f>旧・日光市!E13+旧今市市!E13+旧足尾町!E13+旧栗山村!E13+旧藤原町!E13</f>
        <v>664800</v>
      </c>
      <c r="F13" s="112">
        <f>旧・日光市!F13+旧今市市!F13+旧足尾町!F13+旧栗山村!F13+旧藤原町!F13</f>
        <v>360000</v>
      </c>
      <c r="G13" s="112">
        <f>旧・日光市!G13+旧今市市!G13+旧足尾町!G13+旧栗山村!G13+旧藤原町!G13</f>
        <v>821724</v>
      </c>
      <c r="H13" s="112">
        <f>旧・日光市!H13+旧今市市!H13+旧足尾町!H13+旧栗山村!H13+旧藤原町!H13</f>
        <v>678498</v>
      </c>
      <c r="I13" s="112">
        <f>旧・日光市!I13+旧今市市!I13+旧足尾町!I13+旧栗山村!I13+旧藤原町!I13</f>
        <v>315976</v>
      </c>
      <c r="J13" s="112">
        <f>旧・日光市!J13+旧今市市!J13+旧足尾町!J13+旧栗山村!J13+旧藤原町!J13</f>
        <v>68358</v>
      </c>
      <c r="K13" s="112">
        <f>旧・日光市!K13+旧今市市!K13+旧足尾町!K13+旧栗山村!K13+旧藤原町!K13</f>
        <v>240213</v>
      </c>
      <c r="L13" s="112">
        <f>旧・日光市!L13+旧今市市!L13+旧足尾町!L13+旧栗山村!L13+旧藤原町!L13</f>
        <v>518844</v>
      </c>
      <c r="M13" s="112">
        <f>旧・日光市!M13+旧今市市!M13+旧足尾町!M13+旧栗山村!M13+旧藤原町!M13</f>
        <v>300022</v>
      </c>
      <c r="N13" s="112">
        <f>旧・日光市!N13+旧今市市!N13+旧足尾町!N13+旧栗山村!N13+旧藤原町!N13</f>
        <v>204000</v>
      </c>
      <c r="O13" s="112">
        <f>旧・日光市!O13+旧今市市!O13+旧足尾町!O13+旧栗山村!O13+旧藤原町!O13</f>
        <v>261597</v>
      </c>
      <c r="P13" s="112">
        <f>旧・日光市!P13+旧今市市!P13+旧足尾町!P13+旧栗山村!P13+旧藤原町!P13</f>
        <v>663577</v>
      </c>
      <c r="Q13" s="112">
        <f>旧・日光市!Q13+旧今市市!Q13+旧足尾町!Q13+旧栗山村!Q13+旧藤原町!Q13</f>
        <v>532722</v>
      </c>
      <c r="R13" s="112">
        <f>旧・日光市!R13+旧今市市!R13+旧足尾町!R13+旧栗山村!R13+旧藤原町!R13</f>
        <v>465494</v>
      </c>
      <c r="S13" s="45">
        <v>1512969</v>
      </c>
      <c r="T13" s="45">
        <v>1397790</v>
      </c>
      <c r="U13" s="45">
        <v>55871</v>
      </c>
      <c r="V13" s="45">
        <v>0</v>
      </c>
      <c r="W13" s="45">
        <v>0</v>
      </c>
      <c r="X13" s="84" t="s">
        <v>265</v>
      </c>
      <c r="Y13" s="84" t="s">
        <v>265</v>
      </c>
      <c r="Z13" s="84" t="s">
        <v>249</v>
      </c>
      <c r="AA13" s="84" t="s">
        <v>249</v>
      </c>
      <c r="AB13" s="84" t="s">
        <v>249</v>
      </c>
      <c r="AC13" s="84" t="s">
        <v>249</v>
      </c>
      <c r="AD13" s="92">
        <v>400000</v>
      </c>
      <c r="AE13" s="92">
        <v>300000</v>
      </c>
      <c r="AF13" s="92">
        <v>450000</v>
      </c>
      <c r="AG13" s="92">
        <v>670000</v>
      </c>
    </row>
    <row r="14" spans="1:33" ht="14.1" customHeight="1" x14ac:dyDescent="0.2">
      <c r="A14" s="129"/>
      <c r="B14" s="42" t="s">
        <v>21</v>
      </c>
      <c r="C14" s="42"/>
      <c r="D14" s="42"/>
      <c r="E14" s="113">
        <f>旧・日光市!E14+旧今市市!E14+旧足尾町!E14+旧栗山村!E14+旧藤原町!E14</f>
        <v>-314205</v>
      </c>
      <c r="F14" s="113">
        <f>旧・日光市!F14+旧今市市!F14+旧足尾町!F14+旧栗山村!F14+旧藤原町!F14</f>
        <v>192366</v>
      </c>
      <c r="G14" s="113">
        <f>旧・日光市!G14+旧今市市!G14+旧足尾町!G14+旧栗山村!G14+旧藤原町!G14</f>
        <v>-1001480</v>
      </c>
      <c r="H14" s="113">
        <f>旧・日光市!H14+旧今市市!H14+旧足尾町!H14+旧栗山村!H14+旧藤原町!H14</f>
        <v>-195092</v>
      </c>
      <c r="I14" s="113">
        <f>旧・日光市!I14+旧今市市!I14+旧足尾町!I14+旧栗山村!I14+旧藤原町!I14</f>
        <v>55986</v>
      </c>
      <c r="J14" s="113">
        <f>旧・日光市!J14+旧今市市!J14+旧足尾町!J14+旧栗山村!J14+旧藤原町!J14</f>
        <v>251101</v>
      </c>
      <c r="K14" s="113">
        <f>旧・日光市!K14+旧今市市!K14+旧足尾町!K14+旧栗山村!K14+旧藤原町!K14</f>
        <v>-303878</v>
      </c>
      <c r="L14" s="113">
        <f>旧・日光市!L14+旧今市市!L14+旧足尾町!L14+旧栗山村!L14+旧藤原町!L14</f>
        <v>-491833</v>
      </c>
      <c r="M14" s="113">
        <f>旧・日光市!M14+旧今市市!M14+旧足尾町!M14+旧栗山村!M14+旧藤原町!M14</f>
        <v>215064</v>
      </c>
      <c r="N14" s="113">
        <f>旧・日光市!N14+旧今市市!N14+旧足尾町!N14+旧栗山村!N14+旧藤原町!N14</f>
        <v>548877</v>
      </c>
      <c r="O14" s="113">
        <f>旧・日光市!O14+旧今市市!O14+旧足尾町!O14+旧栗山村!O14+旧藤原町!O14</f>
        <v>23530</v>
      </c>
      <c r="P14" s="113">
        <f>旧・日光市!P14+旧今市市!P14+旧足尾町!P14+旧栗山村!P14+旧藤原町!P14</f>
        <v>-787573</v>
      </c>
      <c r="Q14" s="113">
        <f>旧・日光市!Q14+旧今市市!Q14+旧足尾町!Q14+旧栗山村!Q14+旧藤原町!Q14</f>
        <v>544207</v>
      </c>
      <c r="R14" s="113">
        <f>旧・日光市!R14+旧今市市!R14+旧足尾町!R14+旧栗山村!R14+旧藤原町!R14</f>
        <v>576761</v>
      </c>
      <c r="S14" s="44">
        <v>2287693</v>
      </c>
      <c r="T14" s="44">
        <v>-404631</v>
      </c>
      <c r="U14" s="44">
        <v>344177</v>
      </c>
      <c r="V14" s="44">
        <v>602114</v>
      </c>
      <c r="W14" s="44">
        <v>657226</v>
      </c>
      <c r="X14" s="44">
        <v>345025</v>
      </c>
      <c r="Y14" s="44">
        <v>302640</v>
      </c>
      <c r="Z14" s="44">
        <v>273031</v>
      </c>
      <c r="AA14" s="44">
        <v>-878500</v>
      </c>
      <c r="AB14" s="44">
        <v>-71128</v>
      </c>
      <c r="AC14" s="44">
        <v>71985</v>
      </c>
      <c r="AD14" s="91">
        <v>-473594</v>
      </c>
      <c r="AE14" s="91">
        <v>-463182</v>
      </c>
      <c r="AF14" s="91">
        <v>-1175372</v>
      </c>
      <c r="AG14" s="91">
        <v>-955584</v>
      </c>
    </row>
    <row r="15" spans="1:33" ht="14.1" customHeight="1" x14ac:dyDescent="0.2">
      <c r="A15" s="129"/>
      <c r="B15" s="3" t="s">
        <v>22</v>
      </c>
      <c r="C15" s="3"/>
      <c r="D15" s="3"/>
      <c r="E15" s="115">
        <f t="shared" ref="E15:J15" si="0">+E9/E19*100</f>
        <v>7.3322470862953164</v>
      </c>
      <c r="F15" s="115">
        <f t="shared" si="0"/>
        <v>6.485122704881384</v>
      </c>
      <c r="G15" s="115">
        <f t="shared" si="0"/>
        <v>4.0782730038429635</v>
      </c>
      <c r="H15" s="115">
        <f t="shared" si="0"/>
        <v>4.9729963332134623</v>
      </c>
      <c r="I15" s="115">
        <f t="shared" si="0"/>
        <v>5.4717695615332307</v>
      </c>
      <c r="J15" s="115">
        <f t="shared" si="0"/>
        <v>5.1905428673956902</v>
      </c>
      <c r="K15" s="115">
        <f t="shared" ref="K15:R15" si="1">+K9/K19*100</f>
        <v>4.2380799606594532</v>
      </c>
      <c r="L15" s="115">
        <f t="shared" si="1"/>
        <v>3.5323463378142654</v>
      </c>
      <c r="M15" s="115">
        <f t="shared" si="1"/>
        <v>4.751042253919822</v>
      </c>
      <c r="N15" s="115">
        <f t="shared" si="1"/>
        <v>5.235895964026251</v>
      </c>
      <c r="O15" s="115">
        <f t="shared" si="1"/>
        <v>5.120107315325118</v>
      </c>
      <c r="P15" s="115">
        <f t="shared" si="1"/>
        <v>4.1791571890092989</v>
      </c>
      <c r="Q15" s="115">
        <f t="shared" si="1"/>
        <v>4.9239899506661677</v>
      </c>
      <c r="R15" s="115">
        <f t="shared" si="1"/>
        <v>5.4453479102750144</v>
      </c>
      <c r="S15" s="46">
        <f t="shared" ref="S15:Y15" si="2">+S9/S19*100</f>
        <v>6.0512348056698295</v>
      </c>
      <c r="T15" s="46">
        <f t="shared" si="2"/>
        <v>10.316232628016426</v>
      </c>
      <c r="U15" s="46">
        <f t="shared" si="2"/>
        <v>4.770424499003818</v>
      </c>
      <c r="V15" s="46">
        <f t="shared" si="2"/>
        <v>6.7545021245962538</v>
      </c>
      <c r="W15" s="46">
        <f t="shared" si="2"/>
        <v>9.056362358326453</v>
      </c>
      <c r="X15" s="46">
        <f t="shared" si="2"/>
        <v>8.3528818555149282</v>
      </c>
      <c r="Y15" s="46">
        <f t="shared" si="2"/>
        <v>9.6651894191486711</v>
      </c>
      <c r="Z15" s="46">
        <f>+Z9/Z19*100</f>
        <v>10.527566078333614</v>
      </c>
      <c r="AA15" s="46">
        <f t="shared" ref="AA15:AB15" si="3">+AA9/AA19*100</f>
        <v>7.0373305694505239</v>
      </c>
      <c r="AB15" s="46">
        <f t="shared" si="3"/>
        <v>6.799567123360668</v>
      </c>
      <c r="AC15" s="46">
        <f>+AC9/AC19*100</f>
        <v>7.0460153320907342</v>
      </c>
      <c r="AD15" s="46">
        <f>+AD9/AD19*100</f>
        <v>6.7225253714891089</v>
      </c>
      <c r="AE15" s="46">
        <f>+AE9/AE19*100</f>
        <v>6.2334197699264315</v>
      </c>
      <c r="AF15" s="46">
        <f>+AF9/AF19*100</f>
        <v>3.2834073780956459</v>
      </c>
      <c r="AG15" s="46">
        <f>+AG9/AG19*100</f>
        <v>2.0948833653905652</v>
      </c>
    </row>
    <row r="16" spans="1:33" ht="14.1" customHeight="1" x14ac:dyDescent="0.2">
      <c r="A16" s="130" t="s">
        <v>23</v>
      </c>
      <c r="B16" s="130"/>
      <c r="C16" s="4"/>
      <c r="D16" s="4"/>
      <c r="E16" s="116">
        <f>旧・日光市!E16+旧今市市!E16+旧足尾町!E16+旧栗山村!E16+旧藤原町!E16</f>
        <v>11581943</v>
      </c>
      <c r="F16" s="116">
        <f>旧・日光市!F16+旧今市市!F16+旧足尾町!F16+旧栗山村!F16+旧藤原町!F16</f>
        <v>12882810</v>
      </c>
      <c r="G16" s="116">
        <f>旧・日光市!G16+旧今市市!G16+旧足尾町!G16+旧栗山村!G16+旧藤原町!G16</f>
        <v>13377742</v>
      </c>
      <c r="H16" s="116">
        <f>旧・日光市!H16+旧今市市!H16+旧足尾町!H16+旧栗山村!H16+旧藤原町!H16</f>
        <v>13203245</v>
      </c>
      <c r="I16" s="116">
        <f>旧・日光市!I16+旧今市市!I16+旧足尾町!I16+旧栗山村!I16+旧藤原町!I16</f>
        <v>13318887</v>
      </c>
      <c r="J16" s="116">
        <f>旧・日光市!J16+旧今市市!J16+旧足尾町!J16+旧栗山村!J16+旧藤原町!J16</f>
        <v>13654966</v>
      </c>
      <c r="K16" s="116">
        <f>旧・日光市!K16+旧今市市!K16+旧足尾町!K16+旧栗山村!K16+旧藤原町!K16</f>
        <v>13956077</v>
      </c>
      <c r="L16" s="116">
        <f>旧・日光市!L16+旧今市市!L16+旧足尾町!L16+旧栗山村!L16+旧藤原町!L16</f>
        <v>14058845</v>
      </c>
      <c r="M16" s="116">
        <f>旧・日光市!M16+旧今市市!M16+旧足尾町!M16+旧栗山村!M16+旧藤原町!M16</f>
        <v>13713584</v>
      </c>
      <c r="N16" s="116">
        <f>旧・日光市!N16+旧今市市!N16+旧足尾町!N16+旧栗山村!N16+旧藤原町!N16</f>
        <v>13249753</v>
      </c>
      <c r="O16" s="116">
        <f>旧・日光市!O16+旧今市市!O16+旧足尾町!O16+旧栗山村!O16+旧藤原町!O16</f>
        <v>13520229</v>
      </c>
      <c r="P16" s="116">
        <f>旧・日光市!P16+旧今市市!P16+旧足尾町!P16+旧栗山村!P16+旧藤原町!P16</f>
        <v>13089199</v>
      </c>
      <c r="Q16" s="116">
        <f>旧・日光市!Q16+旧今市市!Q16+旧足尾町!Q16+旧栗山村!Q16+旧藤原町!Q16</f>
        <v>12061985</v>
      </c>
      <c r="R16" s="116">
        <f>旧・日光市!R16+旧今市市!R16+旧足尾町!R16+旧栗山村!R16+旧藤原町!R16</f>
        <v>12132749</v>
      </c>
      <c r="S16" s="47">
        <v>12326534</v>
      </c>
      <c r="T16" s="47">
        <v>12653972</v>
      </c>
      <c r="U16" s="47">
        <v>12960155</v>
      </c>
      <c r="V16" s="47">
        <v>12777461</v>
      </c>
      <c r="W16" s="47">
        <v>12172703</v>
      </c>
      <c r="X16" s="47">
        <v>11474607</v>
      </c>
      <c r="Y16" s="47">
        <v>11390216</v>
      </c>
      <c r="Z16" s="47">
        <v>11036705</v>
      </c>
      <c r="AA16" s="47">
        <v>10898702</v>
      </c>
      <c r="AB16" s="47">
        <v>11275793</v>
      </c>
      <c r="AC16" s="47">
        <v>11302551</v>
      </c>
      <c r="AD16" s="93">
        <v>11467302</v>
      </c>
      <c r="AE16" s="93">
        <v>11334510</v>
      </c>
      <c r="AF16" s="93">
        <v>11585146</v>
      </c>
      <c r="AG16" s="93">
        <v>11498123</v>
      </c>
    </row>
    <row r="17" spans="1:33" ht="14.1" customHeight="1" x14ac:dyDescent="0.2">
      <c r="A17" s="130" t="s">
        <v>24</v>
      </c>
      <c r="B17" s="130"/>
      <c r="C17" s="4"/>
      <c r="D17" s="4"/>
      <c r="E17" s="116">
        <f>旧・日光市!E17+旧今市市!E17+旧足尾町!E17+旧栗山村!E17+旧藤原町!E17</f>
        <v>17668516</v>
      </c>
      <c r="F17" s="116">
        <f>旧・日光市!F17+旧今市市!F17+旧足尾町!F17+旧栗山村!F17+旧藤原町!F17</f>
        <v>19083238</v>
      </c>
      <c r="G17" s="116">
        <f>旧・日光市!G17+旧今市市!G17+旧足尾町!G17+旧栗山村!G17+旧藤原町!G17</f>
        <v>18954907</v>
      </c>
      <c r="H17" s="116">
        <f>旧・日光市!H17+旧今市市!H17+旧足尾町!H17+旧栗山村!H17+旧藤原町!H17</f>
        <v>19221904</v>
      </c>
      <c r="I17" s="116">
        <f>旧・日光市!I17+旧今市市!I17+旧足尾町!I17+旧栗山村!I17+旧藤原町!I17</f>
        <v>20127095</v>
      </c>
      <c r="J17" s="116">
        <f>旧・日光市!J17+旧今市市!J17+旧足尾町!J17+旧栗山村!J17+旧藤原町!J17</f>
        <v>20477848</v>
      </c>
      <c r="K17" s="116">
        <f>旧・日光市!K17+旧今市市!K17+旧足尾町!K17+旧栗山村!K17+旧藤原町!K17</f>
        <v>21204494</v>
      </c>
      <c r="L17" s="116">
        <f>旧・日光市!L17+旧今市市!L17+旧足尾町!L17+旧栗山村!L17+旧藤原町!L17</f>
        <v>21663001</v>
      </c>
      <c r="M17" s="116">
        <f>旧・日光市!M17+旧今市市!M17+旧足尾町!M17+旧栗山村!M17+旧藤原町!M17</f>
        <v>22028111</v>
      </c>
      <c r="N17" s="116">
        <f>旧・日光市!N17+旧今市市!N17+旧足尾町!N17+旧栗山村!N17+旧藤原町!N17</f>
        <v>22044647</v>
      </c>
      <c r="O17" s="116">
        <f>旧・日光市!O17+旧今市市!O17+旧足尾町!O17+旧栗山村!O17+旧藤原町!O17</f>
        <v>21155540</v>
      </c>
      <c r="P17" s="116">
        <f>旧・日光市!P17+旧今市市!P17+旧足尾町!P17+旧栗山村!P17+旧藤原町!P17</f>
        <v>20132237</v>
      </c>
      <c r="Q17" s="116">
        <f>旧・日光市!Q17+旧今市市!Q17+旧足尾町!Q17+旧栗山村!Q17+旧藤原町!Q17</f>
        <v>18843464</v>
      </c>
      <c r="R17" s="116">
        <f>旧・日光市!R17+旧今市市!R17+旧足尾町!R17+旧栗山村!R17+旧藤原町!R17</f>
        <v>18514702</v>
      </c>
      <c r="S17" s="47">
        <v>18754743</v>
      </c>
      <c r="T17" s="47">
        <v>17469903</v>
      </c>
      <c r="U17" s="47">
        <v>17256867</v>
      </c>
      <c r="V17" s="47">
        <v>17447042</v>
      </c>
      <c r="W17" s="47">
        <v>17426097</v>
      </c>
      <c r="X17" s="47">
        <v>17358226</v>
      </c>
      <c r="Y17" s="47">
        <v>17218085</v>
      </c>
      <c r="Z17" s="47">
        <v>17163664</v>
      </c>
      <c r="AA17" s="47">
        <v>17061135</v>
      </c>
      <c r="AB17" s="47">
        <v>17498469</v>
      </c>
      <c r="AC17" s="47">
        <v>18329455</v>
      </c>
      <c r="AD17" s="93">
        <v>18965370</v>
      </c>
      <c r="AE17" s="93">
        <v>19020237</v>
      </c>
      <c r="AF17" s="93">
        <v>19161987</v>
      </c>
      <c r="AG17" s="93">
        <v>19727398</v>
      </c>
    </row>
    <row r="18" spans="1:33" ht="14.1" customHeight="1" x14ac:dyDescent="0.2">
      <c r="A18" s="130" t="s">
        <v>25</v>
      </c>
      <c r="B18" s="130"/>
      <c r="C18" s="4"/>
      <c r="D18" s="4"/>
      <c r="E18" s="116">
        <f>旧・日光市!E18+旧今市市!E18+旧足尾町!E18+旧栗山村!E18+旧藤原町!E18</f>
        <v>15313647</v>
      </c>
      <c r="F18" s="116">
        <f>旧・日光市!F18+旧今市市!F18+旧足尾町!F18+旧栗山村!F18+旧藤原町!F18</f>
        <v>17043222</v>
      </c>
      <c r="G18" s="116">
        <f>旧・日光市!G18+旧今市市!G18+旧足尾町!G18+旧栗山村!G18+旧藤原町!G18</f>
        <v>17696791</v>
      </c>
      <c r="H18" s="116">
        <f>旧・日光市!H18+旧今市市!H18+旧足尾町!H18+旧栗山村!H18+旧藤原町!H18</f>
        <v>17458200</v>
      </c>
      <c r="I18" s="116">
        <f>旧・日光市!I18+旧今市市!I18+旧足尾町!I18+旧栗山村!I18+旧藤原町!I18</f>
        <v>17610971</v>
      </c>
      <c r="J18" s="116">
        <f>旧・日光市!J18+旧今市市!J18+旧足尾町!J18+旧栗山村!J18+旧藤原町!J18</f>
        <v>18051700</v>
      </c>
      <c r="K18" s="116">
        <f>旧・日光市!K18+旧今市市!K18+旧足尾町!K18+旧栗山村!K18+旧藤原町!K18</f>
        <v>18447689</v>
      </c>
      <c r="L18" s="116">
        <f>旧・日光市!L18+旧今市市!L18+旧足尾町!L18+旧栗山村!L18+旧藤原町!L18</f>
        <v>18584229</v>
      </c>
      <c r="M18" s="116">
        <f>旧・日光市!M18+旧今市市!M18+旧足尾町!M18+旧栗山村!M18+旧藤原町!M18</f>
        <v>18123116</v>
      </c>
      <c r="N18" s="116">
        <f>旧・日光市!N18+旧今市市!N18+旧足尾町!N18+旧栗山村!N18+旧藤原町!N18</f>
        <v>17503814</v>
      </c>
      <c r="O18" s="116">
        <f>旧・日光市!O18+旧今市市!O18+旧足尾町!O18+旧栗山村!O18+旧藤原町!O18</f>
        <v>17860496</v>
      </c>
      <c r="P18" s="116">
        <f>旧・日光市!P18+旧今市市!P18+旧足尾町!P18+旧栗山村!P18+旧藤原町!P18</f>
        <v>17287960</v>
      </c>
      <c r="Q18" s="116">
        <f>旧・日光市!Q18+旧今市市!Q18+旧足尾町!Q18+旧栗山村!Q18+旧藤原町!Q18</f>
        <v>15909893</v>
      </c>
      <c r="R18" s="116">
        <f>旧・日光市!R18+旧今市市!R18+旧足尾町!R18+旧栗山村!R18+旧藤原町!R18</f>
        <v>15997136</v>
      </c>
      <c r="S18" s="47">
        <v>16139326</v>
      </c>
      <c r="T18" s="47">
        <v>16438378</v>
      </c>
      <c r="U18" s="47">
        <v>16809832</v>
      </c>
      <c r="V18" s="47">
        <v>16521188</v>
      </c>
      <c r="W18" s="47">
        <v>15712722</v>
      </c>
      <c r="X18" s="47">
        <v>14781378</v>
      </c>
      <c r="Y18" s="47">
        <v>14652288</v>
      </c>
      <c r="Z18" s="47">
        <v>14241110</v>
      </c>
      <c r="AA18" s="47">
        <v>14048664</v>
      </c>
      <c r="AB18" s="47">
        <v>14523121</v>
      </c>
      <c r="AC18" s="47">
        <v>14388674</v>
      </c>
      <c r="AD18" s="93">
        <v>14615060</v>
      </c>
      <c r="AE18" s="93">
        <v>14465510</v>
      </c>
      <c r="AF18" s="93">
        <v>14798447</v>
      </c>
      <c r="AG18" s="93">
        <v>14678974</v>
      </c>
    </row>
    <row r="19" spans="1:33" ht="14.1" customHeight="1" x14ac:dyDescent="0.2">
      <c r="A19" s="130" t="s">
        <v>26</v>
      </c>
      <c r="B19" s="130"/>
      <c r="C19" s="4"/>
      <c r="D19" s="4"/>
      <c r="E19" s="116">
        <f>旧・日光市!E19+旧今市市!E19+旧足尾町!E19+旧栗山村!E19+旧藤原町!E19</f>
        <v>21362237</v>
      </c>
      <c r="F19" s="116">
        <f>旧・日光市!F19+旧今市市!F19+旧足尾町!F19+旧栗山村!F19+旧藤原町!F19</f>
        <v>23195043</v>
      </c>
      <c r="G19" s="116">
        <f>旧・日光市!G19+旧今市市!G19+旧足尾町!G19+旧栗山村!G19+旧藤原町!G19</f>
        <v>23234933</v>
      </c>
      <c r="H19" s="116">
        <f>旧・日光市!H19+旧今市市!H19+旧足尾町!H19+旧栗山村!H19+旧藤原町!H19</f>
        <v>23444779</v>
      </c>
      <c r="I19" s="116">
        <f>旧・日光市!I19+旧今市市!I19+旧足尾町!I19+旧栗山村!I19+旧藤原町!I19</f>
        <v>24387595</v>
      </c>
      <c r="J19" s="116">
        <f>旧・日光市!J19+旧今市市!J19+旧足尾町!J19+旧栗山村!J19+旧藤原町!J19</f>
        <v>24871175</v>
      </c>
      <c r="K19" s="116">
        <f>旧・日光市!K19+旧今市市!K19+旧足尾町!K19+旧栗山村!K19+旧藤原町!K19</f>
        <v>25671224</v>
      </c>
      <c r="L19" s="116">
        <f>旧・日光市!L19+旧今市市!L19+旧足尾町!L19+旧栗山村!L19+旧藤原町!L19</f>
        <v>26191203</v>
      </c>
      <c r="M19" s="116">
        <f>旧・日光市!M19+旧今市市!M19+旧足尾町!M19+旧栗山村!M19+旧藤原町!M19</f>
        <v>26424223</v>
      </c>
      <c r="N19" s="116">
        <f>旧・日光市!N19+旧今市市!N19+旧足尾町!N19+旧栗山村!N19+旧藤原町!N19</f>
        <v>26298288</v>
      </c>
      <c r="O19" s="116">
        <f>旧・日光市!O19+旧今市市!O19+旧足尾町!O19+旧栗山村!O19+旧藤原町!O19</f>
        <v>25488997</v>
      </c>
      <c r="P19" s="116">
        <f>旧・日光市!P19+旧今市市!P19+旧足尾町!P19+旧栗山村!P19+旧藤原町!P19</f>
        <v>24351130</v>
      </c>
      <c r="Q19" s="116">
        <f>旧・日光市!Q19+旧今市市!Q19+旧足尾町!Q19+旧栗山村!Q19+旧藤原町!Q19</f>
        <v>22654636</v>
      </c>
      <c r="R19" s="116">
        <f>旧・日光市!R19+旧今市市!R19+旧足尾町!R19+旧栗山村!R19+旧藤原町!R19</f>
        <v>22418237</v>
      </c>
      <c r="S19" s="47">
        <v>22568369</v>
      </c>
      <c r="T19" s="47">
        <v>22858141</v>
      </c>
      <c r="U19" s="47">
        <v>22866791</v>
      </c>
      <c r="V19" s="47">
        <v>24026212</v>
      </c>
      <c r="W19" s="47">
        <v>24346994</v>
      </c>
      <c r="X19" s="47">
        <v>25131482</v>
      </c>
      <c r="Y19" s="47">
        <v>24818003</v>
      </c>
      <c r="Z19" s="47">
        <v>25278369</v>
      </c>
      <c r="AA19" s="47">
        <v>25287131</v>
      </c>
      <c r="AB19" s="47">
        <v>25071346</v>
      </c>
      <c r="AC19" s="47">
        <v>25183780</v>
      </c>
      <c r="AD19" s="47">
        <v>25183780</v>
      </c>
      <c r="AE19" s="47">
        <v>24506596</v>
      </c>
      <c r="AF19" s="47">
        <v>24396729</v>
      </c>
      <c r="AG19" s="47">
        <v>24499932</v>
      </c>
    </row>
    <row r="20" spans="1:33" ht="14.1" customHeight="1" x14ac:dyDescent="0.2">
      <c r="A20" s="130" t="s">
        <v>27</v>
      </c>
      <c r="B20" s="130"/>
      <c r="C20" s="4"/>
      <c r="D20" s="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48">
        <v>0.65</v>
      </c>
      <c r="T20" s="48">
        <v>0.68</v>
      </c>
      <c r="U20" s="48">
        <v>0.71</v>
      </c>
      <c r="V20" s="48">
        <v>0.73</v>
      </c>
      <c r="W20" s="48">
        <v>0.73</v>
      </c>
      <c r="X20" s="48">
        <v>0.7</v>
      </c>
      <c r="Y20" s="48">
        <v>0.67</v>
      </c>
      <c r="Z20" s="48">
        <v>0.65</v>
      </c>
      <c r="AA20" s="48">
        <v>0.65</v>
      </c>
      <c r="AB20" s="48">
        <v>0.64</v>
      </c>
      <c r="AC20" s="48">
        <v>0.63</v>
      </c>
      <c r="AD20" s="94">
        <v>0.62</v>
      </c>
      <c r="AE20" s="94">
        <v>0.61</v>
      </c>
      <c r="AF20" s="94">
        <v>0.6</v>
      </c>
      <c r="AG20" s="94">
        <v>0.59</v>
      </c>
    </row>
    <row r="21" spans="1:33" ht="14.1" customHeight="1" x14ac:dyDescent="0.2">
      <c r="A21" s="130" t="s">
        <v>28</v>
      </c>
      <c r="B21" s="130"/>
      <c r="C21" s="4"/>
      <c r="D21" s="4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49">
        <v>97.1</v>
      </c>
      <c r="T21" s="49">
        <v>93.5</v>
      </c>
      <c r="U21" s="49">
        <v>93.3</v>
      </c>
      <c r="V21" s="49">
        <v>93.2</v>
      </c>
      <c r="W21" s="49">
        <v>92.9</v>
      </c>
      <c r="X21" s="49">
        <v>91</v>
      </c>
      <c r="Y21" s="49">
        <v>92.1</v>
      </c>
      <c r="Z21" s="49">
        <v>92.2</v>
      </c>
      <c r="AA21" s="49">
        <v>93.1</v>
      </c>
      <c r="AB21" s="49">
        <v>92.2</v>
      </c>
      <c r="AC21" s="49">
        <v>94.4</v>
      </c>
      <c r="AD21" s="95">
        <v>97.6</v>
      </c>
      <c r="AE21" s="95">
        <v>97.4</v>
      </c>
      <c r="AF21" s="95">
        <v>99.8</v>
      </c>
      <c r="AG21" s="95">
        <v>100.2</v>
      </c>
    </row>
    <row r="22" spans="1:33" ht="14.1" customHeight="1" x14ac:dyDescent="0.2">
      <c r="A22" s="130" t="s">
        <v>29</v>
      </c>
      <c r="B22" s="130"/>
      <c r="C22" s="4"/>
      <c r="D22" s="4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49">
        <v>15.4</v>
      </c>
      <c r="T22" s="49">
        <v>18.3</v>
      </c>
      <c r="U22" s="49">
        <v>19.7</v>
      </c>
      <c r="V22" s="49">
        <v>19.5</v>
      </c>
      <c r="W22" s="49">
        <v>17.899999999999999</v>
      </c>
      <c r="X22" s="49">
        <v>16.600000000000001</v>
      </c>
      <c r="Y22" s="49">
        <v>16.399999999999999</v>
      </c>
      <c r="Z22" s="49">
        <v>15.8</v>
      </c>
      <c r="AA22" s="49">
        <v>14.9</v>
      </c>
      <c r="AB22" s="49">
        <v>15.5</v>
      </c>
      <c r="AC22" s="49">
        <v>15.5</v>
      </c>
      <c r="AD22" s="95">
        <v>15.7</v>
      </c>
      <c r="AE22" s="95">
        <v>16.399999999999999</v>
      </c>
      <c r="AF22" s="95">
        <v>17.5</v>
      </c>
      <c r="AG22" s="95">
        <v>18.8</v>
      </c>
    </row>
    <row r="23" spans="1:33" ht="14.1" customHeight="1" x14ac:dyDescent="0.2">
      <c r="A23" s="130" t="s">
        <v>30</v>
      </c>
      <c r="B23" s="130"/>
      <c r="C23" s="4"/>
      <c r="D23" s="4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49">
        <v>18.100000000000001</v>
      </c>
      <c r="T23" s="49">
        <v>18.100000000000001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4.1" customHeight="1" x14ac:dyDescent="0.2">
      <c r="A24" s="4" t="s">
        <v>165</v>
      </c>
      <c r="B24" s="4"/>
      <c r="C24" s="4"/>
      <c r="D24" s="4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49">
        <v>14.1</v>
      </c>
      <c r="T24" s="49">
        <v>14.5</v>
      </c>
      <c r="U24" s="49">
        <v>13.2</v>
      </c>
      <c r="V24" s="49">
        <v>12.8</v>
      </c>
      <c r="W24" s="49">
        <v>11.8</v>
      </c>
      <c r="X24" s="49">
        <v>10.4</v>
      </c>
      <c r="Y24" s="49">
        <v>9.4</v>
      </c>
      <c r="Z24" s="49">
        <v>8.6</v>
      </c>
      <c r="AA24" s="49">
        <v>8.1999999999999993</v>
      </c>
      <c r="AB24" s="49">
        <v>7.2</v>
      </c>
      <c r="AC24" s="49">
        <v>6.2</v>
      </c>
      <c r="AD24" s="95">
        <v>5.6</v>
      </c>
      <c r="AE24" s="95">
        <v>5.6</v>
      </c>
      <c r="AF24" s="95">
        <v>5.9</v>
      </c>
      <c r="AG24" s="95">
        <v>6.5</v>
      </c>
    </row>
    <row r="25" spans="1:33" ht="14.1" customHeight="1" x14ac:dyDescent="0.2">
      <c r="A25" s="130" t="s">
        <v>166</v>
      </c>
      <c r="B25" s="130"/>
      <c r="C25" s="4"/>
      <c r="D25" s="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49">
        <v>12.8</v>
      </c>
      <c r="T25" s="49">
        <v>13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4.1" customHeight="1" x14ac:dyDescent="0.2">
      <c r="A26" s="131" t="s">
        <v>254</v>
      </c>
      <c r="B26" s="132"/>
      <c r="C26" s="4"/>
      <c r="D26" s="4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49"/>
      <c r="T26" s="49"/>
      <c r="U26" s="49">
        <v>106.1</v>
      </c>
      <c r="V26" s="49">
        <v>94.6</v>
      </c>
      <c r="W26" s="49">
        <v>81.900000000000006</v>
      </c>
      <c r="X26" s="49">
        <v>60.2</v>
      </c>
      <c r="Y26" s="49">
        <v>53.6</v>
      </c>
      <c r="Z26" s="49">
        <v>51.8</v>
      </c>
      <c r="AA26" s="49">
        <v>53.4</v>
      </c>
      <c r="AB26" s="49">
        <v>55.6</v>
      </c>
      <c r="AC26" s="49">
        <v>50.5</v>
      </c>
      <c r="AD26" s="95">
        <v>54.5</v>
      </c>
      <c r="AE26" s="95">
        <v>58.9</v>
      </c>
      <c r="AF26" s="95">
        <v>62.8</v>
      </c>
      <c r="AG26" s="95">
        <v>66</v>
      </c>
    </row>
    <row r="27" spans="1:33" ht="14.1" customHeight="1" x14ac:dyDescent="0.2">
      <c r="A27" s="128" t="s">
        <v>255</v>
      </c>
      <c r="B27" s="128"/>
      <c r="C27" s="58"/>
      <c r="D27" s="58"/>
      <c r="E27" s="116">
        <f>旧・日光市!E25+旧今市市!E25+旧足尾町!E25+旧栗山村!E25+旧藤原町!E25</f>
        <v>8824423</v>
      </c>
      <c r="F27" s="116">
        <f>旧・日光市!F25+旧今市市!F25+旧足尾町!F25+旧栗山村!F25+旧藤原町!F25</f>
        <v>9705153</v>
      </c>
      <c r="G27" s="116">
        <f>旧・日光市!G25+旧今市市!G25+旧足尾町!G25+旧栗山村!G25+旧藤原町!G25</f>
        <v>9360401</v>
      </c>
      <c r="H27" s="116">
        <f>旧・日光市!H25+旧今市市!H25+旧足尾町!H25+旧栗山村!H25+旧藤原町!H25</f>
        <v>7962862</v>
      </c>
      <c r="I27" s="116">
        <f>旧・日光市!I25+旧今市市!I25+旧足尾町!I25+旧栗山村!I25+旧藤原町!I25</f>
        <v>7657064</v>
      </c>
      <c r="J27" s="116">
        <f>旧・日光市!J25+旧今市市!J25+旧足尾町!J25+旧栗山村!J25+旧藤原町!J25</f>
        <v>7440059</v>
      </c>
      <c r="K27" s="116">
        <f>旧・日光市!K25+旧今市市!K25+旧足尾町!K25+旧栗山村!K25+旧藤原町!K25</f>
        <v>7307820</v>
      </c>
      <c r="L27" s="116">
        <f>旧・日光市!L25+旧今市市!L25+旧足尾町!L25+旧栗山村!L25+旧藤原町!L25</f>
        <v>6562043</v>
      </c>
      <c r="M27" s="116">
        <f>旧・日光市!M25+旧今市市!M25+旧足尾町!M25+旧栗山村!M25+旧藤原町!M25</f>
        <v>7320197</v>
      </c>
      <c r="N27" s="116">
        <f>旧・日光市!N25+旧今市市!N25+旧足尾町!N25+旧栗山村!N25+旧藤原町!N25</f>
        <v>7284086</v>
      </c>
      <c r="O27" s="116">
        <f>旧・日光市!O25+旧今市市!O25+旧足尾町!O25+旧栗山村!O25+旧藤原町!O25</f>
        <v>7030280</v>
      </c>
      <c r="P27" s="116">
        <f>旧・日光市!P25+旧今市市!P25+旧足尾町!P25+旧栗山村!P25+旧藤原町!P25</f>
        <v>5923029</v>
      </c>
      <c r="Q27" s="116">
        <f>旧・日光市!Q25+旧今市市!Q25+旧足尾町!Q25+旧栗山村!Q25+旧藤原町!Q25</f>
        <v>5954101</v>
      </c>
      <c r="R27" s="116">
        <f>旧・日光市!R25+旧今市市!R25+旧足尾町!R25+旧栗山村!R25+旧藤原町!R25</f>
        <v>5384896</v>
      </c>
      <c r="S27" s="44">
        <f t="shared" ref="S27:Y27" si="4">SUM(S28:S30)</f>
        <v>4418318</v>
      </c>
      <c r="T27" s="44">
        <f t="shared" si="4"/>
        <v>6404685</v>
      </c>
      <c r="U27" s="44">
        <f t="shared" si="4"/>
        <v>8011140</v>
      </c>
      <c r="V27" s="44">
        <f t="shared" si="4"/>
        <v>7844094</v>
      </c>
      <c r="W27" s="44">
        <f t="shared" si="4"/>
        <v>8054176</v>
      </c>
      <c r="X27" s="44">
        <f t="shared" si="4"/>
        <v>9364551</v>
      </c>
      <c r="Y27" s="44">
        <f t="shared" si="4"/>
        <v>9879934</v>
      </c>
      <c r="Z27" s="44">
        <f>SUM(Z28:Z30)</f>
        <v>10194221</v>
      </c>
      <c r="AA27" s="44">
        <f t="shared" ref="AA27:AC27" si="5">SUM(AA28:AA30)</f>
        <v>10376102</v>
      </c>
      <c r="AB27" s="44">
        <f t="shared" si="5"/>
        <v>10658478</v>
      </c>
      <c r="AC27" s="44">
        <f t="shared" si="5"/>
        <v>10616287</v>
      </c>
      <c r="AD27" s="44">
        <f t="shared" ref="AD27:AE27" si="6">SUM(AD28:AD30)</f>
        <v>10355695</v>
      </c>
      <c r="AE27" s="44">
        <f t="shared" si="6"/>
        <v>9810060</v>
      </c>
      <c r="AF27" s="44">
        <f t="shared" ref="AF27:AG27" si="7">SUM(AF28:AF30)</f>
        <v>9552684</v>
      </c>
      <c r="AG27" s="44">
        <f t="shared" si="7"/>
        <v>8689292</v>
      </c>
    </row>
    <row r="28" spans="1:33" ht="14.1" customHeight="1" x14ac:dyDescent="0.15">
      <c r="A28" s="50"/>
      <c r="B28" s="2" t="s">
        <v>9</v>
      </c>
      <c r="C28" s="2"/>
      <c r="D28" s="2"/>
      <c r="E28" s="116">
        <f>旧・日光市!E26+旧今市市!E26+旧足尾町!E26+旧栗山村!E26+旧藤原町!E26</f>
        <v>2705140</v>
      </c>
      <c r="F28" s="116">
        <f>旧・日光市!F26+旧今市市!F26+旧足尾町!F26+旧栗山村!F26+旧藤原町!F26</f>
        <v>2959611</v>
      </c>
      <c r="G28" s="116">
        <f>旧・日光市!G26+旧今市市!G26+旧足尾町!G26+旧栗山村!G26+旧藤原町!G26</f>
        <v>2522962</v>
      </c>
      <c r="H28" s="116">
        <f>旧・日光市!H26+旧今市市!H26+旧足尾町!H26+旧栗山村!H26+旧藤原町!H26</f>
        <v>2109546</v>
      </c>
      <c r="I28" s="116">
        <f>旧・日光市!I26+旧今市市!I26+旧足尾町!I26+旧栗山村!I26+旧藤原町!I26</f>
        <v>1997007</v>
      </c>
      <c r="J28" s="116">
        <f>旧・日光市!J26+旧今市市!J26+旧足尾町!J26+旧栗山村!J26+旧藤原町!J26</f>
        <v>2291592</v>
      </c>
      <c r="K28" s="116">
        <f>旧・日光市!K26+旧今市市!K26+旧足尾町!K26+旧栗山村!K26+旧藤原町!K26</f>
        <v>2190696</v>
      </c>
      <c r="L28" s="116">
        <f>旧・日光市!L26+旧今市市!L26+旧足尾町!L26+旧栗山村!L26+旧藤原町!L26</f>
        <v>1861666</v>
      </c>
      <c r="M28" s="116">
        <f>旧・日光市!M26+旧今市市!M26+旧足尾町!M26+旧栗山村!M26+旧藤原町!M26</f>
        <v>1747383</v>
      </c>
      <c r="N28" s="116">
        <f>旧・日光市!N26+旧今市市!N26+旧足尾町!N26+旧栗山村!N26+旧藤原町!N26</f>
        <v>2174059</v>
      </c>
      <c r="O28" s="116">
        <f>旧・日光市!O26+旧今市市!O26+旧足尾町!O26+旧栗山村!O26+旧藤原町!O26</f>
        <v>2269476</v>
      </c>
      <c r="P28" s="116">
        <f>旧・日光市!P26+旧今市市!P26+旧足尾町!P26+旧栗山村!P26+旧藤原町!P26</f>
        <v>1769295</v>
      </c>
      <c r="Q28" s="116">
        <f>旧・日光市!Q26+旧今市市!Q26+旧足尾町!Q26+旧栗山村!Q26+旧藤原町!Q26</f>
        <v>2215662</v>
      </c>
      <c r="R28" s="116">
        <f>旧・日光市!R26+旧今市市!R26+旧足尾町!R26+旧栗山村!R26+旧藤原町!R26</f>
        <v>2687183</v>
      </c>
      <c r="S28" s="43">
        <v>3681388</v>
      </c>
      <c r="T28" s="43">
        <v>2286265</v>
      </c>
      <c r="U28" s="43">
        <v>3872333</v>
      </c>
      <c r="V28" s="43">
        <v>3923954</v>
      </c>
      <c r="W28" s="43">
        <v>3989456</v>
      </c>
      <c r="X28" s="43">
        <v>4440230</v>
      </c>
      <c r="Y28" s="43">
        <v>4443366</v>
      </c>
      <c r="Z28" s="43">
        <v>4445373</v>
      </c>
      <c r="AA28" s="43">
        <v>4448531</v>
      </c>
      <c r="AB28" s="43">
        <v>4452199</v>
      </c>
      <c r="AC28" s="43">
        <v>4454474</v>
      </c>
      <c r="AD28" s="96">
        <v>4062347</v>
      </c>
      <c r="AE28" s="96">
        <v>3764552</v>
      </c>
      <c r="AF28" s="96">
        <v>3315735</v>
      </c>
      <c r="AG28" s="96">
        <v>2647950</v>
      </c>
    </row>
    <row r="29" spans="1:33" ht="14.1" customHeight="1" x14ac:dyDescent="0.15">
      <c r="A29" s="50"/>
      <c r="B29" s="2" t="s">
        <v>10</v>
      </c>
      <c r="C29" s="2"/>
      <c r="D29" s="2"/>
      <c r="E29" s="116">
        <f>旧・日光市!E27+旧今市市!E27+旧足尾町!E27+旧栗山村!E27+旧藤原町!E27</f>
        <v>1725768</v>
      </c>
      <c r="F29" s="116">
        <f>旧・日光市!F27+旧今市市!F27+旧足尾町!F27+旧栗山村!F27+旧藤原町!F27</f>
        <v>2144180</v>
      </c>
      <c r="G29" s="116">
        <f>旧・日光市!G27+旧今市市!G27+旧足尾町!G27+旧栗山村!G27+旧藤原町!G27</f>
        <v>1911193</v>
      </c>
      <c r="H29" s="116">
        <f>旧・日光市!H27+旧今市市!H27+旧足尾町!H27+旧栗山村!H27+旧藤原町!H27</f>
        <v>1717458</v>
      </c>
      <c r="I29" s="116">
        <f>旧・日光市!I27+旧今市市!I27+旧足尾町!I27+旧栗山村!I27+旧藤原町!I27</f>
        <v>1534581</v>
      </c>
      <c r="J29" s="116">
        <f>旧・日光市!J27+旧今市市!J27+旧足尾町!J27+旧栗山村!J27+旧藤原町!J27</f>
        <v>1392861</v>
      </c>
      <c r="K29" s="116">
        <f>旧・日光市!K27+旧今市市!K27+旧足尾町!K27+旧栗山村!K27+旧藤原町!K27</f>
        <v>1293563</v>
      </c>
      <c r="L29" s="116">
        <f>旧・日光市!L27+旧今市市!L27+旧足尾町!L27+旧栗山村!L27+旧藤原町!L27</f>
        <v>1197073</v>
      </c>
      <c r="M29" s="116">
        <f>旧・日光市!M27+旧今市市!M27+旧足尾町!M27+旧栗山村!M27+旧藤原町!M27</f>
        <v>1004434</v>
      </c>
      <c r="N29" s="116">
        <f>旧・日光市!N27+旧今市市!N27+旧足尾町!N27+旧栗山村!N27+旧藤原町!N27</f>
        <v>935936</v>
      </c>
      <c r="O29" s="116">
        <f>旧・日光市!O27+旧今市市!O27+旧足尾町!O27+旧栗山村!O27+旧藤原町!O27</f>
        <v>757050</v>
      </c>
      <c r="P29" s="116">
        <f>旧・日光市!P27+旧今市市!P27+旧足尾町!P27+旧栗山村!P27+旧藤原町!P27</f>
        <v>615418</v>
      </c>
      <c r="Q29" s="116">
        <f>旧・日光市!Q27+旧今市市!Q27+旧足尾町!Q27+旧栗山村!Q27+旧藤原町!Q27</f>
        <v>504646</v>
      </c>
      <c r="R29" s="116">
        <f>旧・日光市!R27+旧今市市!R27+旧足尾町!R27+旧栗山村!R27+旧藤原町!R27</f>
        <v>464805</v>
      </c>
      <c r="S29" s="43">
        <v>209674</v>
      </c>
      <c r="T29" s="43">
        <v>209767</v>
      </c>
      <c r="U29" s="43">
        <v>210404</v>
      </c>
      <c r="V29" s="43">
        <v>211107</v>
      </c>
      <c r="W29" s="43">
        <v>411425</v>
      </c>
      <c r="X29" s="43">
        <v>611901</v>
      </c>
      <c r="Y29" s="43">
        <v>1162119</v>
      </c>
      <c r="Z29" s="43">
        <v>1162516</v>
      </c>
      <c r="AA29" s="43">
        <v>1164579</v>
      </c>
      <c r="AB29" s="43">
        <v>1166799</v>
      </c>
      <c r="AC29" s="43">
        <v>1168904</v>
      </c>
      <c r="AD29" s="96">
        <v>1169171</v>
      </c>
      <c r="AE29" s="96">
        <v>1169820</v>
      </c>
      <c r="AF29" s="96">
        <v>1169860</v>
      </c>
      <c r="AG29" s="96">
        <v>969887</v>
      </c>
    </row>
    <row r="30" spans="1:33" ht="14.1" customHeight="1" x14ac:dyDescent="0.15">
      <c r="A30" s="50"/>
      <c r="B30" s="2" t="s">
        <v>11</v>
      </c>
      <c r="C30" s="2"/>
      <c r="D30" s="2"/>
      <c r="E30" s="116">
        <f>旧・日光市!E28+旧今市市!E28+旧足尾町!E28+旧栗山村!E28+旧藤原町!E28</f>
        <v>4393515</v>
      </c>
      <c r="F30" s="116">
        <f>旧・日光市!F28+旧今市市!F28+旧足尾町!F28+旧栗山村!F28+旧藤原町!F28</f>
        <v>4601362</v>
      </c>
      <c r="G30" s="116">
        <f>旧・日光市!G28+旧今市市!G28+旧足尾町!G28+旧栗山村!G28+旧藤原町!G28</f>
        <v>4926246</v>
      </c>
      <c r="H30" s="116">
        <f>旧・日光市!H28+旧今市市!H28+旧足尾町!H28+旧栗山村!H28+旧藤原町!H28</f>
        <v>4135858</v>
      </c>
      <c r="I30" s="116">
        <f>旧・日光市!I28+旧今市市!I28+旧足尾町!I28+旧栗山村!I28+旧藤原町!I28</f>
        <v>4125476</v>
      </c>
      <c r="J30" s="116">
        <f>旧・日光市!J28+旧今市市!J28+旧足尾町!J28+旧栗山村!J28+旧藤原町!J28</f>
        <v>3755606</v>
      </c>
      <c r="K30" s="116">
        <f>旧・日光市!K28+旧今市市!K28+旧足尾町!K28+旧栗山村!K28+旧藤原町!K28</f>
        <v>3823561</v>
      </c>
      <c r="L30" s="116">
        <f>旧・日光市!L28+旧今市市!L28+旧足尾町!L28+旧栗山村!L28+旧藤原町!L28</f>
        <v>3503304</v>
      </c>
      <c r="M30" s="116">
        <f>旧・日光市!M28+旧今市市!M28+旧足尾町!M28+旧栗山村!M28+旧藤原町!M28</f>
        <v>4568380</v>
      </c>
      <c r="N30" s="116">
        <f>旧・日光市!N28+旧今市市!N28+旧足尾町!N28+旧栗山村!N28+旧藤原町!N28</f>
        <v>4174091</v>
      </c>
      <c r="O30" s="116">
        <f>旧・日光市!O28+旧今市市!O28+旧足尾町!O28+旧栗山村!O28+旧藤原町!O28</f>
        <v>4003754</v>
      </c>
      <c r="P30" s="116">
        <f>旧・日光市!P28+旧今市市!P28+旧足尾町!P28+旧栗山村!P28+旧藤原町!P28</f>
        <v>3538316</v>
      </c>
      <c r="Q30" s="116">
        <f>旧・日光市!Q28+旧今市市!Q28+旧足尾町!Q28+旧栗山村!Q28+旧藤原町!Q28</f>
        <v>3233793</v>
      </c>
      <c r="R30" s="116">
        <f>旧・日光市!R28+旧今市市!R28+旧足尾町!R28+旧栗山村!R28+旧藤原町!R28</f>
        <v>2232908</v>
      </c>
      <c r="S30" s="43">
        <v>527256</v>
      </c>
      <c r="T30" s="43">
        <v>3908653</v>
      </c>
      <c r="U30" s="43">
        <v>3928403</v>
      </c>
      <c r="V30" s="43">
        <v>3709033</v>
      </c>
      <c r="W30" s="43">
        <v>3653295</v>
      </c>
      <c r="X30" s="43">
        <v>4312420</v>
      </c>
      <c r="Y30" s="43">
        <v>4274449</v>
      </c>
      <c r="Z30" s="43">
        <v>4586332</v>
      </c>
      <c r="AA30" s="43">
        <v>4762992</v>
      </c>
      <c r="AB30" s="43">
        <v>5039480</v>
      </c>
      <c r="AC30" s="43">
        <v>4992909</v>
      </c>
      <c r="AD30" s="96">
        <v>5124177</v>
      </c>
      <c r="AE30" s="96">
        <v>4875688</v>
      </c>
      <c r="AF30" s="96">
        <v>5067089</v>
      </c>
      <c r="AG30" s="96">
        <v>5071455</v>
      </c>
    </row>
    <row r="31" spans="1:33" ht="14.1" customHeight="1" x14ac:dyDescent="0.2">
      <c r="A31" s="128" t="s">
        <v>256</v>
      </c>
      <c r="B31" s="128"/>
      <c r="C31" s="58"/>
      <c r="D31" s="58"/>
      <c r="E31" s="116">
        <f>旧・日光市!E29+旧今市市!E29+旧足尾町!E29+旧栗山村!E29+旧藤原町!E29</f>
        <v>23734946</v>
      </c>
      <c r="F31" s="116">
        <f>旧・日光市!F29+旧今市市!F29+旧足尾町!F29+旧栗山村!F29+旧藤原町!F29</f>
        <v>26039707</v>
      </c>
      <c r="G31" s="116">
        <f>旧・日光市!G29+旧今市市!G29+旧足尾町!G29+旧栗山村!G29+旧藤原町!G29</f>
        <v>28484266</v>
      </c>
      <c r="H31" s="116">
        <f>旧・日光市!H29+旧今市市!H29+旧足尾町!H29+旧栗山村!H29+旧藤原町!H29</f>
        <v>31260204</v>
      </c>
      <c r="I31" s="116">
        <f>旧・日光市!I29+旧今市市!I29+旧足尾町!I29+旧栗山村!I29+旧藤原町!I29</f>
        <v>34116758</v>
      </c>
      <c r="J31" s="116">
        <f>旧・日光市!J29+旧今市市!J29+旧足尾町!J29+旧栗山村!J29+旧藤原町!J29</f>
        <v>37088678</v>
      </c>
      <c r="K31" s="116">
        <f>旧・日光市!K29+旧今市市!K29+旧足尾町!K29+旧栗山村!K29+旧藤原町!K29</f>
        <v>38674458</v>
      </c>
      <c r="L31" s="116">
        <f>旧・日光市!L29+旧今市市!L29+旧足尾町!L29+旧栗山村!L29+旧藤原町!L29</f>
        <v>41020446</v>
      </c>
      <c r="M31" s="116">
        <f>旧・日光市!M29+旧今市市!M29+旧足尾町!M29+旧栗山村!M29+旧藤原町!M29</f>
        <v>41850790</v>
      </c>
      <c r="N31" s="116">
        <f>旧・日光市!N29+旧今市市!N29+旧足尾町!N29+旧栗山村!N29+旧藤原町!N29</f>
        <v>42473079</v>
      </c>
      <c r="O31" s="116">
        <f>旧・日光市!O29+旧今市市!O29+旧足尾町!O29+旧栗山村!O29+旧藤原町!O29</f>
        <v>42905735</v>
      </c>
      <c r="P31" s="116">
        <f>旧・日光市!P29+旧今市市!P29+旧足尾町!P29+旧栗山村!P29+旧藤原町!P29</f>
        <v>43973320</v>
      </c>
      <c r="Q31" s="116">
        <f>旧・日光市!Q29+旧今市市!Q29+旧足尾町!Q29+旧栗山村!Q29+旧藤原町!Q29</f>
        <v>44585461</v>
      </c>
      <c r="R31" s="116">
        <f>旧・日光市!R29+旧今市市!R29+旧足尾町!R29+旧栗山村!R29+旧藤原町!R29</f>
        <v>44481892</v>
      </c>
      <c r="S31" s="43">
        <v>46925949</v>
      </c>
      <c r="T31" s="43">
        <v>47938180</v>
      </c>
      <c r="U31" s="43">
        <v>46422669</v>
      </c>
      <c r="V31" s="43">
        <v>46292562</v>
      </c>
      <c r="W31" s="43">
        <v>46852978</v>
      </c>
      <c r="X31" s="43">
        <v>47676381</v>
      </c>
      <c r="Y31" s="43">
        <v>47752795</v>
      </c>
      <c r="Z31" s="43">
        <v>48793262</v>
      </c>
      <c r="AA31" s="43">
        <v>50638150</v>
      </c>
      <c r="AB31" s="43">
        <v>51853931</v>
      </c>
      <c r="AC31" s="43">
        <v>53694707</v>
      </c>
      <c r="AD31" s="96">
        <v>54888202</v>
      </c>
      <c r="AE31" s="96">
        <v>58417383</v>
      </c>
      <c r="AF31" s="96">
        <v>61274009</v>
      </c>
      <c r="AG31" s="96">
        <v>60436150</v>
      </c>
    </row>
    <row r="32" spans="1:33" ht="14.1" customHeight="1" x14ac:dyDescent="0.2">
      <c r="A32" s="41"/>
      <c r="B32" s="39" t="s">
        <v>276</v>
      </c>
      <c r="C32" s="39"/>
      <c r="D32" s="39"/>
      <c r="E32" s="116">
        <f>旧・日光市!E30+旧今市市!E30+旧足尾町!E30+旧栗山村!E30+旧藤原町!E30</f>
        <v>0</v>
      </c>
      <c r="F32" s="116">
        <f>旧・日光市!F30+旧今市市!F30+旧足尾町!F30+旧栗山村!F30+旧藤原町!F30</f>
        <v>0</v>
      </c>
      <c r="G32" s="116">
        <f>旧・日光市!G30+旧今市市!G30+旧足尾町!G30+旧栗山村!G30+旧藤原町!G30</f>
        <v>0</v>
      </c>
      <c r="H32" s="116">
        <f>旧・日光市!H30+旧今市市!H30+旧足尾町!H30+旧栗山村!H30+旧藤原町!H30</f>
        <v>0</v>
      </c>
      <c r="I32" s="116">
        <f>旧・日光市!I30+旧今市市!I30+旧足尾町!I30+旧栗山村!I30+旧藤原町!I30</f>
        <v>0</v>
      </c>
      <c r="J32" s="116">
        <f>旧・日光市!J30+旧今市市!J30+旧足尾町!J30+旧栗山村!J30+旧藤原町!J30</f>
        <v>0</v>
      </c>
      <c r="K32" s="116">
        <f>旧・日光市!K30+旧今市市!K30+旧足尾町!K30+旧栗山村!K30+旧藤原町!K30</f>
        <v>0</v>
      </c>
      <c r="L32" s="116">
        <f>旧・日光市!L30+旧今市市!L30+旧足尾町!L30+旧栗山村!L30+旧藤原町!L30</f>
        <v>0</v>
      </c>
      <c r="M32" s="116">
        <f>旧・日光市!M30+旧今市市!M30+旧足尾町!M30+旧栗山村!M30+旧藤原町!M30</f>
        <v>0</v>
      </c>
      <c r="N32" s="116">
        <f>旧・日光市!N30+旧今市市!N30+旧足尾町!N30+旧栗山村!N30+旧藤原町!N30</f>
        <v>0</v>
      </c>
      <c r="O32" s="116">
        <f>旧・日光市!O30+旧今市市!O30+旧足尾町!O30+旧栗山村!O30+旧藤原町!O30</f>
        <v>681600</v>
      </c>
      <c r="P32" s="116">
        <f>旧・日光市!P30+旧今市市!P30+旧足尾町!P30+旧栗山村!P30+旧藤原町!P30</f>
        <v>2122400</v>
      </c>
      <c r="Q32" s="116">
        <f>旧・日光市!Q30+旧今市市!Q30+旧足尾町!Q30+旧栗山村!Q30+旧藤原町!Q30</f>
        <v>4675612</v>
      </c>
      <c r="R32" s="116">
        <f>旧・日光市!R30+旧今市市!R30+旧足尾町!R30+旧栗山村!R30+旧藤原町!R30</f>
        <v>6476803</v>
      </c>
      <c r="S32" s="43">
        <v>7821080</v>
      </c>
      <c r="T32" s="43">
        <v>8894511</v>
      </c>
      <c r="U32" s="43">
        <v>9681823</v>
      </c>
      <c r="V32" s="43">
        <v>10311756</v>
      </c>
      <c r="W32" s="43">
        <v>11428730</v>
      </c>
      <c r="X32" s="43">
        <v>13285228</v>
      </c>
      <c r="Y32" s="43">
        <v>14732075</v>
      </c>
      <c r="Z32" s="43">
        <v>16282803</v>
      </c>
      <c r="AA32" s="43">
        <v>17931781</v>
      </c>
      <c r="AB32" s="43">
        <v>19135005</v>
      </c>
      <c r="AC32" s="43">
        <v>20040455</v>
      </c>
      <c r="AD32" s="43">
        <v>20421391</v>
      </c>
      <c r="AE32" s="43">
        <v>20680233</v>
      </c>
      <c r="AF32" s="43">
        <v>20720588</v>
      </c>
      <c r="AG32" s="43">
        <v>20398108</v>
      </c>
    </row>
    <row r="33" spans="1:33" ht="14.1" customHeight="1" x14ac:dyDescent="0.2">
      <c r="A33" s="133" t="s">
        <v>257</v>
      </c>
      <c r="B33" s="133"/>
      <c r="C33" s="57"/>
      <c r="D33" s="57"/>
      <c r="E33" s="116">
        <f>旧・日光市!E31+旧今市市!E31+旧足尾町!E31+旧栗山村!E31+旧藤原町!E31</f>
        <v>2227450</v>
      </c>
      <c r="F33" s="116">
        <f>旧・日光市!F31+旧今市市!F31+旧足尾町!F31+旧栗山村!F31+旧藤原町!F31</f>
        <v>3341634</v>
      </c>
      <c r="G33" s="116">
        <f>旧・日光市!G31+旧今市市!G31+旧足尾町!G31+旧栗山村!G31+旧藤原町!G31</f>
        <v>4715591</v>
      </c>
      <c r="H33" s="116">
        <f>旧・日光市!H31+旧今市市!H31+旧足尾町!H31+旧栗山村!H31+旧藤原町!H31</f>
        <v>4425911</v>
      </c>
      <c r="I33" s="116">
        <f>旧・日光市!I31+旧今市市!I31+旧足尾町!I31+旧栗山村!I31+旧藤原町!I31</f>
        <v>4188799</v>
      </c>
      <c r="J33" s="116">
        <f>旧・日光市!J31+旧今市市!J31+旧足尾町!J31+旧栗山村!J31+旧藤原町!J31</f>
        <v>3178637</v>
      </c>
      <c r="K33" s="116">
        <f>旧・日光市!K31+旧今市市!K31+旧足尾町!K31+旧栗山村!K31+旧藤原町!K31</f>
        <v>2926199</v>
      </c>
      <c r="L33" s="116">
        <f>旧・日光市!L31+旧今市市!L31+旧足尾町!L31+旧栗山村!L31+旧藤原町!L31</f>
        <v>2435680</v>
      </c>
      <c r="M33" s="116">
        <f>旧・日光市!M31+旧今市市!M31+旧足尾町!M31+旧栗山村!M31+旧藤原町!M31</f>
        <v>2626974</v>
      </c>
      <c r="N33" s="116">
        <f>旧・日光市!N31+旧今市市!N31+旧足尾町!N31+旧栗山村!N31+旧藤原町!N31</f>
        <v>1448828</v>
      </c>
      <c r="O33" s="116">
        <f>旧・日光市!O31+旧今市市!O31+旧足尾町!O31+旧栗山村!O31+旧藤原町!O31</f>
        <v>1496212</v>
      </c>
      <c r="P33" s="116">
        <f>旧・日光市!P31+旧今市市!P31+旧足尾町!P31+旧栗山村!P31+旧藤原町!P31</f>
        <v>1074095</v>
      </c>
      <c r="Q33" s="116">
        <f>旧・日光市!Q31+旧今市市!Q31+旧足尾町!Q31+旧栗山村!Q31+旧藤原町!Q31</f>
        <v>932822</v>
      </c>
      <c r="R33" s="116">
        <f>旧・日光市!R31+旧今市市!R31+旧足尾町!R31+旧栗山村!R31+旧藤原町!R31</f>
        <v>1382323</v>
      </c>
      <c r="S33" s="44">
        <f t="shared" ref="S33:Y33" si="8">SUM(S34:S37)</f>
        <v>2816287</v>
      </c>
      <c r="T33" s="44">
        <f t="shared" si="8"/>
        <v>2704439</v>
      </c>
      <c r="U33" s="44">
        <f t="shared" si="8"/>
        <v>2441573</v>
      </c>
      <c r="V33" s="44">
        <f t="shared" si="8"/>
        <v>3377783</v>
      </c>
      <c r="W33" s="44">
        <f t="shared" si="8"/>
        <v>3626033</v>
      </c>
      <c r="X33" s="44">
        <f t="shared" si="8"/>
        <v>3855276</v>
      </c>
      <c r="Y33" s="44">
        <f t="shared" si="8"/>
        <v>3979970</v>
      </c>
      <c r="Z33" s="44">
        <f>SUM(Z34:Z37)</f>
        <v>7444325</v>
      </c>
      <c r="AA33" s="44">
        <f t="shared" ref="AA33:AC33" si="9">SUM(AA34:AA37)</f>
        <v>6699123</v>
      </c>
      <c r="AB33" s="44">
        <f t="shared" si="9"/>
        <v>7051445</v>
      </c>
      <c r="AC33" s="44">
        <f t="shared" si="9"/>
        <v>8115289</v>
      </c>
      <c r="AD33" s="44">
        <f t="shared" ref="AD33:AE33" si="10">SUM(AD34:AD37)</f>
        <v>7182743</v>
      </c>
      <c r="AE33" s="44">
        <f t="shared" si="10"/>
        <v>9249203</v>
      </c>
      <c r="AF33" s="44">
        <f t="shared" ref="AF33:AG33" si="11">SUM(AF34:AF37)</f>
        <v>8847627</v>
      </c>
      <c r="AG33" s="44">
        <f t="shared" si="11"/>
        <v>7551848</v>
      </c>
    </row>
    <row r="34" spans="1:33" ht="14.1" customHeight="1" x14ac:dyDescent="0.2">
      <c r="A34" s="39"/>
      <c r="B34" s="39" t="s">
        <v>5</v>
      </c>
      <c r="C34" s="39"/>
      <c r="D34" s="39"/>
      <c r="E34" s="116">
        <f>旧・日光市!E32+旧今市市!E32+旧足尾町!E32+旧栗山村!E32+旧藤原町!E32</f>
        <v>2136897</v>
      </c>
      <c r="F34" s="116">
        <f>旧・日光市!F32+旧今市市!F32+旧足尾町!F32+旧栗山村!F32+旧藤原町!F32</f>
        <v>3236686</v>
      </c>
      <c r="G34" s="116">
        <f>旧・日光市!G32+旧今市市!G32+旧足尾町!G32+旧栗山村!G32+旧藤原町!G32</f>
        <v>4416089</v>
      </c>
      <c r="H34" s="116">
        <f>旧・日光市!H32+旧今市市!H32+旧足尾町!H32+旧栗山村!H32+旧藤原町!H32</f>
        <v>4139900</v>
      </c>
      <c r="I34" s="116">
        <f>旧・日光市!I32+旧今市市!I32+旧足尾町!I32+旧栗山村!I32+旧藤原町!I32</f>
        <v>3939191</v>
      </c>
      <c r="J34" s="116">
        <f>旧・日光市!J32+旧今市市!J32+旧足尾町!J32+旧栗山村!J32+旧藤原町!J32</f>
        <v>2958205</v>
      </c>
      <c r="K34" s="116">
        <f>旧・日光市!K32+旧今市市!K32+旧足尾町!K32+旧栗山村!K32+旧藤原町!K32</f>
        <v>2695655</v>
      </c>
      <c r="L34" s="116">
        <f>旧・日光市!L32+旧今市市!L32+旧足尾町!L32+旧栗山村!L32+旧藤原町!L32</f>
        <v>2225604</v>
      </c>
      <c r="M34" s="116">
        <f>旧・日光市!M32+旧今市市!M32+旧足尾町!M32+旧栗山村!M32+旧藤原町!M32</f>
        <v>2041455</v>
      </c>
      <c r="N34" s="116">
        <f>旧・日光市!N32+旧今市市!N32+旧足尾町!N32+旧栗山村!N32+旧藤原町!N32</f>
        <v>822485</v>
      </c>
      <c r="O34" s="116">
        <f>旧・日光市!O32+旧今市市!O32+旧足尾町!O32+旧栗山村!O32+旧藤原町!O32</f>
        <v>606747</v>
      </c>
      <c r="P34" s="116">
        <f>旧・日光市!P32+旧今市市!P32+旧足尾町!P32+旧栗山村!P32+旧藤原町!P32</f>
        <v>378739</v>
      </c>
      <c r="Q34" s="116">
        <f>旧・日光市!Q32+旧今市市!Q32+旧足尾町!Q32+旧栗山村!Q32+旧藤原町!Q32</f>
        <v>220839</v>
      </c>
      <c r="R34" s="116">
        <f>旧・日光市!R32+旧今市市!R32+旧足尾町!R32+旧栗山村!R32+旧藤原町!R32</f>
        <v>535499</v>
      </c>
      <c r="S34" s="43">
        <v>178955</v>
      </c>
      <c r="T34" s="43">
        <v>212005</v>
      </c>
      <c r="U34" s="43">
        <v>187949</v>
      </c>
      <c r="V34" s="43">
        <v>151661</v>
      </c>
      <c r="W34" s="43">
        <v>121426</v>
      </c>
      <c r="X34" s="43">
        <v>91147</v>
      </c>
      <c r="Y34" s="43">
        <v>60818</v>
      </c>
      <c r="Z34" s="43">
        <v>434238</v>
      </c>
      <c r="AA34" s="43">
        <v>133100</v>
      </c>
      <c r="AB34" s="43">
        <v>1472658</v>
      </c>
      <c r="AC34" s="43">
        <v>1113650</v>
      </c>
      <c r="AD34" s="43">
        <v>747250</v>
      </c>
      <c r="AE34" s="43">
        <v>26000</v>
      </c>
      <c r="AF34" s="43">
        <v>111100</v>
      </c>
      <c r="AG34" s="43">
        <v>96200</v>
      </c>
    </row>
    <row r="35" spans="1:33" ht="14.1" customHeight="1" x14ac:dyDescent="0.2">
      <c r="A35" s="41"/>
      <c r="B35" s="39" t="s">
        <v>6</v>
      </c>
      <c r="C35" s="39"/>
      <c r="D35" s="39"/>
      <c r="E35" s="116">
        <f>旧・日光市!E33+旧今市市!E33+旧足尾町!E33+旧栗山村!E33+旧藤原町!E33</f>
        <v>0</v>
      </c>
      <c r="F35" s="116">
        <f>旧・日光市!F33+旧今市市!F33+旧足尾町!F33+旧栗山村!F33+旧藤原町!F33</f>
        <v>0</v>
      </c>
      <c r="G35" s="116">
        <f>旧・日光市!G33+旧今市市!G33+旧足尾町!G33+旧栗山村!G33+旧藤原町!G33</f>
        <v>179018</v>
      </c>
      <c r="H35" s="116">
        <f>旧・日光市!H33+旧今市市!H33+旧足尾町!H33+旧栗山村!H33+旧藤原町!H33</f>
        <v>169489</v>
      </c>
      <c r="I35" s="116">
        <f>旧・日光市!I33+旧今市市!I33+旧足尾町!I33+旧栗山村!I33+旧藤原町!I33</f>
        <v>159472</v>
      </c>
      <c r="J35" s="116">
        <f>旧・日光市!J33+旧今市市!J33+旧足尾町!J33+旧栗山村!J33+旧藤原町!J33</f>
        <v>148943</v>
      </c>
      <c r="K35" s="116">
        <f>旧・日光市!K33+旧今市市!K33+旧足尾町!K33+旧栗山村!K33+旧藤原町!K33</f>
        <v>135303</v>
      </c>
      <c r="L35" s="116">
        <f>旧・日光市!L33+旧今市市!L33+旧足尾町!L33+旧栗山村!L33+旧藤原町!L33</f>
        <v>121203</v>
      </c>
      <c r="M35" s="116">
        <f>旧・日光市!M33+旧今市市!M33+旧足尾町!M33+旧栗山村!M33+旧藤原町!M33</f>
        <v>106943</v>
      </c>
      <c r="N35" s="116">
        <f>旧・日光市!N33+旧今市市!N33+旧足尾町!N33+旧栗山村!N33+旧藤原町!N33</f>
        <v>92683</v>
      </c>
      <c r="O35" s="116">
        <f>旧・日光市!O33+旧今市市!O33+旧足尾町!O33+旧栗山村!O33+旧藤原町!O33</f>
        <v>0</v>
      </c>
      <c r="P35" s="116">
        <f>旧・日光市!P33+旧今市市!P33+旧足尾町!P33+旧栗山村!P33+旧藤原町!P33</f>
        <v>1</v>
      </c>
      <c r="Q35" s="116">
        <f>旧・日光市!Q33+旧今市市!Q33+旧足尾町!Q33+旧栗山村!Q33+旧藤原町!Q33</f>
        <v>0</v>
      </c>
      <c r="R35" s="116">
        <f>旧・日光市!R33+旧今市市!R33+旧足尾町!R33+旧栗山村!R33+旧藤原町!R33</f>
        <v>3</v>
      </c>
      <c r="S35" s="43">
        <v>1</v>
      </c>
      <c r="T35" s="43">
        <v>6789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</row>
    <row r="36" spans="1:33" ht="14.1" customHeight="1" x14ac:dyDescent="0.2">
      <c r="A36" s="41"/>
      <c r="B36" s="39" t="s">
        <v>7</v>
      </c>
      <c r="C36" s="39"/>
      <c r="D36" s="39"/>
      <c r="E36" s="116">
        <f>旧・日光市!E34+旧今市市!E34+旧足尾町!E34+旧栗山村!E34+旧藤原町!E34</f>
        <v>90553</v>
      </c>
      <c r="F36" s="116">
        <f>旧・日光市!F34+旧今市市!F34+旧足尾町!F34+旧栗山村!F34+旧藤原町!F34</f>
        <v>104948</v>
      </c>
      <c r="G36" s="116">
        <f>旧・日光市!G34+旧今市市!G34+旧足尾町!G34+旧栗山村!G34+旧藤原町!G34</f>
        <v>120484</v>
      </c>
      <c r="H36" s="116">
        <f>旧・日光市!H34+旧今市市!H34+旧足尾町!H34+旧栗山村!H34+旧藤原町!H34</f>
        <v>116522</v>
      </c>
      <c r="I36" s="116">
        <f>旧・日光市!I34+旧今市市!I34+旧足尾町!I34+旧栗山村!I34+旧藤原町!I34</f>
        <v>90136</v>
      </c>
      <c r="J36" s="116">
        <f>旧・日光市!J34+旧今市市!J34+旧足尾町!J34+旧栗山村!J34+旧藤原町!J34</f>
        <v>71489</v>
      </c>
      <c r="K36" s="116">
        <f>旧・日光市!K34+旧今市市!K34+旧足尾町!K34+旧栗山村!K34+旧藤原町!K34</f>
        <v>95241</v>
      </c>
      <c r="L36" s="116">
        <f>旧・日光市!L34+旧今市市!L34+旧足尾町!L34+旧栗山村!L34+旧藤原町!L34</f>
        <v>88873</v>
      </c>
      <c r="M36" s="116">
        <f>旧・日光市!M34+旧今市市!M34+旧足尾町!M34+旧栗山村!M34+旧藤原町!M34</f>
        <v>478576</v>
      </c>
      <c r="N36" s="116">
        <f>旧・日光市!N34+旧今市市!N34+旧足尾町!N34+旧栗山村!N34+旧藤原町!N34</f>
        <v>533660</v>
      </c>
      <c r="O36" s="116">
        <f>旧・日光市!O34+旧今市市!O34+旧足尾町!O34+旧栗山村!O34+旧藤原町!O34</f>
        <v>889465</v>
      </c>
      <c r="P36" s="116">
        <f>旧・日光市!P34+旧今市市!P34+旧足尾町!P34+旧栗山村!P34+旧藤原町!P34</f>
        <v>695354</v>
      </c>
      <c r="Q36" s="116">
        <f>旧・日光市!Q34+旧今市市!Q34+旧足尾町!Q34+旧栗山村!Q34+旧藤原町!Q34</f>
        <v>711983</v>
      </c>
      <c r="R36" s="116">
        <f>旧・日光市!R34+旧今市市!R34+旧足尾町!R34+旧栗山村!R34+旧藤原町!R34</f>
        <v>846818</v>
      </c>
      <c r="S36" s="43">
        <v>2637331</v>
      </c>
      <c r="T36" s="43">
        <v>2485645</v>
      </c>
      <c r="U36" s="43">
        <v>2253624</v>
      </c>
      <c r="V36" s="43">
        <v>3226122</v>
      </c>
      <c r="W36" s="43">
        <v>3504607</v>
      </c>
      <c r="X36" s="43">
        <v>3764129</v>
      </c>
      <c r="Y36" s="43">
        <v>3919152</v>
      </c>
      <c r="Z36" s="43">
        <v>7010087</v>
      </c>
      <c r="AA36" s="43">
        <v>6566023</v>
      </c>
      <c r="AB36" s="43">
        <v>5578787</v>
      </c>
      <c r="AC36" s="43">
        <v>7001639</v>
      </c>
      <c r="AD36" s="43">
        <v>6435493</v>
      </c>
      <c r="AE36" s="43">
        <v>9223203</v>
      </c>
      <c r="AF36" s="43">
        <v>8736527</v>
      </c>
      <c r="AG36" s="43">
        <v>7455648</v>
      </c>
    </row>
    <row r="37" spans="1:33" ht="14.1" customHeight="1" x14ac:dyDescent="0.2">
      <c r="A37" s="41"/>
      <c r="B37" s="39" t="s">
        <v>8</v>
      </c>
      <c r="C37" s="39"/>
      <c r="D37" s="39"/>
      <c r="E37" s="116">
        <f>旧・日光市!E35+旧今市市!E35+旧足尾町!E35+旧栗山村!E35+旧藤原町!E35</f>
        <v>0</v>
      </c>
      <c r="F37" s="116">
        <f>旧・日光市!F35+旧今市市!F35+旧足尾町!F35+旧栗山村!F35+旧藤原町!F35</f>
        <v>0</v>
      </c>
      <c r="G37" s="116">
        <f>旧・日光市!G35+旧今市市!G35+旧足尾町!G35+旧栗山村!G35+旧藤原町!G35</f>
        <v>0</v>
      </c>
      <c r="H37" s="116">
        <f>旧・日光市!H35+旧今市市!H35+旧足尾町!H35+旧栗山村!H35+旧藤原町!H35</f>
        <v>0</v>
      </c>
      <c r="I37" s="116">
        <f>旧・日光市!I35+旧今市市!I35+旧足尾町!I35+旧栗山村!I35+旧藤原町!I35</f>
        <v>0</v>
      </c>
      <c r="J37" s="116">
        <f>旧・日光市!J35+旧今市市!J35+旧足尾町!J35+旧栗山村!J35+旧藤原町!J35</f>
        <v>0</v>
      </c>
      <c r="K37" s="116">
        <f>旧・日光市!K35+旧今市市!K35+旧足尾町!K35+旧栗山村!K35+旧藤原町!K35</f>
        <v>0</v>
      </c>
      <c r="L37" s="116">
        <f>旧・日光市!L35+旧今市市!L35+旧足尾町!L35+旧栗山村!L35+旧藤原町!L35</f>
        <v>0</v>
      </c>
      <c r="M37" s="116">
        <f>旧・日光市!M35+旧今市市!M35+旧足尾町!M35+旧栗山村!M35+旧藤原町!M35</f>
        <v>0</v>
      </c>
      <c r="N37" s="116">
        <f>旧・日光市!N35+旧今市市!N35+旧足尾町!N35+旧栗山村!N35+旧藤原町!N35</f>
        <v>0</v>
      </c>
      <c r="O37" s="116">
        <f>旧・日光市!O35+旧今市市!O35+旧足尾町!O35+旧栗山村!O35+旧藤原町!O35</f>
        <v>0</v>
      </c>
      <c r="P37" s="116">
        <f>旧・日光市!P35+旧今市市!P35+旧足尾町!P35+旧栗山村!P35+旧藤原町!P35</f>
        <v>1</v>
      </c>
      <c r="Q37" s="116">
        <f>旧・日光市!Q35+旧今市市!Q35+旧足尾町!Q35+旧栗山村!Q35+旧藤原町!Q35</f>
        <v>0</v>
      </c>
      <c r="R37" s="116">
        <f>旧・日光市!R35+旧今市市!R35+旧足尾町!R35+旧栗山村!R35+旧藤原町!R35</f>
        <v>3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</row>
    <row r="38" spans="1:33" ht="14.1" customHeight="1" x14ac:dyDescent="0.2">
      <c r="A38" s="128" t="s">
        <v>258</v>
      </c>
      <c r="B38" s="128"/>
      <c r="C38" s="58"/>
      <c r="D38" s="58"/>
      <c r="E38" s="116">
        <f>旧・日光市!E36+旧今市市!E36+旧足尾町!E36+旧栗山村!E36+旧藤原町!E36</f>
        <v>166628</v>
      </c>
      <c r="F38" s="116">
        <f>旧・日光市!F36+旧今市市!F36+旧足尾町!F36+旧栗山村!F36+旧藤原町!F36</f>
        <v>142639</v>
      </c>
      <c r="G38" s="116">
        <f>旧・日光市!G36+旧今市市!G36+旧足尾町!G36+旧栗山村!G36+旧藤原町!G36</f>
        <v>101525</v>
      </c>
      <c r="H38" s="116">
        <f>旧・日光市!H36+旧今市市!H36+旧足尾町!H36+旧栗山村!H36+旧藤原町!H36</f>
        <v>50966</v>
      </c>
      <c r="I38" s="116">
        <f>旧・日光市!I36+旧今市市!I36+旧足尾町!I36+旧栗山村!I36+旧藤原町!I36</f>
        <v>42809</v>
      </c>
      <c r="J38" s="116">
        <f>旧・日光市!J36+旧今市市!J36+旧足尾町!J36+旧栗山村!J36+旧藤原町!J36</f>
        <v>39187</v>
      </c>
      <c r="K38" s="116">
        <f>旧・日光市!K36+旧今市市!K36+旧足尾町!K36+旧栗山村!K36+旧藤原町!K36</f>
        <v>17926</v>
      </c>
      <c r="L38" s="116">
        <f>旧・日光市!L36+旧今市市!L36+旧足尾町!L36+旧栗山村!L36+旧藤原町!L36</f>
        <v>0</v>
      </c>
      <c r="M38" s="116">
        <f>旧・日光市!M36+旧今市市!M36+旧足尾町!M36+旧栗山村!M36+旧藤原町!M36</f>
        <v>0</v>
      </c>
      <c r="N38" s="116">
        <f>旧・日光市!N36+旧今市市!N36+旧足尾町!N36+旧栗山村!N36+旧藤原町!N36</f>
        <v>0</v>
      </c>
      <c r="O38" s="116">
        <f>旧・日光市!O36+旧今市市!O36+旧足尾町!O36+旧栗山村!O36+旧藤原町!O36</f>
        <v>0</v>
      </c>
      <c r="P38" s="116">
        <f>旧・日光市!P36+旧今市市!P36+旧足尾町!P36+旧栗山村!P36+旧藤原町!P36</f>
        <v>1</v>
      </c>
      <c r="Q38" s="116">
        <f>旧・日光市!Q36+旧今市市!Q36+旧足尾町!Q36+旧栗山村!Q36+旧藤原町!Q36</f>
        <v>0</v>
      </c>
      <c r="R38" s="116">
        <f>旧・日光市!R36+旧今市市!R36+旧足尾町!R36+旧栗山村!R36+旧藤原町!R36</f>
        <v>3</v>
      </c>
      <c r="S38" s="43">
        <v>1</v>
      </c>
      <c r="T38" s="43">
        <v>1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</row>
    <row r="39" spans="1:33" ht="14.1" customHeight="1" x14ac:dyDescent="0.2">
      <c r="A39" s="128" t="s">
        <v>259</v>
      </c>
      <c r="B39" s="128"/>
      <c r="C39" s="58"/>
      <c r="D39" s="58"/>
      <c r="E39" s="116">
        <f>旧・日光市!E37+旧今市市!E37+旧足尾町!E37+旧栗山村!E37+旧藤原町!E37</f>
        <v>1603764</v>
      </c>
      <c r="F39" s="116">
        <f>旧・日光市!F37+旧今市市!F37+旧足尾町!F37+旧栗山村!F37+旧藤原町!F37</f>
        <v>1949336</v>
      </c>
      <c r="G39" s="116">
        <f>旧・日光市!G37+旧今市市!G37+旧足尾町!G37+旧栗山村!G37+旧藤原町!G37</f>
        <v>1970527</v>
      </c>
      <c r="H39" s="116">
        <f>旧・日光市!H37+旧今市市!H37+旧足尾町!H37+旧栗山村!H37+旧藤原町!H37</f>
        <v>1967220</v>
      </c>
      <c r="I39" s="116">
        <f>旧・日光市!I37+旧今市市!I37+旧足尾町!I37+旧栗山村!I37+旧藤原町!I37</f>
        <v>1967409</v>
      </c>
      <c r="J39" s="116">
        <f>旧・日光市!J37+旧今市市!J37+旧足尾町!J37+旧栗山村!J37+旧藤原町!J37</f>
        <v>1970082</v>
      </c>
      <c r="K39" s="116">
        <f>旧・日光市!K37+旧今市市!K37+旧足尾町!K37+旧栗山村!K37+旧藤原町!K37</f>
        <v>1973119</v>
      </c>
      <c r="L39" s="116">
        <f>旧・日光市!L37+旧今市市!L37+旧足尾町!L37+旧栗山村!L37+旧藤原町!L37</f>
        <v>1976512</v>
      </c>
      <c r="M39" s="116">
        <f>旧・日光市!M37+旧今市市!M37+旧足尾町!M37+旧栗山村!M37+旧藤原町!M37</f>
        <v>1857025</v>
      </c>
      <c r="N39" s="116">
        <f>旧・日光市!N37+旧今市市!N37+旧足尾町!N37+旧栗山村!N37+旧藤原町!N37</f>
        <v>1979051</v>
      </c>
      <c r="O39" s="116">
        <f>旧・日光市!O37+旧今市市!O37+旧足尾町!O37+旧栗山村!O37+旧藤原町!O37</f>
        <v>1949750</v>
      </c>
      <c r="P39" s="116">
        <f>旧・日光市!P37+旧今市市!P37+旧足尾町!P37+旧栗山村!P37+旧藤原町!P37</f>
        <v>1949943</v>
      </c>
      <c r="Q39" s="116">
        <f>旧・日光市!Q37+旧今市市!Q37+旧足尾町!Q37+旧栗山村!Q37+旧藤原町!Q37</f>
        <v>1956142</v>
      </c>
      <c r="R39" s="116">
        <f>旧・日光市!R37+旧今市市!R37+旧足尾町!R37+旧栗山村!R37+旧藤原町!R37</f>
        <v>1956291</v>
      </c>
      <c r="S39" s="43">
        <v>50000</v>
      </c>
      <c r="T39" s="43">
        <v>50027</v>
      </c>
      <c r="U39" s="43">
        <v>50126</v>
      </c>
      <c r="V39" s="43">
        <v>50209</v>
      </c>
      <c r="W39" s="43">
        <v>200245</v>
      </c>
      <c r="X39" s="43">
        <v>500406</v>
      </c>
      <c r="Y39" s="43">
        <v>500553</v>
      </c>
      <c r="Z39" s="43">
        <v>500831</v>
      </c>
      <c r="AA39" s="43">
        <v>500985</v>
      </c>
      <c r="AB39" s="43">
        <v>562740</v>
      </c>
      <c r="AC39" s="43">
        <v>563009</v>
      </c>
      <c r="AD39" s="96">
        <v>303167</v>
      </c>
      <c r="AE39" s="96">
        <v>303361</v>
      </c>
      <c r="AF39" s="96">
        <v>303469</v>
      </c>
      <c r="AG39" s="96">
        <v>303495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3"/>
  <pageMargins left="0.78740157480314965" right="0.78740157480314965" top="0.59055118110236227" bottom="0.49" header="0" footer="0.25"/>
  <pageSetup paperSize="9" orientation="landscape" r:id="rId1"/>
  <headerFooter alignWithMargins="0">
    <oddFooter>&amp;C-&amp;P--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Q554"/>
  <sheetViews>
    <sheetView topLeftCell="A16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[3]財政指標!$M$1</f>
        <v>足尾町</v>
      </c>
      <c r="P1" s="23" t="str">
        <f>[3]財政指標!$M$1</f>
        <v>足尾町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169</v>
      </c>
      <c r="D3" s="2" t="s">
        <v>170</v>
      </c>
      <c r="E3" s="2" t="s">
        <v>171</v>
      </c>
      <c r="F3" s="2" t="s">
        <v>172</v>
      </c>
      <c r="G3" s="2" t="s">
        <v>173</v>
      </c>
      <c r="H3" s="2" t="s">
        <v>174</v>
      </c>
      <c r="I3" s="2" t="s">
        <v>175</v>
      </c>
      <c r="J3" s="67" t="s">
        <v>202</v>
      </c>
      <c r="K3" s="67" t="s">
        <v>204</v>
      </c>
      <c r="L3" s="2" t="s">
        <v>206</v>
      </c>
      <c r="M3" s="2" t="s">
        <v>208</v>
      </c>
      <c r="N3" s="2" t="s">
        <v>244</v>
      </c>
      <c r="O3" s="2" t="s">
        <v>245</v>
      </c>
      <c r="P3" s="2" t="s">
        <v>246</v>
      </c>
      <c r="Q3" s="2" t="s">
        <v>247</v>
      </c>
    </row>
    <row r="4" spans="1:17" ht="15" customHeight="1" x14ac:dyDescent="0.15">
      <c r="A4" s="3" t="s">
        <v>97</v>
      </c>
      <c r="B4" s="12"/>
      <c r="C4" s="12"/>
      <c r="D4" s="12">
        <v>455541</v>
      </c>
      <c r="E4" s="12">
        <v>424890</v>
      </c>
      <c r="F4" s="12">
        <v>421428</v>
      </c>
      <c r="G4" s="12">
        <v>396603</v>
      </c>
      <c r="H4" s="12">
        <v>382633</v>
      </c>
      <c r="I4" s="12">
        <v>381862</v>
      </c>
      <c r="J4" s="6">
        <v>389799</v>
      </c>
      <c r="K4" s="7">
        <v>346925</v>
      </c>
      <c r="L4" s="7">
        <v>348058</v>
      </c>
      <c r="M4" s="7">
        <v>346837</v>
      </c>
      <c r="N4" s="7">
        <v>332273</v>
      </c>
      <c r="O4" s="7">
        <v>321423</v>
      </c>
      <c r="P4" s="7">
        <v>302302</v>
      </c>
      <c r="Q4" s="7">
        <v>301495</v>
      </c>
    </row>
    <row r="5" spans="1:17" ht="15" customHeight="1" x14ac:dyDescent="0.15">
      <c r="A5" s="3" t="s">
        <v>98</v>
      </c>
      <c r="B5" s="12"/>
      <c r="C5" s="12"/>
      <c r="D5" s="12">
        <v>36182</v>
      </c>
      <c r="E5" s="12">
        <v>38426</v>
      </c>
      <c r="F5" s="12">
        <v>41452</v>
      </c>
      <c r="G5" s="12">
        <v>41753</v>
      </c>
      <c r="H5" s="12">
        <v>42696</v>
      </c>
      <c r="I5" s="12">
        <v>42149</v>
      </c>
      <c r="J5" s="6">
        <v>27141</v>
      </c>
      <c r="K5" s="7">
        <v>19169</v>
      </c>
      <c r="L5" s="7">
        <v>19512</v>
      </c>
      <c r="M5" s="7">
        <v>19788</v>
      </c>
      <c r="N5" s="7">
        <v>18509</v>
      </c>
      <c r="O5" s="7">
        <v>18566</v>
      </c>
      <c r="P5" s="7">
        <v>19843</v>
      </c>
      <c r="Q5" s="7">
        <v>26161</v>
      </c>
    </row>
    <row r="6" spans="1:17" ht="15" customHeight="1" x14ac:dyDescent="0.15">
      <c r="A6" s="3" t="s">
        <v>161</v>
      </c>
      <c r="B6" s="12"/>
      <c r="C6" s="12"/>
      <c r="D6" s="12">
        <v>16665</v>
      </c>
      <c r="E6" s="12">
        <v>11535</v>
      </c>
      <c r="F6" s="12">
        <v>11340</v>
      </c>
      <c r="G6" s="12">
        <v>14451</v>
      </c>
      <c r="H6" s="12">
        <v>10009</v>
      </c>
      <c r="I6" s="12">
        <v>5547</v>
      </c>
      <c r="J6" s="6">
        <v>4375</v>
      </c>
      <c r="K6" s="7">
        <v>3490</v>
      </c>
      <c r="L6" s="7">
        <v>3252</v>
      </c>
      <c r="M6" s="7">
        <v>13337</v>
      </c>
      <c r="N6" s="7">
        <v>13038</v>
      </c>
      <c r="O6" s="7">
        <v>3966</v>
      </c>
      <c r="P6" s="7">
        <v>2631</v>
      </c>
      <c r="Q6" s="7">
        <v>2453</v>
      </c>
    </row>
    <row r="7" spans="1:17" ht="15" customHeight="1" x14ac:dyDescent="0.15">
      <c r="A7" s="3" t="s">
        <v>162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12">
        <v>389</v>
      </c>
    </row>
    <row r="8" spans="1:17" ht="15" customHeight="1" x14ac:dyDescent="0.15">
      <c r="A8" s="3" t="s">
        <v>163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12">
        <v>439</v>
      </c>
    </row>
    <row r="9" spans="1:17" ht="15" customHeight="1" x14ac:dyDescent="0.15">
      <c r="A9" s="3" t="s">
        <v>99</v>
      </c>
      <c r="B9" s="12"/>
      <c r="C9" s="12"/>
      <c r="D9" s="12"/>
      <c r="E9" s="12"/>
      <c r="F9" s="12"/>
      <c r="G9" s="12"/>
      <c r="H9" s="12"/>
      <c r="I9" s="12"/>
      <c r="J9" s="6">
        <v>10697</v>
      </c>
      <c r="K9" s="7">
        <v>44709</v>
      </c>
      <c r="L9" s="7">
        <v>42417</v>
      </c>
      <c r="M9" s="7">
        <v>43744</v>
      </c>
      <c r="N9" s="7">
        <v>41186</v>
      </c>
      <c r="O9" s="7">
        <v>34234</v>
      </c>
      <c r="P9" s="7">
        <v>36983</v>
      </c>
      <c r="Q9" s="7">
        <v>40813</v>
      </c>
    </row>
    <row r="10" spans="1:17" ht="15" customHeight="1" x14ac:dyDescent="0.15">
      <c r="A10" s="3" t="s">
        <v>100</v>
      </c>
      <c r="B10" s="12"/>
      <c r="C10" s="12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" customHeight="1" x14ac:dyDescent="0.15">
      <c r="A11" s="3" t="s">
        <v>101</v>
      </c>
      <c r="B11" s="12"/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</row>
    <row r="12" spans="1:17" ht="15" customHeight="1" x14ac:dyDescent="0.15">
      <c r="A12" s="3" t="s">
        <v>102</v>
      </c>
      <c r="B12" s="12"/>
      <c r="C12" s="12"/>
      <c r="D12" s="12">
        <v>21855</v>
      </c>
      <c r="E12" s="12">
        <v>20140</v>
      </c>
      <c r="F12" s="12">
        <v>17159</v>
      </c>
      <c r="G12" s="12">
        <v>18737</v>
      </c>
      <c r="H12" s="12">
        <v>19766</v>
      </c>
      <c r="I12" s="12">
        <v>19491</v>
      </c>
      <c r="J12" s="6">
        <v>16252</v>
      </c>
      <c r="K12" s="7">
        <v>14162</v>
      </c>
      <c r="L12" s="7">
        <v>13988</v>
      </c>
      <c r="M12" s="7">
        <v>13311</v>
      </c>
      <c r="N12" s="7">
        <v>12531</v>
      </c>
      <c r="O12" s="7">
        <v>11017</v>
      </c>
      <c r="P12" s="7">
        <v>12630</v>
      </c>
      <c r="Q12" s="7">
        <v>11221</v>
      </c>
    </row>
    <row r="13" spans="1:17" ht="15" customHeight="1" x14ac:dyDescent="0.15">
      <c r="A13" s="3" t="s">
        <v>103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1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8013</v>
      </c>
      <c r="M14" s="7">
        <v>9593</v>
      </c>
      <c r="N14" s="7">
        <v>10233</v>
      </c>
      <c r="O14" s="7">
        <v>8713</v>
      </c>
      <c r="P14" s="7">
        <v>8859</v>
      </c>
      <c r="Q14" s="7">
        <v>7626</v>
      </c>
    </row>
    <row r="15" spans="1:17" ht="15" customHeight="1" x14ac:dyDescent="0.15">
      <c r="A15" s="3" t="s">
        <v>105</v>
      </c>
      <c r="B15" s="12"/>
      <c r="C15" s="12"/>
      <c r="D15" s="12">
        <v>1419759</v>
      </c>
      <c r="E15" s="12">
        <v>1569671</v>
      </c>
      <c r="F15" s="12">
        <v>1520699</v>
      </c>
      <c r="G15" s="12">
        <v>1519351</v>
      </c>
      <c r="H15" s="12">
        <v>1547017</v>
      </c>
      <c r="I15" s="12">
        <v>1546045</v>
      </c>
      <c r="J15" s="6">
        <v>1546366</v>
      </c>
      <c r="K15" s="7">
        <v>1571036</v>
      </c>
      <c r="L15" s="7">
        <v>1590732</v>
      </c>
      <c r="M15" s="7">
        <v>1602941</v>
      </c>
      <c r="N15" s="7">
        <v>1417611</v>
      </c>
      <c r="O15" s="7">
        <v>1277902</v>
      </c>
      <c r="P15" s="7">
        <v>1146122</v>
      </c>
      <c r="Q15" s="7">
        <v>1100684</v>
      </c>
    </row>
    <row r="16" spans="1:17" ht="15" customHeight="1" x14ac:dyDescent="0.15">
      <c r="A16" s="3" t="s">
        <v>106</v>
      </c>
      <c r="B16" s="12"/>
      <c r="C16" s="12"/>
      <c r="D16" s="12">
        <v>1211754</v>
      </c>
      <c r="E16" s="12">
        <v>1354510</v>
      </c>
      <c r="F16" s="12"/>
      <c r="G16" s="12"/>
      <c r="H16" s="12"/>
      <c r="I16" s="12"/>
      <c r="J16" s="6">
        <v>1330459</v>
      </c>
      <c r="K16" s="6">
        <v>1348550</v>
      </c>
      <c r="L16" s="6">
        <v>1350203</v>
      </c>
      <c r="M16" s="6">
        <v>1354553</v>
      </c>
      <c r="N16" s="6">
        <v>1186713</v>
      </c>
      <c r="O16" s="6">
        <v>1074316</v>
      </c>
      <c r="P16" s="6">
        <v>962257</v>
      </c>
      <c r="Q16" s="6">
        <v>945498</v>
      </c>
    </row>
    <row r="17" spans="1:17" ht="15" customHeight="1" x14ac:dyDescent="0.15">
      <c r="A17" s="3" t="s">
        <v>107</v>
      </c>
      <c r="B17" s="12"/>
      <c r="C17" s="12"/>
      <c r="D17" s="12">
        <v>208005</v>
      </c>
      <c r="E17" s="12">
        <v>215161</v>
      </c>
      <c r="F17" s="12"/>
      <c r="G17" s="12"/>
      <c r="H17" s="12"/>
      <c r="I17" s="12"/>
      <c r="J17" s="6">
        <v>215907</v>
      </c>
      <c r="K17" s="6">
        <v>222486</v>
      </c>
      <c r="L17" s="6">
        <v>240529</v>
      </c>
      <c r="M17" s="6">
        <v>248388</v>
      </c>
      <c r="N17" s="6">
        <v>230898</v>
      </c>
      <c r="O17" s="6">
        <v>203586</v>
      </c>
      <c r="P17" s="6">
        <v>183865</v>
      </c>
      <c r="Q17" s="6">
        <v>155186</v>
      </c>
    </row>
    <row r="18" spans="1:17" ht="15" customHeight="1" x14ac:dyDescent="0.15">
      <c r="A18" s="3" t="s">
        <v>108</v>
      </c>
      <c r="B18" s="12"/>
      <c r="C18" s="12"/>
      <c r="D18" s="12">
        <v>0</v>
      </c>
      <c r="E18" s="12">
        <v>0</v>
      </c>
      <c r="F18" s="12">
        <v>0</v>
      </c>
      <c r="G18" s="12">
        <v>469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" customHeight="1" x14ac:dyDescent="0.15">
      <c r="A19" s="3" t="s">
        <v>109</v>
      </c>
      <c r="B19" s="12"/>
      <c r="C19" s="12"/>
      <c r="D19" s="12">
        <v>0</v>
      </c>
      <c r="E19" s="12">
        <v>0</v>
      </c>
      <c r="F19" s="12">
        <v>4868</v>
      </c>
      <c r="G19" s="12">
        <v>5460</v>
      </c>
      <c r="H19" s="12">
        <v>7395</v>
      </c>
      <c r="I19" s="12">
        <v>9513</v>
      </c>
      <c r="J19" s="12">
        <v>7605</v>
      </c>
      <c r="K19" s="12">
        <v>8753</v>
      </c>
      <c r="L19" s="12">
        <v>10787</v>
      </c>
      <c r="M19" s="12">
        <v>3026</v>
      </c>
      <c r="N19" s="12">
        <v>1283</v>
      </c>
      <c r="O19" s="12">
        <v>1360</v>
      </c>
      <c r="P19" s="12">
        <v>1207</v>
      </c>
      <c r="Q19" s="12">
        <v>1610</v>
      </c>
    </row>
    <row r="20" spans="1:17" ht="15" customHeight="1" x14ac:dyDescent="0.15">
      <c r="A20" s="3" t="s">
        <v>110</v>
      </c>
      <c r="B20" s="12"/>
      <c r="C20" s="12"/>
      <c r="D20" s="12">
        <v>85410</v>
      </c>
      <c r="E20" s="12">
        <v>81502</v>
      </c>
      <c r="F20" s="12">
        <v>81748</v>
      </c>
      <c r="G20" s="12">
        <v>88490</v>
      </c>
      <c r="H20" s="12">
        <v>93484</v>
      </c>
      <c r="I20" s="12">
        <v>90436</v>
      </c>
      <c r="J20" s="12">
        <v>103238</v>
      </c>
      <c r="K20" s="12">
        <v>105005</v>
      </c>
      <c r="L20" s="12">
        <v>105198</v>
      </c>
      <c r="M20" s="12">
        <v>108215</v>
      </c>
      <c r="N20" s="12">
        <v>108634</v>
      </c>
      <c r="O20" s="12">
        <v>107590</v>
      </c>
      <c r="P20" s="12">
        <v>104935</v>
      </c>
      <c r="Q20" s="12">
        <v>102850</v>
      </c>
    </row>
    <row r="21" spans="1:17" ht="15" customHeight="1" x14ac:dyDescent="0.15">
      <c r="A21" s="4" t="s">
        <v>111</v>
      </c>
      <c r="B21" s="12"/>
      <c r="C21" s="12"/>
      <c r="D21" s="12">
        <v>10721</v>
      </c>
      <c r="E21" s="12">
        <v>10327</v>
      </c>
      <c r="F21" s="12">
        <v>9987</v>
      </c>
      <c r="G21" s="12">
        <v>9867</v>
      </c>
      <c r="H21" s="12">
        <v>10090</v>
      </c>
      <c r="I21" s="12">
        <v>9518</v>
      </c>
      <c r="J21" s="12">
        <v>8936</v>
      </c>
      <c r="K21" s="12">
        <v>8560</v>
      </c>
      <c r="L21" s="12">
        <v>8444</v>
      </c>
      <c r="M21" s="12">
        <v>8378</v>
      </c>
      <c r="N21" s="12">
        <v>8090</v>
      </c>
      <c r="O21" s="12">
        <v>7918</v>
      </c>
      <c r="P21" s="12">
        <v>7870</v>
      </c>
      <c r="Q21" s="12">
        <v>7550</v>
      </c>
    </row>
    <row r="22" spans="1:17" ht="15" customHeight="1" x14ac:dyDescent="0.15">
      <c r="A22" s="3" t="s">
        <v>112</v>
      </c>
      <c r="B22" s="12"/>
      <c r="C22" s="12"/>
      <c r="D22" s="12">
        <v>153306</v>
      </c>
      <c r="E22" s="12">
        <v>144542</v>
      </c>
      <c r="F22" s="12">
        <v>201825</v>
      </c>
      <c r="G22" s="12">
        <v>75091</v>
      </c>
      <c r="H22" s="12">
        <v>60079</v>
      </c>
      <c r="I22" s="12">
        <v>56577</v>
      </c>
      <c r="J22" s="12">
        <v>53042</v>
      </c>
      <c r="K22" s="12">
        <v>56454</v>
      </c>
      <c r="L22" s="12">
        <v>116099</v>
      </c>
      <c r="M22" s="12">
        <v>43090</v>
      </c>
      <c r="N22" s="12">
        <v>78930</v>
      </c>
      <c r="O22" s="12">
        <v>78622</v>
      </c>
      <c r="P22" s="12">
        <v>50754</v>
      </c>
      <c r="Q22" s="12">
        <v>49625</v>
      </c>
    </row>
    <row r="23" spans="1:17" ht="15" customHeight="1" x14ac:dyDescent="0.15">
      <c r="A23" s="3" t="s">
        <v>113</v>
      </c>
      <c r="B23" s="12"/>
      <c r="C23" s="12"/>
      <c r="D23" s="12">
        <v>106142</v>
      </c>
      <c r="E23" s="12">
        <v>103682</v>
      </c>
      <c r="F23" s="12">
        <v>249082</v>
      </c>
      <c r="G23" s="12">
        <v>221501</v>
      </c>
      <c r="H23" s="12">
        <v>261310</v>
      </c>
      <c r="I23" s="12">
        <v>283048</v>
      </c>
      <c r="J23" s="12">
        <v>438353</v>
      </c>
      <c r="K23" s="12">
        <v>346063</v>
      </c>
      <c r="L23" s="12">
        <v>240121</v>
      </c>
      <c r="M23" s="12">
        <v>112440</v>
      </c>
      <c r="N23" s="12">
        <v>86323</v>
      </c>
      <c r="O23" s="12">
        <v>73400</v>
      </c>
      <c r="P23" s="12">
        <v>82565</v>
      </c>
      <c r="Q23" s="12">
        <v>81367</v>
      </c>
    </row>
    <row r="24" spans="1:17" ht="15" customHeight="1" x14ac:dyDescent="0.15">
      <c r="A24" s="3" t="s">
        <v>114</v>
      </c>
      <c r="B24" s="12"/>
      <c r="C24" s="12"/>
      <c r="D24" s="12">
        <v>95010</v>
      </c>
      <c r="E24" s="12">
        <v>60733</v>
      </c>
      <c r="F24" s="12">
        <v>45951</v>
      </c>
      <c r="G24" s="12">
        <v>33917</v>
      </c>
      <c r="H24" s="12">
        <v>24966</v>
      </c>
      <c r="I24" s="12">
        <v>37041</v>
      </c>
      <c r="J24" s="12">
        <v>21941</v>
      </c>
      <c r="K24" s="12">
        <v>21845</v>
      </c>
      <c r="L24" s="12">
        <v>20481</v>
      </c>
      <c r="M24" s="12">
        <v>21953</v>
      </c>
      <c r="N24" s="12">
        <v>65790</v>
      </c>
      <c r="O24" s="12">
        <v>19852</v>
      </c>
      <c r="P24" s="12">
        <v>22507</v>
      </c>
      <c r="Q24" s="12">
        <v>99063</v>
      </c>
    </row>
    <row r="25" spans="1:17" ht="15" customHeight="1" x14ac:dyDescent="0.15">
      <c r="A25" s="3" t="s">
        <v>115</v>
      </c>
      <c r="B25" s="12"/>
      <c r="C25" s="12"/>
      <c r="D25" s="12">
        <v>170</v>
      </c>
      <c r="E25" s="12">
        <v>70</v>
      </c>
      <c r="F25" s="12">
        <v>1200</v>
      </c>
      <c r="G25" s="12">
        <v>1095</v>
      </c>
      <c r="H25" s="12">
        <v>386</v>
      </c>
      <c r="I25" s="12">
        <v>90</v>
      </c>
      <c r="J25" s="12">
        <v>230</v>
      </c>
      <c r="K25" s="12">
        <v>190</v>
      </c>
      <c r="L25" s="12">
        <v>325</v>
      </c>
      <c r="M25" s="12">
        <v>15760</v>
      </c>
      <c r="N25" s="12">
        <v>560</v>
      </c>
      <c r="O25" s="12">
        <v>1181</v>
      </c>
      <c r="P25" s="12">
        <v>136</v>
      </c>
      <c r="Q25" s="12">
        <v>160</v>
      </c>
    </row>
    <row r="26" spans="1:17" ht="15" customHeight="1" x14ac:dyDescent="0.15">
      <c r="A26" s="3" t="s">
        <v>116</v>
      </c>
      <c r="B26" s="12"/>
      <c r="C26" s="12"/>
      <c r="D26" s="12">
        <v>322135</v>
      </c>
      <c r="E26" s="12">
        <v>430184</v>
      </c>
      <c r="F26" s="12">
        <v>450488</v>
      </c>
      <c r="G26" s="12">
        <v>245868</v>
      </c>
      <c r="H26" s="12">
        <v>205199</v>
      </c>
      <c r="I26" s="12">
        <v>143125</v>
      </c>
      <c r="J26" s="12">
        <v>120166</v>
      </c>
      <c r="K26" s="12">
        <v>105343</v>
      </c>
      <c r="L26" s="12">
        <v>51730</v>
      </c>
      <c r="M26" s="12">
        <v>37328</v>
      </c>
      <c r="N26" s="12">
        <v>41000</v>
      </c>
      <c r="O26" s="12">
        <v>133917</v>
      </c>
      <c r="P26" s="12">
        <v>302530</v>
      </c>
      <c r="Q26" s="12">
        <v>154019</v>
      </c>
    </row>
    <row r="27" spans="1:17" ht="15" customHeight="1" x14ac:dyDescent="0.15">
      <c r="A27" s="3" t="s">
        <v>117</v>
      </c>
      <c r="B27" s="12"/>
      <c r="C27" s="12"/>
      <c r="D27" s="12">
        <v>209809</v>
      </c>
      <c r="E27" s="12">
        <v>171156</v>
      </c>
      <c r="F27" s="12">
        <v>122056</v>
      </c>
      <c r="G27" s="12">
        <v>196351</v>
      </c>
      <c r="H27" s="12">
        <v>141895</v>
      </c>
      <c r="I27" s="12">
        <v>74757</v>
      </c>
      <c r="J27" s="12">
        <v>129059</v>
      </c>
      <c r="K27" s="12">
        <v>61888</v>
      </c>
      <c r="L27" s="12">
        <v>72630</v>
      </c>
      <c r="M27" s="12">
        <v>65611</v>
      </c>
      <c r="N27" s="12">
        <v>70075</v>
      </c>
      <c r="O27" s="12">
        <v>73112</v>
      </c>
      <c r="P27" s="12">
        <v>69521</v>
      </c>
      <c r="Q27" s="12">
        <v>87290</v>
      </c>
    </row>
    <row r="28" spans="1:17" ht="15" customHeight="1" x14ac:dyDescent="0.15">
      <c r="A28" s="3" t="s">
        <v>118</v>
      </c>
      <c r="B28" s="12"/>
      <c r="C28" s="12"/>
      <c r="D28" s="12">
        <v>32196</v>
      </c>
      <c r="E28" s="12">
        <v>19427</v>
      </c>
      <c r="F28" s="12">
        <v>33737</v>
      </c>
      <c r="G28" s="12">
        <v>19576</v>
      </c>
      <c r="H28" s="12">
        <v>15730</v>
      </c>
      <c r="I28" s="12">
        <v>15396</v>
      </c>
      <c r="J28" s="12">
        <v>22730</v>
      </c>
      <c r="K28" s="12">
        <v>22137</v>
      </c>
      <c r="L28" s="12">
        <v>33077</v>
      </c>
      <c r="M28" s="12">
        <v>25592</v>
      </c>
      <c r="N28" s="12">
        <v>25344</v>
      </c>
      <c r="O28" s="12">
        <v>69172</v>
      </c>
      <c r="P28" s="12">
        <v>17414</v>
      </c>
      <c r="Q28" s="12">
        <v>57543</v>
      </c>
    </row>
    <row r="29" spans="1:17" ht="15" customHeight="1" x14ac:dyDescent="0.15">
      <c r="A29" s="3" t="s">
        <v>119</v>
      </c>
      <c r="B29" s="12"/>
      <c r="C29" s="12"/>
      <c r="D29" s="12">
        <v>330400</v>
      </c>
      <c r="E29" s="12">
        <v>678100</v>
      </c>
      <c r="F29" s="12">
        <v>552400</v>
      </c>
      <c r="G29" s="12">
        <v>410400</v>
      </c>
      <c r="H29" s="12">
        <v>439500</v>
      </c>
      <c r="I29" s="12">
        <v>434500</v>
      </c>
      <c r="J29" s="12">
        <v>468100</v>
      </c>
      <c r="K29" s="12">
        <v>385300</v>
      </c>
      <c r="L29" s="12">
        <v>382900</v>
      </c>
      <c r="M29" s="12">
        <v>249400</v>
      </c>
      <c r="N29" s="12">
        <v>315100</v>
      </c>
      <c r="O29" s="12">
        <v>354185</v>
      </c>
      <c r="P29" s="12">
        <v>319100</v>
      </c>
      <c r="Q29" s="12">
        <v>231400</v>
      </c>
    </row>
    <row r="30" spans="1:17" ht="15" customHeight="1" x14ac:dyDescent="0.15">
      <c r="A30" s="3" t="s">
        <v>238</v>
      </c>
      <c r="B30" s="68"/>
      <c r="C30" s="68"/>
      <c r="D30" s="68"/>
      <c r="E30" s="12"/>
      <c r="F30" s="12"/>
      <c r="G30" s="12"/>
      <c r="H30" s="12"/>
      <c r="I30" s="12"/>
      <c r="J30" s="12"/>
      <c r="K30" s="12"/>
      <c r="L30" s="12"/>
      <c r="M30" s="12"/>
      <c r="N30" s="12">
        <v>4000</v>
      </c>
      <c r="O30" s="12">
        <v>3500</v>
      </c>
      <c r="P30" s="12">
        <v>3300</v>
      </c>
      <c r="Q30" s="12">
        <v>2900</v>
      </c>
    </row>
    <row r="31" spans="1:17" ht="15" customHeight="1" x14ac:dyDescent="0.15">
      <c r="A31" s="3" t="s">
        <v>239</v>
      </c>
      <c r="B31" s="68"/>
      <c r="C31" s="68"/>
      <c r="D31" s="68"/>
      <c r="E31" s="12"/>
      <c r="F31" s="12"/>
      <c r="G31" s="12"/>
      <c r="H31" s="12"/>
      <c r="I31" s="12"/>
      <c r="J31" s="12"/>
      <c r="K31" s="12"/>
      <c r="L31" s="12"/>
      <c r="M31" s="12"/>
      <c r="N31" s="12">
        <v>68000</v>
      </c>
      <c r="O31" s="12">
        <v>141200</v>
      </c>
      <c r="P31" s="12">
        <v>239800</v>
      </c>
      <c r="Q31" s="12">
        <v>168500</v>
      </c>
    </row>
    <row r="32" spans="1:17" ht="15" customHeight="1" x14ac:dyDescent="0.15">
      <c r="A32" s="3" t="s">
        <v>0</v>
      </c>
      <c r="B32" s="69">
        <f t="shared" ref="B32:Q32" si="0">SUM(B4:B29)-B16-B17</f>
        <v>0</v>
      </c>
      <c r="C32" s="69">
        <f t="shared" si="0"/>
        <v>0</v>
      </c>
      <c r="D32" s="69">
        <f t="shared" si="0"/>
        <v>3295301</v>
      </c>
      <c r="E32" s="6">
        <f t="shared" si="0"/>
        <v>3764385</v>
      </c>
      <c r="F32" s="6">
        <f t="shared" si="0"/>
        <v>3765420</v>
      </c>
      <c r="G32" s="6">
        <f t="shared" si="0"/>
        <v>3298980</v>
      </c>
      <c r="H32" s="6">
        <f t="shared" si="0"/>
        <v>3262155</v>
      </c>
      <c r="I32" s="6">
        <f t="shared" si="0"/>
        <v>3149095</v>
      </c>
      <c r="J32" s="12">
        <f t="shared" si="0"/>
        <v>3368030</v>
      </c>
      <c r="K32" s="12">
        <f t="shared" si="0"/>
        <v>3121029</v>
      </c>
      <c r="L32" s="12">
        <f t="shared" si="0"/>
        <v>3067764</v>
      </c>
      <c r="M32" s="12">
        <f t="shared" si="0"/>
        <v>2740344</v>
      </c>
      <c r="N32" s="12">
        <f t="shared" si="0"/>
        <v>2646510</v>
      </c>
      <c r="O32" s="12">
        <f t="shared" si="0"/>
        <v>2596130</v>
      </c>
      <c r="P32" s="12">
        <f t="shared" si="0"/>
        <v>2507909</v>
      </c>
      <c r="Q32" s="12">
        <f t="shared" si="0"/>
        <v>2363760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1950002</v>
      </c>
      <c r="E33" s="12">
        <f t="shared" si="1"/>
        <v>2064662</v>
      </c>
      <c r="F33" s="12">
        <f t="shared" si="1"/>
        <v>2012078</v>
      </c>
      <c r="G33" s="12">
        <f t="shared" si="1"/>
        <v>1991364</v>
      </c>
      <c r="H33" s="12">
        <f t="shared" si="1"/>
        <v>2002121</v>
      </c>
      <c r="I33" s="12">
        <f t="shared" si="1"/>
        <v>1995094</v>
      </c>
      <c r="J33" s="12">
        <f t="shared" si="1"/>
        <v>1994630</v>
      </c>
      <c r="K33" s="12">
        <f t="shared" si="1"/>
        <v>1999491</v>
      </c>
      <c r="L33" s="12">
        <f t="shared" si="1"/>
        <v>2025972</v>
      </c>
      <c r="M33" s="12">
        <f>+M4+M5+M6+M9+M10+M11+M12+M13+M14+M15+M18</f>
        <v>2049551</v>
      </c>
      <c r="N33" s="12">
        <f>+N4+N5+N6+N9+N10+N11+N12+N13+N14+N15+N18</f>
        <v>1845381</v>
      </c>
      <c r="O33" s="12">
        <f>+O4+O5+O6+O9+O10+O11+O12+O13+O14+O15+O18</f>
        <v>1675821</v>
      </c>
      <c r="P33" s="12">
        <f>+P4+P5+P6+P9+P10+P11+P12+P13+P14+P15+P18</f>
        <v>1529370</v>
      </c>
      <c r="Q33" s="72">
        <f>SUM(Q4:Q15)+Q18</f>
        <v>1491283</v>
      </c>
    </row>
    <row r="34" spans="1:17" ht="15" customHeight="1" x14ac:dyDescent="0.15">
      <c r="A34" s="3" t="s">
        <v>151</v>
      </c>
      <c r="B34" s="12">
        <f t="shared" ref="B34:O34" si="2">SUM(B19:B29)</f>
        <v>0</v>
      </c>
      <c r="C34" s="12">
        <f t="shared" si="2"/>
        <v>0</v>
      </c>
      <c r="D34" s="12">
        <f t="shared" si="2"/>
        <v>1345299</v>
      </c>
      <c r="E34" s="12">
        <f t="shared" si="2"/>
        <v>1699723</v>
      </c>
      <c r="F34" s="12">
        <f t="shared" si="2"/>
        <v>1753342</v>
      </c>
      <c r="G34" s="12">
        <f t="shared" si="2"/>
        <v>1307616</v>
      </c>
      <c r="H34" s="12">
        <f t="shared" si="2"/>
        <v>1260034</v>
      </c>
      <c r="I34" s="12">
        <f t="shared" si="2"/>
        <v>1154001</v>
      </c>
      <c r="J34" s="9">
        <f t="shared" si="2"/>
        <v>1373400</v>
      </c>
      <c r="K34" s="9">
        <f t="shared" si="2"/>
        <v>1121538</v>
      </c>
      <c r="L34" s="9">
        <f t="shared" si="2"/>
        <v>1041792</v>
      </c>
      <c r="M34" s="9">
        <f t="shared" si="2"/>
        <v>690793</v>
      </c>
      <c r="N34" s="9">
        <f t="shared" si="2"/>
        <v>801129</v>
      </c>
      <c r="O34" s="9">
        <f t="shared" si="2"/>
        <v>920309</v>
      </c>
      <c r="P34" s="9">
        <f>SUM(P19:P29)</f>
        <v>978539</v>
      </c>
      <c r="Q34" s="9">
        <f>SUM(Q19:Q29)</f>
        <v>872477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1210992</v>
      </c>
      <c r="E35" s="12">
        <f t="shared" si="3"/>
        <v>1198289</v>
      </c>
      <c r="F35" s="12">
        <f t="shared" si="3"/>
        <v>1171463</v>
      </c>
      <c r="G35" s="12">
        <f t="shared" si="3"/>
        <v>997227</v>
      </c>
      <c r="H35" s="12">
        <f t="shared" si="3"/>
        <v>881778</v>
      </c>
      <c r="I35" s="12">
        <f t="shared" si="3"/>
        <v>761738</v>
      </c>
      <c r="J35" s="9">
        <f t="shared" si="3"/>
        <v>803704</v>
      </c>
      <c r="K35" s="9">
        <f t="shared" si="3"/>
        <v>680646</v>
      </c>
      <c r="L35" s="9">
        <f t="shared" si="3"/>
        <v>650730</v>
      </c>
      <c r="M35" s="9">
        <f>+M4+M19+M20+M21+M24+M25+M26+M27+M28</f>
        <v>632700</v>
      </c>
      <c r="N35" s="9">
        <f>+N4+N19+N20+N21+N24+N25+N26+N27+N28</f>
        <v>653049</v>
      </c>
      <c r="O35" s="9">
        <f>+O4+O19+O20+O21+O24+O25+O26+O27+O28</f>
        <v>735525</v>
      </c>
      <c r="P35" s="9">
        <f>+P4+P19+P20+P21+P24+P25+P26+P27+P28</f>
        <v>828422</v>
      </c>
      <c r="Q35" s="9">
        <f>+Q4+Q19+Q20+Q21+Q24+Q25+Q26+Q27+Q28</f>
        <v>811580</v>
      </c>
    </row>
    <row r="36" spans="1:17" ht="15" customHeight="1" x14ac:dyDescent="0.15">
      <c r="A36" s="3" t="s">
        <v>2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2084309</v>
      </c>
      <c r="E36" s="9">
        <f t="shared" si="4"/>
        <v>2566096</v>
      </c>
      <c r="F36" s="9">
        <f t="shared" si="4"/>
        <v>2593957</v>
      </c>
      <c r="G36" s="9">
        <f t="shared" si="4"/>
        <v>2301753</v>
      </c>
      <c r="H36" s="9">
        <f t="shared" si="4"/>
        <v>2380377</v>
      </c>
      <c r="I36" s="9">
        <f t="shared" si="4"/>
        <v>2387357</v>
      </c>
      <c r="J36" s="9">
        <f t="shared" si="4"/>
        <v>2564326</v>
      </c>
      <c r="K36" s="9">
        <f t="shared" si="4"/>
        <v>2440383</v>
      </c>
      <c r="L36" s="9">
        <f t="shared" si="4"/>
        <v>2417034</v>
      </c>
      <c r="M36" s="9">
        <f t="shared" si="4"/>
        <v>2107644</v>
      </c>
      <c r="N36" s="9">
        <f t="shared" si="4"/>
        <v>1993461</v>
      </c>
      <c r="O36" s="9">
        <f t="shared" si="4"/>
        <v>1860605</v>
      </c>
      <c r="P36" s="9">
        <f t="shared" si="4"/>
        <v>1679487</v>
      </c>
      <c r="Q36" s="9">
        <f t="shared" si="4"/>
        <v>1552180</v>
      </c>
    </row>
    <row r="37" spans="1:17" ht="15" customHeight="1" x14ac:dyDescent="0.2">
      <c r="A37" s="22" t="s">
        <v>78</v>
      </c>
      <c r="L37" s="23"/>
      <c r="M37" s="54" t="str">
        <f>[3]財政指標!$M$1</f>
        <v>足尾町</v>
      </c>
      <c r="O37" s="54"/>
      <c r="P37" s="54"/>
      <c r="Q37" s="54" t="str">
        <f>[3]財政指標!$M$1</f>
        <v>足尾町</v>
      </c>
    </row>
    <row r="38" spans="1:17" ht="15" customHeight="1" x14ac:dyDescent="0.15">
      <c r="N38" s="51"/>
      <c r="O38" s="51"/>
      <c r="P38" s="51"/>
      <c r="Q38" s="51"/>
    </row>
    <row r="39" spans="1:17" ht="15" customHeight="1" x14ac:dyDescent="0.15">
      <c r="A39" s="2"/>
      <c r="B39" s="2" t="s">
        <v>168</v>
      </c>
      <c r="C39" s="2" t="s">
        <v>169</v>
      </c>
      <c r="D39" s="2" t="s">
        <v>170</v>
      </c>
      <c r="E39" s="2" t="s">
        <v>171</v>
      </c>
      <c r="F39" s="2" t="s">
        <v>172</v>
      </c>
      <c r="G39" s="2" t="s">
        <v>173</v>
      </c>
      <c r="H39" s="2" t="s">
        <v>174</v>
      </c>
      <c r="I39" s="2" t="s">
        <v>175</v>
      </c>
      <c r="J39" s="67" t="s">
        <v>202</v>
      </c>
      <c r="K39" s="67" t="s">
        <v>204</v>
      </c>
      <c r="L39" s="2" t="s">
        <v>178</v>
      </c>
      <c r="M39" s="2" t="s">
        <v>179</v>
      </c>
      <c r="N39" s="2" t="s">
        <v>180</v>
      </c>
      <c r="O39" s="2" t="s">
        <v>245</v>
      </c>
      <c r="P39" s="2" t="s">
        <v>246</v>
      </c>
      <c r="Q39" s="2" t="s">
        <v>247</v>
      </c>
    </row>
    <row r="40" spans="1:17" ht="15" customHeight="1" x14ac:dyDescent="0.15">
      <c r="A40" s="3" t="s">
        <v>97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13.823957204516372</v>
      </c>
      <c r="E40" s="20">
        <f t="shared" si="5"/>
        <v>11.287102674141991</v>
      </c>
      <c r="F40" s="20">
        <f t="shared" si="5"/>
        <v>11.19205825644948</v>
      </c>
      <c r="G40" s="20">
        <f t="shared" si="5"/>
        <v>12.021988614662714</v>
      </c>
      <c r="H40" s="20">
        <f t="shared" si="5"/>
        <v>11.729454915538962</v>
      </c>
      <c r="I40" s="20">
        <f t="shared" si="5"/>
        <v>12.126087018651392</v>
      </c>
      <c r="J40" s="20">
        <f t="shared" si="5"/>
        <v>11.573501423680906</v>
      </c>
      <c r="K40" s="20">
        <f t="shared" si="5"/>
        <v>11.115724974039011</v>
      </c>
      <c r="L40" s="20">
        <f t="shared" si="5"/>
        <v>11.345657619034579</v>
      </c>
      <c r="M40" s="20">
        <f t="shared" si="5"/>
        <v>12.656695655727896</v>
      </c>
      <c r="N40" s="20">
        <f t="shared" si="5"/>
        <v>12.555138654303214</v>
      </c>
      <c r="O40" s="20">
        <f t="shared" si="5"/>
        <v>12.380851498191539</v>
      </c>
      <c r="P40" s="20">
        <f t="shared" si="5"/>
        <v>12.053946136004138</v>
      </c>
      <c r="Q40" s="20">
        <f t="shared" si="5"/>
        <v>12.754890513419298</v>
      </c>
    </row>
    <row r="41" spans="1:17" ht="15" customHeight="1" x14ac:dyDescent="0.15">
      <c r="A41" s="3" t="s">
        <v>98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1.0979877103791125</v>
      </c>
      <c r="E41" s="20">
        <f t="shared" si="6"/>
        <v>1.0207776303433365</v>
      </c>
      <c r="F41" s="20">
        <f t="shared" si="6"/>
        <v>1.1008599306319082</v>
      </c>
      <c r="G41" s="20">
        <f t="shared" si="6"/>
        <v>1.2656336200886333</v>
      </c>
      <c r="H41" s="20">
        <f t="shared" si="6"/>
        <v>1.3088280599787565</v>
      </c>
      <c r="I41" s="20">
        <f t="shared" si="6"/>
        <v>1.33844803030712</v>
      </c>
      <c r="J41" s="20">
        <f t="shared" si="6"/>
        <v>0.80584199071860996</v>
      </c>
      <c r="K41" s="20">
        <f t="shared" si="6"/>
        <v>0.6141884615618759</v>
      </c>
      <c r="L41" s="20">
        <f t="shared" si="6"/>
        <v>0.63603328026536599</v>
      </c>
      <c r="M41" s="20">
        <f t="shared" si="6"/>
        <v>0.72209912332174353</v>
      </c>
      <c r="N41" s="20">
        <f t="shared" si="6"/>
        <v>0.69937389240924841</v>
      </c>
      <c r="O41" s="20">
        <f t="shared" si="6"/>
        <v>0.7151413835208561</v>
      </c>
      <c r="P41" s="20">
        <f t="shared" si="6"/>
        <v>0.79121690619555973</v>
      </c>
      <c r="Q41" s="20">
        <f t="shared" si="6"/>
        <v>1.1067536467323247</v>
      </c>
    </row>
    <row r="42" spans="1:17" ht="15" customHeight="1" x14ac:dyDescent="0.15">
      <c r="A42" s="3" t="s">
        <v>161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0.50572011479376233</v>
      </c>
      <c r="E42" s="20">
        <f t="shared" si="7"/>
        <v>0.30642455540546465</v>
      </c>
      <c r="F42" s="20">
        <f t="shared" si="7"/>
        <v>0.30116162340456043</v>
      </c>
      <c r="G42" s="20">
        <f t="shared" si="7"/>
        <v>0.43804448647763855</v>
      </c>
      <c r="H42" s="20">
        <f t="shared" si="7"/>
        <v>0.30682171754561016</v>
      </c>
      <c r="I42" s="20">
        <f t="shared" si="7"/>
        <v>0.17614584507612505</v>
      </c>
      <c r="J42" s="20">
        <f t="shared" si="7"/>
        <v>0.12989789283349612</v>
      </c>
      <c r="K42" s="20">
        <f t="shared" si="7"/>
        <v>0.11182209457201454</v>
      </c>
      <c r="L42" s="20">
        <f t="shared" si="7"/>
        <v>0.10600554671089432</v>
      </c>
      <c r="M42" s="20">
        <f t="shared" si="7"/>
        <v>0.48669072204073655</v>
      </c>
      <c r="N42" s="20">
        <f t="shared" si="7"/>
        <v>0.49264880918643794</v>
      </c>
      <c r="O42" s="20">
        <f t="shared" si="7"/>
        <v>0.15276584762704487</v>
      </c>
      <c r="P42" s="20">
        <f t="shared" si="7"/>
        <v>0.1049081126946791</v>
      </c>
      <c r="Q42" s="20">
        <f t="shared" si="7"/>
        <v>0.10377534098216401</v>
      </c>
    </row>
    <row r="43" spans="1:17" ht="15" customHeight="1" x14ac:dyDescent="0.15">
      <c r="A43" s="3" t="s">
        <v>162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1.6456831488814432E-2</v>
      </c>
    </row>
    <row r="44" spans="1:17" ht="15" customHeight="1" x14ac:dyDescent="0.15">
      <c r="A44" s="3" t="s">
        <v>163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1.8572105459099063E-2</v>
      </c>
    </row>
    <row r="45" spans="1:17" ht="15" customHeight="1" x14ac:dyDescent="0.15">
      <c r="A45" s="3" t="s">
        <v>99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0.31760405934626473</v>
      </c>
      <c r="K45" s="20">
        <f t="shared" si="10"/>
        <v>1.4325083169685382</v>
      </c>
      <c r="L45" s="20">
        <f t="shared" si="10"/>
        <v>1.3826682886949584</v>
      </c>
      <c r="M45" s="20">
        <f t="shared" si="10"/>
        <v>1.5962959394878893</v>
      </c>
      <c r="N45" s="20">
        <f t="shared" si="10"/>
        <v>1.5562382156122592</v>
      </c>
      <c r="O45" s="20">
        <f t="shared" si="10"/>
        <v>1.3186550750540227</v>
      </c>
      <c r="P45" s="20">
        <f t="shared" si="10"/>
        <v>1.4746547821312497</v>
      </c>
      <c r="Q45" s="20">
        <f t="shared" si="8"/>
        <v>1.7266135309845332</v>
      </c>
    </row>
    <row r="46" spans="1:17" ht="15" customHeight="1" x14ac:dyDescent="0.15">
      <c r="A46" s="3" t="s">
        <v>100</v>
      </c>
      <c r="B46" s="20" t="e">
        <f t="shared" si="9"/>
        <v>#DIV/0!</v>
      </c>
      <c r="C46" s="20" t="e">
        <f t="shared" si="10"/>
        <v>#DIV/0!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0</v>
      </c>
      <c r="P46" s="20">
        <f t="shared" si="10"/>
        <v>0</v>
      </c>
      <c r="Q46" s="20">
        <f t="shared" si="8"/>
        <v>0</v>
      </c>
    </row>
    <row r="47" spans="1:17" ht="15" customHeight="1" x14ac:dyDescent="0.15">
      <c r="A47" s="3" t="s">
        <v>101</v>
      </c>
      <c r="B47" s="20" t="e">
        <f t="shared" si="9"/>
        <v>#DIV/0!</v>
      </c>
      <c r="C47" s="20" t="e">
        <f t="shared" si="10"/>
        <v>#DIV/0!</v>
      </c>
      <c r="D47" s="20">
        <f t="shared" si="10"/>
        <v>0</v>
      </c>
      <c r="E47" s="20">
        <f t="shared" si="10"/>
        <v>0</v>
      </c>
      <c r="F47" s="20">
        <f t="shared" si="10"/>
        <v>0</v>
      </c>
      <c r="G47" s="20">
        <f t="shared" si="10"/>
        <v>0</v>
      </c>
      <c r="H47" s="20">
        <f t="shared" si="10"/>
        <v>0</v>
      </c>
      <c r="I47" s="20">
        <f t="shared" si="10"/>
        <v>0</v>
      </c>
      <c r="J47" s="20">
        <f t="shared" si="10"/>
        <v>0</v>
      </c>
      <c r="K47" s="20">
        <f t="shared" si="10"/>
        <v>0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8"/>
        <v>4.230547940569263E-5</v>
      </c>
    </row>
    <row r="48" spans="1:17" ht="15" customHeight="1" x14ac:dyDescent="0.15">
      <c r="A48" s="3" t="s">
        <v>102</v>
      </c>
      <c r="B48" s="20" t="e">
        <f t="shared" si="9"/>
        <v>#DIV/0!</v>
      </c>
      <c r="C48" s="20" t="e">
        <f t="shared" si="10"/>
        <v>#DIV/0!</v>
      </c>
      <c r="D48" s="20">
        <f t="shared" si="10"/>
        <v>0.66321710823988467</v>
      </c>
      <c r="E48" s="20">
        <f t="shared" si="10"/>
        <v>0.53501435161387589</v>
      </c>
      <c r="F48" s="20">
        <f t="shared" si="10"/>
        <v>0.45569949700166251</v>
      </c>
      <c r="G48" s="20">
        <f t="shared" si="10"/>
        <v>0.56796343112113445</v>
      </c>
      <c r="H48" s="20">
        <f t="shared" si="10"/>
        <v>0.60591848026841144</v>
      </c>
      <c r="I48" s="20">
        <f t="shared" si="10"/>
        <v>0.61893972712795264</v>
      </c>
      <c r="J48" s="20">
        <f t="shared" si="10"/>
        <v>0.48253726956113813</v>
      </c>
      <c r="K48" s="20">
        <f t="shared" si="10"/>
        <v>0.4537606026730287</v>
      </c>
      <c r="L48" s="20">
        <f t="shared" si="10"/>
        <v>0.45596727779581481</v>
      </c>
      <c r="M48" s="20">
        <f t="shared" si="10"/>
        <v>0.48574193604890481</v>
      </c>
      <c r="N48" s="20">
        <f t="shared" si="10"/>
        <v>0.473491503905143</v>
      </c>
      <c r="O48" s="20">
        <f t="shared" si="10"/>
        <v>0.42436241636589844</v>
      </c>
      <c r="P48" s="20">
        <f t="shared" si="10"/>
        <v>0.50360678956054616</v>
      </c>
      <c r="Q48" s="20">
        <f t="shared" si="8"/>
        <v>0.47470978441127698</v>
      </c>
    </row>
    <row r="49" spans="1:17" ht="15" customHeight="1" x14ac:dyDescent="0.15">
      <c r="A49" s="3" t="s">
        <v>103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4.230547940569263E-5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0.26120001408191762</v>
      </c>
      <c r="M50" s="20">
        <f t="shared" si="10"/>
        <v>0.3500655392169742</v>
      </c>
      <c r="N50" s="20">
        <f t="shared" si="10"/>
        <v>0.38666016754140359</v>
      </c>
      <c r="O50" s="20">
        <f t="shared" si="10"/>
        <v>0.33561493453717645</v>
      </c>
      <c r="P50" s="20">
        <f t="shared" si="10"/>
        <v>0.35324248208368003</v>
      </c>
      <c r="Q50" s="20">
        <f t="shared" si="8"/>
        <v>0.32262158594781193</v>
      </c>
    </row>
    <row r="51" spans="1:17" ht="15" customHeight="1" x14ac:dyDescent="0.15">
      <c r="A51" s="3" t="s">
        <v>105</v>
      </c>
      <c r="B51" s="20" t="e">
        <f t="shared" si="9"/>
        <v>#DIV/0!</v>
      </c>
      <c r="C51" s="20" t="e">
        <f t="shared" si="10"/>
        <v>#DIV/0!</v>
      </c>
      <c r="D51" s="20">
        <f t="shared" si="10"/>
        <v>43.08434950251889</v>
      </c>
      <c r="E51" s="20">
        <f t="shared" si="10"/>
        <v>41.697940035357703</v>
      </c>
      <c r="F51" s="20">
        <f t="shared" si="10"/>
        <v>40.385906485863465</v>
      </c>
      <c r="G51" s="20">
        <f t="shared" si="10"/>
        <v>46.05517462973404</v>
      </c>
      <c r="H51" s="20">
        <f t="shared" si="10"/>
        <v>47.423160456814593</v>
      </c>
      <c r="I51" s="20">
        <f t="shared" si="10"/>
        <v>49.094898693116598</v>
      </c>
      <c r="J51" s="20">
        <f t="shared" si="10"/>
        <v>45.913070845568477</v>
      </c>
      <c r="K51" s="20">
        <f t="shared" si="10"/>
        <v>50.337116380527057</v>
      </c>
      <c r="L51" s="20">
        <f t="shared" si="10"/>
        <v>51.853141245545622</v>
      </c>
      <c r="M51" s="20">
        <f t="shared" si="10"/>
        <v>58.494152558948812</v>
      </c>
      <c r="N51" s="20">
        <f t="shared" si="10"/>
        <v>53.565299205368575</v>
      </c>
      <c r="O51" s="20">
        <f t="shared" si="10"/>
        <v>49.223343977381717</v>
      </c>
      <c r="P51" s="20">
        <f t="shared" si="10"/>
        <v>45.700302522938429</v>
      </c>
      <c r="Q51" s="20">
        <f t="shared" si="8"/>
        <v>46.564964294175383</v>
      </c>
    </row>
    <row r="52" spans="1:17" ht="15" customHeight="1" x14ac:dyDescent="0.15">
      <c r="A52" s="3" t="s">
        <v>106</v>
      </c>
      <c r="B52" s="20" t="e">
        <f t="shared" si="9"/>
        <v>#DIV/0!</v>
      </c>
      <c r="C52" s="20" t="e">
        <f t="shared" si="10"/>
        <v>#DIV/0!</v>
      </c>
      <c r="D52" s="20">
        <f t="shared" si="10"/>
        <v>36.772179536861735</v>
      </c>
      <c r="E52" s="20">
        <f t="shared" si="10"/>
        <v>35.982238798635102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39.502587566025241</v>
      </c>
      <c r="K52" s="20">
        <f t="shared" si="10"/>
        <v>43.208505912633299</v>
      </c>
      <c r="L52" s="20">
        <f t="shared" si="10"/>
        <v>44.012609835697923</v>
      </c>
      <c r="M52" s="20">
        <f t="shared" si="10"/>
        <v>49.430035061291576</v>
      </c>
      <c r="N52" s="20">
        <f t="shared" si="10"/>
        <v>44.840676967024493</v>
      </c>
      <c r="O52" s="20">
        <f t="shared" si="10"/>
        <v>41.381440836938062</v>
      </c>
      <c r="P52" s="20">
        <f t="shared" si="10"/>
        <v>38.368896160107887</v>
      </c>
      <c r="Q52" s="20">
        <f t="shared" si="8"/>
        <v>39.999746167123568</v>
      </c>
    </row>
    <row r="53" spans="1:17" ht="15" customHeight="1" x14ac:dyDescent="0.15">
      <c r="A53" s="3" t="s">
        <v>107</v>
      </c>
      <c r="B53" s="20" t="e">
        <f t="shared" si="9"/>
        <v>#DIV/0!</v>
      </c>
      <c r="C53" s="20" t="e">
        <f t="shared" si="10"/>
        <v>#DIV/0!</v>
      </c>
      <c r="D53" s="20">
        <f t="shared" si="10"/>
        <v>6.3121699656571577</v>
      </c>
      <c r="E53" s="20">
        <f t="shared" si="10"/>
        <v>5.715701236722599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6.4104832795432349</v>
      </c>
      <c r="K53" s="20">
        <f t="shared" si="10"/>
        <v>7.1286104678937621</v>
      </c>
      <c r="L53" s="20">
        <f t="shared" si="10"/>
        <v>7.8405314098476939</v>
      </c>
      <c r="M53" s="20">
        <f t="shared" si="10"/>
        <v>9.0641174976572287</v>
      </c>
      <c r="N53" s="20">
        <f t="shared" si="10"/>
        <v>8.7246222383440841</v>
      </c>
      <c r="O53" s="20">
        <f t="shared" si="10"/>
        <v>7.8419031404436605</v>
      </c>
      <c r="P53" s="20">
        <f t="shared" si="10"/>
        <v>7.331406362830549</v>
      </c>
      <c r="Q53" s="20">
        <f t="shared" si="8"/>
        <v>6.5652181270518151</v>
      </c>
    </row>
    <row r="54" spans="1:17" ht="15" customHeight="1" x14ac:dyDescent="0.15">
      <c r="A54" s="3" t="s">
        <v>108</v>
      </c>
      <c r="B54" s="20" t="e">
        <f t="shared" si="9"/>
        <v>#DIV/0!</v>
      </c>
      <c r="C54" s="20" t="e">
        <f t="shared" si="10"/>
        <v>#DIV/0!</v>
      </c>
      <c r="D54" s="20">
        <f t="shared" si="10"/>
        <v>0</v>
      </c>
      <c r="E54" s="20">
        <f t="shared" si="10"/>
        <v>0</v>
      </c>
      <c r="F54" s="20">
        <f t="shared" si="10"/>
        <v>0</v>
      </c>
      <c r="G54" s="20">
        <f t="shared" si="10"/>
        <v>1.4216515407792712E-2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0">
        <f t="shared" si="10"/>
        <v>0</v>
      </c>
      <c r="M54" s="20">
        <f t="shared" si="10"/>
        <v>0</v>
      </c>
      <c r="N54" s="20">
        <f t="shared" si="10"/>
        <v>0</v>
      </c>
      <c r="O54" s="20">
        <f t="shared" si="10"/>
        <v>0</v>
      </c>
      <c r="P54" s="20">
        <f t="shared" si="10"/>
        <v>0</v>
      </c>
      <c r="Q54" s="20">
        <f t="shared" si="8"/>
        <v>0</v>
      </c>
    </row>
    <row r="55" spans="1:17" ht="15" customHeight="1" x14ac:dyDescent="0.15">
      <c r="A55" s="3" t="s">
        <v>109</v>
      </c>
      <c r="B55" s="20" t="e">
        <f t="shared" si="9"/>
        <v>#DIV/0!</v>
      </c>
      <c r="C55" s="20" t="e">
        <f t="shared" si="10"/>
        <v>#DIV/0!</v>
      </c>
      <c r="D55" s="20">
        <f t="shared" si="10"/>
        <v>0</v>
      </c>
      <c r="E55" s="20">
        <f t="shared" si="10"/>
        <v>0</v>
      </c>
      <c r="F55" s="20">
        <f t="shared" si="10"/>
        <v>0.12928172687243389</v>
      </c>
      <c r="G55" s="20">
        <f t="shared" si="10"/>
        <v>0.1655057017623629</v>
      </c>
      <c r="H55" s="20">
        <f t="shared" si="10"/>
        <v>0.22669063855028349</v>
      </c>
      <c r="I55" s="20">
        <f t="shared" si="10"/>
        <v>0.30208679001427396</v>
      </c>
      <c r="J55" s="20">
        <f t="shared" si="10"/>
        <v>0.22579965142828298</v>
      </c>
      <c r="K55" s="20">
        <f t="shared" si="10"/>
        <v>0.28045237644379467</v>
      </c>
      <c r="L55" s="20">
        <f t="shared" si="10"/>
        <v>0.3516241796957002</v>
      </c>
      <c r="M55" s="20">
        <f t="shared" si="10"/>
        <v>0.11042409274164119</v>
      </c>
      <c r="N55" s="20">
        <f t="shared" si="10"/>
        <v>4.8478940189154773E-2</v>
      </c>
      <c r="O55" s="20">
        <f t="shared" si="10"/>
        <v>5.2385666357231728E-2</v>
      </c>
      <c r="P55" s="20">
        <f t="shared" si="10"/>
        <v>4.8127743072017365E-2</v>
      </c>
      <c r="Q55" s="20">
        <f t="shared" si="8"/>
        <v>6.8111821843165124E-2</v>
      </c>
    </row>
    <row r="56" spans="1:17" ht="15" customHeight="1" x14ac:dyDescent="0.15">
      <c r="A56" s="3" t="s">
        <v>110</v>
      </c>
      <c r="B56" s="20" t="e">
        <f t="shared" si="9"/>
        <v>#DIV/0!</v>
      </c>
      <c r="C56" s="20" t="e">
        <f t="shared" si="10"/>
        <v>#DIV/0!</v>
      </c>
      <c r="D56" s="20">
        <f t="shared" si="10"/>
        <v>2.5918724875208672</v>
      </c>
      <c r="E56" s="20">
        <f t="shared" si="10"/>
        <v>2.1650814143611772</v>
      </c>
      <c r="F56" s="20">
        <f t="shared" si="10"/>
        <v>2.1710194347509706</v>
      </c>
      <c r="G56" s="20">
        <f t="shared" si="10"/>
        <v>2.6823442397347059</v>
      </c>
      <c r="H56" s="20">
        <f t="shared" si="10"/>
        <v>2.8657130026010411</v>
      </c>
      <c r="I56" s="20">
        <f t="shared" si="10"/>
        <v>2.8718092023263826</v>
      </c>
      <c r="J56" s="20">
        <f t="shared" si="10"/>
        <v>3.0652339795073082</v>
      </c>
      <c r="K56" s="20">
        <f t="shared" si="10"/>
        <v>3.3644352551674466</v>
      </c>
      <c r="L56" s="20">
        <f t="shared" si="10"/>
        <v>3.4291425285647792</v>
      </c>
      <c r="M56" s="20">
        <f t="shared" si="10"/>
        <v>3.9489567733102122</v>
      </c>
      <c r="N56" s="20">
        <f t="shared" si="10"/>
        <v>4.1048021734284017</v>
      </c>
      <c r="O56" s="20">
        <f t="shared" si="10"/>
        <v>4.1442454730695308</v>
      </c>
      <c r="P56" s="20">
        <f t="shared" si="10"/>
        <v>4.184162981990176</v>
      </c>
      <c r="Q56" s="20">
        <f t="shared" si="10"/>
        <v>4.3511185568754867</v>
      </c>
    </row>
    <row r="57" spans="1:17" ht="15" customHeight="1" x14ac:dyDescent="0.15">
      <c r="A57" s="4" t="s">
        <v>111</v>
      </c>
      <c r="B57" s="20" t="e">
        <f t="shared" si="9"/>
        <v>#DIV/0!</v>
      </c>
      <c r="C57" s="20" t="e">
        <f t="shared" si="10"/>
        <v>#DIV/0!</v>
      </c>
      <c r="D57" s="20">
        <f t="shared" si="10"/>
        <v>0.32534205524776033</v>
      </c>
      <c r="E57" s="20">
        <f t="shared" si="10"/>
        <v>0.27433432021432452</v>
      </c>
      <c r="F57" s="20">
        <f t="shared" si="10"/>
        <v>0.26522937680258779</v>
      </c>
      <c r="G57" s="20">
        <f t="shared" si="10"/>
        <v>0.29909244675627011</v>
      </c>
      <c r="H57" s="20">
        <f t="shared" si="10"/>
        <v>0.30930473873865588</v>
      </c>
      <c r="I57" s="20">
        <f t="shared" si="10"/>
        <v>0.30224556578953632</v>
      </c>
      <c r="J57" s="20">
        <f t="shared" si="10"/>
        <v>0.26531830179659921</v>
      </c>
      <c r="K57" s="20">
        <f t="shared" si="10"/>
        <v>0.27426851849181794</v>
      </c>
      <c r="L57" s="20">
        <f t="shared" si="10"/>
        <v>0.27524933469458535</v>
      </c>
      <c r="M57" s="20">
        <f t="shared" si="10"/>
        <v>0.30572803998330139</v>
      </c>
      <c r="N57" s="20">
        <f t="shared" si="10"/>
        <v>0.30568560103683723</v>
      </c>
      <c r="O57" s="20">
        <f t="shared" si="10"/>
        <v>0.3049924310415888</v>
      </c>
      <c r="P57" s="20">
        <f t="shared" si="10"/>
        <v>0.31380723941737915</v>
      </c>
      <c r="Q57" s="20">
        <f t="shared" si="10"/>
        <v>0.31940636951297929</v>
      </c>
    </row>
    <row r="58" spans="1:17" ht="15" customHeight="1" x14ac:dyDescent="0.15">
      <c r="A58" s="3" t="s">
        <v>112</v>
      </c>
      <c r="B58" s="20" t="e">
        <f t="shared" si="9"/>
        <v>#DIV/0!</v>
      </c>
      <c r="C58" s="20" t="e">
        <f t="shared" si="10"/>
        <v>#DIV/0!</v>
      </c>
      <c r="D58" s="20">
        <f t="shared" si="10"/>
        <v>4.6522609012044729</v>
      </c>
      <c r="E58" s="20">
        <f t="shared" si="10"/>
        <v>3.8397241514882245</v>
      </c>
      <c r="F58" s="20">
        <f t="shared" si="10"/>
        <v>5.3599598451168795</v>
      </c>
      <c r="G58" s="20">
        <f t="shared" si="10"/>
        <v>2.2761883976259325</v>
      </c>
      <c r="H58" s="20">
        <f t="shared" si="10"/>
        <v>1.8416966698394159</v>
      </c>
      <c r="I58" s="20">
        <f t="shared" si="10"/>
        <v>1.7966114074043495</v>
      </c>
      <c r="J58" s="20">
        <f t="shared" si="10"/>
        <v>1.5748672072398404</v>
      </c>
      <c r="K58" s="20">
        <f t="shared" si="10"/>
        <v>1.8088265120253608</v>
      </c>
      <c r="L58" s="20">
        <f t="shared" si="10"/>
        <v>3.7844827698610453</v>
      </c>
      <c r="M58" s="20">
        <f t="shared" si="10"/>
        <v>1.5724303226164309</v>
      </c>
      <c r="N58" s="20">
        <f t="shared" si="10"/>
        <v>2.9824183547388827</v>
      </c>
      <c r="O58" s="20">
        <f t="shared" si="10"/>
        <v>3.0284307796604946</v>
      </c>
      <c r="P58" s="20">
        <f t="shared" si="10"/>
        <v>2.0237576403290549</v>
      </c>
      <c r="Q58" s="20">
        <f t="shared" si="10"/>
        <v>2.0994094155074965</v>
      </c>
    </row>
    <row r="59" spans="1:17" ht="15" customHeight="1" x14ac:dyDescent="0.15">
      <c r="A59" s="3" t="s">
        <v>113</v>
      </c>
      <c r="B59" s="20" t="e">
        <f t="shared" si="9"/>
        <v>#DIV/0!</v>
      </c>
      <c r="C59" s="20" t="e">
        <f t="shared" si="10"/>
        <v>#DIV/0!</v>
      </c>
      <c r="D59" s="20">
        <f t="shared" si="10"/>
        <v>3.2210107665430261</v>
      </c>
      <c r="E59" s="20">
        <f t="shared" si="10"/>
        <v>2.7542878850064487</v>
      </c>
      <c r="F59" s="20">
        <f t="shared" si="10"/>
        <v>6.6149858448725505</v>
      </c>
      <c r="G59" s="20">
        <f t="shared" si="10"/>
        <v>6.7142268216236536</v>
      </c>
      <c r="H59" s="20">
        <f t="shared" si="10"/>
        <v>8.0103489870959539</v>
      </c>
      <c r="I59" s="20">
        <f t="shared" si="10"/>
        <v>8.9882331272953024</v>
      </c>
      <c r="J59" s="20">
        <f t="shared" si="10"/>
        <v>13.015115661083779</v>
      </c>
      <c r="K59" s="20">
        <f t="shared" si="10"/>
        <v>11.088105877901167</v>
      </c>
      <c r="L59" s="20">
        <f t="shared" si="10"/>
        <v>7.8272318209614555</v>
      </c>
      <c r="M59" s="20">
        <f t="shared" si="10"/>
        <v>4.10313449698286</v>
      </c>
      <c r="N59" s="20">
        <f t="shared" si="10"/>
        <v>3.2617673842154389</v>
      </c>
      <c r="O59" s="20">
        <f t="shared" si="10"/>
        <v>2.8272852283976535</v>
      </c>
      <c r="P59" s="20">
        <f t="shared" si="10"/>
        <v>3.2921848440274348</v>
      </c>
      <c r="Q59" s="20">
        <f t="shared" si="10"/>
        <v>3.4422699428029917</v>
      </c>
    </row>
    <row r="60" spans="1:17" ht="15" customHeight="1" x14ac:dyDescent="0.15">
      <c r="A60" s="3" t="s">
        <v>114</v>
      </c>
      <c r="B60" s="20" t="e">
        <f t="shared" si="9"/>
        <v>#DIV/0!</v>
      </c>
      <c r="C60" s="20" t="e">
        <f t="shared" si="10"/>
        <v>#DIV/0!</v>
      </c>
      <c r="D60" s="20">
        <f t="shared" si="10"/>
        <v>2.8831964060339255</v>
      </c>
      <c r="E60" s="20">
        <f t="shared" si="10"/>
        <v>1.6133578260459545</v>
      </c>
      <c r="F60" s="20">
        <f t="shared" si="10"/>
        <v>1.2203419538856224</v>
      </c>
      <c r="G60" s="20">
        <f t="shared" si="10"/>
        <v>1.0281056569000115</v>
      </c>
      <c r="H60" s="20">
        <f t="shared" si="10"/>
        <v>0.76532230994541961</v>
      </c>
      <c r="I60" s="20">
        <f t="shared" si="10"/>
        <v>1.1762426982990353</v>
      </c>
      <c r="J60" s="20">
        <f t="shared" si="10"/>
        <v>0.65144906666508318</v>
      </c>
      <c r="K60" s="20">
        <f t="shared" si="10"/>
        <v>0.69992941430534605</v>
      </c>
      <c r="L60" s="20">
        <f t="shared" si="10"/>
        <v>0.66761980387018038</v>
      </c>
      <c r="M60" s="20">
        <f t="shared" si="10"/>
        <v>0.80110380302618933</v>
      </c>
      <c r="N60" s="20">
        <f t="shared" si="10"/>
        <v>2.4859154131289887</v>
      </c>
      <c r="O60" s="20">
        <f t="shared" si="10"/>
        <v>0.7646766533262972</v>
      </c>
      <c r="P60" s="20">
        <f t="shared" si="10"/>
        <v>0.89744085610761803</v>
      </c>
      <c r="Q60" s="20">
        <f t="shared" si="10"/>
        <v>4.1909077063661284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5.1588610570020765E-3</v>
      </c>
      <c r="E61" s="20">
        <f t="shared" si="11"/>
        <v>1.859533496175338E-3</v>
      </c>
      <c r="F61" s="20">
        <f t="shared" si="11"/>
        <v>3.1868954857625448E-2</v>
      </c>
      <c r="G61" s="20">
        <f t="shared" si="11"/>
        <v>3.3192077551243114E-2</v>
      </c>
      <c r="H61" s="20">
        <f t="shared" si="11"/>
        <v>1.1832668895254824E-2</v>
      </c>
      <c r="I61" s="20">
        <f t="shared" si="11"/>
        <v>2.8579639547235002E-3</v>
      </c>
      <c r="J61" s="20">
        <f t="shared" si="11"/>
        <v>6.8289177946752261E-3</v>
      </c>
      <c r="K61" s="20">
        <f t="shared" si="11"/>
        <v>6.0877358076454917E-3</v>
      </c>
      <c r="L61" s="20">
        <f t="shared" si="11"/>
        <v>1.0594035264772648E-2</v>
      </c>
      <c r="M61" s="20">
        <f t="shared" si="11"/>
        <v>0.57511027812566595</v>
      </c>
      <c r="N61" s="20">
        <f t="shared" si="11"/>
        <v>2.1159942717012218E-2</v>
      </c>
      <c r="O61" s="20">
        <f t="shared" si="11"/>
        <v>4.5490788211684313E-2</v>
      </c>
      <c r="P61" s="20">
        <f t="shared" si="11"/>
        <v>5.4228442898047735E-3</v>
      </c>
      <c r="Q61" s="20">
        <f t="shared" si="11"/>
        <v>6.7688767049108199E-3</v>
      </c>
    </row>
    <row r="62" spans="1:17" ht="15" customHeight="1" x14ac:dyDescent="0.15">
      <c r="A62" s="3" t="s">
        <v>116</v>
      </c>
      <c r="B62" s="20" t="e">
        <f t="shared" si="9"/>
        <v>#DIV/0!</v>
      </c>
      <c r="C62" s="20" t="e">
        <f t="shared" si="11"/>
        <v>#DIV/0!</v>
      </c>
      <c r="D62" s="20">
        <f t="shared" si="11"/>
        <v>9.7755865093962591</v>
      </c>
      <c r="E62" s="20">
        <f t="shared" si="11"/>
        <v>11.427736535981309</v>
      </c>
      <c r="F62" s="20">
        <f t="shared" si="11"/>
        <v>11.963818113251643</v>
      </c>
      <c r="G62" s="20">
        <f t="shared" si="11"/>
        <v>7.4528490624374806</v>
      </c>
      <c r="H62" s="20">
        <f t="shared" si="11"/>
        <v>6.2902897011331467</v>
      </c>
      <c r="I62" s="20">
        <f t="shared" si="11"/>
        <v>4.5449565668866772</v>
      </c>
      <c r="J62" s="20">
        <f t="shared" si="11"/>
        <v>3.5678423291954053</v>
      </c>
      <c r="K62" s="20">
        <f t="shared" si="11"/>
        <v>3.3752650167621003</v>
      </c>
      <c r="L62" s="20">
        <f t="shared" si="11"/>
        <v>1.6862444438359665</v>
      </c>
      <c r="M62" s="20">
        <f t="shared" si="11"/>
        <v>1.3621647501189633</v>
      </c>
      <c r="N62" s="20">
        <f t="shared" si="11"/>
        <v>1.5492100917812515</v>
      </c>
      <c r="O62" s="20">
        <f t="shared" si="11"/>
        <v>5.158331824677501</v>
      </c>
      <c r="P62" s="20">
        <f t="shared" si="11"/>
        <v>12.063037374960576</v>
      </c>
      <c r="Q62" s="20">
        <f t="shared" si="11"/>
        <v>6.5158476325853725</v>
      </c>
    </row>
    <row r="63" spans="1:17" ht="15" customHeight="1" x14ac:dyDescent="0.15">
      <c r="A63" s="3" t="s">
        <v>117</v>
      </c>
      <c r="B63" s="20" t="e">
        <f t="shared" si="9"/>
        <v>#DIV/0!</v>
      </c>
      <c r="C63" s="20" t="e">
        <f t="shared" si="11"/>
        <v>#DIV/0!</v>
      </c>
      <c r="D63" s="20">
        <f t="shared" si="11"/>
        <v>6.3669145853444036</v>
      </c>
      <c r="E63" s="20">
        <f t="shared" si="11"/>
        <v>4.5467187867340879</v>
      </c>
      <c r="F63" s="20">
        <f t="shared" si="11"/>
        <v>3.2414976284186094</v>
      </c>
      <c r="G63" s="20">
        <f t="shared" si="11"/>
        <v>5.9518699719307175</v>
      </c>
      <c r="H63" s="20">
        <f t="shared" si="11"/>
        <v>4.3497320023113559</v>
      </c>
      <c r="I63" s="20">
        <f t="shared" si="11"/>
        <v>2.3739201262584966</v>
      </c>
      <c r="J63" s="20">
        <f t="shared" si="11"/>
        <v>3.8318839202738695</v>
      </c>
      <c r="K63" s="20">
        <f t="shared" si="11"/>
        <v>1.982935756124022</v>
      </c>
      <c r="L63" s="20">
        <f t="shared" si="11"/>
        <v>2.3675224039398075</v>
      </c>
      <c r="M63" s="20">
        <f t="shared" si="11"/>
        <v>2.3942614503872508</v>
      </c>
      <c r="N63" s="20">
        <f t="shared" si="11"/>
        <v>2.6478267605261268</v>
      </c>
      <c r="O63" s="20">
        <f t="shared" si="11"/>
        <v>2.8161917931690632</v>
      </c>
      <c r="P63" s="20">
        <f t="shared" si="11"/>
        <v>2.7720702784670417</v>
      </c>
      <c r="Q63" s="20">
        <f t="shared" si="11"/>
        <v>3.6928452973229096</v>
      </c>
    </row>
    <row r="64" spans="1:17" ht="15" customHeight="1" x14ac:dyDescent="0.15">
      <c r="A64" s="3" t="s">
        <v>118</v>
      </c>
      <c r="B64" s="20" t="e">
        <f t="shared" si="9"/>
        <v>#DIV/0!</v>
      </c>
      <c r="C64" s="20" t="e">
        <f t="shared" si="11"/>
        <v>#DIV/0!</v>
      </c>
      <c r="D64" s="20">
        <f t="shared" si="11"/>
        <v>0.97702759171316966</v>
      </c>
      <c r="E64" s="20">
        <f t="shared" si="11"/>
        <v>0.5160736747171184</v>
      </c>
      <c r="F64" s="20">
        <f t="shared" si="11"/>
        <v>0.89596910835975807</v>
      </c>
      <c r="G64" s="20">
        <f t="shared" si="11"/>
        <v>0.59339553437729231</v>
      </c>
      <c r="H64" s="20">
        <f t="shared" si="11"/>
        <v>0.48219658477294919</v>
      </c>
      <c r="I64" s="20">
        <f t="shared" si="11"/>
        <v>0.48890236718803337</v>
      </c>
      <c r="J64" s="20">
        <f t="shared" si="11"/>
        <v>0.67487522379551257</v>
      </c>
      <c r="K64" s="20">
        <f t="shared" si="11"/>
        <v>0.70928530302025394</v>
      </c>
      <c r="L64" s="20">
        <f t="shared" si="11"/>
        <v>1.0782120137011844</v>
      </c>
      <c r="M64" s="20">
        <f t="shared" si="11"/>
        <v>0.93389735011370834</v>
      </c>
      <c r="N64" s="20">
        <f t="shared" si="11"/>
        <v>0.95763855039278145</v>
      </c>
      <c r="O64" s="20">
        <f t="shared" si="11"/>
        <v>2.6644274362223772</v>
      </c>
      <c r="P64" s="20">
        <f t="shared" si="11"/>
        <v>0.69436331222544356</v>
      </c>
      <c r="Q64" s="20">
        <f t="shared" si="11"/>
        <v>2.4343842014417709</v>
      </c>
    </row>
    <row r="65" spans="1:17" ht="15" customHeight="1" x14ac:dyDescent="0.15">
      <c r="A65" s="3" t="s">
        <v>119</v>
      </c>
      <c r="B65" s="20" t="e">
        <f t="shared" si="9"/>
        <v>#DIV/0!</v>
      </c>
      <c r="C65" s="20" t="e">
        <f t="shared" si="11"/>
        <v>#DIV/0!</v>
      </c>
      <c r="D65" s="20">
        <f t="shared" si="11"/>
        <v>10.026398195491094</v>
      </c>
      <c r="E65" s="20">
        <f t="shared" si="11"/>
        <v>18.01356662509281</v>
      </c>
      <c r="F65" s="20">
        <f t="shared" si="11"/>
        <v>14.670342219460247</v>
      </c>
      <c r="G65" s="20">
        <f t="shared" si="11"/>
        <v>12.440208791808377</v>
      </c>
      <c r="H65" s="20">
        <f t="shared" si="11"/>
        <v>13.472689065970195</v>
      </c>
      <c r="I65" s="20">
        <f t="shared" si="11"/>
        <v>13.79761487030401</v>
      </c>
      <c r="J65" s="20">
        <f t="shared" si="11"/>
        <v>13.898332259510754</v>
      </c>
      <c r="K65" s="20">
        <f t="shared" si="11"/>
        <v>12.345287403609515</v>
      </c>
      <c r="L65" s="20">
        <f t="shared" si="11"/>
        <v>12.481403393481376</v>
      </c>
      <c r="M65" s="20">
        <f t="shared" si="11"/>
        <v>9.1010471678008305</v>
      </c>
      <c r="N65" s="20">
        <f t="shared" si="11"/>
        <v>11.906246339518837</v>
      </c>
      <c r="O65" s="20">
        <f t="shared" si="11"/>
        <v>13.642806793188322</v>
      </c>
      <c r="P65" s="20">
        <f t="shared" si="11"/>
        <v>12.723747153505172</v>
      </c>
      <c r="Q65" s="20">
        <f t="shared" si="11"/>
        <v>9.7894879344772736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0.15114244797865869</v>
      </c>
      <c r="O66" s="20">
        <f t="shared" si="11"/>
        <v>0.13481605312522871</v>
      </c>
      <c r="P66" s="20">
        <f t="shared" si="11"/>
        <v>0.13158372173790997</v>
      </c>
      <c r="Q66" s="20">
        <f t="shared" si="11"/>
        <v>0.12268589027650861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2.5694216156371978</v>
      </c>
      <c r="O67" s="20">
        <f t="shared" si="11"/>
        <v>5.4388647717949405</v>
      </c>
      <c r="P67" s="20">
        <f t="shared" si="11"/>
        <v>9.5617504462881229</v>
      </c>
      <c r="Q67" s="20">
        <f t="shared" si="11"/>
        <v>7.1284732798592074</v>
      </c>
    </row>
    <row r="68" spans="1:17" ht="15" customHeight="1" x14ac:dyDescent="0.15">
      <c r="A68" s="3" t="s">
        <v>0</v>
      </c>
      <c r="B68" s="21" t="e">
        <f t="shared" ref="B68:P68" si="12">SUM(B40:B65)-B52-B53</f>
        <v>#DIV/0!</v>
      </c>
      <c r="C68" s="21" t="e">
        <f t="shared" si="12"/>
        <v>#DIV/0!</v>
      </c>
      <c r="D68" s="21">
        <f t="shared" si="12"/>
        <v>100.00000000000004</v>
      </c>
      <c r="E68" s="21">
        <f t="shared" si="12"/>
        <v>100</v>
      </c>
      <c r="F68" s="21">
        <f t="shared" si="12"/>
        <v>100.00000000000003</v>
      </c>
      <c r="G68" s="21">
        <f t="shared" si="12"/>
        <v>100</v>
      </c>
      <c r="H68" s="21">
        <f t="shared" si="12"/>
        <v>100.00000000000001</v>
      </c>
      <c r="I68" s="21">
        <f t="shared" si="12"/>
        <v>100.00000000000003</v>
      </c>
      <c r="J68" s="21">
        <f t="shared" si="12"/>
        <v>100.00000000000001</v>
      </c>
      <c r="K68" s="21">
        <f t="shared" si="12"/>
        <v>100.00000000000004</v>
      </c>
      <c r="L68" s="21">
        <f t="shared" si="12"/>
        <v>99.999999999999943</v>
      </c>
      <c r="M68" s="21">
        <f t="shared" si="12"/>
        <v>100.00000000000003</v>
      </c>
      <c r="N68" s="21">
        <f t="shared" si="12"/>
        <v>100</v>
      </c>
      <c r="O68" s="21">
        <f t="shared" si="12"/>
        <v>99.999999999999972</v>
      </c>
      <c r="P68" s="21">
        <f t="shared" si="12"/>
        <v>100.00000000000001</v>
      </c>
      <c r="Q68" s="21">
        <f>SUM(Q40:Q65)-Q52-Q53</f>
        <v>100</v>
      </c>
    </row>
    <row r="69" spans="1:17" ht="15" customHeight="1" x14ac:dyDescent="0.15">
      <c r="A69" s="3" t="s">
        <v>1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59.175231640448025</v>
      </c>
      <c r="E69" s="20">
        <f t="shared" si="13"/>
        <v>54.847259246862365</v>
      </c>
      <c r="F69" s="20">
        <f t="shared" si="13"/>
        <v>53.43568579335107</v>
      </c>
      <c r="G69" s="20">
        <f t="shared" si="13"/>
        <v>60.363021297491947</v>
      </c>
      <c r="H69" s="20">
        <f t="shared" si="13"/>
        <v>61.374183630146327</v>
      </c>
      <c r="I69" s="20">
        <f t="shared" si="13"/>
        <v>63.35451931427918</v>
      </c>
      <c r="J69" s="20">
        <f t="shared" si="13"/>
        <v>59.222453481708889</v>
      </c>
      <c r="K69" s="20">
        <f t="shared" si="13"/>
        <v>64.065120830341527</v>
      </c>
      <c r="L69" s="20">
        <f t="shared" si="13"/>
        <v>66.040673272129141</v>
      </c>
      <c r="M69" s="20">
        <f t="shared" si="13"/>
        <v>74.791741474792957</v>
      </c>
      <c r="N69" s="20">
        <f t="shared" si="13"/>
        <v>69.728850448326284</v>
      </c>
      <c r="O69" s="20">
        <f t="shared" si="13"/>
        <v>64.550735132678255</v>
      </c>
      <c r="P69" s="20">
        <f t="shared" si="13"/>
        <v>60.981877731608279</v>
      </c>
      <c r="Q69" s="20">
        <f>+Q33/Q$32*100</f>
        <v>63.089442244559514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40.824768359551982</v>
      </c>
      <c r="E70" s="20">
        <f t="shared" si="13"/>
        <v>45.152740753137635</v>
      </c>
      <c r="F70" s="20">
        <f t="shared" si="13"/>
        <v>46.56431420664893</v>
      </c>
      <c r="G70" s="20">
        <f t="shared" si="13"/>
        <v>39.636978702508046</v>
      </c>
      <c r="H70" s="20">
        <f t="shared" si="13"/>
        <v>38.625816369853673</v>
      </c>
      <c r="I70" s="20">
        <f t="shared" si="13"/>
        <v>36.645480685720813</v>
      </c>
      <c r="J70" s="20">
        <f t="shared" si="13"/>
        <v>40.777546518291111</v>
      </c>
      <c r="K70" s="20">
        <f t="shared" si="13"/>
        <v>35.934879169658466</v>
      </c>
      <c r="L70" s="20">
        <f t="shared" si="13"/>
        <v>33.959326727870852</v>
      </c>
      <c r="M70" s="20">
        <f t="shared" si="13"/>
        <v>25.208258525207057</v>
      </c>
      <c r="N70" s="20">
        <f t="shared" si="13"/>
        <v>30.271149551673716</v>
      </c>
      <c r="O70" s="20">
        <f t="shared" si="13"/>
        <v>35.449264867321745</v>
      </c>
      <c r="P70" s="20">
        <f t="shared" si="13"/>
        <v>39.018122268391714</v>
      </c>
      <c r="Q70" s="20">
        <f>+Q34/Q$32*100</f>
        <v>36.910557755440486</v>
      </c>
    </row>
    <row r="71" spans="1:17" ht="15" customHeight="1" x14ac:dyDescent="0.15">
      <c r="A71" s="3" t="s">
        <v>3</v>
      </c>
      <c r="B71" s="20" t="e">
        <f>+B35/$B$32*100</f>
        <v>#DIV/0!</v>
      </c>
      <c r="C71" s="20" t="e">
        <f t="shared" si="13"/>
        <v>#DIV/0!</v>
      </c>
      <c r="D71" s="20">
        <f t="shared" si="13"/>
        <v>36.749055700829757</v>
      </c>
      <c r="E71" s="20">
        <f t="shared" si="13"/>
        <v>31.832264765692138</v>
      </c>
      <c r="F71" s="20">
        <f t="shared" si="13"/>
        <v>31.111084553648734</v>
      </c>
      <c r="G71" s="20">
        <f t="shared" si="13"/>
        <v>30.228343306112798</v>
      </c>
      <c r="H71" s="20">
        <f t="shared" si="13"/>
        <v>27.030536562487068</v>
      </c>
      <c r="I71" s="20">
        <f t="shared" si="13"/>
        <v>24.189108299368549</v>
      </c>
      <c r="J71" s="20">
        <f t="shared" si="13"/>
        <v>23.86273281413764</v>
      </c>
      <c r="K71" s="20">
        <f t="shared" si="13"/>
        <v>21.808384350161436</v>
      </c>
      <c r="L71" s="20">
        <f t="shared" si="13"/>
        <v>21.211866362601555</v>
      </c>
      <c r="M71" s="20">
        <f t="shared" si="13"/>
        <v>23.088342193534828</v>
      </c>
      <c r="N71" s="20">
        <f t="shared" si="13"/>
        <v>24.675856127503771</v>
      </c>
      <c r="O71" s="20">
        <f t="shared" si="13"/>
        <v>28.331593564266811</v>
      </c>
      <c r="P71" s="20">
        <f t="shared" si="13"/>
        <v>33.032378766534194</v>
      </c>
      <c r="Q71" s="20">
        <f>+Q35/Q$32*100</f>
        <v>34.334280976072023</v>
      </c>
    </row>
    <row r="72" spans="1:17" ht="15" customHeight="1" x14ac:dyDescent="0.15">
      <c r="A72" s="3" t="s">
        <v>2</v>
      </c>
      <c r="B72" s="20" t="e">
        <f>+B36/$B$32*100</f>
        <v>#DIV/0!</v>
      </c>
      <c r="C72" s="20" t="e">
        <f t="shared" si="13"/>
        <v>#DIV/0!</v>
      </c>
      <c r="D72" s="20">
        <f t="shared" si="13"/>
        <v>63.250944299170243</v>
      </c>
      <c r="E72" s="20">
        <f t="shared" si="13"/>
        <v>68.167735234307855</v>
      </c>
      <c r="F72" s="20">
        <f t="shared" si="13"/>
        <v>68.888915446351277</v>
      </c>
      <c r="G72" s="20">
        <f t="shared" si="13"/>
        <v>69.771656693887195</v>
      </c>
      <c r="H72" s="20">
        <f t="shared" si="13"/>
        <v>72.969463437512928</v>
      </c>
      <c r="I72" s="20">
        <f t="shared" si="13"/>
        <v>75.810891700631458</v>
      </c>
      <c r="J72" s="20">
        <f t="shared" si="13"/>
        <v>76.137267185862356</v>
      </c>
      <c r="K72" s="20">
        <f t="shared" si="13"/>
        <v>78.191615649838567</v>
      </c>
      <c r="L72" s="20">
        <f t="shared" si="13"/>
        <v>78.788133637398445</v>
      </c>
      <c r="M72" s="20">
        <f t="shared" si="13"/>
        <v>76.911657806465172</v>
      </c>
      <c r="N72" s="20">
        <f t="shared" si="13"/>
        <v>75.324143872496236</v>
      </c>
      <c r="O72" s="20">
        <f t="shared" si="13"/>
        <v>71.668406435733189</v>
      </c>
      <c r="P72" s="20">
        <f t="shared" si="13"/>
        <v>66.967621233465806</v>
      </c>
      <c r="Q72" s="20">
        <f>+Q36/Q$32*100</f>
        <v>65.665719023927977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Q554"/>
  <sheetViews>
    <sheetView topLeftCell="A13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[4]財政指標!$M$1</f>
        <v>栗山村</v>
      </c>
      <c r="P1" s="23" t="str">
        <f>[4]財政指標!$M$1</f>
        <v>栗山村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195</v>
      </c>
      <c r="D3" s="2" t="s">
        <v>196</v>
      </c>
      <c r="E3" s="2" t="s">
        <v>197</v>
      </c>
      <c r="F3" s="2" t="s">
        <v>198</v>
      </c>
      <c r="G3" s="2" t="s">
        <v>199</v>
      </c>
      <c r="H3" s="2" t="s">
        <v>200</v>
      </c>
      <c r="I3" s="2" t="s">
        <v>201</v>
      </c>
      <c r="J3" s="67" t="s">
        <v>203</v>
      </c>
      <c r="K3" s="67" t="s">
        <v>205</v>
      </c>
      <c r="L3" s="2" t="s">
        <v>207</v>
      </c>
      <c r="M3" s="2" t="s">
        <v>209</v>
      </c>
      <c r="N3" s="2" t="s">
        <v>210</v>
      </c>
      <c r="O3" s="73" t="s">
        <v>211</v>
      </c>
      <c r="P3" s="73" t="s">
        <v>212</v>
      </c>
      <c r="Q3" s="73" t="s">
        <v>213</v>
      </c>
    </row>
    <row r="4" spans="1:17" ht="15" customHeight="1" x14ac:dyDescent="0.15">
      <c r="A4" s="3" t="s">
        <v>214</v>
      </c>
      <c r="B4" s="12"/>
      <c r="C4" s="12"/>
      <c r="D4" s="12">
        <v>731129</v>
      </c>
      <c r="E4" s="12">
        <v>819472</v>
      </c>
      <c r="F4" s="12">
        <v>815900</v>
      </c>
      <c r="G4" s="12">
        <v>846302</v>
      </c>
      <c r="H4" s="12">
        <v>823649</v>
      </c>
      <c r="I4" s="12">
        <v>779909</v>
      </c>
      <c r="J4" s="6">
        <v>807539</v>
      </c>
      <c r="K4" s="7">
        <v>761712</v>
      </c>
      <c r="L4" s="7">
        <v>758119</v>
      </c>
      <c r="M4" s="7">
        <v>766457</v>
      </c>
      <c r="N4" s="7">
        <v>749557</v>
      </c>
      <c r="O4" s="7">
        <v>715329</v>
      </c>
      <c r="P4" s="7">
        <v>728918</v>
      </c>
      <c r="Q4" s="7">
        <v>707111</v>
      </c>
    </row>
    <row r="5" spans="1:17" ht="15" customHeight="1" x14ac:dyDescent="0.15">
      <c r="A5" s="3" t="s">
        <v>215</v>
      </c>
      <c r="B5" s="12"/>
      <c r="C5" s="12"/>
      <c r="D5" s="12">
        <v>37084</v>
      </c>
      <c r="E5" s="12">
        <v>37616</v>
      </c>
      <c r="F5" s="12">
        <v>40357</v>
      </c>
      <c r="G5" s="12">
        <v>40831</v>
      </c>
      <c r="H5" s="12">
        <v>41982</v>
      </c>
      <c r="I5" s="12">
        <v>42606</v>
      </c>
      <c r="J5" s="6">
        <v>31448</v>
      </c>
      <c r="K5" s="7">
        <v>25696</v>
      </c>
      <c r="L5" s="7">
        <v>26293</v>
      </c>
      <c r="M5" s="7">
        <v>26714</v>
      </c>
      <c r="N5" s="7">
        <v>26614</v>
      </c>
      <c r="O5" s="7">
        <v>23169</v>
      </c>
      <c r="P5" s="7">
        <v>25890</v>
      </c>
      <c r="Q5" s="7">
        <v>31372</v>
      </c>
    </row>
    <row r="6" spans="1:17" ht="15" customHeight="1" x14ac:dyDescent="0.15">
      <c r="A6" s="3" t="s">
        <v>216</v>
      </c>
      <c r="B6" s="12"/>
      <c r="C6" s="12"/>
      <c r="D6" s="12">
        <v>11192</v>
      </c>
      <c r="E6" s="12">
        <v>7677</v>
      </c>
      <c r="F6" s="12">
        <v>7840</v>
      </c>
      <c r="G6" s="12">
        <v>10247</v>
      </c>
      <c r="H6" s="12">
        <v>7419</v>
      </c>
      <c r="I6" s="12">
        <v>4262</v>
      </c>
      <c r="J6" s="6">
        <v>3443</v>
      </c>
      <c r="K6" s="7">
        <v>2763</v>
      </c>
      <c r="L6" s="7">
        <v>2547</v>
      </c>
      <c r="M6" s="7">
        <v>10464</v>
      </c>
      <c r="N6" s="7">
        <v>10447</v>
      </c>
      <c r="O6" s="7">
        <v>3460</v>
      </c>
      <c r="P6" s="7">
        <v>2475</v>
      </c>
      <c r="Q6" s="7">
        <v>2428</v>
      </c>
    </row>
    <row r="7" spans="1:17" ht="15" customHeight="1" x14ac:dyDescent="0.15">
      <c r="A7" s="3" t="s">
        <v>217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13">
        <v>380</v>
      </c>
    </row>
    <row r="8" spans="1:17" ht="15" customHeight="1" x14ac:dyDescent="0.15">
      <c r="A8" s="3" t="s">
        <v>218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13">
        <v>439</v>
      </c>
    </row>
    <row r="9" spans="1:17" ht="15" customHeight="1" x14ac:dyDescent="0.15">
      <c r="A9" s="3" t="s">
        <v>219</v>
      </c>
      <c r="B9" s="12"/>
      <c r="C9" s="12"/>
      <c r="D9" s="12"/>
      <c r="E9" s="12"/>
      <c r="F9" s="12"/>
      <c r="G9" s="12"/>
      <c r="H9" s="12"/>
      <c r="I9" s="12"/>
      <c r="J9" s="6">
        <v>8009</v>
      </c>
      <c r="K9" s="7">
        <v>31026</v>
      </c>
      <c r="L9" s="7">
        <v>29436</v>
      </c>
      <c r="M9" s="7">
        <v>30356</v>
      </c>
      <c r="N9" s="7">
        <v>29010</v>
      </c>
      <c r="O9" s="7">
        <v>24829</v>
      </c>
      <c r="P9" s="7">
        <v>27539</v>
      </c>
      <c r="Q9" s="7">
        <v>30392</v>
      </c>
    </row>
    <row r="10" spans="1:17" ht="15" customHeight="1" x14ac:dyDescent="0.15">
      <c r="A10" s="3" t="s">
        <v>220</v>
      </c>
      <c r="B10" s="12"/>
      <c r="C10" s="12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7">
        <v>0</v>
      </c>
      <c r="N10" s="7">
        <v>0</v>
      </c>
      <c r="O10" s="7">
        <v>0</v>
      </c>
      <c r="P10" s="7">
        <v>0</v>
      </c>
      <c r="Q10" s="13">
        <v>0</v>
      </c>
    </row>
    <row r="11" spans="1:17" ht="15" customHeight="1" x14ac:dyDescent="0.15">
      <c r="A11" s="3" t="s">
        <v>221</v>
      </c>
      <c r="B11" s="12"/>
      <c r="C11" s="12"/>
      <c r="D11" s="12">
        <v>19336</v>
      </c>
      <c r="E11" s="12">
        <v>32453</v>
      </c>
      <c r="F11" s="12">
        <v>32926</v>
      </c>
      <c r="G11" s="12">
        <v>34281</v>
      </c>
      <c r="H11" s="12">
        <v>29085</v>
      </c>
      <c r="I11" s="12">
        <v>23729</v>
      </c>
      <c r="J11" s="6">
        <v>48434</v>
      </c>
      <c r="K11" s="7">
        <v>47727</v>
      </c>
      <c r="L11" s="7">
        <v>42325</v>
      </c>
      <c r="M11" s="7">
        <v>10255</v>
      </c>
      <c r="N11" s="7">
        <v>247</v>
      </c>
      <c r="O11" s="7">
        <v>0</v>
      </c>
      <c r="P11" s="7">
        <v>0</v>
      </c>
      <c r="Q11" s="13">
        <v>0</v>
      </c>
    </row>
    <row r="12" spans="1:17" ht="15" customHeight="1" x14ac:dyDescent="0.15">
      <c r="A12" s="3" t="s">
        <v>222</v>
      </c>
      <c r="B12" s="12"/>
      <c r="C12" s="12"/>
      <c r="D12" s="12">
        <v>28894</v>
      </c>
      <c r="E12" s="12">
        <v>26423</v>
      </c>
      <c r="F12" s="12">
        <v>22670</v>
      </c>
      <c r="G12" s="12">
        <v>24813</v>
      </c>
      <c r="H12" s="12">
        <v>26238</v>
      </c>
      <c r="I12" s="12">
        <v>25891</v>
      </c>
      <c r="J12" s="6">
        <v>21681</v>
      </c>
      <c r="K12" s="7">
        <v>18986</v>
      </c>
      <c r="L12" s="7">
        <v>18833</v>
      </c>
      <c r="M12" s="7">
        <v>17925</v>
      </c>
      <c r="N12" s="7">
        <v>18016</v>
      </c>
      <c r="O12" s="7">
        <v>13748</v>
      </c>
      <c r="P12" s="7">
        <v>16481</v>
      </c>
      <c r="Q12" s="7">
        <v>15485</v>
      </c>
    </row>
    <row r="13" spans="1:17" ht="15" customHeight="1" x14ac:dyDescent="0.15">
      <c r="A13" s="3" t="s">
        <v>223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13">
        <v>0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6511</v>
      </c>
      <c r="M14" s="7">
        <v>8135</v>
      </c>
      <c r="N14" s="7">
        <v>8404</v>
      </c>
      <c r="O14" s="7">
        <v>11738</v>
      </c>
      <c r="P14" s="7">
        <v>7234</v>
      </c>
      <c r="Q14" s="7">
        <v>7136</v>
      </c>
    </row>
    <row r="15" spans="1:17" ht="15" customHeight="1" x14ac:dyDescent="0.15">
      <c r="A15" s="3" t="s">
        <v>224</v>
      </c>
      <c r="B15" s="12"/>
      <c r="C15" s="12"/>
      <c r="D15" s="12">
        <v>1169254</v>
      </c>
      <c r="E15" s="12">
        <v>1188276</v>
      </c>
      <c r="F15" s="12">
        <v>1212261</v>
      </c>
      <c r="G15" s="12">
        <v>1212375</v>
      </c>
      <c r="H15" s="12">
        <v>1321526</v>
      </c>
      <c r="I15" s="12">
        <v>1380506</v>
      </c>
      <c r="J15" s="12">
        <v>1415183</v>
      </c>
      <c r="K15" s="7">
        <v>1407316</v>
      </c>
      <c r="L15" s="7">
        <v>1475359</v>
      </c>
      <c r="M15" s="7">
        <v>1517481</v>
      </c>
      <c r="N15" s="7">
        <v>1338763</v>
      </c>
      <c r="O15" s="7">
        <v>1177590</v>
      </c>
      <c r="P15" s="7">
        <v>1107181</v>
      </c>
      <c r="Q15" s="7">
        <v>1003123</v>
      </c>
    </row>
    <row r="16" spans="1:17" ht="15" customHeight="1" x14ac:dyDescent="0.15">
      <c r="A16" s="3" t="s">
        <v>225</v>
      </c>
      <c r="B16" s="12"/>
      <c r="C16" s="12"/>
      <c r="D16" s="12">
        <v>959361</v>
      </c>
      <c r="E16" s="12">
        <v>972915</v>
      </c>
      <c r="F16" s="12"/>
      <c r="G16" s="12"/>
      <c r="H16" s="12"/>
      <c r="I16" s="12"/>
      <c r="J16" s="6">
        <v>1215493</v>
      </c>
      <c r="K16" s="6">
        <v>1201619</v>
      </c>
      <c r="L16" s="6">
        <v>1242057</v>
      </c>
      <c r="M16" s="6">
        <v>1275942</v>
      </c>
      <c r="N16" s="6">
        <v>1126532</v>
      </c>
      <c r="O16" s="6">
        <v>969162</v>
      </c>
      <c r="P16" s="6">
        <v>926247</v>
      </c>
      <c r="Q16" s="6">
        <v>840794</v>
      </c>
    </row>
    <row r="17" spans="1:17" ht="15" customHeight="1" x14ac:dyDescent="0.15">
      <c r="A17" s="3" t="s">
        <v>226</v>
      </c>
      <c r="B17" s="12"/>
      <c r="C17" s="12"/>
      <c r="D17" s="12">
        <v>209893</v>
      </c>
      <c r="E17" s="12">
        <v>215361</v>
      </c>
      <c r="F17" s="12"/>
      <c r="G17" s="12"/>
      <c r="H17" s="12"/>
      <c r="I17" s="12"/>
      <c r="J17" s="6">
        <v>199690</v>
      </c>
      <c r="K17" s="6">
        <v>205697</v>
      </c>
      <c r="L17" s="6">
        <v>233302</v>
      </c>
      <c r="M17" s="6">
        <v>241539</v>
      </c>
      <c r="N17" s="6">
        <v>212231</v>
      </c>
      <c r="O17" s="6">
        <v>208428</v>
      </c>
      <c r="P17" s="6">
        <v>180934</v>
      </c>
      <c r="Q17" s="6">
        <v>162329</v>
      </c>
    </row>
    <row r="18" spans="1:17" ht="15" customHeight="1" x14ac:dyDescent="0.15">
      <c r="A18" s="3" t="s">
        <v>227</v>
      </c>
      <c r="B18" s="12"/>
      <c r="C18" s="12"/>
      <c r="D18" s="12">
        <v>945</v>
      </c>
      <c r="E18" s="12">
        <v>892</v>
      </c>
      <c r="F18" s="12">
        <v>887</v>
      </c>
      <c r="G18" s="12">
        <v>872</v>
      </c>
      <c r="H18" s="12">
        <v>497</v>
      </c>
      <c r="I18" s="12">
        <v>782</v>
      </c>
      <c r="J18" s="6">
        <v>760</v>
      </c>
      <c r="K18" s="7">
        <v>794</v>
      </c>
      <c r="L18" s="7">
        <v>802</v>
      </c>
      <c r="M18" s="7">
        <v>646</v>
      </c>
      <c r="N18" s="7">
        <v>636</v>
      </c>
      <c r="O18" s="7">
        <v>600</v>
      </c>
      <c r="P18" s="7">
        <v>663</v>
      </c>
      <c r="Q18" s="7">
        <v>673</v>
      </c>
    </row>
    <row r="19" spans="1:17" ht="15" customHeight="1" x14ac:dyDescent="0.15">
      <c r="A19" s="3" t="s">
        <v>228</v>
      </c>
      <c r="B19" s="12"/>
      <c r="C19" s="12"/>
      <c r="D19" s="12">
        <v>60</v>
      </c>
      <c r="E19" s="12">
        <v>78</v>
      </c>
      <c r="F19" s="12">
        <v>917</v>
      </c>
      <c r="G19" s="12">
        <v>16454</v>
      </c>
      <c r="H19" s="12">
        <v>3096</v>
      </c>
      <c r="I19" s="12">
        <v>2506</v>
      </c>
      <c r="J19" s="6">
        <v>4745</v>
      </c>
      <c r="K19" s="7">
        <v>5816</v>
      </c>
      <c r="L19" s="7">
        <v>5000</v>
      </c>
      <c r="M19" s="7">
        <v>772</v>
      </c>
      <c r="N19" s="7">
        <v>718</v>
      </c>
      <c r="O19" s="7">
        <v>718</v>
      </c>
      <c r="P19" s="7">
        <v>646</v>
      </c>
      <c r="Q19" s="7">
        <v>3870</v>
      </c>
    </row>
    <row r="20" spans="1:17" ht="15" customHeight="1" x14ac:dyDescent="0.15">
      <c r="A20" s="3" t="s">
        <v>229</v>
      </c>
      <c r="B20" s="12"/>
      <c r="C20" s="12"/>
      <c r="D20" s="12">
        <v>194119</v>
      </c>
      <c r="E20" s="12">
        <v>197129</v>
      </c>
      <c r="F20" s="12">
        <v>179452</v>
      </c>
      <c r="G20" s="12">
        <v>187469</v>
      </c>
      <c r="H20" s="12">
        <v>190494</v>
      </c>
      <c r="I20" s="12">
        <v>182337</v>
      </c>
      <c r="J20" s="6">
        <v>186370</v>
      </c>
      <c r="K20" s="7">
        <v>164898</v>
      </c>
      <c r="L20" s="7">
        <v>155289</v>
      </c>
      <c r="M20" s="7">
        <v>142510</v>
      </c>
      <c r="N20" s="7">
        <v>151835</v>
      </c>
      <c r="O20" s="7">
        <v>153109</v>
      </c>
      <c r="P20" s="7">
        <v>166751</v>
      </c>
      <c r="Q20" s="7">
        <v>146268</v>
      </c>
    </row>
    <row r="21" spans="1:17" ht="15" customHeight="1" x14ac:dyDescent="0.15">
      <c r="A21" s="4" t="s">
        <v>230</v>
      </c>
      <c r="B21" s="12"/>
      <c r="C21" s="12"/>
      <c r="D21" s="12">
        <v>1443</v>
      </c>
      <c r="E21" s="12">
        <v>1794</v>
      </c>
      <c r="F21" s="12">
        <v>1617</v>
      </c>
      <c r="G21" s="12">
        <v>1731</v>
      </c>
      <c r="H21" s="12">
        <v>1831</v>
      </c>
      <c r="I21" s="12">
        <v>1433</v>
      </c>
      <c r="J21" s="12">
        <v>1400</v>
      </c>
      <c r="K21" s="12">
        <v>1467</v>
      </c>
      <c r="L21" s="12">
        <v>1423</v>
      </c>
      <c r="M21" s="12">
        <v>1831</v>
      </c>
      <c r="N21" s="12">
        <v>1635</v>
      </c>
      <c r="O21" s="12">
        <v>1576</v>
      </c>
      <c r="P21" s="12">
        <v>1577</v>
      </c>
      <c r="Q21" s="12">
        <v>1608</v>
      </c>
    </row>
    <row r="22" spans="1:17" ht="15" customHeight="1" x14ac:dyDescent="0.15">
      <c r="A22" s="3" t="s">
        <v>231</v>
      </c>
      <c r="B22" s="12"/>
      <c r="C22" s="12"/>
      <c r="D22" s="12">
        <v>232731</v>
      </c>
      <c r="E22" s="12">
        <v>187577</v>
      </c>
      <c r="F22" s="12">
        <v>119558</v>
      </c>
      <c r="G22" s="12">
        <v>277664</v>
      </c>
      <c r="H22" s="12">
        <v>415126</v>
      </c>
      <c r="I22" s="12">
        <v>183412</v>
      </c>
      <c r="J22" s="6">
        <v>186967</v>
      </c>
      <c r="K22" s="7">
        <v>223318</v>
      </c>
      <c r="L22" s="7">
        <v>407058</v>
      </c>
      <c r="M22" s="7">
        <v>216388</v>
      </c>
      <c r="N22" s="7">
        <v>191394</v>
      </c>
      <c r="O22" s="7">
        <v>142994</v>
      </c>
      <c r="P22" s="7">
        <v>64057</v>
      </c>
      <c r="Q22" s="7">
        <v>255580</v>
      </c>
    </row>
    <row r="23" spans="1:17" ht="15" customHeight="1" x14ac:dyDescent="0.15">
      <c r="A23" s="3" t="s">
        <v>232</v>
      </c>
      <c r="B23" s="12"/>
      <c r="C23" s="12"/>
      <c r="D23" s="12">
        <v>238161</v>
      </c>
      <c r="E23" s="12">
        <v>199366</v>
      </c>
      <c r="F23" s="12">
        <v>184118</v>
      </c>
      <c r="G23" s="12">
        <v>329890</v>
      </c>
      <c r="H23" s="12">
        <v>322783</v>
      </c>
      <c r="I23" s="12">
        <v>305575</v>
      </c>
      <c r="J23" s="6">
        <v>366816</v>
      </c>
      <c r="K23" s="7">
        <v>264772</v>
      </c>
      <c r="L23" s="7">
        <v>339638</v>
      </c>
      <c r="M23" s="7">
        <v>605196</v>
      </c>
      <c r="N23" s="7">
        <v>384274</v>
      </c>
      <c r="O23" s="7">
        <v>310617</v>
      </c>
      <c r="P23" s="7">
        <v>876556</v>
      </c>
      <c r="Q23" s="7">
        <v>1195914</v>
      </c>
    </row>
    <row r="24" spans="1:17" ht="15" customHeight="1" x14ac:dyDescent="0.15">
      <c r="A24" s="3" t="s">
        <v>233</v>
      </c>
      <c r="B24" s="12"/>
      <c r="C24" s="12"/>
      <c r="D24" s="12">
        <v>46842</v>
      </c>
      <c r="E24" s="12">
        <v>44201</v>
      </c>
      <c r="F24" s="12">
        <v>31493</v>
      </c>
      <c r="G24" s="12">
        <v>23570</v>
      </c>
      <c r="H24" s="12">
        <v>144310</v>
      </c>
      <c r="I24" s="12">
        <v>8516</v>
      </c>
      <c r="J24" s="6">
        <v>4864</v>
      </c>
      <c r="K24" s="7">
        <v>5353</v>
      </c>
      <c r="L24" s="7">
        <v>4559</v>
      </c>
      <c r="M24" s="7">
        <v>3007</v>
      </c>
      <c r="N24" s="7">
        <v>18237</v>
      </c>
      <c r="O24" s="7">
        <v>3603</v>
      </c>
      <c r="P24" s="7">
        <v>458623</v>
      </c>
      <c r="Q24" s="7">
        <v>82970</v>
      </c>
    </row>
    <row r="25" spans="1:17" ht="15" customHeight="1" x14ac:dyDescent="0.15">
      <c r="A25" s="3" t="s">
        <v>115</v>
      </c>
      <c r="B25" s="12"/>
      <c r="C25" s="12"/>
      <c r="D25" s="12">
        <v>0</v>
      </c>
      <c r="E25" s="12">
        <v>2500</v>
      </c>
      <c r="F25" s="12">
        <v>1478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1000</v>
      </c>
      <c r="M25" s="12">
        <v>0</v>
      </c>
      <c r="N25" s="12">
        <v>200</v>
      </c>
      <c r="O25" s="12">
        <v>0</v>
      </c>
      <c r="P25" s="12">
        <v>0</v>
      </c>
      <c r="Q25" s="12">
        <v>2137</v>
      </c>
    </row>
    <row r="26" spans="1:17" ht="15" customHeight="1" x14ac:dyDescent="0.15">
      <c r="A26" s="3" t="s">
        <v>234</v>
      </c>
      <c r="B26" s="12"/>
      <c r="C26" s="12"/>
      <c r="D26" s="12">
        <v>80856</v>
      </c>
      <c r="E26" s="12">
        <v>31939</v>
      </c>
      <c r="F26" s="12">
        <v>3000</v>
      </c>
      <c r="G26" s="12">
        <v>113677</v>
      </c>
      <c r="H26" s="12">
        <v>97158</v>
      </c>
      <c r="I26" s="12">
        <v>77951</v>
      </c>
      <c r="J26" s="6">
        <v>30003</v>
      </c>
      <c r="K26" s="7">
        <v>122503</v>
      </c>
      <c r="L26" s="7">
        <v>265441</v>
      </c>
      <c r="M26" s="7">
        <v>633791</v>
      </c>
      <c r="N26" s="7">
        <v>166650</v>
      </c>
      <c r="O26" s="7">
        <v>360570</v>
      </c>
      <c r="P26" s="7">
        <v>86133</v>
      </c>
      <c r="Q26" s="7">
        <v>132473</v>
      </c>
    </row>
    <row r="27" spans="1:17" ht="15" customHeight="1" x14ac:dyDescent="0.15">
      <c r="A27" s="3" t="s">
        <v>235</v>
      </c>
      <c r="B27" s="12"/>
      <c r="C27" s="12"/>
      <c r="D27" s="12">
        <v>140836</v>
      </c>
      <c r="E27" s="12">
        <v>176537</v>
      </c>
      <c r="F27" s="12">
        <v>237494</v>
      </c>
      <c r="G27" s="12">
        <v>191949</v>
      </c>
      <c r="H27" s="12">
        <v>226037</v>
      </c>
      <c r="I27" s="12">
        <v>237126</v>
      </c>
      <c r="J27" s="6">
        <v>169832</v>
      </c>
      <c r="K27" s="7">
        <v>174748</v>
      </c>
      <c r="L27" s="7">
        <v>125691</v>
      </c>
      <c r="M27" s="7">
        <v>308250</v>
      </c>
      <c r="N27" s="7">
        <v>343683</v>
      </c>
      <c r="O27" s="7">
        <v>129812</v>
      </c>
      <c r="P27" s="7">
        <v>143620</v>
      </c>
      <c r="Q27" s="7">
        <v>97710</v>
      </c>
    </row>
    <row r="28" spans="1:17" ht="15" customHeight="1" x14ac:dyDescent="0.15">
      <c r="A28" s="3" t="s">
        <v>236</v>
      </c>
      <c r="B28" s="12"/>
      <c r="C28" s="12"/>
      <c r="D28" s="12">
        <v>99229</v>
      </c>
      <c r="E28" s="12">
        <v>87004</v>
      </c>
      <c r="F28" s="12">
        <v>112737</v>
      </c>
      <c r="G28" s="12">
        <v>107133</v>
      </c>
      <c r="H28" s="12">
        <v>118730</v>
      </c>
      <c r="I28" s="12">
        <v>109691</v>
      </c>
      <c r="J28" s="6">
        <v>94130</v>
      </c>
      <c r="K28" s="7">
        <v>97037</v>
      </c>
      <c r="L28" s="7">
        <v>228618</v>
      </c>
      <c r="M28" s="7">
        <v>108016</v>
      </c>
      <c r="N28" s="7">
        <v>101764</v>
      </c>
      <c r="O28" s="7">
        <v>100165</v>
      </c>
      <c r="P28" s="7">
        <v>383353</v>
      </c>
      <c r="Q28" s="7">
        <v>427545</v>
      </c>
    </row>
    <row r="29" spans="1:17" ht="15" customHeight="1" x14ac:dyDescent="0.15">
      <c r="A29" s="3" t="s">
        <v>237</v>
      </c>
      <c r="B29" s="12"/>
      <c r="C29" s="12"/>
      <c r="D29" s="12">
        <v>490500</v>
      </c>
      <c r="E29" s="12">
        <v>304500</v>
      </c>
      <c r="F29" s="12">
        <v>488200</v>
      </c>
      <c r="G29" s="12">
        <v>811400</v>
      </c>
      <c r="H29" s="12">
        <v>550600</v>
      </c>
      <c r="I29" s="12">
        <v>564600</v>
      </c>
      <c r="J29" s="6">
        <v>465700</v>
      </c>
      <c r="K29" s="7">
        <v>386100</v>
      </c>
      <c r="L29" s="7">
        <v>546500</v>
      </c>
      <c r="M29" s="7">
        <v>514300</v>
      </c>
      <c r="N29" s="7">
        <v>430500</v>
      </c>
      <c r="O29" s="7">
        <v>452436</v>
      </c>
      <c r="P29" s="7">
        <v>450500</v>
      </c>
      <c r="Q29" s="7">
        <v>719800</v>
      </c>
    </row>
    <row r="30" spans="1:17" ht="15" customHeight="1" x14ac:dyDescent="0.15">
      <c r="A30" s="3" t="s">
        <v>238</v>
      </c>
      <c r="B30" s="68"/>
      <c r="C30" s="68"/>
      <c r="D30" s="68"/>
      <c r="E30" s="12"/>
      <c r="F30" s="12"/>
      <c r="G30" s="12"/>
      <c r="H30" s="12"/>
      <c r="I30" s="12"/>
      <c r="J30" s="6"/>
      <c r="K30" s="7"/>
      <c r="L30" s="7"/>
      <c r="M30" s="7"/>
      <c r="N30" s="7">
        <v>3400</v>
      </c>
      <c r="O30" s="7">
        <v>4400</v>
      </c>
      <c r="P30" s="7">
        <v>2800</v>
      </c>
      <c r="Q30" s="7">
        <v>2700</v>
      </c>
    </row>
    <row r="31" spans="1:17" ht="15" customHeight="1" x14ac:dyDescent="0.15">
      <c r="A31" s="3" t="s">
        <v>239</v>
      </c>
      <c r="B31" s="68"/>
      <c r="C31" s="68"/>
      <c r="D31" s="68"/>
      <c r="E31" s="12"/>
      <c r="F31" s="12"/>
      <c r="G31" s="12"/>
      <c r="H31" s="12"/>
      <c r="I31" s="12"/>
      <c r="J31" s="6"/>
      <c r="K31" s="7"/>
      <c r="L31" s="7"/>
      <c r="M31" s="7"/>
      <c r="N31" s="7">
        <v>86500</v>
      </c>
      <c r="O31" s="7">
        <v>181500</v>
      </c>
      <c r="P31" s="7">
        <v>240900</v>
      </c>
      <c r="Q31" s="7">
        <v>166200</v>
      </c>
    </row>
    <row r="32" spans="1:17" ht="15" customHeight="1" x14ac:dyDescent="0.15">
      <c r="A32" s="3" t="s">
        <v>0</v>
      </c>
      <c r="B32" s="69">
        <f t="shared" ref="B32:Q32" si="0">SUM(B4:B29)-B16-B17</f>
        <v>0</v>
      </c>
      <c r="C32" s="69">
        <f t="shared" si="0"/>
        <v>0</v>
      </c>
      <c r="D32" s="69">
        <f t="shared" si="0"/>
        <v>3522611</v>
      </c>
      <c r="E32" s="6">
        <f t="shared" si="0"/>
        <v>3345434</v>
      </c>
      <c r="F32" s="6">
        <f t="shared" si="0"/>
        <v>3492905</v>
      </c>
      <c r="G32" s="6">
        <f t="shared" si="0"/>
        <v>4230658</v>
      </c>
      <c r="H32" s="6">
        <f t="shared" si="0"/>
        <v>4320561</v>
      </c>
      <c r="I32" s="6">
        <f t="shared" si="0"/>
        <v>3930832</v>
      </c>
      <c r="J32" s="6">
        <f t="shared" si="0"/>
        <v>3847324</v>
      </c>
      <c r="K32" s="6">
        <f t="shared" si="0"/>
        <v>3742032</v>
      </c>
      <c r="L32" s="6">
        <f t="shared" si="0"/>
        <v>4440442</v>
      </c>
      <c r="M32" s="6">
        <f t="shared" si="0"/>
        <v>4922494</v>
      </c>
      <c r="N32" s="6">
        <f t="shared" si="0"/>
        <v>3972584</v>
      </c>
      <c r="O32" s="6">
        <f t="shared" si="0"/>
        <v>3626063</v>
      </c>
      <c r="P32" s="6">
        <f t="shared" si="0"/>
        <v>4548197</v>
      </c>
      <c r="Q32" s="6">
        <f t="shared" si="0"/>
        <v>4864414</v>
      </c>
    </row>
    <row r="33" spans="1:17" ht="15" customHeight="1" x14ac:dyDescent="0.15">
      <c r="A33" s="3" t="s">
        <v>240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1997834</v>
      </c>
      <c r="E33" s="12">
        <f t="shared" si="1"/>
        <v>2112809</v>
      </c>
      <c r="F33" s="12">
        <f t="shared" si="1"/>
        <v>2132841</v>
      </c>
      <c r="G33" s="12">
        <f t="shared" si="1"/>
        <v>2169721</v>
      </c>
      <c r="H33" s="12">
        <f t="shared" si="1"/>
        <v>2250396</v>
      </c>
      <c r="I33" s="12">
        <f t="shared" si="1"/>
        <v>2257685</v>
      </c>
      <c r="J33" s="9">
        <f t="shared" si="1"/>
        <v>2336497</v>
      </c>
      <c r="K33" s="9">
        <f t="shared" si="1"/>
        <v>2296020</v>
      </c>
      <c r="L33" s="9">
        <f t="shared" si="1"/>
        <v>2360225</v>
      </c>
      <c r="M33" s="9">
        <f>+M4+M5+M6+M9+M10+M11+M12+M13+M14+M15+M18</f>
        <v>2388433</v>
      </c>
      <c r="N33" s="9">
        <f>+N4+N5+N6+N9+N10+N11+N12+N13+N14+N15+N18</f>
        <v>2181694</v>
      </c>
      <c r="O33" s="9">
        <f>+O4+O5+O6+O9+O10+O11+O12+O13+O14+O15+O18</f>
        <v>1970463</v>
      </c>
      <c r="P33" s="9">
        <f>+P4+P5+P6+P9+P10+P11+P12+P13+P14+P15+P18</f>
        <v>1916381</v>
      </c>
      <c r="Q33" s="72">
        <f>SUM(Q4:Q15)+Q18</f>
        <v>1798539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1524777</v>
      </c>
      <c r="E34" s="12">
        <f t="shared" si="2"/>
        <v>1232625</v>
      </c>
      <c r="F34" s="12">
        <f t="shared" si="2"/>
        <v>1360064</v>
      </c>
      <c r="G34" s="12">
        <f t="shared" si="2"/>
        <v>2060937</v>
      </c>
      <c r="H34" s="12">
        <f t="shared" si="2"/>
        <v>2070165</v>
      </c>
      <c r="I34" s="12">
        <f t="shared" si="2"/>
        <v>1673147</v>
      </c>
      <c r="J34" s="9">
        <f t="shared" si="2"/>
        <v>1510827</v>
      </c>
      <c r="K34" s="9">
        <f t="shared" si="2"/>
        <v>1446012</v>
      </c>
      <c r="L34" s="9">
        <f t="shared" si="2"/>
        <v>2080217</v>
      </c>
      <c r="M34" s="9">
        <f t="shared" si="2"/>
        <v>2534061</v>
      </c>
      <c r="N34" s="9">
        <f t="shared" si="2"/>
        <v>1790890</v>
      </c>
      <c r="O34" s="9">
        <f t="shared" si="2"/>
        <v>1655600</v>
      </c>
      <c r="P34" s="9">
        <f t="shared" si="2"/>
        <v>2631816</v>
      </c>
      <c r="Q34" s="9">
        <f>SUM(Q19:Q29)</f>
        <v>3065875</v>
      </c>
    </row>
    <row r="35" spans="1:17" ht="15" customHeight="1" x14ac:dyDescent="0.15">
      <c r="A35" s="3" t="s">
        <v>241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1294514</v>
      </c>
      <c r="E35" s="12">
        <f t="shared" si="3"/>
        <v>1360654</v>
      </c>
      <c r="F35" s="12">
        <f t="shared" si="3"/>
        <v>1384088</v>
      </c>
      <c r="G35" s="12">
        <f t="shared" si="3"/>
        <v>1488285</v>
      </c>
      <c r="H35" s="12">
        <f t="shared" si="3"/>
        <v>1605305</v>
      </c>
      <c r="I35" s="12">
        <f t="shared" si="3"/>
        <v>1399469</v>
      </c>
      <c r="J35" s="9">
        <f t="shared" si="3"/>
        <v>1298883</v>
      </c>
      <c r="K35" s="9">
        <f t="shared" si="3"/>
        <v>1333534</v>
      </c>
      <c r="L35" s="9">
        <f t="shared" si="3"/>
        <v>1545140</v>
      </c>
      <c r="M35" s="9">
        <f>+M4+M19+M20+M21+M24+M25+M26+M27+M28</f>
        <v>1964634</v>
      </c>
      <c r="N35" s="9">
        <f>+N4+N19+N20+N21+N24+N25+N26+N27+N28</f>
        <v>1534279</v>
      </c>
      <c r="O35" s="9">
        <f>+O4+O19+O20+O21+O24+O25+O26+O27+O28</f>
        <v>1464882</v>
      </c>
      <c r="P35" s="9">
        <f>+P4+P19+P20+P21+P24+P25+P26+P27+P28</f>
        <v>1969621</v>
      </c>
      <c r="Q35" s="9">
        <f>+Q4+Q19+Q20+Q21+Q24+Q25+Q26+Q27+Q28</f>
        <v>1601692</v>
      </c>
    </row>
    <row r="36" spans="1:17" ht="15" customHeight="1" x14ac:dyDescent="0.15">
      <c r="A36" s="3" t="s">
        <v>242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2228097</v>
      </c>
      <c r="E36" s="9">
        <f t="shared" si="4"/>
        <v>1984780</v>
      </c>
      <c r="F36" s="9">
        <f t="shared" si="4"/>
        <v>2108817</v>
      </c>
      <c r="G36" s="9">
        <f t="shared" si="4"/>
        <v>2742373</v>
      </c>
      <c r="H36" s="9">
        <f t="shared" si="4"/>
        <v>2715256</v>
      </c>
      <c r="I36" s="9">
        <f t="shared" si="4"/>
        <v>2531363</v>
      </c>
      <c r="J36" s="9">
        <f t="shared" si="4"/>
        <v>2548441</v>
      </c>
      <c r="K36" s="9">
        <f t="shared" si="4"/>
        <v>2408498</v>
      </c>
      <c r="L36" s="9">
        <f t="shared" si="4"/>
        <v>2895302</v>
      </c>
      <c r="M36" s="9">
        <f t="shared" si="4"/>
        <v>2957860</v>
      </c>
      <c r="N36" s="9">
        <f t="shared" si="4"/>
        <v>2438305</v>
      </c>
      <c r="O36" s="9">
        <f t="shared" si="4"/>
        <v>2161181</v>
      </c>
      <c r="P36" s="9">
        <f t="shared" si="4"/>
        <v>2578576</v>
      </c>
      <c r="Q36" s="9">
        <f t="shared" si="4"/>
        <v>3262722</v>
      </c>
    </row>
    <row r="37" spans="1:17" ht="15" customHeight="1" x14ac:dyDescent="0.2">
      <c r="A37" s="22" t="s">
        <v>78</v>
      </c>
      <c r="L37" s="23"/>
      <c r="M37" s="54" t="str">
        <f>[4]財政指標!$M$1</f>
        <v>栗山村</v>
      </c>
      <c r="P37" s="54"/>
      <c r="Q37" s="54" t="str">
        <f>[4]財政指標!$M$1</f>
        <v>栗山村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195</v>
      </c>
      <c r="D39" s="2" t="s">
        <v>196</v>
      </c>
      <c r="E39" s="2" t="s">
        <v>197</v>
      </c>
      <c r="F39" s="2" t="s">
        <v>198</v>
      </c>
      <c r="G39" s="2" t="s">
        <v>199</v>
      </c>
      <c r="H39" s="2" t="s">
        <v>200</v>
      </c>
      <c r="I39" s="2" t="s">
        <v>201</v>
      </c>
      <c r="J39" s="67" t="s">
        <v>203</v>
      </c>
      <c r="K39" s="67" t="s">
        <v>205</v>
      </c>
      <c r="L39" s="2" t="s">
        <v>243</v>
      </c>
      <c r="M39" s="2" t="s">
        <v>248</v>
      </c>
      <c r="N39" s="2" t="s">
        <v>210</v>
      </c>
      <c r="O39" s="73" t="s">
        <v>211</v>
      </c>
      <c r="P39" s="73" t="s">
        <v>212</v>
      </c>
      <c r="Q39" s="73" t="s">
        <v>213</v>
      </c>
    </row>
    <row r="40" spans="1:17" ht="15" customHeight="1" x14ac:dyDescent="0.15">
      <c r="A40" s="3" t="s">
        <v>214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20.755314736710922</v>
      </c>
      <c r="E40" s="20">
        <f t="shared" si="5"/>
        <v>24.495237389229619</v>
      </c>
      <c r="F40" s="20">
        <f t="shared" si="5"/>
        <v>23.358780155772919</v>
      </c>
      <c r="G40" s="20">
        <f t="shared" si="5"/>
        <v>20.004027742256643</v>
      </c>
      <c r="H40" s="20">
        <f t="shared" si="5"/>
        <v>19.063473470227592</v>
      </c>
      <c r="I40" s="20">
        <f t="shared" si="5"/>
        <v>19.840812326754236</v>
      </c>
      <c r="J40" s="20">
        <f t="shared" si="5"/>
        <v>20.989628115542128</v>
      </c>
      <c r="K40" s="20">
        <f t="shared" si="5"/>
        <v>20.355571518362218</v>
      </c>
      <c r="L40" s="20">
        <f t="shared" si="5"/>
        <v>17.073052637552749</v>
      </c>
      <c r="M40" s="20">
        <f t="shared" si="5"/>
        <v>15.570501457188165</v>
      </c>
      <c r="N40" s="20">
        <f t="shared" si="5"/>
        <v>18.868247971597331</v>
      </c>
      <c r="O40" s="20">
        <f t="shared" si="5"/>
        <v>19.727428894644135</v>
      </c>
      <c r="P40" s="20">
        <f t="shared" si="5"/>
        <v>16.026526555468024</v>
      </c>
      <c r="Q40" s="20">
        <f t="shared" si="5"/>
        <v>14.536406646309299</v>
      </c>
    </row>
    <row r="41" spans="1:17" ht="15" customHeight="1" x14ac:dyDescent="0.15">
      <c r="A41" s="3" t="s">
        <v>215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1.0527418440469301</v>
      </c>
      <c r="E41" s="20">
        <f t="shared" si="6"/>
        <v>1.1243982096194396</v>
      </c>
      <c r="F41" s="20">
        <f t="shared" si="6"/>
        <v>1.155399302299948</v>
      </c>
      <c r="G41" s="20">
        <f t="shared" si="6"/>
        <v>0.96512173756422759</v>
      </c>
      <c r="H41" s="20">
        <f t="shared" si="6"/>
        <v>0.97167937219263878</v>
      </c>
      <c r="I41" s="20">
        <f t="shared" si="6"/>
        <v>1.0838926720857061</v>
      </c>
      <c r="J41" s="20">
        <f t="shared" si="6"/>
        <v>0.81739931443257707</v>
      </c>
      <c r="K41" s="20">
        <f t="shared" si="6"/>
        <v>0.68668573651962361</v>
      </c>
      <c r="L41" s="20">
        <f t="shared" si="6"/>
        <v>0.59212573883410702</v>
      </c>
      <c r="M41" s="20">
        <f t="shared" si="6"/>
        <v>0.54269238316999469</v>
      </c>
      <c r="N41" s="20">
        <f t="shared" si="6"/>
        <v>0.66994178096674606</v>
      </c>
      <c r="O41" s="20">
        <f t="shared" si="6"/>
        <v>0.63895745881966204</v>
      </c>
      <c r="P41" s="20">
        <f t="shared" si="6"/>
        <v>0.56923655681581076</v>
      </c>
      <c r="Q41" s="20">
        <f t="shared" si="6"/>
        <v>0.64492865944387134</v>
      </c>
    </row>
    <row r="42" spans="1:17" ht="15" customHeight="1" x14ac:dyDescent="0.15">
      <c r="A42" s="3" t="s">
        <v>216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0.31771887386941106</v>
      </c>
      <c r="E42" s="20">
        <f t="shared" si="7"/>
        <v>0.22947695276606864</v>
      </c>
      <c r="F42" s="20">
        <f t="shared" si="7"/>
        <v>0.22445500235477345</v>
      </c>
      <c r="G42" s="20">
        <f t="shared" si="7"/>
        <v>0.24220818605521885</v>
      </c>
      <c r="H42" s="20">
        <f t="shared" si="7"/>
        <v>0.1717138121646703</v>
      </c>
      <c r="I42" s="20">
        <f t="shared" si="7"/>
        <v>0.10842488307818803</v>
      </c>
      <c r="J42" s="20">
        <f t="shared" si="7"/>
        <v>8.9490773327122949E-2</v>
      </c>
      <c r="K42" s="20">
        <f t="shared" si="7"/>
        <v>7.3836888620941774E-2</v>
      </c>
      <c r="L42" s="20">
        <f t="shared" si="7"/>
        <v>5.7359154786843294E-2</v>
      </c>
      <c r="M42" s="20">
        <f t="shared" si="7"/>
        <v>0.21257517022874989</v>
      </c>
      <c r="N42" s="20">
        <f t="shared" si="7"/>
        <v>0.26297744742464857</v>
      </c>
      <c r="O42" s="20">
        <f t="shared" si="7"/>
        <v>9.5420294683241855E-2</v>
      </c>
      <c r="P42" s="20">
        <f t="shared" si="7"/>
        <v>5.441716794589152E-2</v>
      </c>
      <c r="Q42" s="20">
        <f t="shared" si="7"/>
        <v>4.9913514762518152E-2</v>
      </c>
    </row>
    <row r="43" spans="1:17" ht="15" customHeight="1" x14ac:dyDescent="0.15">
      <c r="A43" s="3" t="s">
        <v>217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7.8118350946280472E-3</v>
      </c>
    </row>
    <row r="44" spans="1:17" ht="15" customHeight="1" x14ac:dyDescent="0.15">
      <c r="A44" s="3" t="s">
        <v>218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9.0247252803729288E-3</v>
      </c>
    </row>
    <row r="45" spans="1:17" ht="15" customHeight="1" x14ac:dyDescent="0.15">
      <c r="A45" s="3" t="s">
        <v>219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0.20817066615652852</v>
      </c>
      <c r="K45" s="20">
        <f t="shared" si="10"/>
        <v>0.82912171782603683</v>
      </c>
      <c r="L45" s="20">
        <f t="shared" si="10"/>
        <v>0.66290698088163291</v>
      </c>
      <c r="M45" s="20">
        <f t="shared" si="10"/>
        <v>0.61667926867965706</v>
      </c>
      <c r="N45" s="20">
        <f t="shared" si="10"/>
        <v>0.73025516892783138</v>
      </c>
      <c r="O45" s="20">
        <f t="shared" si="10"/>
        <v>0.6847371377717375</v>
      </c>
      <c r="P45" s="20">
        <f t="shared" si="10"/>
        <v>0.60549268204521489</v>
      </c>
      <c r="Q45" s="20">
        <f t="shared" si="8"/>
        <v>0.62478234788404108</v>
      </c>
    </row>
    <row r="46" spans="1:17" ht="15" customHeight="1" x14ac:dyDescent="0.15">
      <c r="A46" s="3" t="s">
        <v>220</v>
      </c>
      <c r="B46" s="20" t="e">
        <f t="shared" si="9"/>
        <v>#DIV/0!</v>
      </c>
      <c r="C46" s="20" t="e">
        <f t="shared" si="10"/>
        <v>#DIV/0!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0</v>
      </c>
      <c r="P46" s="20">
        <f t="shared" si="10"/>
        <v>0</v>
      </c>
      <c r="Q46" s="20">
        <f t="shared" si="8"/>
        <v>0</v>
      </c>
    </row>
    <row r="47" spans="1:17" ht="15" customHeight="1" x14ac:dyDescent="0.15">
      <c r="A47" s="3" t="s">
        <v>221</v>
      </c>
      <c r="B47" s="20" t="e">
        <f t="shared" si="9"/>
        <v>#DIV/0!</v>
      </c>
      <c r="C47" s="20" t="e">
        <f t="shared" si="10"/>
        <v>#DIV/0!</v>
      </c>
      <c r="D47" s="20">
        <f t="shared" si="10"/>
        <v>0.5489110208308553</v>
      </c>
      <c r="E47" s="20">
        <f t="shared" si="10"/>
        <v>0.97006845748563564</v>
      </c>
      <c r="F47" s="20">
        <f t="shared" si="10"/>
        <v>0.94265375096087634</v>
      </c>
      <c r="G47" s="20">
        <f t="shared" si="10"/>
        <v>0.81029948532828699</v>
      </c>
      <c r="H47" s="20">
        <f t="shared" si="10"/>
        <v>0.67317646944459297</v>
      </c>
      <c r="I47" s="20">
        <f t="shared" si="10"/>
        <v>0.60366355010847572</v>
      </c>
      <c r="J47" s="20">
        <f t="shared" si="10"/>
        <v>1.2589009919622054</v>
      </c>
      <c r="K47" s="20">
        <f t="shared" si="10"/>
        <v>1.2754300337356816</v>
      </c>
      <c r="L47" s="20">
        <f t="shared" si="10"/>
        <v>0.95317087803421385</v>
      </c>
      <c r="M47" s="20">
        <f t="shared" si="10"/>
        <v>0.2083293549976902</v>
      </c>
      <c r="N47" s="20">
        <f t="shared" si="10"/>
        <v>6.2176155368898435E-3</v>
      </c>
      <c r="O47" s="20">
        <f t="shared" si="10"/>
        <v>0</v>
      </c>
      <c r="P47" s="20">
        <f t="shared" si="10"/>
        <v>0</v>
      </c>
      <c r="Q47" s="20">
        <f t="shared" si="8"/>
        <v>0</v>
      </c>
    </row>
    <row r="48" spans="1:17" ht="15" customHeight="1" x14ac:dyDescent="0.15">
      <c r="A48" s="3" t="s">
        <v>222</v>
      </c>
      <c r="B48" s="20" t="e">
        <f t="shared" si="9"/>
        <v>#DIV/0!</v>
      </c>
      <c r="C48" s="20" t="e">
        <f t="shared" si="10"/>
        <v>#DIV/0!</v>
      </c>
      <c r="D48" s="20">
        <f t="shared" si="10"/>
        <v>0.82024384753241264</v>
      </c>
      <c r="E48" s="20">
        <f t="shared" si="10"/>
        <v>0.78982278532471417</v>
      </c>
      <c r="F48" s="20">
        <f t="shared" si="10"/>
        <v>0.6490299621661626</v>
      </c>
      <c r="G48" s="20">
        <f t="shared" si="10"/>
        <v>0.58650451064586173</v>
      </c>
      <c r="H48" s="20">
        <f t="shared" si="10"/>
        <v>0.60728224876352865</v>
      </c>
      <c r="I48" s="20">
        <f t="shared" si="10"/>
        <v>0.658664628760527</v>
      </c>
      <c r="J48" s="20">
        <f t="shared" si="10"/>
        <v>0.56353455024843235</v>
      </c>
      <c r="K48" s="20">
        <f t="shared" si="10"/>
        <v>0.50737139607571502</v>
      </c>
      <c r="L48" s="20">
        <f t="shared" si="10"/>
        <v>0.42412444526918719</v>
      </c>
      <c r="M48" s="20">
        <f t="shared" si="10"/>
        <v>0.36414467950595775</v>
      </c>
      <c r="N48" s="20">
        <f t="shared" si="10"/>
        <v>0.45350834620488834</v>
      </c>
      <c r="O48" s="20">
        <f t="shared" si="10"/>
        <v>0.37914399170670776</v>
      </c>
      <c r="P48" s="20">
        <f t="shared" si="10"/>
        <v>0.36236337168332855</v>
      </c>
      <c r="Q48" s="20">
        <f t="shared" si="8"/>
        <v>0.31833228010609294</v>
      </c>
    </row>
    <row r="49" spans="1:17" ht="15" customHeight="1" x14ac:dyDescent="0.15">
      <c r="A49" s="3" t="s">
        <v>223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0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0.14662954723876587</v>
      </c>
      <c r="M50" s="20">
        <f t="shared" si="10"/>
        <v>0.16526175552474012</v>
      </c>
      <c r="N50" s="20">
        <f t="shared" si="10"/>
        <v>0.21154996344948276</v>
      </c>
      <c r="O50" s="20">
        <f t="shared" si="10"/>
        <v>0.32371197080690545</v>
      </c>
      <c r="P50" s="20">
        <f t="shared" si="10"/>
        <v>0.15905203754366842</v>
      </c>
      <c r="Q50" s="20">
        <f t="shared" si="8"/>
        <v>0.1466980400928046</v>
      </c>
    </row>
    <row r="51" spans="1:17" ht="15" customHeight="1" x14ac:dyDescent="0.15">
      <c r="A51" s="3" t="s">
        <v>224</v>
      </c>
      <c r="B51" s="20" t="e">
        <f t="shared" si="9"/>
        <v>#DIV/0!</v>
      </c>
      <c r="C51" s="20" t="e">
        <f t="shared" si="10"/>
        <v>#DIV/0!</v>
      </c>
      <c r="D51" s="20">
        <f t="shared" si="10"/>
        <v>33.1928220288871</v>
      </c>
      <c r="E51" s="20">
        <f t="shared" si="10"/>
        <v>35.519337700280438</v>
      </c>
      <c r="F51" s="20">
        <f t="shared" si="10"/>
        <v>34.70638336857143</v>
      </c>
      <c r="G51" s="20">
        <f t="shared" si="10"/>
        <v>28.656889779320384</v>
      </c>
      <c r="H51" s="20">
        <f t="shared" si="10"/>
        <v>30.586907579825862</v>
      </c>
      <c r="I51" s="20">
        <f t="shared" si="10"/>
        <v>35.119944072908737</v>
      </c>
      <c r="J51" s="20">
        <f t="shared" si="10"/>
        <v>36.783566967585777</v>
      </c>
      <c r="K51" s="20">
        <f t="shared" si="10"/>
        <v>37.608336860828558</v>
      </c>
      <c r="L51" s="20">
        <f t="shared" si="10"/>
        <v>33.225498722874889</v>
      </c>
      <c r="M51" s="20">
        <f t="shared" si="10"/>
        <v>30.8274829791565</v>
      </c>
      <c r="N51" s="20">
        <f t="shared" si="10"/>
        <v>33.70005517819132</v>
      </c>
      <c r="O51" s="20">
        <f t="shared" si="10"/>
        <v>32.4757181549245</v>
      </c>
      <c r="P51" s="20">
        <f t="shared" si="10"/>
        <v>24.343294716565708</v>
      </c>
      <c r="Q51" s="20">
        <f t="shared" si="8"/>
        <v>20.621661725338345</v>
      </c>
    </row>
    <row r="52" spans="1:17" ht="15" customHeight="1" x14ac:dyDescent="0.15">
      <c r="A52" s="3" t="s">
        <v>225</v>
      </c>
      <c r="B52" s="20" t="e">
        <f t="shared" si="9"/>
        <v>#DIV/0!</v>
      </c>
      <c r="C52" s="20" t="e">
        <f t="shared" si="10"/>
        <v>#DIV/0!</v>
      </c>
      <c r="D52" s="20">
        <f t="shared" si="10"/>
        <v>27.234372458383856</v>
      </c>
      <c r="E52" s="20">
        <f t="shared" si="10"/>
        <v>29.081876970222698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31.593206082981311</v>
      </c>
      <c r="K52" s="20">
        <f t="shared" si="10"/>
        <v>32.111403643795668</v>
      </c>
      <c r="L52" s="20">
        <f t="shared" si="10"/>
        <v>27.971472209298081</v>
      </c>
      <c r="M52" s="20">
        <f t="shared" si="10"/>
        <v>25.920641040903249</v>
      </c>
      <c r="N52" s="20">
        <f t="shared" si="10"/>
        <v>28.357663425115742</v>
      </c>
      <c r="O52" s="20">
        <f t="shared" si="10"/>
        <v>26.727665790693656</v>
      </c>
      <c r="P52" s="20">
        <f t="shared" si="10"/>
        <v>20.365146892274016</v>
      </c>
      <c r="Q52" s="20">
        <f t="shared" si="8"/>
        <v>17.284589675138669</v>
      </c>
    </row>
    <row r="53" spans="1:17" ht="15" customHeight="1" x14ac:dyDescent="0.15">
      <c r="A53" s="3" t="s">
        <v>226</v>
      </c>
      <c r="B53" s="20" t="e">
        <f t="shared" si="9"/>
        <v>#DIV/0!</v>
      </c>
      <c r="C53" s="20" t="e">
        <f t="shared" si="10"/>
        <v>#DIV/0!</v>
      </c>
      <c r="D53" s="20">
        <f t="shared" si="10"/>
        <v>5.9584495705032428</v>
      </c>
      <c r="E53" s="20">
        <f t="shared" si="10"/>
        <v>6.4374607300577438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5.190360884604468</v>
      </c>
      <c r="K53" s="20">
        <f t="shared" si="10"/>
        <v>5.4969332170328853</v>
      </c>
      <c r="L53" s="20">
        <f t="shared" si="10"/>
        <v>5.2540265135768021</v>
      </c>
      <c r="M53" s="20">
        <f t="shared" si="10"/>
        <v>4.9068419382532511</v>
      </c>
      <c r="N53" s="20">
        <f t="shared" si="10"/>
        <v>5.3423917530755798</v>
      </c>
      <c r="O53" s="20">
        <f t="shared" si="10"/>
        <v>5.7480523642308476</v>
      </c>
      <c r="P53" s="20">
        <f t="shared" si="10"/>
        <v>3.9781478242916917</v>
      </c>
      <c r="Q53" s="20">
        <f t="shared" si="8"/>
        <v>3.3370720501996751</v>
      </c>
    </row>
    <row r="54" spans="1:17" ht="15" customHeight="1" x14ac:dyDescent="0.15">
      <c r="A54" s="3" t="s">
        <v>227</v>
      </c>
      <c r="B54" s="20" t="e">
        <f t="shared" si="9"/>
        <v>#DIV/0!</v>
      </c>
      <c r="C54" s="20" t="e">
        <f t="shared" si="10"/>
        <v>#DIV/0!</v>
      </c>
      <c r="D54" s="20">
        <f t="shared" si="10"/>
        <v>2.6826691905521217E-2</v>
      </c>
      <c r="E54" s="20">
        <f t="shared" si="10"/>
        <v>2.6663207225131328E-2</v>
      </c>
      <c r="F54" s="20">
        <f t="shared" si="10"/>
        <v>2.5394335087842355E-2</v>
      </c>
      <c r="G54" s="20">
        <f t="shared" si="10"/>
        <v>2.061145098469316E-2</v>
      </c>
      <c r="H54" s="20">
        <f t="shared" si="10"/>
        <v>1.150313581963083E-2</v>
      </c>
      <c r="I54" s="20">
        <f t="shared" si="10"/>
        <v>1.9894007172018544E-2</v>
      </c>
      <c r="J54" s="20">
        <f t="shared" si="10"/>
        <v>1.9753990046068384E-2</v>
      </c>
      <c r="K54" s="20">
        <f t="shared" si="10"/>
        <v>2.1218418228385008E-2</v>
      </c>
      <c r="L54" s="20">
        <f t="shared" si="10"/>
        <v>1.8061265072260826E-2</v>
      </c>
      <c r="M54" s="20">
        <f t="shared" si="10"/>
        <v>1.3123428896002716E-2</v>
      </c>
      <c r="N54" s="20">
        <f t="shared" si="10"/>
        <v>1.6009730694177896E-2</v>
      </c>
      <c r="O54" s="20">
        <f t="shared" si="10"/>
        <v>1.6546871910388759E-2</v>
      </c>
      <c r="P54" s="20">
        <f t="shared" si="10"/>
        <v>1.4577204989141852E-2</v>
      </c>
      <c r="Q54" s="20">
        <f t="shared" si="8"/>
        <v>1.3835171101801779E-2</v>
      </c>
    </row>
    <row r="55" spans="1:17" ht="15" customHeight="1" x14ac:dyDescent="0.15">
      <c r="A55" s="3" t="s">
        <v>228</v>
      </c>
      <c r="B55" s="20" t="e">
        <f t="shared" si="9"/>
        <v>#DIV/0!</v>
      </c>
      <c r="C55" s="20" t="e">
        <f t="shared" si="10"/>
        <v>#DIV/0!</v>
      </c>
      <c r="D55" s="20">
        <f t="shared" si="10"/>
        <v>1.703282025747379E-3</v>
      </c>
      <c r="E55" s="20">
        <f t="shared" si="10"/>
        <v>2.3315360578029637E-3</v>
      </c>
      <c r="F55" s="20">
        <f t="shared" si="10"/>
        <v>2.6253219025424393E-2</v>
      </c>
      <c r="G55" s="20">
        <f t="shared" si="10"/>
        <v>0.38892295241071245</v>
      </c>
      <c r="H55" s="20">
        <f t="shared" si="10"/>
        <v>7.1657361162126856E-2</v>
      </c>
      <c r="I55" s="20">
        <f t="shared" si="10"/>
        <v>6.3752406615189855E-2</v>
      </c>
      <c r="J55" s="20">
        <f t="shared" si="10"/>
        <v>0.12333247732709801</v>
      </c>
      <c r="K55" s="20">
        <f t="shared" si="10"/>
        <v>0.15542357735048765</v>
      </c>
      <c r="L55" s="20">
        <f t="shared" si="10"/>
        <v>0.11260140319364605</v>
      </c>
      <c r="M55" s="20">
        <f t="shared" si="10"/>
        <v>1.5683106977885601E-2</v>
      </c>
      <c r="N55" s="20">
        <f t="shared" si="10"/>
        <v>1.8073878362295171E-2</v>
      </c>
      <c r="O55" s="20">
        <f t="shared" si="10"/>
        <v>1.9801090052765216E-2</v>
      </c>
      <c r="P55" s="20">
        <f t="shared" si="10"/>
        <v>1.4203430502240778E-2</v>
      </c>
      <c r="Q55" s="20">
        <f t="shared" si="8"/>
        <v>7.955737320055406E-2</v>
      </c>
    </row>
    <row r="56" spans="1:17" ht="15" customHeight="1" x14ac:dyDescent="0.15">
      <c r="A56" s="3" t="s">
        <v>229</v>
      </c>
      <c r="B56" s="20" t="e">
        <f t="shared" si="9"/>
        <v>#DIV/0!</v>
      </c>
      <c r="C56" s="20" t="e">
        <f t="shared" si="10"/>
        <v>#DIV/0!</v>
      </c>
      <c r="D56" s="20">
        <f t="shared" si="10"/>
        <v>5.5106567259342567</v>
      </c>
      <c r="E56" s="20">
        <f t="shared" si="10"/>
        <v>5.8924791222902613</v>
      </c>
      <c r="F56" s="20">
        <f t="shared" si="10"/>
        <v>5.1376146788990829</v>
      </c>
      <c r="G56" s="20">
        <f t="shared" si="10"/>
        <v>4.431201954873214</v>
      </c>
      <c r="H56" s="20">
        <f t="shared" si="10"/>
        <v>4.4090107742952824</v>
      </c>
      <c r="I56" s="20">
        <f t="shared" si="10"/>
        <v>4.638636298880237</v>
      </c>
      <c r="J56" s="20">
        <f t="shared" si="10"/>
        <v>4.8441462169549538</v>
      </c>
      <c r="K56" s="20">
        <f t="shared" si="10"/>
        <v>4.4066432355468903</v>
      </c>
      <c r="L56" s="20">
        <f t="shared" si="10"/>
        <v>3.4971518601076195</v>
      </c>
      <c r="M56" s="20">
        <f t="shared" si="10"/>
        <v>2.8950771702311875</v>
      </c>
      <c r="N56" s="20">
        <f t="shared" si="10"/>
        <v>3.8220714779095921</v>
      </c>
      <c r="O56" s="20">
        <f t="shared" si="10"/>
        <v>4.222458352212854</v>
      </c>
      <c r="P56" s="20">
        <f t="shared" si="10"/>
        <v>3.6663099685435787</v>
      </c>
      <c r="Q56" s="20">
        <f t="shared" si="10"/>
        <v>3.0068986726869875</v>
      </c>
    </row>
    <row r="57" spans="1:17" ht="15" customHeight="1" x14ac:dyDescent="0.15">
      <c r="A57" s="4" t="s">
        <v>230</v>
      </c>
      <c r="B57" s="20" t="e">
        <f t="shared" si="9"/>
        <v>#DIV/0!</v>
      </c>
      <c r="C57" s="20" t="e">
        <f t="shared" si="10"/>
        <v>#DIV/0!</v>
      </c>
      <c r="D57" s="20">
        <f t="shared" si="10"/>
        <v>4.0963932719224459E-2</v>
      </c>
      <c r="E57" s="20">
        <f t="shared" si="10"/>
        <v>5.362532932946816E-2</v>
      </c>
      <c r="F57" s="20">
        <f t="shared" si="10"/>
        <v>4.6293844235672024E-2</v>
      </c>
      <c r="G57" s="20">
        <f t="shared" si="10"/>
        <v>4.0915621163421859E-2</v>
      </c>
      <c r="H57" s="20">
        <f t="shared" si="10"/>
        <v>4.2378755906929681E-2</v>
      </c>
      <c r="I57" s="20">
        <f t="shared" si="10"/>
        <v>3.6455386544120942E-2</v>
      </c>
      <c r="J57" s="20">
        <f t="shared" si="10"/>
        <v>3.6388929032231239E-2</v>
      </c>
      <c r="K57" s="20">
        <f t="shared" si="10"/>
        <v>3.9203299170076575E-2</v>
      </c>
      <c r="L57" s="20">
        <f t="shared" si="10"/>
        <v>3.204635934891166E-2</v>
      </c>
      <c r="M57" s="20">
        <f t="shared" si="10"/>
        <v>3.7196591808948881E-2</v>
      </c>
      <c r="N57" s="20">
        <f t="shared" si="10"/>
        <v>4.1157090699655438E-2</v>
      </c>
      <c r="O57" s="20">
        <f t="shared" si="10"/>
        <v>4.3463116884621143E-2</v>
      </c>
      <c r="P57" s="20">
        <f t="shared" si="10"/>
        <v>3.4673080343705434E-2</v>
      </c>
      <c r="Q57" s="20">
        <f t="shared" si="10"/>
        <v>3.3056396926741845E-2</v>
      </c>
    </row>
    <row r="58" spans="1:17" ht="15" customHeight="1" x14ac:dyDescent="0.15">
      <c r="A58" s="3" t="s">
        <v>231</v>
      </c>
      <c r="B58" s="20" t="e">
        <f t="shared" si="9"/>
        <v>#DIV/0!</v>
      </c>
      <c r="C58" s="20" t="e">
        <f t="shared" si="10"/>
        <v>#DIV/0!</v>
      </c>
      <c r="D58" s="20">
        <f t="shared" si="10"/>
        <v>6.6067754855702212</v>
      </c>
      <c r="E58" s="20">
        <f t="shared" si="10"/>
        <v>5.6069556296731609</v>
      </c>
      <c r="F58" s="20">
        <f t="shared" si="10"/>
        <v>3.422881526981123</v>
      </c>
      <c r="G58" s="20">
        <f t="shared" si="10"/>
        <v>6.5631398236397267</v>
      </c>
      <c r="H58" s="20">
        <f t="shared" si="10"/>
        <v>9.6081504230584862</v>
      </c>
      <c r="I58" s="20">
        <f t="shared" si="10"/>
        <v>4.6659841987650452</v>
      </c>
      <c r="J58" s="20">
        <f t="shared" si="10"/>
        <v>4.8596634959779834</v>
      </c>
      <c r="K58" s="20">
        <f t="shared" si="10"/>
        <v>5.9678271057008594</v>
      </c>
      <c r="L58" s="20">
        <f t="shared" si="10"/>
        <v>9.1670603962398332</v>
      </c>
      <c r="M58" s="20">
        <f t="shared" si="10"/>
        <v>4.3959017522418513</v>
      </c>
      <c r="N58" s="20">
        <f t="shared" si="10"/>
        <v>4.8178716925809493</v>
      </c>
      <c r="O58" s="20">
        <f t="shared" si="10"/>
        <v>3.9435056699235504</v>
      </c>
      <c r="P58" s="20">
        <f t="shared" si="10"/>
        <v>1.4084042533777672</v>
      </c>
      <c r="Q58" s="20">
        <f t="shared" si="10"/>
        <v>5.2540758249606228</v>
      </c>
    </row>
    <row r="59" spans="1:17" ht="15" customHeight="1" x14ac:dyDescent="0.15">
      <c r="A59" s="3" t="s">
        <v>232</v>
      </c>
      <c r="B59" s="20" t="e">
        <f t="shared" si="9"/>
        <v>#DIV/0!</v>
      </c>
      <c r="C59" s="20" t="e">
        <f t="shared" si="10"/>
        <v>#DIV/0!</v>
      </c>
      <c r="D59" s="20">
        <f t="shared" si="10"/>
        <v>6.7609225089003573</v>
      </c>
      <c r="E59" s="20">
        <f t="shared" si="10"/>
        <v>5.9593463807685341</v>
      </c>
      <c r="F59" s="20">
        <f t="shared" si="10"/>
        <v>5.2711997606576757</v>
      </c>
      <c r="G59" s="20">
        <f t="shared" si="10"/>
        <v>7.7976050061243436</v>
      </c>
      <c r="H59" s="20">
        <f t="shared" si="10"/>
        <v>7.4708585297140804</v>
      </c>
      <c r="I59" s="20">
        <f t="shared" si="10"/>
        <v>7.7737995416746379</v>
      </c>
      <c r="J59" s="20">
        <f t="shared" si="10"/>
        <v>9.5343152799192374</v>
      </c>
      <c r="K59" s="20">
        <f t="shared" si="10"/>
        <v>7.0756209460528394</v>
      </c>
      <c r="L59" s="20">
        <f t="shared" si="10"/>
        <v>7.6487430755767107</v>
      </c>
      <c r="M59" s="20">
        <f t="shared" si="10"/>
        <v>12.294499495580899</v>
      </c>
      <c r="N59" s="20">
        <f t="shared" si="10"/>
        <v>9.6731497685133903</v>
      </c>
      <c r="O59" s="20">
        <f t="shared" si="10"/>
        <v>8.5662328536487085</v>
      </c>
      <c r="P59" s="20">
        <f t="shared" si="10"/>
        <v>19.272604067062179</v>
      </c>
      <c r="Q59" s="20">
        <f t="shared" si="10"/>
        <v>24.584955145676336</v>
      </c>
    </row>
    <row r="60" spans="1:17" ht="15" customHeight="1" x14ac:dyDescent="0.15">
      <c r="A60" s="3" t="s">
        <v>233</v>
      </c>
      <c r="B60" s="20" t="e">
        <f t="shared" si="9"/>
        <v>#DIV/0!</v>
      </c>
      <c r="C60" s="20" t="e">
        <f t="shared" si="10"/>
        <v>#DIV/0!</v>
      </c>
      <c r="D60" s="20">
        <f t="shared" si="10"/>
        <v>1.3297522775009787</v>
      </c>
      <c r="E60" s="20">
        <f t="shared" si="10"/>
        <v>1.3212336575762667</v>
      </c>
      <c r="F60" s="20">
        <f t="shared" si="10"/>
        <v>0.90162772820904102</v>
      </c>
      <c r="G60" s="20">
        <f t="shared" si="10"/>
        <v>0.55712373819864436</v>
      </c>
      <c r="H60" s="20">
        <f t="shared" si="10"/>
        <v>3.3400755133419016</v>
      </c>
      <c r="I60" s="20">
        <f t="shared" si="10"/>
        <v>0.21664624690141934</v>
      </c>
      <c r="J60" s="20">
        <f t="shared" si="10"/>
        <v>0.12642553629483766</v>
      </c>
      <c r="K60" s="20">
        <f t="shared" si="10"/>
        <v>0.14305062062537147</v>
      </c>
      <c r="L60" s="20">
        <f t="shared" si="10"/>
        <v>0.10266995943196645</v>
      </c>
      <c r="M60" s="20">
        <f t="shared" si="10"/>
        <v>6.1086920573189117E-2</v>
      </c>
      <c r="N60" s="20">
        <f t="shared" si="10"/>
        <v>0.45907147589578973</v>
      </c>
      <c r="O60" s="20">
        <f t="shared" si="10"/>
        <v>9.9363965821884503E-2</v>
      </c>
      <c r="P60" s="20">
        <f t="shared" si="10"/>
        <v>10.083622147413578</v>
      </c>
      <c r="Q60" s="20">
        <f t="shared" si="10"/>
        <v>1.7056525205297082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0</v>
      </c>
      <c r="E61" s="20">
        <f t="shared" si="11"/>
        <v>7.4728719801377047E-2</v>
      </c>
      <c r="F61" s="20">
        <f t="shared" si="11"/>
        <v>4.2314348658208566E-2</v>
      </c>
      <c r="G61" s="20">
        <f t="shared" si="11"/>
        <v>0</v>
      </c>
      <c r="H61" s="20">
        <f t="shared" si="11"/>
        <v>0</v>
      </c>
      <c r="I61" s="20">
        <f t="shared" si="11"/>
        <v>0</v>
      </c>
      <c r="J61" s="20">
        <f t="shared" si="11"/>
        <v>0</v>
      </c>
      <c r="K61" s="20">
        <f t="shared" si="11"/>
        <v>0</v>
      </c>
      <c r="L61" s="20">
        <f t="shared" si="11"/>
        <v>2.2520280638729205E-2</v>
      </c>
      <c r="M61" s="20">
        <f t="shared" si="11"/>
        <v>0</v>
      </c>
      <c r="N61" s="20">
        <f t="shared" si="11"/>
        <v>5.0345065076031117E-3</v>
      </c>
      <c r="O61" s="20">
        <f t="shared" si="11"/>
        <v>0</v>
      </c>
      <c r="P61" s="20">
        <f t="shared" si="11"/>
        <v>0</v>
      </c>
      <c r="Q61" s="20">
        <f t="shared" si="11"/>
        <v>4.3931293676895099E-2</v>
      </c>
    </row>
    <row r="62" spans="1:17" ht="15" customHeight="1" x14ac:dyDescent="0.15">
      <c r="A62" s="3" t="s">
        <v>234</v>
      </c>
      <c r="B62" s="20" t="e">
        <f t="shared" si="9"/>
        <v>#DIV/0!</v>
      </c>
      <c r="C62" s="20" t="e">
        <f t="shared" si="11"/>
        <v>#DIV/0!</v>
      </c>
      <c r="D62" s="20">
        <f t="shared" si="11"/>
        <v>2.2953428578971677</v>
      </c>
      <c r="E62" s="20">
        <f t="shared" si="11"/>
        <v>0.95470423269447247</v>
      </c>
      <c r="F62" s="20">
        <f t="shared" si="11"/>
        <v>8.5888393758204132E-2</v>
      </c>
      <c r="G62" s="20">
        <f t="shared" si="11"/>
        <v>2.6869815522786293</v>
      </c>
      <c r="H62" s="20">
        <f t="shared" si="11"/>
        <v>2.2487357544541093</v>
      </c>
      <c r="I62" s="20">
        <f t="shared" si="11"/>
        <v>1.9830661803913268</v>
      </c>
      <c r="J62" s="20">
        <f t="shared" si="11"/>
        <v>0.77984074125288128</v>
      </c>
      <c r="K62" s="20">
        <f t="shared" si="11"/>
        <v>3.2737026300149221</v>
      </c>
      <c r="L62" s="20">
        <f t="shared" si="11"/>
        <v>5.9778058130249194</v>
      </c>
      <c r="M62" s="20">
        <f t="shared" si="11"/>
        <v>12.87540421583043</v>
      </c>
      <c r="N62" s="20">
        <f t="shared" si="11"/>
        <v>4.1950025474602928</v>
      </c>
      <c r="O62" s="20">
        <f t="shared" si="11"/>
        <v>9.9438426745481259</v>
      </c>
      <c r="P62" s="20">
        <f t="shared" si="11"/>
        <v>1.8937834047205959</v>
      </c>
      <c r="Q62" s="20">
        <f t="shared" si="11"/>
        <v>2.7233085012912142</v>
      </c>
    </row>
    <row r="63" spans="1:17" ht="15" customHeight="1" x14ac:dyDescent="0.15">
      <c r="A63" s="3" t="s">
        <v>235</v>
      </c>
      <c r="B63" s="20" t="e">
        <f t="shared" si="9"/>
        <v>#DIV/0!</v>
      </c>
      <c r="C63" s="20" t="e">
        <f t="shared" si="11"/>
        <v>#DIV/0!</v>
      </c>
      <c r="D63" s="20">
        <f t="shared" si="11"/>
        <v>3.9980571229692972</v>
      </c>
      <c r="E63" s="20">
        <f t="shared" si="11"/>
        <v>5.2769536030302797</v>
      </c>
      <c r="F63" s="20">
        <f t="shared" si="11"/>
        <v>6.7993260624036438</v>
      </c>
      <c r="G63" s="20">
        <f t="shared" si="11"/>
        <v>4.5370956480055815</v>
      </c>
      <c r="H63" s="20">
        <f t="shared" si="11"/>
        <v>5.2316585739675938</v>
      </c>
      <c r="I63" s="20">
        <f t="shared" si="11"/>
        <v>6.0324633563581447</v>
      </c>
      <c r="J63" s="20">
        <f t="shared" si="11"/>
        <v>4.4142889967156398</v>
      </c>
      <c r="K63" s="20">
        <f t="shared" si="11"/>
        <v>4.669869204752926</v>
      </c>
      <c r="L63" s="20">
        <f t="shared" si="11"/>
        <v>2.8305965937625128</v>
      </c>
      <c r="M63" s="20">
        <f t="shared" si="11"/>
        <v>6.2620695931777677</v>
      </c>
      <c r="N63" s="20">
        <f t="shared" si="11"/>
        <v>8.6513715002628011</v>
      </c>
      <c r="O63" s="20">
        <f t="shared" si="11"/>
        <v>3.5799708940523098</v>
      </c>
      <c r="P63" s="20">
        <f t="shared" si="11"/>
        <v>3.1577348122783602</v>
      </c>
      <c r="Q63" s="20">
        <f t="shared" si="11"/>
        <v>2.0086694923581749</v>
      </c>
    </row>
    <row r="64" spans="1:17" ht="15" customHeight="1" x14ac:dyDescent="0.15">
      <c r="A64" s="3" t="s">
        <v>236</v>
      </c>
      <c r="B64" s="20" t="e">
        <f t="shared" si="9"/>
        <v>#DIV/0!</v>
      </c>
      <c r="C64" s="20" t="e">
        <f t="shared" si="11"/>
        <v>#DIV/0!</v>
      </c>
      <c r="D64" s="20">
        <f t="shared" si="11"/>
        <v>2.8169162022147778</v>
      </c>
      <c r="E64" s="20">
        <f t="shared" si="11"/>
        <v>2.6006790150396029</v>
      </c>
      <c r="F64" s="20">
        <f t="shared" si="11"/>
        <v>3.2275999490395528</v>
      </c>
      <c r="G64" s="20">
        <f t="shared" si="11"/>
        <v>2.5323011219531337</v>
      </c>
      <c r="H64" s="20">
        <f t="shared" si="11"/>
        <v>2.7480227683395744</v>
      </c>
      <c r="I64" s="20">
        <f t="shared" si="11"/>
        <v>2.7905288244320796</v>
      </c>
      <c r="J64" s="20">
        <f t="shared" si="11"/>
        <v>2.4466356355742329</v>
      </c>
      <c r="K64" s="20">
        <f t="shared" si="11"/>
        <v>2.5931632866848813</v>
      </c>
      <c r="L64" s="20">
        <f t="shared" si="11"/>
        <v>5.1485415190649944</v>
      </c>
      <c r="M64" s="20">
        <f t="shared" si="11"/>
        <v>2.1943348229576309</v>
      </c>
      <c r="N64" s="20">
        <f t="shared" si="11"/>
        <v>2.5616576011986152</v>
      </c>
      <c r="O64" s="20">
        <f t="shared" si="11"/>
        <v>2.7623623748401505</v>
      </c>
      <c r="P64" s="20">
        <f t="shared" si="11"/>
        <v>8.4286806398227689</v>
      </c>
      <c r="Q64" s="20">
        <f t="shared" si="11"/>
        <v>8.7892395671914443</v>
      </c>
    </row>
    <row r="65" spans="1:17" ht="15" customHeight="1" x14ac:dyDescent="0.15">
      <c r="A65" s="3" t="s">
        <v>237</v>
      </c>
      <c r="B65" s="20" t="e">
        <f t="shared" si="9"/>
        <v>#DIV/0!</v>
      </c>
      <c r="C65" s="20" t="e">
        <f t="shared" si="11"/>
        <v>#DIV/0!</v>
      </c>
      <c r="D65" s="20">
        <f t="shared" si="11"/>
        <v>13.924330560484821</v>
      </c>
      <c r="E65" s="20">
        <f t="shared" si="11"/>
        <v>9.101958071807724</v>
      </c>
      <c r="F65" s="20">
        <f t="shared" si="11"/>
        <v>13.976904610918419</v>
      </c>
      <c r="G65" s="20">
        <f t="shared" si="11"/>
        <v>19.179049689197285</v>
      </c>
      <c r="H65" s="20">
        <f t="shared" si="11"/>
        <v>12.7437154573214</v>
      </c>
      <c r="I65" s="20">
        <f t="shared" si="11"/>
        <v>14.363371418569912</v>
      </c>
      <c r="J65" s="20">
        <f t="shared" si="11"/>
        <v>12.104517321650061</v>
      </c>
      <c r="K65" s="20">
        <f t="shared" si="11"/>
        <v>10.317923523903591</v>
      </c>
      <c r="L65" s="20">
        <f t="shared" si="11"/>
        <v>12.307333369065512</v>
      </c>
      <c r="M65" s="20">
        <f t="shared" si="11"/>
        <v>10.447955853272752</v>
      </c>
      <c r="N65" s="20">
        <f t="shared" si="11"/>
        <v>10.836775257615699</v>
      </c>
      <c r="O65" s="20">
        <f t="shared" si="11"/>
        <v>12.477334232747749</v>
      </c>
      <c r="P65" s="20">
        <f t="shared" si="11"/>
        <v>9.9050239028784368</v>
      </c>
      <c r="Q65" s="20">
        <f t="shared" si="11"/>
        <v>14.79726026608755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8.5586610629252893E-2</v>
      </c>
      <c r="O66" s="20">
        <f t="shared" si="11"/>
        <v>0.12134372734285091</v>
      </c>
      <c r="P66" s="20">
        <f t="shared" si="11"/>
        <v>6.1562856666059096E-2</v>
      </c>
      <c r="Q66" s="20">
        <f t="shared" si="11"/>
        <v>5.5505144093409814E-2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2.177424064538346</v>
      </c>
      <c r="O67" s="20">
        <f t="shared" si="11"/>
        <v>5.0054287528926</v>
      </c>
      <c r="P67" s="20">
        <f t="shared" si="11"/>
        <v>5.2966043467334423</v>
      </c>
      <c r="Q67" s="20">
        <f t="shared" si="11"/>
        <v>3.4166499808610045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100.00000000000001</v>
      </c>
      <c r="E68" s="21">
        <f t="shared" si="12"/>
        <v>100</v>
      </c>
      <c r="F68" s="21">
        <f t="shared" si="12"/>
        <v>100.00000000000004</v>
      </c>
      <c r="G68" s="21">
        <f t="shared" si="12"/>
        <v>100</v>
      </c>
      <c r="H68" s="21">
        <f t="shared" si="12"/>
        <v>100</v>
      </c>
      <c r="I68" s="21">
        <f t="shared" si="12"/>
        <v>100</v>
      </c>
      <c r="J68" s="21">
        <f t="shared" si="12"/>
        <v>100</v>
      </c>
      <c r="K68" s="21">
        <f t="shared" si="12"/>
        <v>100.00000000000003</v>
      </c>
      <c r="L68" s="21">
        <f t="shared" si="12"/>
        <v>100.00000000000001</v>
      </c>
      <c r="M68" s="21">
        <f t="shared" si="12"/>
        <v>100.00000000000001</v>
      </c>
      <c r="N68" s="21">
        <f t="shared" si="12"/>
        <v>99.999999999999972</v>
      </c>
      <c r="O68" s="21">
        <f>SUM(O40:O65)-O52-O53</f>
        <v>99.999999999999986</v>
      </c>
      <c r="P68" s="21">
        <f>SUM(P40:P65)-P52-P53</f>
        <v>100</v>
      </c>
      <c r="Q68" s="21">
        <f>SUM(Q40:Q65)-Q52-Q53</f>
        <v>100</v>
      </c>
    </row>
    <row r="69" spans="1:17" ht="15" customHeight="1" x14ac:dyDescent="0.15">
      <c r="A69" s="3" t="s">
        <v>240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56.714579043783154</v>
      </c>
      <c r="E69" s="20">
        <f t="shared" si="13"/>
        <v>63.155004701931048</v>
      </c>
      <c r="F69" s="20">
        <f t="shared" si="13"/>
        <v>61.062095877213949</v>
      </c>
      <c r="G69" s="20">
        <f t="shared" si="13"/>
        <v>51.285662892155315</v>
      </c>
      <c r="H69" s="20">
        <f t="shared" si="13"/>
        <v>52.085736088438516</v>
      </c>
      <c r="I69" s="20">
        <f t="shared" si="13"/>
        <v>57.435296140867884</v>
      </c>
      <c r="J69" s="20">
        <f t="shared" si="13"/>
        <v>60.730445369300845</v>
      </c>
      <c r="K69" s="20">
        <f t="shared" si="13"/>
        <v>61.357572570197149</v>
      </c>
      <c r="L69" s="20">
        <f t="shared" si="13"/>
        <v>53.152929370544641</v>
      </c>
      <c r="M69" s="20">
        <f t="shared" si="13"/>
        <v>48.520790477347461</v>
      </c>
      <c r="N69" s="20">
        <f t="shared" si="13"/>
        <v>54.918763202993318</v>
      </c>
      <c r="O69" s="20">
        <f t="shared" si="13"/>
        <v>54.341664775267283</v>
      </c>
      <c r="P69" s="20">
        <f t="shared" si="13"/>
        <v>42.134960293056793</v>
      </c>
      <c r="Q69" s="20">
        <f>+Q33/Q$32*100</f>
        <v>36.973394945413773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43.285420956216853</v>
      </c>
      <c r="E70" s="20">
        <f t="shared" si="13"/>
        <v>36.844995298068952</v>
      </c>
      <c r="F70" s="20">
        <f t="shared" si="13"/>
        <v>38.937904122786051</v>
      </c>
      <c r="G70" s="20">
        <f t="shared" si="13"/>
        <v>48.714337107844692</v>
      </c>
      <c r="H70" s="20">
        <f t="shared" si="13"/>
        <v>47.914263911561484</v>
      </c>
      <c r="I70" s="20">
        <f t="shared" si="13"/>
        <v>42.564703859132116</v>
      </c>
      <c r="J70" s="20">
        <f t="shared" si="13"/>
        <v>39.269554630699155</v>
      </c>
      <c r="K70" s="20">
        <f t="shared" si="13"/>
        <v>38.642427429802844</v>
      </c>
      <c r="L70" s="20">
        <f t="shared" si="13"/>
        <v>46.847070629455359</v>
      </c>
      <c r="M70" s="20">
        <f t="shared" si="13"/>
        <v>51.479209522652546</v>
      </c>
      <c r="N70" s="20">
        <f t="shared" si="13"/>
        <v>45.081236797006682</v>
      </c>
      <c r="O70" s="20">
        <f t="shared" si="13"/>
        <v>45.658335224732724</v>
      </c>
      <c r="P70" s="20">
        <f t="shared" si="13"/>
        <v>57.865039706943207</v>
      </c>
      <c r="Q70" s="20">
        <f>+Q34/Q$32*100</f>
        <v>63.026605054586227</v>
      </c>
    </row>
    <row r="71" spans="1:17" ht="15" customHeight="1" x14ac:dyDescent="0.15">
      <c r="A71" s="3" t="s">
        <v>241</v>
      </c>
      <c r="B71" s="20" t="e">
        <f>+B35/$B$32*100</f>
        <v>#DIV/0!</v>
      </c>
      <c r="C71" s="20" t="e">
        <f t="shared" si="13"/>
        <v>#DIV/0!</v>
      </c>
      <c r="D71" s="20">
        <f t="shared" si="13"/>
        <v>36.748707137972374</v>
      </c>
      <c r="E71" s="20">
        <f t="shared" si="13"/>
        <v>40.671972605049149</v>
      </c>
      <c r="F71" s="20">
        <f t="shared" si="13"/>
        <v>39.625698380001744</v>
      </c>
      <c r="G71" s="20">
        <f t="shared" si="13"/>
        <v>35.17857033113998</v>
      </c>
      <c r="H71" s="20">
        <f t="shared" si="13"/>
        <v>37.155012971695115</v>
      </c>
      <c r="I71" s="20">
        <f t="shared" si="13"/>
        <v>35.602361026876757</v>
      </c>
      <c r="J71" s="20">
        <f t="shared" si="13"/>
        <v>33.760686648693998</v>
      </c>
      <c r="K71" s="20">
        <f t="shared" si="13"/>
        <v>35.636627372507775</v>
      </c>
      <c r="L71" s="20">
        <f t="shared" si="13"/>
        <v>34.796986426126047</v>
      </c>
      <c r="M71" s="20">
        <f t="shared" si="13"/>
        <v>39.911353878745203</v>
      </c>
      <c r="N71" s="20">
        <f t="shared" si="13"/>
        <v>38.621688049893969</v>
      </c>
      <c r="O71" s="20">
        <f t="shared" si="13"/>
        <v>40.398691363056848</v>
      </c>
      <c r="P71" s="20">
        <f t="shared" si="13"/>
        <v>43.305534039092855</v>
      </c>
      <c r="Q71" s="20">
        <f>+Q35/Q$32*100</f>
        <v>32.926720464171019</v>
      </c>
    </row>
    <row r="72" spans="1:17" ht="15" customHeight="1" x14ac:dyDescent="0.15">
      <c r="A72" s="3" t="s">
        <v>242</v>
      </c>
      <c r="B72" s="20" t="e">
        <f>+B36/$B$32*100</f>
        <v>#DIV/0!</v>
      </c>
      <c r="C72" s="20" t="e">
        <f t="shared" si="13"/>
        <v>#DIV/0!</v>
      </c>
      <c r="D72" s="20">
        <f t="shared" si="13"/>
        <v>63.251292862027633</v>
      </c>
      <c r="E72" s="20">
        <f t="shared" si="13"/>
        <v>59.328027394950844</v>
      </c>
      <c r="F72" s="20">
        <f t="shared" si="13"/>
        <v>60.374301619998249</v>
      </c>
      <c r="G72" s="20">
        <f t="shared" si="13"/>
        <v>64.82142966886002</v>
      </c>
      <c r="H72" s="20">
        <f t="shared" si="13"/>
        <v>62.844987028304885</v>
      </c>
      <c r="I72" s="20">
        <f t="shared" si="13"/>
        <v>64.39763897312325</v>
      </c>
      <c r="J72" s="20">
        <f t="shared" si="13"/>
        <v>66.239313351305995</v>
      </c>
      <c r="K72" s="20">
        <f t="shared" si="13"/>
        <v>64.363372627492225</v>
      </c>
      <c r="L72" s="20">
        <f t="shared" si="13"/>
        <v>65.203013573873946</v>
      </c>
      <c r="M72" s="20">
        <f t="shared" si="13"/>
        <v>60.088646121254797</v>
      </c>
      <c r="N72" s="20">
        <f t="shared" si="13"/>
        <v>61.378311950106024</v>
      </c>
      <c r="O72" s="20">
        <f t="shared" si="13"/>
        <v>59.601308636943152</v>
      </c>
      <c r="P72" s="20">
        <f t="shared" si="13"/>
        <v>56.694465960907145</v>
      </c>
      <c r="Q72" s="20">
        <f>+Q36/Q$32*100</f>
        <v>67.073279535828974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Q554"/>
  <sheetViews>
    <sheetView topLeftCell="A13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[5]財政指標!$M$1</f>
        <v>藤原町</v>
      </c>
      <c r="N1" s="51"/>
      <c r="P1" s="23" t="str">
        <f>[5]財政指標!$M$1</f>
        <v>藤原町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169</v>
      </c>
      <c r="D3" s="2" t="s">
        <v>170</v>
      </c>
      <c r="E3" s="2" t="s">
        <v>171</v>
      </c>
      <c r="F3" s="2" t="s">
        <v>172</v>
      </c>
      <c r="G3" s="2" t="s">
        <v>173</v>
      </c>
      <c r="H3" s="2" t="s">
        <v>174</v>
      </c>
      <c r="I3" s="2" t="s">
        <v>175</v>
      </c>
      <c r="J3" s="67" t="s">
        <v>202</v>
      </c>
      <c r="K3" s="67" t="s">
        <v>204</v>
      </c>
      <c r="L3" s="2" t="s">
        <v>206</v>
      </c>
      <c r="M3" s="2" t="s">
        <v>208</v>
      </c>
      <c r="N3" s="2" t="s">
        <v>244</v>
      </c>
      <c r="O3" s="73" t="s">
        <v>181</v>
      </c>
      <c r="P3" s="73" t="s">
        <v>182</v>
      </c>
      <c r="Q3" s="73" t="s">
        <v>160</v>
      </c>
    </row>
    <row r="4" spans="1:17" ht="15" customHeight="1" x14ac:dyDescent="0.15">
      <c r="A4" s="3" t="s">
        <v>97</v>
      </c>
      <c r="B4" s="12"/>
      <c r="C4" s="12"/>
      <c r="D4" s="12">
        <v>2967139</v>
      </c>
      <c r="E4" s="12">
        <v>3285752</v>
      </c>
      <c r="F4" s="12">
        <v>3409757</v>
      </c>
      <c r="G4" s="12">
        <v>3411596</v>
      </c>
      <c r="H4" s="12">
        <v>3429158</v>
      </c>
      <c r="I4" s="12">
        <v>3399518</v>
      </c>
      <c r="J4" s="6">
        <v>3359207</v>
      </c>
      <c r="K4" s="7">
        <v>3188181</v>
      </c>
      <c r="L4" s="7">
        <v>3207276</v>
      </c>
      <c r="M4" s="7">
        <v>3088575</v>
      </c>
      <c r="N4" s="7">
        <v>2979173</v>
      </c>
      <c r="O4" s="7">
        <v>2889063</v>
      </c>
      <c r="P4" s="7">
        <v>2648603</v>
      </c>
      <c r="Q4" s="7">
        <v>2541504</v>
      </c>
    </row>
    <row r="5" spans="1:17" ht="15" customHeight="1" x14ac:dyDescent="0.15">
      <c r="A5" s="3" t="s">
        <v>98</v>
      </c>
      <c r="B5" s="12"/>
      <c r="C5" s="12"/>
      <c r="D5" s="12">
        <v>116117</v>
      </c>
      <c r="E5" s="12">
        <v>116166</v>
      </c>
      <c r="F5" s="12">
        <v>127682</v>
      </c>
      <c r="G5" s="12">
        <v>128593</v>
      </c>
      <c r="H5" s="12">
        <v>133166</v>
      </c>
      <c r="I5" s="12">
        <v>136987</v>
      </c>
      <c r="J5" s="6">
        <v>84245</v>
      </c>
      <c r="K5" s="7">
        <v>56139</v>
      </c>
      <c r="L5" s="7">
        <v>56537</v>
      </c>
      <c r="M5" s="7">
        <v>59879</v>
      </c>
      <c r="N5" s="7">
        <v>61245</v>
      </c>
      <c r="O5" s="7">
        <v>62452</v>
      </c>
      <c r="P5" s="7">
        <v>62193</v>
      </c>
      <c r="Q5" s="7">
        <v>85410</v>
      </c>
    </row>
    <row r="6" spans="1:17" ht="15" customHeight="1" x14ac:dyDescent="0.15">
      <c r="A6" s="3" t="s">
        <v>161</v>
      </c>
      <c r="B6" s="12"/>
      <c r="C6" s="12"/>
      <c r="D6" s="12">
        <v>61436</v>
      </c>
      <c r="E6" s="12">
        <v>45453</v>
      </c>
      <c r="F6" s="12">
        <v>48646</v>
      </c>
      <c r="G6" s="12">
        <v>62573</v>
      </c>
      <c r="H6" s="12">
        <v>44426</v>
      </c>
      <c r="I6" s="12">
        <v>24625</v>
      </c>
      <c r="J6" s="6">
        <v>18762</v>
      </c>
      <c r="K6" s="7">
        <v>14006</v>
      </c>
      <c r="L6" s="7">
        <v>12166</v>
      </c>
      <c r="M6" s="7">
        <v>48772</v>
      </c>
      <c r="N6" s="7">
        <v>47132</v>
      </c>
      <c r="O6" s="7">
        <v>14085</v>
      </c>
      <c r="P6" s="7">
        <v>9198</v>
      </c>
      <c r="Q6" s="7">
        <v>8549</v>
      </c>
    </row>
    <row r="7" spans="1:17" ht="15" customHeight="1" x14ac:dyDescent="0.15">
      <c r="A7" s="3" t="s">
        <v>162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1355</v>
      </c>
    </row>
    <row r="8" spans="1:17" ht="15" customHeight="1" x14ac:dyDescent="0.15">
      <c r="A8" s="3" t="s">
        <v>163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1534</v>
      </c>
    </row>
    <row r="9" spans="1:17" ht="15" customHeight="1" x14ac:dyDescent="0.15">
      <c r="A9" s="3" t="s">
        <v>99</v>
      </c>
      <c r="B9" s="12"/>
      <c r="C9" s="12"/>
      <c r="D9" s="12"/>
      <c r="E9" s="12"/>
      <c r="F9" s="12"/>
      <c r="G9" s="12"/>
      <c r="H9" s="12"/>
      <c r="I9" s="12"/>
      <c r="J9" s="6">
        <v>37680</v>
      </c>
      <c r="K9" s="7">
        <v>172688</v>
      </c>
      <c r="L9" s="7">
        <v>163840</v>
      </c>
      <c r="M9" s="7">
        <v>168963</v>
      </c>
      <c r="N9" s="7">
        <v>161300</v>
      </c>
      <c r="O9" s="7">
        <v>132715</v>
      </c>
      <c r="P9" s="7">
        <v>131528</v>
      </c>
      <c r="Q9" s="7">
        <v>145152</v>
      </c>
    </row>
    <row r="10" spans="1:17" ht="15" customHeight="1" x14ac:dyDescent="0.15">
      <c r="A10" s="3" t="s">
        <v>100</v>
      </c>
      <c r="B10" s="12"/>
      <c r="C10" s="12"/>
      <c r="D10" s="12">
        <v>9742</v>
      </c>
      <c r="E10" s="12">
        <v>17004</v>
      </c>
      <c r="F10" s="12">
        <v>24903</v>
      </c>
      <c r="G10" s="12">
        <v>25454</v>
      </c>
      <c r="H10" s="12">
        <v>22836</v>
      </c>
      <c r="I10" s="12">
        <v>21420</v>
      </c>
      <c r="J10" s="6">
        <v>20844</v>
      </c>
      <c r="K10" s="7">
        <v>20238</v>
      </c>
      <c r="L10" s="7">
        <v>21293</v>
      </c>
      <c r="M10" s="7">
        <v>17694</v>
      </c>
      <c r="N10" s="7">
        <v>16065</v>
      </c>
      <c r="O10" s="7">
        <v>13807</v>
      </c>
      <c r="P10" s="7">
        <v>14014</v>
      </c>
      <c r="Q10" s="7">
        <v>13586</v>
      </c>
    </row>
    <row r="11" spans="1:17" ht="15" customHeight="1" x14ac:dyDescent="0.15">
      <c r="A11" s="3" t="s">
        <v>101</v>
      </c>
      <c r="B11" s="12"/>
      <c r="C11" s="12"/>
      <c r="D11" s="12">
        <v>137630</v>
      </c>
      <c r="E11" s="12">
        <v>247745</v>
      </c>
      <c r="F11" s="12">
        <v>246608</v>
      </c>
      <c r="G11" s="12">
        <v>217288</v>
      </c>
      <c r="H11" s="12">
        <v>154937</v>
      </c>
      <c r="I11" s="12">
        <v>181956</v>
      </c>
      <c r="J11" s="6">
        <v>341074</v>
      </c>
      <c r="K11" s="7">
        <v>289667</v>
      </c>
      <c r="L11" s="7">
        <v>255397</v>
      </c>
      <c r="M11" s="7">
        <v>59490</v>
      </c>
      <c r="N11" s="13">
        <v>336</v>
      </c>
      <c r="O11" s="7">
        <v>0</v>
      </c>
      <c r="P11" s="7">
        <v>0</v>
      </c>
      <c r="Q11" s="7">
        <v>0</v>
      </c>
    </row>
    <row r="12" spans="1:17" ht="15" customHeight="1" x14ac:dyDescent="0.15">
      <c r="A12" s="3" t="s">
        <v>102</v>
      </c>
      <c r="B12" s="12"/>
      <c r="C12" s="12"/>
      <c r="D12" s="12">
        <v>58286</v>
      </c>
      <c r="E12" s="12">
        <v>54196</v>
      </c>
      <c r="F12" s="12">
        <v>48134</v>
      </c>
      <c r="G12" s="12">
        <v>52640</v>
      </c>
      <c r="H12" s="12">
        <v>57499</v>
      </c>
      <c r="I12" s="12">
        <v>57059</v>
      </c>
      <c r="J12" s="6">
        <v>47576</v>
      </c>
      <c r="K12" s="7">
        <v>41479</v>
      </c>
      <c r="L12" s="7">
        <v>40483</v>
      </c>
      <c r="M12" s="7">
        <v>38531</v>
      </c>
      <c r="N12" s="7">
        <v>41456</v>
      </c>
      <c r="O12" s="7">
        <v>37059</v>
      </c>
      <c r="P12" s="7">
        <v>39569</v>
      </c>
      <c r="Q12" s="7">
        <v>36954</v>
      </c>
    </row>
    <row r="13" spans="1:17" ht="15" customHeight="1" x14ac:dyDescent="0.15">
      <c r="A13" s="3" t="s">
        <v>103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27599</v>
      </c>
      <c r="M14" s="7">
        <v>34138</v>
      </c>
      <c r="N14" s="7">
        <v>34905</v>
      </c>
      <c r="O14" s="7">
        <v>32455</v>
      </c>
      <c r="P14" s="7">
        <v>30869</v>
      </c>
      <c r="Q14" s="7">
        <v>27508</v>
      </c>
    </row>
    <row r="15" spans="1:17" ht="15" customHeight="1" x14ac:dyDescent="0.15">
      <c r="A15" s="3" t="s">
        <v>105</v>
      </c>
      <c r="B15" s="12"/>
      <c r="C15" s="12"/>
      <c r="D15" s="12">
        <v>730832</v>
      </c>
      <c r="E15" s="12">
        <v>668749</v>
      </c>
      <c r="F15" s="12">
        <v>327529</v>
      </c>
      <c r="G15" s="12">
        <v>282345</v>
      </c>
      <c r="H15" s="12">
        <v>415189</v>
      </c>
      <c r="I15" s="12">
        <v>505150</v>
      </c>
      <c r="J15" s="6">
        <v>428404</v>
      </c>
      <c r="K15" s="7">
        <v>511586</v>
      </c>
      <c r="L15" s="7">
        <v>680497</v>
      </c>
      <c r="M15" s="7">
        <v>936884</v>
      </c>
      <c r="N15" s="7">
        <v>813479</v>
      </c>
      <c r="O15" s="7">
        <v>657570</v>
      </c>
      <c r="P15" s="7">
        <v>606653</v>
      </c>
      <c r="Q15" s="7">
        <v>622920</v>
      </c>
    </row>
    <row r="16" spans="1:17" ht="15" customHeight="1" x14ac:dyDescent="0.15">
      <c r="A16" s="3" t="s">
        <v>106</v>
      </c>
      <c r="B16" s="12"/>
      <c r="C16" s="12"/>
      <c r="D16" s="12">
        <v>612478</v>
      </c>
      <c r="E16" s="12">
        <v>544514</v>
      </c>
      <c r="F16" s="12"/>
      <c r="G16" s="12"/>
      <c r="H16" s="12"/>
      <c r="I16" s="12"/>
      <c r="J16" s="6">
        <v>307049</v>
      </c>
      <c r="K16" s="6">
        <v>387573</v>
      </c>
      <c r="L16" s="6">
        <v>531812</v>
      </c>
      <c r="M16" s="6">
        <v>783532</v>
      </c>
      <c r="N16" s="6">
        <v>671624</v>
      </c>
      <c r="O16" s="6">
        <v>531486</v>
      </c>
      <c r="P16" s="6">
        <v>484925</v>
      </c>
      <c r="Q16" s="6">
        <v>517591</v>
      </c>
    </row>
    <row r="17" spans="1:17" ht="15" customHeight="1" x14ac:dyDescent="0.15">
      <c r="A17" s="3" t="s">
        <v>107</v>
      </c>
      <c r="B17" s="12"/>
      <c r="C17" s="12"/>
      <c r="D17" s="12">
        <v>118354</v>
      </c>
      <c r="E17" s="12">
        <v>124235</v>
      </c>
      <c r="F17" s="12"/>
      <c r="G17" s="12"/>
      <c r="H17" s="12"/>
      <c r="I17" s="12"/>
      <c r="J17" s="6">
        <v>121355</v>
      </c>
      <c r="K17" s="6">
        <v>124013</v>
      </c>
      <c r="L17" s="6">
        <v>148685</v>
      </c>
      <c r="M17" s="6">
        <v>153352</v>
      </c>
      <c r="N17" s="6">
        <v>141855</v>
      </c>
      <c r="O17" s="6">
        <v>126084</v>
      </c>
      <c r="P17" s="6">
        <v>121728</v>
      </c>
      <c r="Q17" s="6">
        <v>105329</v>
      </c>
    </row>
    <row r="18" spans="1:17" ht="15" customHeight="1" x14ac:dyDescent="0.15">
      <c r="A18" s="3" t="s">
        <v>108</v>
      </c>
      <c r="B18" s="12"/>
      <c r="C18" s="12"/>
      <c r="D18" s="12">
        <v>2578</v>
      </c>
      <c r="E18" s="12">
        <v>2713</v>
      </c>
      <c r="F18" s="12">
        <v>2920</v>
      </c>
      <c r="G18" s="12">
        <v>2887</v>
      </c>
      <c r="H18" s="12">
        <v>2849</v>
      </c>
      <c r="I18" s="12">
        <v>2674</v>
      </c>
      <c r="J18" s="6">
        <v>2631</v>
      </c>
      <c r="K18" s="7">
        <v>2479</v>
      </c>
      <c r="L18" s="7">
        <v>2249</v>
      </c>
      <c r="M18" s="7">
        <v>1892</v>
      </c>
      <c r="N18" s="7">
        <v>1700</v>
      </c>
      <c r="O18" s="7">
        <v>1459</v>
      </c>
      <c r="P18" s="7">
        <v>1548</v>
      </c>
      <c r="Q18" s="7">
        <v>1516</v>
      </c>
    </row>
    <row r="19" spans="1:17" ht="15" customHeight="1" x14ac:dyDescent="0.15">
      <c r="A19" s="3" t="s">
        <v>109</v>
      </c>
      <c r="B19" s="12"/>
      <c r="C19" s="12"/>
      <c r="D19" s="12">
        <v>4712</v>
      </c>
      <c r="E19" s="12">
        <v>15112</v>
      </c>
      <c r="F19" s="12">
        <v>33562</v>
      </c>
      <c r="G19" s="12">
        <v>13601</v>
      </c>
      <c r="H19" s="12">
        <v>21618</v>
      </c>
      <c r="I19" s="12">
        <v>16548</v>
      </c>
      <c r="J19" s="6">
        <v>98989</v>
      </c>
      <c r="K19" s="7">
        <v>131606</v>
      </c>
      <c r="L19" s="7">
        <v>131480</v>
      </c>
      <c r="M19" s="7">
        <v>120277</v>
      </c>
      <c r="N19" s="7">
        <v>123311</v>
      </c>
      <c r="O19" s="7">
        <v>135896</v>
      </c>
      <c r="P19" s="7">
        <v>162862</v>
      </c>
      <c r="Q19" s="7">
        <v>163863</v>
      </c>
    </row>
    <row r="20" spans="1:17" ht="15" customHeight="1" x14ac:dyDescent="0.15">
      <c r="A20" s="3" t="s">
        <v>110</v>
      </c>
      <c r="B20" s="12"/>
      <c r="C20" s="12"/>
      <c r="D20" s="12">
        <v>99546</v>
      </c>
      <c r="E20" s="12">
        <v>98241</v>
      </c>
      <c r="F20" s="12">
        <v>139262</v>
      </c>
      <c r="G20" s="12">
        <v>146416</v>
      </c>
      <c r="H20" s="12">
        <v>171106</v>
      </c>
      <c r="I20" s="12">
        <v>162604</v>
      </c>
      <c r="J20" s="6">
        <v>158418</v>
      </c>
      <c r="K20" s="7">
        <v>163537</v>
      </c>
      <c r="L20" s="7">
        <v>165319</v>
      </c>
      <c r="M20" s="7">
        <v>152483</v>
      </c>
      <c r="N20" s="7">
        <v>147478</v>
      </c>
      <c r="O20" s="7">
        <v>140227</v>
      </c>
      <c r="P20" s="7">
        <v>139850</v>
      </c>
      <c r="Q20" s="7">
        <v>127667</v>
      </c>
    </row>
    <row r="21" spans="1:17" ht="15" customHeight="1" x14ac:dyDescent="0.15">
      <c r="A21" s="4" t="s">
        <v>111</v>
      </c>
      <c r="B21" s="12"/>
      <c r="C21" s="12"/>
      <c r="D21" s="12">
        <v>22216</v>
      </c>
      <c r="E21" s="12">
        <v>20588</v>
      </c>
      <c r="F21" s="12">
        <v>20688</v>
      </c>
      <c r="G21" s="12">
        <v>21699</v>
      </c>
      <c r="H21" s="12">
        <v>26701</v>
      </c>
      <c r="I21" s="12">
        <v>28041</v>
      </c>
      <c r="J21" s="6">
        <v>26931</v>
      </c>
      <c r="K21" s="8">
        <v>26441</v>
      </c>
      <c r="L21" s="8">
        <v>28434</v>
      </c>
      <c r="M21" s="8">
        <v>29497</v>
      </c>
      <c r="N21" s="8">
        <v>27350</v>
      </c>
      <c r="O21" s="8">
        <v>26351</v>
      </c>
      <c r="P21" s="8">
        <v>25474</v>
      </c>
      <c r="Q21" s="8">
        <v>24238</v>
      </c>
    </row>
    <row r="22" spans="1:17" ht="15" customHeight="1" x14ac:dyDescent="0.15">
      <c r="A22" s="3" t="s">
        <v>112</v>
      </c>
      <c r="B22" s="12"/>
      <c r="C22" s="12"/>
      <c r="D22" s="12">
        <v>118417</v>
      </c>
      <c r="E22" s="12">
        <v>189789</v>
      </c>
      <c r="F22" s="12">
        <v>325365</v>
      </c>
      <c r="G22" s="12">
        <v>415167</v>
      </c>
      <c r="H22" s="12">
        <v>281503</v>
      </c>
      <c r="I22" s="12">
        <v>384852</v>
      </c>
      <c r="J22" s="6">
        <v>285143</v>
      </c>
      <c r="K22" s="7">
        <v>332035</v>
      </c>
      <c r="L22" s="7">
        <v>393463</v>
      </c>
      <c r="M22" s="7">
        <v>319781</v>
      </c>
      <c r="N22" s="7">
        <v>148015</v>
      </c>
      <c r="O22" s="7">
        <v>379686</v>
      </c>
      <c r="P22" s="7">
        <v>260816</v>
      </c>
      <c r="Q22" s="7">
        <v>318952</v>
      </c>
    </row>
    <row r="23" spans="1:17" ht="15" customHeight="1" x14ac:dyDescent="0.15">
      <c r="A23" s="3" t="s">
        <v>113</v>
      </c>
      <c r="B23" s="12"/>
      <c r="C23" s="12"/>
      <c r="D23" s="12">
        <v>281889</v>
      </c>
      <c r="E23" s="12">
        <v>353508</v>
      </c>
      <c r="F23" s="12">
        <v>372364</v>
      </c>
      <c r="G23" s="12">
        <v>192554</v>
      </c>
      <c r="H23" s="12">
        <v>247372</v>
      </c>
      <c r="I23" s="12">
        <v>210428</v>
      </c>
      <c r="J23" s="6">
        <v>240205</v>
      </c>
      <c r="K23" s="7">
        <v>274555</v>
      </c>
      <c r="L23" s="7">
        <v>253149</v>
      </c>
      <c r="M23" s="7">
        <v>242003</v>
      </c>
      <c r="N23" s="7">
        <v>177427</v>
      </c>
      <c r="O23" s="7">
        <v>181895</v>
      </c>
      <c r="P23" s="7">
        <v>196161</v>
      </c>
      <c r="Q23" s="7">
        <v>183342</v>
      </c>
    </row>
    <row r="24" spans="1:17" ht="15" customHeight="1" x14ac:dyDescent="0.15">
      <c r="A24" s="3" t="s">
        <v>114</v>
      </c>
      <c r="B24" s="12"/>
      <c r="C24" s="12"/>
      <c r="D24" s="12">
        <v>167079</v>
      </c>
      <c r="E24" s="12">
        <v>102732</v>
      </c>
      <c r="F24" s="12">
        <v>69058</v>
      </c>
      <c r="G24" s="12">
        <v>57454</v>
      </c>
      <c r="H24" s="12">
        <v>17919</v>
      </c>
      <c r="I24" s="12">
        <v>14718</v>
      </c>
      <c r="J24" s="6">
        <v>17532</v>
      </c>
      <c r="K24" s="7">
        <v>19315</v>
      </c>
      <c r="L24" s="7">
        <v>11517</v>
      </c>
      <c r="M24" s="7">
        <v>9069</v>
      </c>
      <c r="N24" s="7">
        <v>9399</v>
      </c>
      <c r="O24" s="7">
        <v>12971</v>
      </c>
      <c r="P24" s="7">
        <v>9354</v>
      </c>
      <c r="Q24" s="7">
        <v>9392</v>
      </c>
    </row>
    <row r="25" spans="1:17" ht="15" customHeight="1" x14ac:dyDescent="0.15">
      <c r="A25" s="3" t="s">
        <v>115</v>
      </c>
      <c r="B25" s="12"/>
      <c r="C25" s="12"/>
      <c r="D25" s="12">
        <v>117775</v>
      </c>
      <c r="E25" s="12">
        <v>22607</v>
      </c>
      <c r="F25" s="12">
        <v>141000</v>
      </c>
      <c r="G25" s="12">
        <v>0</v>
      </c>
      <c r="H25" s="12">
        <v>143</v>
      </c>
      <c r="I25" s="12">
        <v>3262</v>
      </c>
      <c r="J25" s="12">
        <v>215</v>
      </c>
      <c r="K25" s="7">
        <v>19498</v>
      </c>
      <c r="L25" s="12">
        <v>143</v>
      </c>
      <c r="M25" s="7">
        <v>215</v>
      </c>
      <c r="N25" s="7">
        <v>1820</v>
      </c>
      <c r="O25" s="13">
        <v>158</v>
      </c>
      <c r="P25" s="13">
        <v>110</v>
      </c>
      <c r="Q25" s="13">
        <v>43127</v>
      </c>
    </row>
    <row r="26" spans="1:17" ht="15" customHeight="1" x14ac:dyDescent="0.15">
      <c r="A26" s="3" t="s">
        <v>116</v>
      </c>
      <c r="B26" s="12"/>
      <c r="C26" s="12"/>
      <c r="D26" s="12">
        <v>100000</v>
      </c>
      <c r="E26" s="12">
        <v>122683</v>
      </c>
      <c r="F26" s="12">
        <v>442797</v>
      </c>
      <c r="G26" s="12">
        <v>276000</v>
      </c>
      <c r="H26" s="12">
        <v>66247</v>
      </c>
      <c r="I26" s="12">
        <v>0</v>
      </c>
      <c r="J26" s="6">
        <v>170252</v>
      </c>
      <c r="K26" s="7">
        <v>208750</v>
      </c>
      <c r="L26" s="7">
        <v>217301</v>
      </c>
      <c r="M26" s="7">
        <v>142900</v>
      </c>
      <c r="N26" s="7">
        <v>206966</v>
      </c>
      <c r="O26" s="7">
        <v>177152</v>
      </c>
      <c r="P26" s="7">
        <v>335481</v>
      </c>
      <c r="Q26" s="7">
        <v>497785</v>
      </c>
    </row>
    <row r="27" spans="1:17" ht="15" customHeight="1" x14ac:dyDescent="0.15">
      <c r="A27" s="3" t="s">
        <v>117</v>
      </c>
      <c r="B27" s="12"/>
      <c r="C27" s="12"/>
      <c r="D27" s="12">
        <v>218236</v>
      </c>
      <c r="E27" s="12">
        <v>285223</v>
      </c>
      <c r="F27" s="12">
        <v>163602</v>
      </c>
      <c r="G27" s="12">
        <v>226139</v>
      </c>
      <c r="H27" s="12">
        <v>210421</v>
      </c>
      <c r="I27" s="12">
        <v>225936</v>
      </c>
      <c r="J27" s="6">
        <v>248636</v>
      </c>
      <c r="K27" s="7">
        <v>191551</v>
      </c>
      <c r="L27" s="7">
        <v>102390</v>
      </c>
      <c r="M27" s="7">
        <v>246975</v>
      </c>
      <c r="N27" s="7">
        <v>276326</v>
      </c>
      <c r="O27" s="7">
        <v>249936</v>
      </c>
      <c r="P27" s="7">
        <v>178885</v>
      </c>
      <c r="Q27" s="7">
        <v>118649</v>
      </c>
    </row>
    <row r="28" spans="1:17" ht="15" customHeight="1" x14ac:dyDescent="0.15">
      <c r="A28" s="3" t="s">
        <v>118</v>
      </c>
      <c r="B28" s="12"/>
      <c r="C28" s="12"/>
      <c r="D28" s="12">
        <v>141762</v>
      </c>
      <c r="E28" s="12">
        <v>136013</v>
      </c>
      <c r="F28" s="12">
        <v>144679</v>
      </c>
      <c r="G28" s="12">
        <v>129983</v>
      </c>
      <c r="H28" s="12">
        <v>151884</v>
      </c>
      <c r="I28" s="12">
        <v>155622</v>
      </c>
      <c r="J28" s="6">
        <v>131146</v>
      </c>
      <c r="K28" s="7">
        <v>145663</v>
      </c>
      <c r="L28" s="7">
        <v>185735</v>
      </c>
      <c r="M28" s="7">
        <v>128309</v>
      </c>
      <c r="N28" s="7">
        <v>139870</v>
      </c>
      <c r="O28" s="7">
        <v>134162</v>
      </c>
      <c r="P28" s="7">
        <v>162022</v>
      </c>
      <c r="Q28" s="7">
        <v>178333</v>
      </c>
    </row>
    <row r="29" spans="1:17" ht="15" customHeight="1" x14ac:dyDescent="0.15">
      <c r="A29" s="3" t="s">
        <v>119</v>
      </c>
      <c r="B29" s="12"/>
      <c r="C29" s="12"/>
      <c r="D29" s="12">
        <v>158900</v>
      </c>
      <c r="E29" s="12">
        <v>441200</v>
      </c>
      <c r="F29" s="12">
        <v>544720</v>
      </c>
      <c r="G29" s="12">
        <v>422380</v>
      </c>
      <c r="H29" s="12">
        <v>414200</v>
      </c>
      <c r="I29" s="12">
        <v>399100</v>
      </c>
      <c r="J29" s="6">
        <v>250100</v>
      </c>
      <c r="K29" s="7">
        <v>549100</v>
      </c>
      <c r="L29" s="7">
        <v>728400</v>
      </c>
      <c r="M29" s="7">
        <v>466500</v>
      </c>
      <c r="N29" s="7">
        <v>254300</v>
      </c>
      <c r="O29" s="7">
        <v>916974</v>
      </c>
      <c r="P29" s="7">
        <v>565100</v>
      </c>
      <c r="Q29" s="7">
        <v>746400</v>
      </c>
    </row>
    <row r="30" spans="1:17" ht="15" customHeight="1" x14ac:dyDescent="0.15">
      <c r="A30" s="3" t="s">
        <v>238</v>
      </c>
      <c r="B30" s="68"/>
      <c r="C30" s="68"/>
      <c r="D30" s="68"/>
      <c r="E30" s="12"/>
      <c r="F30" s="12"/>
      <c r="G30" s="12"/>
      <c r="H30" s="12"/>
      <c r="I30" s="12"/>
      <c r="J30" s="6"/>
      <c r="K30" s="7"/>
      <c r="L30" s="7"/>
      <c r="M30" s="7"/>
      <c r="N30" s="7">
        <v>16300</v>
      </c>
      <c r="O30" s="7">
        <v>15100</v>
      </c>
      <c r="P30" s="7">
        <v>26100</v>
      </c>
      <c r="Q30" s="7">
        <v>26000</v>
      </c>
    </row>
    <row r="31" spans="1:17" ht="15" customHeight="1" x14ac:dyDescent="0.15">
      <c r="A31" s="3" t="s">
        <v>239</v>
      </c>
      <c r="B31" s="68"/>
      <c r="C31" s="68"/>
      <c r="D31" s="68"/>
      <c r="E31" s="12"/>
      <c r="F31" s="12"/>
      <c r="G31" s="12"/>
      <c r="H31" s="12"/>
      <c r="I31" s="12"/>
      <c r="J31" s="6"/>
      <c r="K31" s="7"/>
      <c r="L31" s="7"/>
      <c r="M31" s="7"/>
      <c r="N31" s="7">
        <v>109200</v>
      </c>
      <c r="O31" s="7">
        <v>221200</v>
      </c>
      <c r="P31" s="7">
        <v>413000</v>
      </c>
      <c r="Q31" s="7">
        <v>289400</v>
      </c>
    </row>
    <row r="32" spans="1:17" ht="15" customHeight="1" x14ac:dyDescent="0.15">
      <c r="A32" s="3" t="s">
        <v>0</v>
      </c>
      <c r="B32" s="69">
        <f t="shared" ref="B32:Q32" si="0">SUM(B4:B29)-B16-B17</f>
        <v>0</v>
      </c>
      <c r="C32" s="69">
        <f t="shared" si="0"/>
        <v>0</v>
      </c>
      <c r="D32" s="69">
        <f t="shared" si="0"/>
        <v>5514292</v>
      </c>
      <c r="E32" s="6">
        <f t="shared" si="0"/>
        <v>6225474</v>
      </c>
      <c r="F32" s="6">
        <f t="shared" si="0"/>
        <v>6633276</v>
      </c>
      <c r="G32" s="6">
        <f t="shared" si="0"/>
        <v>6084769</v>
      </c>
      <c r="H32" s="6">
        <f t="shared" si="0"/>
        <v>5869174</v>
      </c>
      <c r="I32" s="6">
        <f t="shared" si="0"/>
        <v>5930500</v>
      </c>
      <c r="J32" s="6">
        <f t="shared" si="0"/>
        <v>5967990</v>
      </c>
      <c r="K32" s="6">
        <f t="shared" si="0"/>
        <v>6358514</v>
      </c>
      <c r="L32" s="6">
        <f t="shared" si="0"/>
        <v>6684668</v>
      </c>
      <c r="M32" s="6">
        <f t="shared" si="0"/>
        <v>6312827</v>
      </c>
      <c r="N32" s="6">
        <f t="shared" si="0"/>
        <v>5669053</v>
      </c>
      <c r="O32" s="6">
        <f t="shared" si="0"/>
        <v>6196073</v>
      </c>
      <c r="P32" s="6">
        <f t="shared" si="0"/>
        <v>5580290</v>
      </c>
      <c r="Q32" s="6">
        <f t="shared" si="0"/>
        <v>5897736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4083760</v>
      </c>
      <c r="E33" s="12">
        <f t="shared" si="1"/>
        <v>4437778</v>
      </c>
      <c r="F33" s="12">
        <f t="shared" si="1"/>
        <v>4236179</v>
      </c>
      <c r="G33" s="12">
        <f t="shared" si="1"/>
        <v>4183376</v>
      </c>
      <c r="H33" s="12">
        <f t="shared" si="1"/>
        <v>4260060</v>
      </c>
      <c r="I33" s="12">
        <f t="shared" si="1"/>
        <v>4329389</v>
      </c>
      <c r="J33" s="9">
        <f t="shared" si="1"/>
        <v>4340423</v>
      </c>
      <c r="K33" s="9">
        <f t="shared" si="1"/>
        <v>4296463</v>
      </c>
      <c r="L33" s="9">
        <f t="shared" si="1"/>
        <v>4467337</v>
      </c>
      <c r="M33" s="9">
        <f>+M4+M5+M6+M9+M10+M11+M12+M13+M14+M15+M18</f>
        <v>4454818</v>
      </c>
      <c r="N33" s="9">
        <f>+N4+N5+N6+N9+N10+N11+N12+N13+N14+N15+N18</f>
        <v>4156791</v>
      </c>
      <c r="O33" s="9">
        <f>+O4+O5+O6+O9+O10+O11+O12+O13+O14+O15+O18</f>
        <v>3840665</v>
      </c>
      <c r="P33" s="9">
        <f>+P4+P5+P6+P9+P10+P11+P12+P13+P14+P15+P18</f>
        <v>3544175</v>
      </c>
      <c r="Q33" s="9">
        <f>SUM(Q4:Q15)+Q18</f>
        <v>3485988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1430532</v>
      </c>
      <c r="E34" s="12">
        <f t="shared" si="2"/>
        <v>1787696</v>
      </c>
      <c r="F34" s="12">
        <f t="shared" si="2"/>
        <v>2397097</v>
      </c>
      <c r="G34" s="12">
        <f t="shared" si="2"/>
        <v>1901393</v>
      </c>
      <c r="H34" s="12">
        <f t="shared" si="2"/>
        <v>1609114</v>
      </c>
      <c r="I34" s="12">
        <f t="shared" si="2"/>
        <v>1601111</v>
      </c>
      <c r="J34" s="9">
        <f t="shared" si="2"/>
        <v>1627567</v>
      </c>
      <c r="K34" s="9">
        <f t="shared" si="2"/>
        <v>2062051</v>
      </c>
      <c r="L34" s="9">
        <f t="shared" si="2"/>
        <v>2217331</v>
      </c>
      <c r="M34" s="9">
        <f t="shared" si="2"/>
        <v>1858009</v>
      </c>
      <c r="N34" s="9">
        <f t="shared" si="2"/>
        <v>1512262</v>
      </c>
      <c r="O34" s="9">
        <f t="shared" si="2"/>
        <v>2355408</v>
      </c>
      <c r="P34" s="9">
        <f t="shared" si="2"/>
        <v>2036115</v>
      </c>
      <c r="Q34" s="9">
        <f>SUM(Q19:Q29)</f>
        <v>2411748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3838465</v>
      </c>
      <c r="E35" s="12">
        <f t="shared" si="3"/>
        <v>4088951</v>
      </c>
      <c r="F35" s="12">
        <f t="shared" si="3"/>
        <v>4564405</v>
      </c>
      <c r="G35" s="12">
        <f t="shared" si="3"/>
        <v>4282888</v>
      </c>
      <c r="H35" s="12">
        <f t="shared" si="3"/>
        <v>4095197</v>
      </c>
      <c r="I35" s="12">
        <f t="shared" si="3"/>
        <v>4006249</v>
      </c>
      <c r="J35" s="9">
        <f t="shared" si="3"/>
        <v>4211326</v>
      </c>
      <c r="K35" s="9">
        <f t="shared" si="3"/>
        <v>4094542</v>
      </c>
      <c r="L35" s="9">
        <f t="shared" si="3"/>
        <v>4049595</v>
      </c>
      <c r="M35" s="9">
        <f>+M4+M19+M20+M21+M24+M25+M26+M27+M28</f>
        <v>3918300</v>
      </c>
      <c r="N35" s="9">
        <f>+N4+N19+N20+N21+N24+N25+N26+N27+N28</f>
        <v>3911693</v>
      </c>
      <c r="O35" s="9">
        <f>+O4+O19+O20+O21+O24+O25+O26+O27+O28</f>
        <v>3765916</v>
      </c>
      <c r="P35" s="9">
        <f>+P4+P19+P20+P21+P24+P25+P26+P27+P28</f>
        <v>3662641</v>
      </c>
      <c r="Q35" s="9">
        <f>+Q4+Q19+Q20+Q21+Q24+Q25+Q26+Q27+Q28</f>
        <v>3704558</v>
      </c>
    </row>
    <row r="36" spans="1:17" ht="15" customHeight="1" x14ac:dyDescent="0.15">
      <c r="A36" s="3" t="s">
        <v>2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1675827</v>
      </c>
      <c r="E36" s="9">
        <f t="shared" si="4"/>
        <v>2136523</v>
      </c>
      <c r="F36" s="9">
        <f t="shared" si="4"/>
        <v>2068871</v>
      </c>
      <c r="G36" s="9">
        <f t="shared" si="4"/>
        <v>1801881</v>
      </c>
      <c r="H36" s="9">
        <f t="shared" si="4"/>
        <v>1773977</v>
      </c>
      <c r="I36" s="9">
        <f t="shared" si="4"/>
        <v>1924251</v>
      </c>
      <c r="J36" s="9">
        <f t="shared" si="4"/>
        <v>1756664</v>
      </c>
      <c r="K36" s="9">
        <f t="shared" si="4"/>
        <v>2263972</v>
      </c>
      <c r="L36" s="9">
        <f t="shared" si="4"/>
        <v>2635073</v>
      </c>
      <c r="M36" s="9">
        <f t="shared" si="4"/>
        <v>2394527</v>
      </c>
      <c r="N36" s="9">
        <f t="shared" si="4"/>
        <v>1757360</v>
      </c>
      <c r="O36" s="9">
        <f t="shared" si="4"/>
        <v>2430157</v>
      </c>
      <c r="P36" s="9">
        <f t="shared" si="4"/>
        <v>1917649</v>
      </c>
      <c r="Q36" s="9">
        <f t="shared" si="4"/>
        <v>2193178</v>
      </c>
    </row>
    <row r="37" spans="1:17" ht="15" customHeight="1" x14ac:dyDescent="0.2">
      <c r="A37" s="22" t="s">
        <v>78</v>
      </c>
      <c r="L37" s="23"/>
      <c r="M37" s="54" t="str">
        <f>[5]財政指標!$M$1</f>
        <v>藤原町</v>
      </c>
      <c r="P37" s="54"/>
      <c r="Q37" s="54" t="str">
        <f>[5]財政指標!$M$1</f>
        <v>藤原町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169</v>
      </c>
      <c r="D39" s="2" t="s">
        <v>170</v>
      </c>
      <c r="E39" s="2" t="s">
        <v>171</v>
      </c>
      <c r="F39" s="2" t="s">
        <v>172</v>
      </c>
      <c r="G39" s="2" t="s">
        <v>173</v>
      </c>
      <c r="H39" s="2" t="s">
        <v>174</v>
      </c>
      <c r="I39" s="2" t="s">
        <v>175</v>
      </c>
      <c r="J39" s="67" t="s">
        <v>202</v>
      </c>
      <c r="K39" s="67" t="s">
        <v>204</v>
      </c>
      <c r="L39" s="2" t="s">
        <v>178</v>
      </c>
      <c r="M39" s="2" t="s">
        <v>179</v>
      </c>
      <c r="N39" s="2" t="s">
        <v>180</v>
      </c>
      <c r="O39" s="73" t="s">
        <v>181</v>
      </c>
      <c r="P39" s="73" t="s">
        <v>182</v>
      </c>
      <c r="Q39" s="73" t="s">
        <v>160</v>
      </c>
    </row>
    <row r="40" spans="1:17" ht="15" customHeight="1" x14ac:dyDescent="0.15">
      <c r="A40" s="3" t="s">
        <v>97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53.808158871528747</v>
      </c>
      <c r="E40" s="20">
        <f t="shared" si="5"/>
        <v>52.779145812832887</v>
      </c>
      <c r="F40" s="20">
        <f t="shared" si="5"/>
        <v>51.40381615358686</v>
      </c>
      <c r="G40" s="20">
        <f t="shared" si="5"/>
        <v>56.06779813662606</v>
      </c>
      <c r="H40" s="20">
        <f t="shared" si="5"/>
        <v>58.426586092012265</v>
      </c>
      <c r="I40" s="20">
        <f t="shared" si="5"/>
        <v>57.322620352415477</v>
      </c>
      <c r="J40" s="20">
        <f t="shared" si="5"/>
        <v>56.287074877806432</v>
      </c>
      <c r="K40" s="20">
        <f t="shared" si="5"/>
        <v>50.14034725723652</v>
      </c>
      <c r="L40" s="20">
        <f t="shared" si="5"/>
        <v>47.979585523170336</v>
      </c>
      <c r="M40" s="20">
        <f t="shared" si="5"/>
        <v>48.925386360183801</v>
      </c>
      <c r="N40" s="20">
        <f t="shared" si="5"/>
        <v>52.551510807889777</v>
      </c>
      <c r="O40" s="20">
        <f t="shared" si="5"/>
        <v>46.627323467622155</v>
      </c>
      <c r="P40" s="20">
        <f t="shared" si="5"/>
        <v>47.463536841275271</v>
      </c>
      <c r="Q40" s="20">
        <f t="shared" si="5"/>
        <v>43.092874960832425</v>
      </c>
    </row>
    <row r="41" spans="1:17" ht="15" customHeight="1" x14ac:dyDescent="0.15">
      <c r="A41" s="3" t="s">
        <v>98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2.1057463043306375</v>
      </c>
      <c r="E41" s="20">
        <f t="shared" si="6"/>
        <v>1.8659783977894695</v>
      </c>
      <c r="F41" s="20">
        <f t="shared" si="6"/>
        <v>1.9248709084319724</v>
      </c>
      <c r="G41" s="20">
        <f t="shared" si="6"/>
        <v>2.1133587815741239</v>
      </c>
      <c r="H41" s="20">
        <f t="shared" si="6"/>
        <v>2.2689053008140498</v>
      </c>
      <c r="I41" s="20">
        <f t="shared" si="6"/>
        <v>2.3098726920158503</v>
      </c>
      <c r="J41" s="20">
        <f t="shared" si="6"/>
        <v>1.4116142956003612</v>
      </c>
      <c r="K41" s="20">
        <f t="shared" si="6"/>
        <v>0.88289496571054182</v>
      </c>
      <c r="L41" s="20">
        <f t="shared" si="6"/>
        <v>0.84577124847486818</v>
      </c>
      <c r="M41" s="20">
        <f t="shared" si="6"/>
        <v>0.948529082137052</v>
      </c>
      <c r="N41" s="20">
        <f t="shared" si="6"/>
        <v>1.0803391677587066</v>
      </c>
      <c r="O41" s="20">
        <f t="shared" si="6"/>
        <v>1.00792873163373</v>
      </c>
      <c r="P41" s="20">
        <f t="shared" si="6"/>
        <v>1.1145119698080206</v>
      </c>
      <c r="Q41" s="20">
        <f t="shared" si="6"/>
        <v>1.4481828281225202</v>
      </c>
    </row>
    <row r="42" spans="1:17" ht="15" customHeight="1" x14ac:dyDescent="0.15">
      <c r="A42" s="3" t="s">
        <v>161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1.1141230823467456</v>
      </c>
      <c r="E42" s="20">
        <f t="shared" si="7"/>
        <v>0.73011308054615598</v>
      </c>
      <c r="F42" s="20">
        <f t="shared" si="7"/>
        <v>0.73336312253553149</v>
      </c>
      <c r="G42" s="20">
        <f t="shared" si="7"/>
        <v>1.028354568595784</v>
      </c>
      <c r="H42" s="20">
        <f t="shared" si="7"/>
        <v>0.75693785871742769</v>
      </c>
      <c r="I42" s="20">
        <f t="shared" si="7"/>
        <v>0.41522637214400132</v>
      </c>
      <c r="J42" s="20">
        <f t="shared" si="7"/>
        <v>0.31437720237466887</v>
      </c>
      <c r="K42" s="20">
        <f t="shared" si="7"/>
        <v>0.22027159175870337</v>
      </c>
      <c r="L42" s="20">
        <f t="shared" si="7"/>
        <v>0.18199856746812257</v>
      </c>
      <c r="M42" s="20">
        <f t="shared" si="7"/>
        <v>0.77258572110403156</v>
      </c>
      <c r="N42" s="20">
        <f t="shared" si="7"/>
        <v>0.83139106302234245</v>
      </c>
      <c r="O42" s="20">
        <f t="shared" si="7"/>
        <v>0.22732140179755789</v>
      </c>
      <c r="P42" s="20">
        <f t="shared" si="7"/>
        <v>0.16483014323628342</v>
      </c>
      <c r="Q42" s="20">
        <f t="shared" si="7"/>
        <v>0.14495392808359003</v>
      </c>
    </row>
    <row r="43" spans="1:17" ht="15" customHeight="1" x14ac:dyDescent="0.15">
      <c r="A43" s="3" t="s">
        <v>162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2.2974917832876886E-2</v>
      </c>
    </row>
    <row r="44" spans="1:17" ht="15" customHeight="1" x14ac:dyDescent="0.15">
      <c r="A44" s="3" t="s">
        <v>163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2.6009980779065051E-2</v>
      </c>
    </row>
    <row r="45" spans="1:17" ht="15" customHeight="1" x14ac:dyDescent="0.15">
      <c r="A45" s="3" t="s">
        <v>99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0.63136835014803971</v>
      </c>
      <c r="K45" s="20">
        <f t="shared" si="10"/>
        <v>2.7158546792536749</v>
      </c>
      <c r="L45" s="20">
        <f t="shared" si="10"/>
        <v>2.450981858784909</v>
      </c>
      <c r="M45" s="20">
        <f t="shared" si="10"/>
        <v>2.6765029360063251</v>
      </c>
      <c r="N45" s="20">
        <f t="shared" si="10"/>
        <v>2.8452723938195672</v>
      </c>
      <c r="O45" s="20">
        <f t="shared" si="10"/>
        <v>2.1419211813676178</v>
      </c>
      <c r="P45" s="20">
        <f t="shared" si="10"/>
        <v>2.3570101195457585</v>
      </c>
      <c r="Q45" s="20">
        <f t="shared" si="8"/>
        <v>2.461147803157008</v>
      </c>
    </row>
    <row r="46" spans="1:17" ht="15" customHeight="1" x14ac:dyDescent="0.15">
      <c r="A46" s="3" t="s">
        <v>100</v>
      </c>
      <c r="B46" s="20" t="e">
        <f t="shared" si="9"/>
        <v>#DIV/0!</v>
      </c>
      <c r="C46" s="20" t="e">
        <f t="shared" si="10"/>
        <v>#DIV/0!</v>
      </c>
      <c r="D46" s="20">
        <f t="shared" si="10"/>
        <v>0.17666819239895165</v>
      </c>
      <c r="E46" s="20">
        <f t="shared" si="10"/>
        <v>0.27313582869352598</v>
      </c>
      <c r="F46" s="20">
        <f t="shared" si="10"/>
        <v>0.37542535543523292</v>
      </c>
      <c r="G46" s="20">
        <f t="shared" si="10"/>
        <v>0.41832319353454506</v>
      </c>
      <c r="H46" s="20">
        <f t="shared" si="10"/>
        <v>0.38908371092763649</v>
      </c>
      <c r="I46" s="20">
        <f t="shared" si="10"/>
        <v>0.36118371132282268</v>
      </c>
      <c r="J46" s="20">
        <f t="shared" si="10"/>
        <v>0.34926331981119274</v>
      </c>
      <c r="K46" s="20">
        <f t="shared" si="10"/>
        <v>0.31828191303817216</v>
      </c>
      <c r="L46" s="20">
        <f t="shared" si="10"/>
        <v>0.31853489208439373</v>
      </c>
      <c r="M46" s="20">
        <f t="shared" si="10"/>
        <v>0.28028647070480467</v>
      </c>
      <c r="N46" s="20">
        <f t="shared" si="10"/>
        <v>0.28338066340180629</v>
      </c>
      <c r="O46" s="20">
        <f t="shared" si="10"/>
        <v>0.2228346890038255</v>
      </c>
      <c r="P46" s="20">
        <f t="shared" si="10"/>
        <v>0.25113390164310456</v>
      </c>
      <c r="Q46" s="20">
        <f t="shared" si="8"/>
        <v>0.23035958204978996</v>
      </c>
    </row>
    <row r="47" spans="1:17" ht="15" customHeight="1" x14ac:dyDescent="0.15">
      <c r="A47" s="3" t="s">
        <v>101</v>
      </c>
      <c r="B47" s="20" t="e">
        <f t="shared" si="9"/>
        <v>#DIV/0!</v>
      </c>
      <c r="C47" s="20" t="e">
        <f t="shared" si="10"/>
        <v>#DIV/0!</v>
      </c>
      <c r="D47" s="20">
        <f t="shared" si="10"/>
        <v>2.4958779839732825</v>
      </c>
      <c r="E47" s="20">
        <f t="shared" si="10"/>
        <v>3.9795363373134314</v>
      </c>
      <c r="F47" s="20">
        <f t="shared" si="10"/>
        <v>3.7177406759495608</v>
      </c>
      <c r="G47" s="20">
        <f t="shared" si="10"/>
        <v>3.5710147747597323</v>
      </c>
      <c r="H47" s="20">
        <f t="shared" si="10"/>
        <v>2.6398433578558071</v>
      </c>
      <c r="I47" s="20">
        <f t="shared" si="10"/>
        <v>3.0681392799932552</v>
      </c>
      <c r="J47" s="20">
        <f t="shared" si="10"/>
        <v>5.7150564930571264</v>
      </c>
      <c r="K47" s="20">
        <f t="shared" si="10"/>
        <v>4.5555769791495306</v>
      </c>
      <c r="L47" s="20">
        <f t="shared" si="10"/>
        <v>3.820638511890194</v>
      </c>
      <c r="M47" s="20">
        <f t="shared" si="10"/>
        <v>0.94236702510618453</v>
      </c>
      <c r="N47" s="20">
        <f t="shared" si="10"/>
        <v>5.9269158358547713E-3</v>
      </c>
      <c r="O47" s="20">
        <f t="shared" si="10"/>
        <v>0</v>
      </c>
      <c r="P47" s="20">
        <f t="shared" si="10"/>
        <v>0</v>
      </c>
      <c r="Q47" s="20">
        <f t="shared" si="8"/>
        <v>0</v>
      </c>
    </row>
    <row r="48" spans="1:17" ht="15" customHeight="1" x14ac:dyDescent="0.15">
      <c r="A48" s="3" t="s">
        <v>102</v>
      </c>
      <c r="B48" s="20" t="e">
        <f t="shared" si="9"/>
        <v>#DIV/0!</v>
      </c>
      <c r="C48" s="20" t="e">
        <f t="shared" si="10"/>
        <v>#DIV/0!</v>
      </c>
      <c r="D48" s="20">
        <f t="shared" si="10"/>
        <v>1.056998795130907</v>
      </c>
      <c r="E48" s="20">
        <f t="shared" si="10"/>
        <v>0.87055218606647466</v>
      </c>
      <c r="F48" s="20">
        <f t="shared" si="10"/>
        <v>0.72564446285666384</v>
      </c>
      <c r="G48" s="20">
        <f t="shared" si="10"/>
        <v>0.86511090232020316</v>
      </c>
      <c r="H48" s="20">
        <f t="shared" si="10"/>
        <v>0.97967788993817517</v>
      </c>
      <c r="I48" s="20">
        <f t="shared" si="10"/>
        <v>0.96212798246353604</v>
      </c>
      <c r="J48" s="20">
        <f t="shared" si="10"/>
        <v>0.7971863223631408</v>
      </c>
      <c r="K48" s="20">
        <f t="shared" si="10"/>
        <v>0.6523379519176965</v>
      </c>
      <c r="L48" s="20">
        <f t="shared" si="10"/>
        <v>0.60560973260003337</v>
      </c>
      <c r="M48" s="20">
        <f t="shared" si="10"/>
        <v>0.61036046132738941</v>
      </c>
      <c r="N48" s="20">
        <f t="shared" si="10"/>
        <v>0.73126852050951019</v>
      </c>
      <c r="O48" s="20">
        <f t="shared" si="10"/>
        <v>0.59810463821197724</v>
      </c>
      <c r="P48" s="20">
        <f t="shared" si="10"/>
        <v>0.70908501171086091</v>
      </c>
      <c r="Q48" s="20">
        <f t="shared" si="8"/>
        <v>0.62657941962814212</v>
      </c>
    </row>
    <row r="49" spans="1:17" ht="15" customHeight="1" x14ac:dyDescent="0.15">
      <c r="A49" s="3" t="s">
        <v>103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0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0.4128701679724408</v>
      </c>
      <c r="M50" s="20">
        <f t="shared" si="10"/>
        <v>0.54077198694024087</v>
      </c>
      <c r="N50" s="20">
        <f t="shared" si="10"/>
        <v>0.61571130134080598</v>
      </c>
      <c r="O50" s="20">
        <f t="shared" si="10"/>
        <v>0.52379950978627909</v>
      </c>
      <c r="P50" s="20">
        <f t="shared" si="10"/>
        <v>0.55317913585136258</v>
      </c>
      <c r="Q50" s="20">
        <f t="shared" si="8"/>
        <v>0.46641626549577669</v>
      </c>
    </row>
    <row r="51" spans="1:17" ht="15" customHeight="1" x14ac:dyDescent="0.15">
      <c r="A51" s="3" t="s">
        <v>105</v>
      </c>
      <c r="B51" s="20" t="e">
        <f t="shared" si="9"/>
        <v>#DIV/0!</v>
      </c>
      <c r="C51" s="20" t="e">
        <f t="shared" si="10"/>
        <v>#DIV/0!</v>
      </c>
      <c r="D51" s="20">
        <f t="shared" si="10"/>
        <v>13.253414944293846</v>
      </c>
      <c r="E51" s="20">
        <f t="shared" si="10"/>
        <v>10.742137867735051</v>
      </c>
      <c r="F51" s="20">
        <f t="shared" si="10"/>
        <v>4.9376657928902699</v>
      </c>
      <c r="G51" s="20">
        <f t="shared" si="10"/>
        <v>4.6401925857826321</v>
      </c>
      <c r="H51" s="20">
        <f t="shared" si="10"/>
        <v>7.0740618696940993</v>
      </c>
      <c r="I51" s="20">
        <f t="shared" si="10"/>
        <v>8.5178315487732892</v>
      </c>
      <c r="J51" s="20">
        <f t="shared" si="10"/>
        <v>7.1783632345228456</v>
      </c>
      <c r="K51" s="20">
        <f t="shared" si="10"/>
        <v>8.0456848880099976</v>
      </c>
      <c r="L51" s="20">
        <f t="shared" si="10"/>
        <v>10.179967052963587</v>
      </c>
      <c r="M51" s="20">
        <f t="shared" si="10"/>
        <v>14.840957941663854</v>
      </c>
      <c r="N51" s="20">
        <f t="shared" si="10"/>
        <v>14.34946895010507</v>
      </c>
      <c r="O51" s="20">
        <f t="shared" si="10"/>
        <v>10.612689682642538</v>
      </c>
      <c r="P51" s="20">
        <f t="shared" si="10"/>
        <v>10.871352564114051</v>
      </c>
      <c r="Q51" s="20">
        <f t="shared" si="8"/>
        <v>10.562019052734813</v>
      </c>
    </row>
    <row r="52" spans="1:17" ht="15" customHeight="1" x14ac:dyDescent="0.15">
      <c r="A52" s="3" t="s">
        <v>106</v>
      </c>
      <c r="B52" s="20" t="e">
        <f t="shared" si="9"/>
        <v>#DIV/0!</v>
      </c>
      <c r="C52" s="20" t="e">
        <f t="shared" si="10"/>
        <v>#DIV/0!</v>
      </c>
      <c r="D52" s="20">
        <f t="shared" si="10"/>
        <v>11.107101328692785</v>
      </c>
      <c r="E52" s="20">
        <f t="shared" si="10"/>
        <v>8.746546849284087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5.144931543115856</v>
      </c>
      <c r="K52" s="20">
        <f t="shared" si="10"/>
        <v>6.0953392569395932</v>
      </c>
      <c r="L52" s="20">
        <f t="shared" si="10"/>
        <v>7.9556980241950681</v>
      </c>
      <c r="M52" s="20">
        <f t="shared" si="10"/>
        <v>12.411745165834578</v>
      </c>
      <c r="N52" s="20">
        <f t="shared" si="10"/>
        <v>11.847199170655134</v>
      </c>
      <c r="O52" s="20">
        <f t="shared" si="10"/>
        <v>8.5777878988836953</v>
      </c>
      <c r="P52" s="20">
        <f t="shared" si="10"/>
        <v>8.6899605576054295</v>
      </c>
      <c r="Q52" s="20">
        <f t="shared" si="8"/>
        <v>8.7760964546395428</v>
      </c>
    </row>
    <row r="53" spans="1:17" ht="15" customHeight="1" x14ac:dyDescent="0.15">
      <c r="A53" s="3" t="s">
        <v>107</v>
      </c>
      <c r="B53" s="20" t="e">
        <f t="shared" si="9"/>
        <v>#DIV/0!</v>
      </c>
      <c r="C53" s="20" t="e">
        <f t="shared" si="10"/>
        <v>#DIV/0!</v>
      </c>
      <c r="D53" s="20">
        <f t="shared" si="10"/>
        <v>2.14631361560106</v>
      </c>
      <c r="E53" s="20">
        <f t="shared" si="10"/>
        <v>1.9955910184509644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2.0334316914069896</v>
      </c>
      <c r="K53" s="20">
        <f t="shared" si="10"/>
        <v>1.9503456310704042</v>
      </c>
      <c r="L53" s="20">
        <f t="shared" si="10"/>
        <v>2.2242690287685196</v>
      </c>
      <c r="M53" s="20">
        <f t="shared" si="10"/>
        <v>2.4292127758292761</v>
      </c>
      <c r="N53" s="20">
        <f t="shared" si="10"/>
        <v>2.5022697794499362</v>
      </c>
      <c r="O53" s="20">
        <f t="shared" si="10"/>
        <v>2.0349017837588419</v>
      </c>
      <c r="P53" s="20">
        <f t="shared" si="10"/>
        <v>2.1813920065086223</v>
      </c>
      <c r="Q53" s="20">
        <f t="shared" si="8"/>
        <v>1.7859225980952691</v>
      </c>
    </row>
    <row r="54" spans="1:17" ht="15" customHeight="1" x14ac:dyDescent="0.15">
      <c r="A54" s="3" t="s">
        <v>108</v>
      </c>
      <c r="B54" s="20" t="e">
        <f t="shared" si="9"/>
        <v>#DIV/0!</v>
      </c>
      <c r="C54" s="20" t="e">
        <f t="shared" si="10"/>
        <v>#DIV/0!</v>
      </c>
      <c r="D54" s="20">
        <f t="shared" si="10"/>
        <v>4.6751242045216322E-2</v>
      </c>
      <c r="E54" s="20">
        <f t="shared" si="10"/>
        <v>4.357901101185227E-2</v>
      </c>
      <c r="F54" s="20">
        <f t="shared" si="10"/>
        <v>4.4020480981041644E-2</v>
      </c>
      <c r="G54" s="20">
        <f t="shared" si="10"/>
        <v>4.7446336911064334E-2</v>
      </c>
      <c r="H54" s="20">
        <f t="shared" si="10"/>
        <v>4.8541753916309174E-2</v>
      </c>
      <c r="I54" s="20">
        <f t="shared" si="10"/>
        <v>4.5088946969058262E-2</v>
      </c>
      <c r="J54" s="20">
        <f t="shared" si="10"/>
        <v>4.4085194512725391E-2</v>
      </c>
      <c r="K54" s="20">
        <f t="shared" si="10"/>
        <v>3.8987096670700105E-2</v>
      </c>
      <c r="L54" s="20">
        <f t="shared" si="10"/>
        <v>3.3644154055220095E-2</v>
      </c>
      <c r="M54" s="20">
        <f t="shared" si="10"/>
        <v>2.9970724684836126E-2</v>
      </c>
      <c r="N54" s="20">
        <f t="shared" si="10"/>
        <v>2.9987371788550925E-2</v>
      </c>
      <c r="O54" s="20">
        <f t="shared" si="10"/>
        <v>2.3547172539768332E-2</v>
      </c>
      <c r="P54" s="20">
        <f t="shared" si="10"/>
        <v>2.7740493773621085E-2</v>
      </c>
      <c r="Q54" s="20">
        <f t="shared" si="8"/>
        <v>2.5704778918554508E-2</v>
      </c>
    </row>
    <row r="55" spans="1:17" ht="15" customHeight="1" x14ac:dyDescent="0.15">
      <c r="A55" s="3" t="s">
        <v>109</v>
      </c>
      <c r="B55" s="20" t="e">
        <f t="shared" si="9"/>
        <v>#DIV/0!</v>
      </c>
      <c r="C55" s="20" t="e">
        <f t="shared" si="10"/>
        <v>#DIV/0!</v>
      </c>
      <c r="D55" s="20">
        <f t="shared" si="10"/>
        <v>8.5450679797152568E-2</v>
      </c>
      <c r="E55" s="20">
        <f t="shared" si="10"/>
        <v>0.2427445685260271</v>
      </c>
      <c r="F55" s="20">
        <f t="shared" si="10"/>
        <v>0.50596417215264378</v>
      </c>
      <c r="G55" s="20">
        <f t="shared" si="10"/>
        <v>0.22352533021385035</v>
      </c>
      <c r="H55" s="20">
        <f t="shared" si="10"/>
        <v>0.36833121662434953</v>
      </c>
      <c r="I55" s="20">
        <f t="shared" si="10"/>
        <v>0.27903212208076889</v>
      </c>
      <c r="J55" s="20">
        <f t="shared" si="10"/>
        <v>1.6586656478982036</v>
      </c>
      <c r="K55" s="20">
        <f t="shared" si="10"/>
        <v>2.0697603245034926</v>
      </c>
      <c r="L55" s="20">
        <f t="shared" si="10"/>
        <v>1.9668890063051749</v>
      </c>
      <c r="M55" s="20">
        <f t="shared" si="10"/>
        <v>1.9052795205697859</v>
      </c>
      <c r="N55" s="20">
        <f t="shared" si="10"/>
        <v>2.1751604721282369</v>
      </c>
      <c r="O55" s="20">
        <f t="shared" si="10"/>
        <v>2.1932601504210814</v>
      </c>
      <c r="P55" s="20">
        <f t="shared" si="10"/>
        <v>2.918522155658577</v>
      </c>
      <c r="Q55" s="20">
        <f t="shared" si="8"/>
        <v>2.7784051371577161</v>
      </c>
    </row>
    <row r="56" spans="1:17" ht="15" customHeight="1" x14ac:dyDescent="0.15">
      <c r="A56" s="3" t="s">
        <v>110</v>
      </c>
      <c r="B56" s="20" t="e">
        <f t="shared" si="9"/>
        <v>#DIV/0!</v>
      </c>
      <c r="C56" s="20" t="e">
        <f t="shared" si="10"/>
        <v>#DIV/0!</v>
      </c>
      <c r="D56" s="20">
        <f t="shared" si="10"/>
        <v>1.805236284186619</v>
      </c>
      <c r="E56" s="20">
        <f t="shared" si="10"/>
        <v>1.5780485148600734</v>
      </c>
      <c r="F56" s="20">
        <f t="shared" si="10"/>
        <v>2.0994452816376103</v>
      </c>
      <c r="G56" s="20">
        <f t="shared" si="10"/>
        <v>2.4062704763319691</v>
      </c>
      <c r="H56" s="20">
        <f t="shared" si="10"/>
        <v>2.9153335716405748</v>
      </c>
      <c r="I56" s="20">
        <f t="shared" si="10"/>
        <v>2.7418261529382009</v>
      </c>
      <c r="J56" s="20">
        <f t="shared" si="10"/>
        <v>2.6544615523819579</v>
      </c>
      <c r="K56" s="20">
        <f t="shared" si="10"/>
        <v>2.5719374055007194</v>
      </c>
      <c r="L56" s="20">
        <f t="shared" si="10"/>
        <v>2.4731071161649316</v>
      </c>
      <c r="M56" s="20">
        <f t="shared" si="10"/>
        <v>2.4154471522821708</v>
      </c>
      <c r="N56" s="20">
        <f t="shared" si="10"/>
        <v>2.6014574215481847</v>
      </c>
      <c r="O56" s="20">
        <f t="shared" si="10"/>
        <v>2.2631592623263157</v>
      </c>
      <c r="P56" s="20">
        <f t="shared" si="10"/>
        <v>2.5061421539023958</v>
      </c>
      <c r="Q56" s="20">
        <f t="shared" si="10"/>
        <v>2.164678106988851</v>
      </c>
    </row>
    <row r="57" spans="1:17" ht="15" customHeight="1" x14ac:dyDescent="0.15">
      <c r="A57" s="4" t="s">
        <v>111</v>
      </c>
      <c r="B57" s="20" t="e">
        <f t="shared" si="9"/>
        <v>#DIV/0!</v>
      </c>
      <c r="C57" s="20" t="e">
        <f t="shared" si="10"/>
        <v>#DIV/0!</v>
      </c>
      <c r="D57" s="20">
        <f t="shared" si="10"/>
        <v>0.40288036977367175</v>
      </c>
      <c r="E57" s="20">
        <f t="shared" si="10"/>
        <v>0.33070574224549004</v>
      </c>
      <c r="F57" s="20">
        <f t="shared" si="10"/>
        <v>0.31188209264924299</v>
      </c>
      <c r="G57" s="20">
        <f t="shared" si="10"/>
        <v>0.35661173004266883</v>
      </c>
      <c r="H57" s="20">
        <f t="shared" si="10"/>
        <v>0.45493624826934759</v>
      </c>
      <c r="I57" s="20">
        <f t="shared" si="10"/>
        <v>0.47282691172751029</v>
      </c>
      <c r="J57" s="20">
        <f t="shared" si="10"/>
        <v>0.45125745854131788</v>
      </c>
      <c r="K57" s="20">
        <f t="shared" si="10"/>
        <v>0.41583615291245724</v>
      </c>
      <c r="L57" s="20">
        <f t="shared" si="10"/>
        <v>0.42536143904229795</v>
      </c>
      <c r="M57" s="20">
        <f t="shared" si="10"/>
        <v>0.46725500318636959</v>
      </c>
      <c r="N57" s="20">
        <f t="shared" si="10"/>
        <v>0.48244389318639286</v>
      </c>
      <c r="O57" s="20">
        <f t="shared" si="10"/>
        <v>0.42528549938001048</v>
      </c>
      <c r="P57" s="20">
        <f t="shared" si="10"/>
        <v>0.45649957260285756</v>
      </c>
      <c r="Q57" s="20">
        <f t="shared" si="10"/>
        <v>0.4109712608363616</v>
      </c>
    </row>
    <row r="58" spans="1:17" ht="15" customHeight="1" x14ac:dyDescent="0.15">
      <c r="A58" s="3" t="s">
        <v>112</v>
      </c>
      <c r="B58" s="20" t="e">
        <f t="shared" si="9"/>
        <v>#DIV/0!</v>
      </c>
      <c r="C58" s="20" t="e">
        <f t="shared" si="10"/>
        <v>#DIV/0!</v>
      </c>
      <c r="D58" s="20">
        <f t="shared" si="10"/>
        <v>2.1474561013453766</v>
      </c>
      <c r="E58" s="20">
        <f t="shared" si="10"/>
        <v>3.0485871437259235</v>
      </c>
      <c r="F58" s="20">
        <f t="shared" si="10"/>
        <v>4.9050423953413063</v>
      </c>
      <c r="G58" s="20">
        <f t="shared" si="10"/>
        <v>6.8230527732441439</v>
      </c>
      <c r="H58" s="20">
        <f t="shared" si="10"/>
        <v>4.7962967190953956</v>
      </c>
      <c r="I58" s="20">
        <f t="shared" si="10"/>
        <v>6.4893685186746488</v>
      </c>
      <c r="J58" s="20">
        <f t="shared" si="10"/>
        <v>4.7778732873211913</v>
      </c>
      <c r="K58" s="20">
        <f t="shared" si="10"/>
        <v>5.2218961851778571</v>
      </c>
      <c r="L58" s="20">
        <f t="shared" si="10"/>
        <v>5.8860514837834881</v>
      </c>
      <c r="M58" s="20">
        <f t="shared" si="10"/>
        <v>5.0655752169352963</v>
      </c>
      <c r="N58" s="20">
        <f t="shared" si="10"/>
        <v>2.6109299031072739</v>
      </c>
      <c r="O58" s="20">
        <f t="shared" si="10"/>
        <v>6.1278490424499514</v>
      </c>
      <c r="P58" s="20">
        <f t="shared" si="10"/>
        <v>4.6738789561115999</v>
      </c>
      <c r="Q58" s="20">
        <f t="shared" si="10"/>
        <v>5.4080413229754605</v>
      </c>
    </row>
    <row r="59" spans="1:17" ht="15" customHeight="1" x14ac:dyDescent="0.15">
      <c r="A59" s="3" t="s">
        <v>113</v>
      </c>
      <c r="B59" s="20" t="e">
        <f t="shared" si="9"/>
        <v>#DIV/0!</v>
      </c>
      <c r="C59" s="20" t="e">
        <f t="shared" si="10"/>
        <v>#DIV/0!</v>
      </c>
      <c r="D59" s="20">
        <f t="shared" si="10"/>
        <v>5.1119708568207844</v>
      </c>
      <c r="E59" s="20">
        <f t="shared" si="10"/>
        <v>5.6784109932834035</v>
      </c>
      <c r="F59" s="20">
        <f t="shared" si="10"/>
        <v>5.6135761575426688</v>
      </c>
      <c r="G59" s="20">
        <f t="shared" si="10"/>
        <v>3.1645244051171049</v>
      </c>
      <c r="H59" s="20">
        <f t="shared" si="10"/>
        <v>4.2147668479414655</v>
      </c>
      <c r="I59" s="20">
        <f t="shared" si="10"/>
        <v>3.5482337071073267</v>
      </c>
      <c r="J59" s="20">
        <f t="shared" si="10"/>
        <v>4.0248894518925136</v>
      </c>
      <c r="K59" s="20">
        <f t="shared" si="10"/>
        <v>4.3179113862138223</v>
      </c>
      <c r="L59" s="20">
        <f t="shared" si="10"/>
        <v>3.7870093174410457</v>
      </c>
      <c r="M59" s="20">
        <f t="shared" si="10"/>
        <v>3.833512307560464</v>
      </c>
      <c r="N59" s="20">
        <f t="shared" si="10"/>
        <v>3.1297467143101323</v>
      </c>
      <c r="O59" s="20">
        <f t="shared" si="10"/>
        <v>2.9356497252372589</v>
      </c>
      <c r="P59" s="20">
        <f t="shared" si="10"/>
        <v>3.5152474154569027</v>
      </c>
      <c r="Q59" s="20">
        <f t="shared" si="10"/>
        <v>3.1086844172068742</v>
      </c>
    </row>
    <row r="60" spans="1:17" ht="15" customHeight="1" x14ac:dyDescent="0.15">
      <c r="A60" s="3" t="s">
        <v>114</v>
      </c>
      <c r="B60" s="20" t="e">
        <f t="shared" si="9"/>
        <v>#DIV/0!</v>
      </c>
      <c r="C60" s="20" t="e">
        <f t="shared" si="10"/>
        <v>#DIV/0!</v>
      </c>
      <c r="D60" s="20">
        <f t="shared" si="10"/>
        <v>3.0299265980111318</v>
      </c>
      <c r="E60" s="20">
        <f t="shared" si="10"/>
        <v>1.6501876001730951</v>
      </c>
      <c r="F60" s="20">
        <f t="shared" si="10"/>
        <v>1.041084375201635</v>
      </c>
      <c r="G60" s="20">
        <f t="shared" si="10"/>
        <v>0.94422647761977485</v>
      </c>
      <c r="H60" s="20">
        <f t="shared" si="10"/>
        <v>0.30530701594466275</v>
      </c>
      <c r="I60" s="20">
        <f t="shared" si="10"/>
        <v>0.24817469016103194</v>
      </c>
      <c r="J60" s="20">
        <f t="shared" si="10"/>
        <v>0.29376724826951789</v>
      </c>
      <c r="K60" s="20">
        <f t="shared" si="10"/>
        <v>0.30376594279732655</v>
      </c>
      <c r="L60" s="20">
        <f t="shared" si="10"/>
        <v>0.17228978312759885</v>
      </c>
      <c r="M60" s="20">
        <f t="shared" si="10"/>
        <v>0.14365988486616219</v>
      </c>
      <c r="N60" s="20">
        <f t="shared" si="10"/>
        <v>0.16579488672975892</v>
      </c>
      <c r="O60" s="20">
        <f t="shared" si="10"/>
        <v>0.20934227211332079</v>
      </c>
      <c r="P60" s="20">
        <f t="shared" si="10"/>
        <v>0.16762569687238477</v>
      </c>
      <c r="Q60" s="20">
        <f t="shared" si="10"/>
        <v>0.15924754855083373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2.135813627569958</v>
      </c>
      <c r="E61" s="20">
        <f t="shared" si="11"/>
        <v>0.36313700772021534</v>
      </c>
      <c r="F61" s="20">
        <f t="shared" si="11"/>
        <v>2.1256465131256412</v>
      </c>
      <c r="G61" s="20">
        <f t="shared" si="11"/>
        <v>0</v>
      </c>
      <c r="H61" s="20">
        <f t="shared" si="11"/>
        <v>2.4364586907799973E-3</v>
      </c>
      <c r="I61" s="20">
        <f t="shared" si="11"/>
        <v>5.5003793946547509E-2</v>
      </c>
      <c r="J61" s="20">
        <f t="shared" si="11"/>
        <v>3.6025529533393989E-3</v>
      </c>
      <c r="K61" s="20">
        <f t="shared" si="11"/>
        <v>0.30664397373348551</v>
      </c>
      <c r="L61" s="20">
        <f t="shared" si="11"/>
        <v>2.1392236682509884E-3</v>
      </c>
      <c r="M61" s="20">
        <f t="shared" si="11"/>
        <v>3.4057641687313782E-3</v>
      </c>
      <c r="N61" s="20">
        <f t="shared" si="11"/>
        <v>3.2104127444213343E-2</v>
      </c>
      <c r="O61" s="20">
        <f t="shared" si="11"/>
        <v>2.5500022352867697E-3</v>
      </c>
      <c r="P61" s="20">
        <f t="shared" si="11"/>
        <v>1.9712237177637723E-3</v>
      </c>
      <c r="Q61" s="20">
        <f t="shared" si="11"/>
        <v>0.73124670212434062</v>
      </c>
    </row>
    <row r="62" spans="1:17" ht="15" customHeight="1" x14ac:dyDescent="0.15">
      <c r="A62" s="3" t="s">
        <v>116</v>
      </c>
      <c r="B62" s="20" t="e">
        <f t="shared" si="9"/>
        <v>#DIV/0!</v>
      </c>
      <c r="C62" s="20" t="e">
        <f t="shared" si="11"/>
        <v>#DIV/0!</v>
      </c>
      <c r="D62" s="20">
        <f t="shared" si="11"/>
        <v>1.8134694354234415</v>
      </c>
      <c r="E62" s="20">
        <f t="shared" si="11"/>
        <v>1.9706611898146229</v>
      </c>
      <c r="F62" s="20">
        <f t="shared" si="11"/>
        <v>6.6753893551240742</v>
      </c>
      <c r="G62" s="20">
        <f t="shared" si="11"/>
        <v>4.5359158252351071</v>
      </c>
      <c r="H62" s="20">
        <f t="shared" si="11"/>
        <v>1.1287278243923251</v>
      </c>
      <c r="I62" s="20">
        <f t="shared" si="11"/>
        <v>0</v>
      </c>
      <c r="J62" s="20">
        <f t="shared" si="11"/>
        <v>2.8527527693578572</v>
      </c>
      <c r="K62" s="20">
        <f t="shared" si="11"/>
        <v>3.2829997700720641</v>
      </c>
      <c r="L62" s="20">
        <f t="shared" si="11"/>
        <v>3.2507373589832729</v>
      </c>
      <c r="M62" s="20">
        <f t="shared" si="11"/>
        <v>2.2636451149382042</v>
      </c>
      <c r="N62" s="20">
        <f t="shared" si="11"/>
        <v>3.6508037585819006</v>
      </c>
      <c r="O62" s="20">
        <f t="shared" si="11"/>
        <v>2.8591012404146947</v>
      </c>
      <c r="P62" s="20">
        <f t="shared" si="11"/>
        <v>6.0118918550828004</v>
      </c>
      <c r="Q62" s="20">
        <f t="shared" si="11"/>
        <v>8.4402726741244436</v>
      </c>
    </row>
    <row r="63" spans="1:17" ht="15" customHeight="1" x14ac:dyDescent="0.15">
      <c r="A63" s="3" t="s">
        <v>117</v>
      </c>
      <c r="B63" s="20" t="e">
        <f t="shared" si="9"/>
        <v>#DIV/0!</v>
      </c>
      <c r="C63" s="20" t="e">
        <f t="shared" si="11"/>
        <v>#DIV/0!</v>
      </c>
      <c r="D63" s="20">
        <f t="shared" si="11"/>
        <v>3.9576431570907018</v>
      </c>
      <c r="E63" s="20">
        <f t="shared" si="11"/>
        <v>4.5815467223861184</v>
      </c>
      <c r="F63" s="20">
        <f t="shared" si="11"/>
        <v>2.4663831265275258</v>
      </c>
      <c r="G63" s="20">
        <f t="shared" si="11"/>
        <v>3.7164763362421813</v>
      </c>
      <c r="H63" s="20">
        <f t="shared" si="11"/>
        <v>3.5851893298784465</v>
      </c>
      <c r="I63" s="20">
        <f t="shared" si="11"/>
        <v>3.8097293651462776</v>
      </c>
      <c r="J63" s="20">
        <f t="shared" si="11"/>
        <v>4.1661597958441616</v>
      </c>
      <c r="K63" s="20">
        <f t="shared" si="11"/>
        <v>3.0125120429081385</v>
      </c>
      <c r="L63" s="20">
        <f t="shared" si="11"/>
        <v>1.5317140656798514</v>
      </c>
      <c r="M63" s="20">
        <f t="shared" si="11"/>
        <v>3.9122725840578236</v>
      </c>
      <c r="N63" s="20">
        <f t="shared" si="11"/>
        <v>4.8742885275547785</v>
      </c>
      <c r="O63" s="20">
        <f t="shared" si="11"/>
        <v>4.0337807511305952</v>
      </c>
      <c r="P63" s="20">
        <f t="shared" si="11"/>
        <v>3.2056577704742941</v>
      </c>
      <c r="Q63" s="20">
        <f t="shared" si="11"/>
        <v>2.0117719748730698</v>
      </c>
    </row>
    <row r="64" spans="1:17" ht="15" customHeight="1" x14ac:dyDescent="0.15">
      <c r="A64" s="3" t="s">
        <v>118</v>
      </c>
      <c r="B64" s="20" t="e">
        <f t="shared" si="9"/>
        <v>#DIV/0!</v>
      </c>
      <c r="C64" s="20" t="e">
        <f t="shared" si="11"/>
        <v>#DIV/0!</v>
      </c>
      <c r="D64" s="20">
        <f t="shared" si="11"/>
        <v>2.5708105410449789</v>
      </c>
      <c r="E64" s="20">
        <f t="shared" si="11"/>
        <v>2.1847814319038195</v>
      </c>
      <c r="F64" s="20">
        <f t="shared" si="11"/>
        <v>2.1811093040603162</v>
      </c>
      <c r="G64" s="20">
        <f t="shared" si="11"/>
        <v>2.1362027054765762</v>
      </c>
      <c r="H64" s="20">
        <f t="shared" si="11"/>
        <v>2.5878258167162875</v>
      </c>
      <c r="I64" s="20">
        <f t="shared" si="11"/>
        <v>2.6240957760728438</v>
      </c>
      <c r="J64" s="20">
        <f t="shared" si="11"/>
        <v>2.1974902772960414</v>
      </c>
      <c r="K64" s="20">
        <f t="shared" si="11"/>
        <v>2.2908339904575188</v>
      </c>
      <c r="L64" s="20">
        <f t="shared" si="11"/>
        <v>2.7785224337244574</v>
      </c>
      <c r="M64" s="20">
        <f t="shared" si="11"/>
        <v>2.03251253360816</v>
      </c>
      <c r="N64" s="20">
        <f t="shared" si="11"/>
        <v>2.4672551129791871</v>
      </c>
      <c r="O64" s="20">
        <f t="shared" si="11"/>
        <v>2.1652746828515417</v>
      </c>
      <c r="P64" s="20">
        <f t="shared" si="11"/>
        <v>2.9034691745411081</v>
      </c>
      <c r="Q64" s="20">
        <f t="shared" si="11"/>
        <v>3.0237535216903573</v>
      </c>
    </row>
    <row r="65" spans="1:17" ht="15" customHeight="1" x14ac:dyDescent="0.15">
      <c r="A65" s="3" t="s">
        <v>119</v>
      </c>
      <c r="B65" s="20" t="e">
        <f t="shared" si="9"/>
        <v>#DIV/0!</v>
      </c>
      <c r="C65" s="20" t="e">
        <f t="shared" si="11"/>
        <v>#DIV/0!</v>
      </c>
      <c r="D65" s="20">
        <f t="shared" si="11"/>
        <v>2.8816029328878487</v>
      </c>
      <c r="E65" s="20">
        <f t="shared" si="11"/>
        <v>7.0870105633723632</v>
      </c>
      <c r="F65" s="20">
        <f t="shared" si="11"/>
        <v>8.2119302739702071</v>
      </c>
      <c r="G65" s="20">
        <f t="shared" si="11"/>
        <v>6.9415946603724814</v>
      </c>
      <c r="H65" s="20">
        <f t="shared" si="11"/>
        <v>7.0572111169305938</v>
      </c>
      <c r="I65" s="20">
        <f t="shared" si="11"/>
        <v>6.7296180760475517</v>
      </c>
      <c r="J65" s="20">
        <f t="shared" si="11"/>
        <v>4.1906906680473659</v>
      </c>
      <c r="K65" s="20">
        <f t="shared" si="11"/>
        <v>8.6356655029775826</v>
      </c>
      <c r="L65" s="20">
        <f t="shared" si="11"/>
        <v>10.896577062615526</v>
      </c>
      <c r="M65" s="20">
        <f t="shared" si="11"/>
        <v>7.3897162079683163</v>
      </c>
      <c r="N65" s="20">
        <f t="shared" si="11"/>
        <v>4.4857580269579413</v>
      </c>
      <c r="O65" s="20">
        <f t="shared" si="11"/>
        <v>14.799276896834495</v>
      </c>
      <c r="P65" s="20">
        <f t="shared" si="11"/>
        <v>10.126713844620978</v>
      </c>
      <c r="Q65" s="20">
        <f t="shared" si="11"/>
        <v>12.655703815837127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0.28752597656081186</v>
      </c>
      <c r="O66" s="20">
        <f t="shared" si="11"/>
        <v>0.24370274527107735</v>
      </c>
      <c r="P66" s="20">
        <f t="shared" si="11"/>
        <v>0.46771762757849505</v>
      </c>
      <c r="Q66" s="20">
        <f t="shared" si="11"/>
        <v>0.44084713184856023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1.9262476466528007</v>
      </c>
      <c r="O67" s="20">
        <f t="shared" si="11"/>
        <v>3.5700031294014769</v>
      </c>
      <c r="P67" s="20">
        <f t="shared" si="11"/>
        <v>7.4010490494221619</v>
      </c>
      <c r="Q67" s="20">
        <f t="shared" si="11"/>
        <v>4.9069676906528201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</v>
      </c>
      <c r="E68" s="21">
        <f t="shared" si="12"/>
        <v>99.999999999999986</v>
      </c>
      <c r="F68" s="21">
        <f t="shared" si="12"/>
        <v>100.00000000000001</v>
      </c>
      <c r="G68" s="21">
        <f t="shared" si="12"/>
        <v>100</v>
      </c>
      <c r="H68" s="21">
        <f t="shared" si="12"/>
        <v>100</v>
      </c>
      <c r="I68" s="21">
        <f t="shared" si="12"/>
        <v>100.00000000000003</v>
      </c>
      <c r="J68" s="21">
        <f t="shared" si="12"/>
        <v>100.00000000000003</v>
      </c>
      <c r="K68" s="21">
        <f t="shared" si="12"/>
        <v>100</v>
      </c>
      <c r="L68" s="21">
        <f t="shared" si="12"/>
        <v>100</v>
      </c>
      <c r="M68" s="21">
        <f t="shared" si="12"/>
        <v>100</v>
      </c>
      <c r="N68" s="21">
        <f t="shared" si="12"/>
        <v>100.00000000000003</v>
      </c>
      <c r="O68" s="21">
        <f>SUM(O40:O65)-O52-O53</f>
        <v>99.999999999999986</v>
      </c>
      <c r="P68" s="21">
        <f>SUM(P40:P65)-P52-P53</f>
        <v>99.999999999999957</v>
      </c>
      <c r="Q68" s="21">
        <f>SUM(Q40:Q65)-Q52-Q53</f>
        <v>99.999999999999986</v>
      </c>
    </row>
    <row r="69" spans="1:17" ht="15" customHeight="1" x14ac:dyDescent="0.15">
      <c r="A69" s="3" t="s">
        <v>1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74.057739416048335</v>
      </c>
      <c r="E69" s="20">
        <f t="shared" si="13"/>
        <v>71.284178521988849</v>
      </c>
      <c r="F69" s="20">
        <f t="shared" si="13"/>
        <v>63.862546952667131</v>
      </c>
      <c r="G69" s="20">
        <f t="shared" si="13"/>
        <v>68.751599280104131</v>
      </c>
      <c r="H69" s="20">
        <f t="shared" si="13"/>
        <v>72.58363783387577</v>
      </c>
      <c r="I69" s="20">
        <f t="shared" si="13"/>
        <v>73.002090886097292</v>
      </c>
      <c r="J69" s="20">
        <f t="shared" si="13"/>
        <v>72.728389290196532</v>
      </c>
      <c r="K69" s="20">
        <f t="shared" si="13"/>
        <v>67.570237322745527</v>
      </c>
      <c r="L69" s="20">
        <f t="shared" si="13"/>
        <v>66.8296017094641</v>
      </c>
      <c r="M69" s="20">
        <f t="shared" si="13"/>
        <v>70.567718709858525</v>
      </c>
      <c r="N69" s="20">
        <f t="shared" si="13"/>
        <v>73.324257155471997</v>
      </c>
      <c r="O69" s="20">
        <f t="shared" si="13"/>
        <v>61.985470474605449</v>
      </c>
      <c r="P69" s="20">
        <f t="shared" si="13"/>
        <v>63.512380180958338</v>
      </c>
      <c r="Q69" s="20">
        <f>+Q33/Q$32*100</f>
        <v>59.107223517634566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25.942260583951665</v>
      </c>
      <c r="E70" s="20">
        <f t="shared" si="13"/>
        <v>28.715821478011151</v>
      </c>
      <c r="F70" s="20">
        <f t="shared" si="13"/>
        <v>36.137453047332876</v>
      </c>
      <c r="G70" s="20">
        <f t="shared" si="13"/>
        <v>31.248400719895859</v>
      </c>
      <c r="H70" s="20">
        <f t="shared" si="13"/>
        <v>27.41636216612423</v>
      </c>
      <c r="I70" s="20">
        <f t="shared" si="13"/>
        <v>26.997909113902708</v>
      </c>
      <c r="J70" s="20">
        <f t="shared" si="13"/>
        <v>27.271610709803468</v>
      </c>
      <c r="K70" s="20">
        <f t="shared" si="13"/>
        <v>32.429762677254466</v>
      </c>
      <c r="L70" s="20">
        <f t="shared" si="13"/>
        <v>33.1703982905359</v>
      </c>
      <c r="M70" s="20">
        <f t="shared" si="13"/>
        <v>29.432281290141489</v>
      </c>
      <c r="N70" s="20">
        <f t="shared" si="13"/>
        <v>26.675742844527999</v>
      </c>
      <c r="O70" s="20">
        <f t="shared" si="13"/>
        <v>38.014529525394551</v>
      </c>
      <c r="P70" s="20">
        <f t="shared" si="13"/>
        <v>36.487619819041662</v>
      </c>
      <c r="Q70" s="20">
        <f>+Q34/Q$32*100</f>
        <v>40.892776482365434</v>
      </c>
    </row>
    <row r="71" spans="1:17" ht="15" customHeight="1" x14ac:dyDescent="0.15">
      <c r="A71" s="3" t="s">
        <v>3</v>
      </c>
      <c r="B71" s="20" t="e">
        <f>+B35/$B$32*100</f>
        <v>#DIV/0!</v>
      </c>
      <c r="C71" s="20" t="e">
        <f t="shared" si="13"/>
        <v>#DIV/0!</v>
      </c>
      <c r="D71" s="20">
        <f t="shared" si="13"/>
        <v>69.609389564426408</v>
      </c>
      <c r="E71" s="20">
        <f t="shared" si="13"/>
        <v>65.680958590462353</v>
      </c>
      <c r="F71" s="20">
        <f t="shared" si="13"/>
        <v>68.810720374065554</v>
      </c>
      <c r="G71" s="20">
        <f t="shared" si="13"/>
        <v>70.387027017788185</v>
      </c>
      <c r="H71" s="20">
        <f t="shared" si="13"/>
        <v>69.774673574169043</v>
      </c>
      <c r="I71" s="20">
        <f t="shared" si="13"/>
        <v>67.553309164488667</v>
      </c>
      <c r="J71" s="20">
        <f t="shared" si="13"/>
        <v>70.565232180348829</v>
      </c>
      <c r="K71" s="20">
        <f t="shared" si="13"/>
        <v>64.394636860121722</v>
      </c>
      <c r="L71" s="20">
        <f t="shared" si="13"/>
        <v>60.580345949866178</v>
      </c>
      <c r="M71" s="20">
        <f t="shared" si="13"/>
        <v>62.068863917861208</v>
      </c>
      <c r="N71" s="20">
        <f t="shared" si="13"/>
        <v>69.000819008042441</v>
      </c>
      <c r="O71" s="20">
        <f t="shared" si="13"/>
        <v>60.779077328494999</v>
      </c>
      <c r="P71" s="20">
        <f t="shared" si="13"/>
        <v>65.635316444127454</v>
      </c>
      <c r="Q71" s="20">
        <f>+Q35/Q$32*100</f>
        <v>62.813221887178408</v>
      </c>
    </row>
    <row r="72" spans="1:17" ht="15" customHeight="1" x14ac:dyDescent="0.15">
      <c r="A72" s="3" t="s">
        <v>2</v>
      </c>
      <c r="B72" s="20" t="e">
        <f>+B36/$B$32*100</f>
        <v>#DIV/0!</v>
      </c>
      <c r="C72" s="20" t="e">
        <f t="shared" si="13"/>
        <v>#DIV/0!</v>
      </c>
      <c r="D72" s="20">
        <f t="shared" si="13"/>
        <v>30.390610435573596</v>
      </c>
      <c r="E72" s="20">
        <f t="shared" si="13"/>
        <v>34.319041409537654</v>
      </c>
      <c r="F72" s="20">
        <f t="shared" si="13"/>
        <v>31.189279625934457</v>
      </c>
      <c r="G72" s="20">
        <f t="shared" si="13"/>
        <v>29.612972982211815</v>
      </c>
      <c r="H72" s="20">
        <f t="shared" si="13"/>
        <v>30.225326425830961</v>
      </c>
      <c r="I72" s="20">
        <f t="shared" si="13"/>
        <v>32.44669083551134</v>
      </c>
      <c r="J72" s="20">
        <f t="shared" si="13"/>
        <v>29.434767819651171</v>
      </c>
      <c r="K72" s="20">
        <f t="shared" si="13"/>
        <v>35.605363139878285</v>
      </c>
      <c r="L72" s="20">
        <f t="shared" si="13"/>
        <v>39.419654050133829</v>
      </c>
      <c r="M72" s="20">
        <f t="shared" si="13"/>
        <v>37.931136082138792</v>
      </c>
      <c r="N72" s="20">
        <f t="shared" si="13"/>
        <v>30.999180991957566</v>
      </c>
      <c r="O72" s="20">
        <f t="shared" si="13"/>
        <v>39.220922671505001</v>
      </c>
      <c r="P72" s="20">
        <f t="shared" si="13"/>
        <v>34.364683555872546</v>
      </c>
      <c r="Q72" s="20">
        <f>+Q36/Q$32*100</f>
        <v>37.1867781128216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516"/>
  <sheetViews>
    <sheetView view="pageBreakPreview" zoomScaleNormal="100" workbookViewId="0">
      <pane xSplit="1" ySplit="3" topLeftCell="Z20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4.77734375" style="10" customWidth="1"/>
    <col min="2" max="3" width="8.6640625" style="10" hidden="1" customWidth="1"/>
    <col min="4" max="32" width="9.77734375" style="10" customWidth="1"/>
    <col min="33" max="16384" width="9" style="10"/>
  </cols>
  <sheetData>
    <row r="1" spans="1:32" ht="18" customHeight="1" x14ac:dyDescent="0.2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10" t="s">
        <v>167</v>
      </c>
      <c r="M1" s="24"/>
      <c r="N1" s="24"/>
      <c r="O1" s="24"/>
      <c r="P1" s="24"/>
      <c r="Q1" s="24"/>
      <c r="U1" s="10" t="s">
        <v>167</v>
      </c>
      <c r="X1" s="55"/>
      <c r="AE1" s="10" t="s">
        <v>279</v>
      </c>
    </row>
    <row r="2" spans="1:32" ht="18" customHeight="1" x14ac:dyDescent="0.15">
      <c r="K2" s="18"/>
      <c r="L2" s="127" t="s">
        <v>148</v>
      </c>
      <c r="N2" s="35" t="s">
        <v>251</v>
      </c>
      <c r="U2" s="18"/>
      <c r="V2" s="127" t="s">
        <v>148</v>
      </c>
      <c r="X2" s="18"/>
      <c r="Y2" s="18"/>
      <c r="Z2" s="18"/>
      <c r="AA2" s="18"/>
      <c r="AB2" s="18"/>
      <c r="AD2" s="18"/>
      <c r="AE2" s="18"/>
      <c r="AF2" s="127" t="s">
        <v>148</v>
      </c>
    </row>
    <row r="3" spans="1:32" ht="18" customHeight="1" x14ac:dyDescent="0.15">
      <c r="A3" s="5"/>
      <c r="B3" s="39" t="s">
        <v>168</v>
      </c>
      <c r="C3" s="39" t="s">
        <v>169</v>
      </c>
      <c r="D3" s="109" t="s">
        <v>170</v>
      </c>
      <c r="E3" s="109" t="s">
        <v>171</v>
      </c>
      <c r="F3" s="109" t="s">
        <v>172</v>
      </c>
      <c r="G3" s="109" t="s">
        <v>173</v>
      </c>
      <c r="H3" s="110" t="s">
        <v>174</v>
      </c>
      <c r="I3" s="109" t="s">
        <v>175</v>
      </c>
      <c r="J3" s="110" t="s">
        <v>176</v>
      </c>
      <c r="K3" s="110" t="s">
        <v>177</v>
      </c>
      <c r="L3" s="109" t="s">
        <v>178</v>
      </c>
      <c r="M3" s="109" t="s">
        <v>179</v>
      </c>
      <c r="N3" s="109" t="s">
        <v>180</v>
      </c>
      <c r="O3" s="109" t="s">
        <v>181</v>
      </c>
      <c r="P3" s="109" t="s">
        <v>182</v>
      </c>
      <c r="Q3" s="109" t="s">
        <v>183</v>
      </c>
      <c r="R3" s="39" t="s">
        <v>164</v>
      </c>
      <c r="S3" s="39" t="s">
        <v>252</v>
      </c>
      <c r="T3" s="39" t="s">
        <v>253</v>
      </c>
      <c r="U3" s="39" t="s">
        <v>261</v>
      </c>
      <c r="V3" s="39" t="s">
        <v>262</v>
      </c>
      <c r="W3" s="39" t="s">
        <v>263</v>
      </c>
      <c r="X3" s="39" t="s">
        <v>264</v>
      </c>
      <c r="Y3" s="39" t="s">
        <v>268</v>
      </c>
      <c r="Z3" s="39" t="s">
        <v>272</v>
      </c>
      <c r="AA3" s="39" t="s">
        <v>273</v>
      </c>
      <c r="AB3" s="39" t="s">
        <v>274</v>
      </c>
      <c r="AC3" s="39" t="s">
        <v>275</v>
      </c>
      <c r="AD3" s="39" t="s">
        <v>278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1" t="s">
        <v>31</v>
      </c>
      <c r="B4" s="11"/>
      <c r="C4" s="11"/>
      <c r="D4" s="125">
        <f>税・日光市!D4+税・今市市!D4+税・足尾町!D4+税・栗山村!D4+税・藤原町!D4</f>
        <v>5922645</v>
      </c>
      <c r="E4" s="126">
        <f>税・日光市!E4+税・今市市!E4+税・足尾町!E4+税・栗山村!E4+税・藤原町!E4</f>
        <v>6194002</v>
      </c>
      <c r="F4" s="126">
        <f>税・日光市!F4+税・今市市!F4+税・足尾町!F4+税・栗山村!F4+税・藤原町!F4</f>
        <v>5861345</v>
      </c>
      <c r="G4" s="126">
        <f>税・日光市!G4+税・今市市!G4+税・足尾町!G4+税・栗山村!G4+税・藤原町!G4</f>
        <v>5026632</v>
      </c>
      <c r="H4" s="126">
        <f>税・日光市!H4+税・今市市!H4+税・足尾町!H4+税・栗山村!H4+税・藤原町!H4</f>
        <v>5284607</v>
      </c>
      <c r="I4" s="126">
        <f>税・日光市!I4+税・今市市!I4+税・足尾町!I4+税・栗山村!I4+税・藤原町!I4</f>
        <v>5028719</v>
      </c>
      <c r="J4" s="126">
        <f>税・日光市!J4+税・今市市!J4+税・足尾町!J4+税・栗山村!J4+税・藤原町!J4</f>
        <v>5336670</v>
      </c>
      <c r="K4" s="126">
        <f>税・日光市!K4+税・今市市!K4+税・足尾町!K4+税・栗山村!K4+税・藤原町!K4</f>
        <v>4914153</v>
      </c>
      <c r="L4" s="126">
        <f>税・日光市!L4+税・今市市!L4+税・足尾町!L4+税・栗山村!L4+税・藤原町!L4</f>
        <v>4684871</v>
      </c>
      <c r="M4" s="126">
        <f>税・日光市!M4+税・今市市!M4+税・足尾町!M4+税・栗山村!M4+税・藤原町!M4</f>
        <v>4739115</v>
      </c>
      <c r="N4" s="126">
        <f>税・日光市!N4+税・今市市!N4+税・足尾町!N4+税・栗山村!N4+税・藤原町!N4</f>
        <v>4593238</v>
      </c>
      <c r="O4" s="126">
        <f>税・日光市!O4+税・今市市!O4+税・足尾町!O4+税・栗山村!O4+税・藤原町!O4</f>
        <v>4052883</v>
      </c>
      <c r="P4" s="126">
        <f>税・日光市!P4+税・今市市!P4+税・足尾町!P4+税・栗山村!P4+税・藤原町!P4</f>
        <v>3867955</v>
      </c>
      <c r="Q4" s="126">
        <f>税・日光市!Q4+税・今市市!Q4+税・足尾町!Q4+税・栗山村!Q4+税・藤原町!Q4</f>
        <v>3861389</v>
      </c>
      <c r="R4" s="13">
        <f>SUM(R5:R8)</f>
        <v>4029573</v>
      </c>
      <c r="S4" s="13">
        <f>SUM(S5:S8)</f>
        <v>4392049</v>
      </c>
      <c r="T4" s="13">
        <v>5317098</v>
      </c>
      <c r="U4" s="13">
        <v>5351089</v>
      </c>
      <c r="V4" s="13">
        <v>4939659</v>
      </c>
      <c r="W4" s="13">
        <v>4556736</v>
      </c>
      <c r="X4" s="13">
        <v>4545774</v>
      </c>
      <c r="Y4" s="13">
        <v>4562459</v>
      </c>
      <c r="Z4" s="13">
        <f>SUM(Z5:Z8)</f>
        <v>4628222</v>
      </c>
      <c r="AA4" s="13">
        <f t="shared" ref="AA4:AB4" si="0">SUM(AA5:AA8)</f>
        <v>4518458</v>
      </c>
      <c r="AB4" s="13">
        <f t="shared" si="0"/>
        <v>4406977</v>
      </c>
      <c r="AC4" s="100">
        <v>4442362</v>
      </c>
      <c r="AD4" s="100">
        <f>SUM(AD5:AD8)</f>
        <v>4672701</v>
      </c>
      <c r="AE4" s="100">
        <v>4595406</v>
      </c>
      <c r="AF4" s="100">
        <v>4508899</v>
      </c>
    </row>
    <row r="5" spans="1:32" ht="18" customHeight="1" x14ac:dyDescent="0.15">
      <c r="A5" s="11" t="s">
        <v>32</v>
      </c>
      <c r="B5" s="11"/>
      <c r="C5" s="11"/>
      <c r="D5" s="125">
        <f>税・日光市!D5+税・今市市!D5+税・足尾町!D5+税・栗山村!D5+税・藤原町!D5</f>
        <v>62246</v>
      </c>
      <c r="E5" s="126">
        <f>税・日光市!E5+税・今市市!E5+税・足尾町!E5+税・栗山村!E5+税・藤原町!E5</f>
        <v>64559</v>
      </c>
      <c r="F5" s="126">
        <f>税・日光市!F5+税・今市市!F5+税・足尾町!F5+税・栗山村!F5+税・藤原町!F5</f>
        <v>63673</v>
      </c>
      <c r="G5" s="126">
        <f>税・日光市!G5+税・今市市!G5+税・足尾町!G5+税・栗山村!G5+税・藤原町!G5</f>
        <v>65966</v>
      </c>
      <c r="H5" s="126">
        <f>税・日光市!H5+税・今市市!H5+税・足尾町!H5+税・栗山村!H5+税・藤原町!H5</f>
        <v>67297</v>
      </c>
      <c r="I5" s="126">
        <f>税・日光市!I5+税・今市市!I5+税・足尾町!I5+税・栗山村!I5+税・藤原町!I5</f>
        <v>86487</v>
      </c>
      <c r="J5" s="126">
        <f>税・日光市!J5+税・今市市!J5+税・足尾町!J5+税・栗山村!J5+税・藤原町!J5</f>
        <v>86722</v>
      </c>
      <c r="K5" s="126">
        <f>税・日光市!K5+税・今市市!K5+税・足尾町!K5+税・栗山村!K5+税・藤原町!K5</f>
        <v>86334</v>
      </c>
      <c r="L5" s="126">
        <f>税・日光市!L5+税・今市市!L5+税・足尾町!L5+税・栗山村!L5+税・藤原町!L5</f>
        <v>87072</v>
      </c>
      <c r="M5" s="126">
        <f>税・日光市!M5+税・今市市!M5+税・足尾町!M5+税・栗山村!M5+税・藤原町!M5</f>
        <v>86953</v>
      </c>
      <c r="N5" s="126">
        <f>税・日光市!N5+税・今市市!N5+税・足尾町!N5+税・栗山村!N5+税・藤原町!N5</f>
        <v>86972</v>
      </c>
      <c r="O5" s="126">
        <f>税・日光市!O5+税・今市市!O5+税・足尾町!O5+税・栗山村!O5+税・藤原町!O5</f>
        <v>83276</v>
      </c>
      <c r="P5" s="126">
        <f>税・日光市!P5+税・今市市!P5+税・足尾町!P5+税・栗山村!P5+税・藤原町!P5</f>
        <v>80764</v>
      </c>
      <c r="Q5" s="126">
        <f>税・日光市!Q5+税・今市市!Q5+税・足尾町!Q5+税・栗山村!Q5+税・藤原町!Q5</f>
        <v>105483</v>
      </c>
      <c r="R5" s="13">
        <v>114686</v>
      </c>
      <c r="S5" s="13">
        <v>133032</v>
      </c>
      <c r="T5" s="13">
        <v>133927</v>
      </c>
      <c r="U5" s="13">
        <v>138780</v>
      </c>
      <c r="V5" s="13">
        <v>137705</v>
      </c>
      <c r="W5" s="13">
        <v>134712</v>
      </c>
      <c r="X5" s="13">
        <v>134450</v>
      </c>
      <c r="Y5" s="13">
        <v>132431</v>
      </c>
      <c r="Z5" s="13">
        <v>133029</v>
      </c>
      <c r="AA5" s="13">
        <v>153607</v>
      </c>
      <c r="AB5" s="13">
        <v>154544</v>
      </c>
      <c r="AC5" s="100">
        <v>154370</v>
      </c>
      <c r="AD5" s="100">
        <v>153577</v>
      </c>
      <c r="AE5" s="100">
        <v>153390</v>
      </c>
      <c r="AF5" s="100">
        <v>152621</v>
      </c>
    </row>
    <row r="6" spans="1:32" ht="18" customHeight="1" x14ac:dyDescent="0.15">
      <c r="A6" s="11" t="s">
        <v>33</v>
      </c>
      <c r="B6" s="11"/>
      <c r="C6" s="11"/>
      <c r="D6" s="125">
        <f>税・日光市!D6+税・今市市!D6+税・足尾町!D6+税・栗山村!D6+税・藤原町!D6</f>
        <v>4035913</v>
      </c>
      <c r="E6" s="126">
        <f>税・日光市!E6+税・今市市!E6+税・足尾町!E6+税・栗山村!E6+税・藤原町!E6</f>
        <v>4535257</v>
      </c>
      <c r="F6" s="126">
        <f>税・日光市!F6+税・今市市!F6+税・足尾町!F6+税・栗山村!F6+税・藤原町!F6</f>
        <v>4449780</v>
      </c>
      <c r="G6" s="126">
        <f>税・日光市!G6+税・今市市!G6+税・足尾町!G6+税・栗山村!G6+税・藤原町!G6</f>
        <v>3741407</v>
      </c>
      <c r="H6" s="126">
        <f>税・日光市!H6+税・今市市!H6+税・足尾町!H6+税・栗山村!H6+税・藤原町!H6</f>
        <v>3917061</v>
      </c>
      <c r="I6" s="126">
        <f>税・日光市!I6+税・今市市!I6+税・足尾町!I6+税・栗山村!I6+税・藤原町!I6</f>
        <v>3716517</v>
      </c>
      <c r="J6" s="126">
        <f>税・日光市!J6+税・今市市!J6+税・足尾町!J6+税・栗山村!J6+税・藤原町!J6</f>
        <v>4198428</v>
      </c>
      <c r="K6" s="126">
        <f>税・日光市!K6+税・今市市!K6+税・足尾町!K6+税・栗山村!K6+税・藤原町!K6</f>
        <v>3581757</v>
      </c>
      <c r="L6" s="126">
        <f>税・日光市!L6+税・今市市!L6+税・足尾町!L6+税・栗山村!L6+税・藤原町!L6</f>
        <v>3524066</v>
      </c>
      <c r="M6" s="126">
        <f>税・日光市!M6+税・今市市!M6+税・足尾町!M6+税・栗山村!M6+税・藤原町!M6</f>
        <v>3392212</v>
      </c>
      <c r="N6" s="126">
        <f>税・日光市!N6+税・今市市!N6+税・足尾町!N6+税・栗山村!N6+税・藤原町!N6</f>
        <v>3323048</v>
      </c>
      <c r="O6" s="126">
        <f>税・日光市!O6+税・今市市!O6+税・足尾町!O6+税・栗山村!O6+税・藤原町!O6</f>
        <v>3127638</v>
      </c>
      <c r="P6" s="126">
        <f>税・日光市!P6+税・今市市!P6+税・足尾町!P6+税・栗山村!P6+税・藤原町!P6</f>
        <v>2905202</v>
      </c>
      <c r="Q6" s="126">
        <f>税・日光市!Q6+税・今市市!Q6+税・足尾町!Q6+税・栗山村!Q6+税・藤原町!Q6</f>
        <v>2696119</v>
      </c>
      <c r="R6" s="14">
        <v>2753204</v>
      </c>
      <c r="S6" s="14">
        <v>3011622</v>
      </c>
      <c r="T6" s="14">
        <v>3920034</v>
      </c>
      <c r="U6" s="14">
        <v>4033847</v>
      </c>
      <c r="V6" s="14">
        <v>3917639</v>
      </c>
      <c r="W6" s="14">
        <v>3564024</v>
      </c>
      <c r="X6" s="14">
        <v>3510983</v>
      </c>
      <c r="Y6" s="14">
        <v>3564971</v>
      </c>
      <c r="Z6" s="14">
        <v>3578855</v>
      </c>
      <c r="AA6" s="14">
        <v>3565716</v>
      </c>
      <c r="AB6" s="14">
        <v>3501491</v>
      </c>
      <c r="AC6" s="101">
        <v>3566323</v>
      </c>
      <c r="AD6" s="101">
        <v>3577868</v>
      </c>
      <c r="AE6" s="101">
        <v>3617247</v>
      </c>
      <c r="AF6" s="101">
        <v>3569101</v>
      </c>
    </row>
    <row r="7" spans="1:32" ht="18" customHeight="1" x14ac:dyDescent="0.15">
      <c r="A7" s="11" t="s">
        <v>34</v>
      </c>
      <c r="B7" s="11"/>
      <c r="C7" s="11"/>
      <c r="D7" s="125">
        <f>税・日光市!D7+税・今市市!D7+税・足尾町!D7+税・栗山村!D7+税・藤原町!D7</f>
        <v>267077</v>
      </c>
      <c r="E7" s="126">
        <f>税・日光市!E7+税・今市市!E7+税・足尾町!E7+税・栗山村!E7+税・藤原町!E7</f>
        <v>265017</v>
      </c>
      <c r="F7" s="126">
        <f>税・日光市!F7+税・今市市!F7+税・足尾町!F7+税・栗山村!F7+税・藤原町!F7</f>
        <v>271370</v>
      </c>
      <c r="G7" s="126">
        <f>税・日光市!G7+税・今市市!G7+税・足尾町!G7+税・栗山村!G7+税・藤原町!G7</f>
        <v>294656</v>
      </c>
      <c r="H7" s="126">
        <f>税・日光市!H7+税・今市市!H7+税・足尾町!H7+税・栗山村!H7+税・藤原町!H7</f>
        <v>305952</v>
      </c>
      <c r="I7" s="126">
        <f>税・日光市!I7+税・今市市!I7+税・足尾町!I7+税・栗山村!I7+税・藤原町!I7</f>
        <v>299244</v>
      </c>
      <c r="J7" s="126">
        <f>税・日光市!J7+税・今市市!J7+税・足尾町!J7+税・栗山村!J7+税・藤原町!J7</f>
        <v>302328</v>
      </c>
      <c r="K7" s="126">
        <f>税・日光市!K7+税・今市市!K7+税・足尾町!K7+税・栗山村!K7+税・藤原町!K7</f>
        <v>304219</v>
      </c>
      <c r="L7" s="126">
        <f>税・日光市!L7+税・今市市!L7+税・足尾町!L7+税・栗山村!L7+税・藤原町!L7</f>
        <v>307022</v>
      </c>
      <c r="M7" s="126">
        <f>税・日光市!M7+税・今市市!M7+税・足尾町!M7+税・栗山村!M7+税・藤原町!M7</f>
        <v>325574</v>
      </c>
      <c r="N7" s="126">
        <f>税・日光市!N7+税・今市市!N7+税・足尾町!N7+税・栗山村!N7+税・藤原町!N7</f>
        <v>314387</v>
      </c>
      <c r="O7" s="126">
        <f>税・日光市!O7+税・今市市!O7+税・足尾町!O7+税・栗山村!O7+税・藤原町!O7</f>
        <v>302830</v>
      </c>
      <c r="P7" s="126">
        <f>税・日光市!P7+税・今市市!P7+税・足尾町!P7+税・栗山村!P7+税・藤原町!P7</f>
        <v>306262</v>
      </c>
      <c r="Q7" s="126">
        <f>税・日光市!Q7+税・今市市!Q7+税・足尾町!Q7+税・栗山村!Q7+税・藤原町!Q7</f>
        <v>308970</v>
      </c>
      <c r="R7" s="14">
        <v>304653</v>
      </c>
      <c r="S7" s="14">
        <v>296508</v>
      </c>
      <c r="T7" s="14">
        <v>301760</v>
      </c>
      <c r="U7" s="14">
        <v>309761</v>
      </c>
      <c r="V7" s="14">
        <v>301434</v>
      </c>
      <c r="W7" s="14">
        <v>304666</v>
      </c>
      <c r="X7" s="14">
        <v>310086</v>
      </c>
      <c r="Y7" s="14">
        <v>323769</v>
      </c>
      <c r="Z7" s="14">
        <v>306100</v>
      </c>
      <c r="AA7" s="14">
        <v>295131</v>
      </c>
      <c r="AB7" s="14">
        <v>288897</v>
      </c>
      <c r="AC7" s="101">
        <v>286833</v>
      </c>
      <c r="AD7" s="101">
        <v>298939</v>
      </c>
      <c r="AE7" s="101">
        <v>286473</v>
      </c>
      <c r="AF7" s="101">
        <v>279606</v>
      </c>
    </row>
    <row r="8" spans="1:32" ht="18" customHeight="1" x14ac:dyDescent="0.15">
      <c r="A8" s="11" t="s">
        <v>35</v>
      </c>
      <c r="B8" s="11"/>
      <c r="C8" s="11"/>
      <c r="D8" s="125">
        <f>税・日光市!D8+税・今市市!D8+税・足尾町!D8+税・栗山村!D8+税・藤原町!D8</f>
        <v>1557409</v>
      </c>
      <c r="E8" s="126">
        <f>税・日光市!E8+税・今市市!E8+税・足尾町!E8+税・栗山村!E8+税・藤原町!E8</f>
        <v>1329169</v>
      </c>
      <c r="F8" s="126">
        <f>税・日光市!F8+税・今市市!F8+税・足尾町!F8+税・栗山村!F8+税・藤原町!F8</f>
        <v>1076522</v>
      </c>
      <c r="G8" s="126">
        <f>税・日光市!G8+税・今市市!G8+税・足尾町!G8+税・栗山村!G8+税・藤原町!G8</f>
        <v>924603</v>
      </c>
      <c r="H8" s="126">
        <f>税・日光市!H8+税・今市市!H8+税・足尾町!H8+税・栗山村!H8+税・藤原町!H8</f>
        <v>994297</v>
      </c>
      <c r="I8" s="126">
        <f>税・日光市!I8+税・今市市!I8+税・足尾町!I8+税・栗山村!I8+税・藤原町!I8</f>
        <v>926471</v>
      </c>
      <c r="J8" s="126">
        <f>税・日光市!J8+税・今市市!J8+税・足尾町!J8+税・栗山村!J8+税・藤原町!J8</f>
        <v>749192</v>
      </c>
      <c r="K8" s="126">
        <f>税・日光市!K8+税・今市市!K8+税・足尾町!K8+税・栗山村!K8+税・藤原町!K8</f>
        <v>941843</v>
      </c>
      <c r="L8" s="126">
        <f>税・日光市!L8+税・今市市!L8+税・足尾町!L8+税・栗山村!L8+税・藤原町!L8</f>
        <v>766711</v>
      </c>
      <c r="M8" s="126">
        <f>税・日光市!M8+税・今市市!M8+税・足尾町!M8+税・栗山村!M8+税・藤原町!M8</f>
        <v>934376</v>
      </c>
      <c r="N8" s="126">
        <f>税・日光市!N8+税・今市市!N8+税・足尾町!N8+税・栗山村!N8+税・藤原町!N8</f>
        <v>868831</v>
      </c>
      <c r="O8" s="126">
        <f>税・日光市!O8+税・今市市!O8+税・足尾町!O8+税・栗山村!O8+税・藤原町!O8</f>
        <v>539139</v>
      </c>
      <c r="P8" s="126">
        <f>税・日光市!P8+税・今市市!P8+税・足尾町!P8+税・栗山村!P8+税・藤原町!P8</f>
        <v>575727</v>
      </c>
      <c r="Q8" s="126">
        <f>税・日光市!Q8+税・今市市!Q8+税・足尾町!Q8+税・栗山村!Q8+税・藤原町!Q8</f>
        <v>750817</v>
      </c>
      <c r="R8" s="14">
        <v>857030</v>
      </c>
      <c r="S8" s="14">
        <v>950887</v>
      </c>
      <c r="T8" s="14">
        <v>961377</v>
      </c>
      <c r="U8" s="14">
        <v>868701</v>
      </c>
      <c r="V8" s="14">
        <v>582881</v>
      </c>
      <c r="W8" s="14">
        <v>553334</v>
      </c>
      <c r="X8" s="14">
        <v>590255</v>
      </c>
      <c r="Y8" s="14">
        <v>541288</v>
      </c>
      <c r="Z8" s="14">
        <v>610238</v>
      </c>
      <c r="AA8" s="14">
        <v>504004</v>
      </c>
      <c r="AB8" s="14">
        <v>462045</v>
      </c>
      <c r="AC8" s="101">
        <v>434836</v>
      </c>
      <c r="AD8" s="101">
        <v>642317</v>
      </c>
      <c r="AE8" s="101">
        <v>538296</v>
      </c>
      <c r="AF8" s="101">
        <v>507571</v>
      </c>
    </row>
    <row r="9" spans="1:32" ht="18" customHeight="1" x14ac:dyDescent="0.15">
      <c r="A9" s="11" t="s">
        <v>36</v>
      </c>
      <c r="B9" s="11"/>
      <c r="C9" s="11"/>
      <c r="D9" s="125">
        <f>税・日光市!D9+税・今市市!D9+税・足尾町!D9+税・栗山村!D9+税・藤原町!D9</f>
        <v>7275218</v>
      </c>
      <c r="E9" s="126">
        <f>税・日光市!E9+税・今市市!E9+税・足尾町!E9+税・栗山村!E9+税・藤原町!E9</f>
        <v>8000018</v>
      </c>
      <c r="F9" s="126">
        <f>税・日光市!F9+税・今市市!F9+税・足尾町!F9+税・栗山村!F9+税・藤原町!F9</f>
        <v>8374184</v>
      </c>
      <c r="G9" s="126">
        <f>税・日光市!G9+税・今市市!G9+税・足尾町!G9+税・栗山村!G9+税・藤原町!G9</f>
        <v>8577070</v>
      </c>
      <c r="H9" s="126">
        <f>税・日光市!H9+税・今市市!H9+税・足尾町!H9+税・栗山村!H9+税・藤原町!H9</f>
        <v>8778056</v>
      </c>
      <c r="I9" s="126">
        <f>税・日光市!I9+税・今市市!I9+税・足尾町!I9+税・栗山村!I9+税・藤原町!I9</f>
        <v>8993861</v>
      </c>
      <c r="J9" s="126">
        <f>税・日光市!J9+税・今市市!J9+税・足尾町!J9+税・栗山村!J9+税・藤原町!J9</f>
        <v>9038954</v>
      </c>
      <c r="K9" s="126">
        <f>税・日光市!K9+税・今市市!K9+税・足尾町!K9+税・栗山村!K9+税・藤原町!K9</f>
        <v>9135998</v>
      </c>
      <c r="L9" s="126">
        <f>税・日光市!L9+税・今市市!L9+税・足尾町!L9+税・栗山村!L9+税・藤原町!L9</f>
        <v>9349827</v>
      </c>
      <c r="M9" s="126">
        <f>税・日光市!M9+税・今市市!M9+税・足尾町!M9+税・栗山村!M9+税・藤原町!M9</f>
        <v>9024090</v>
      </c>
      <c r="N9" s="126">
        <f>税・日光市!N9+税・今市市!N9+税・足尾町!N9+税・栗山村!N9+税・藤原町!N9</f>
        <v>8969976</v>
      </c>
      <c r="O9" s="126">
        <f>税・日光市!O9+税・今市市!O9+税・足尾町!O9+税・栗山村!O9+税・藤原町!O9</f>
        <v>8976236</v>
      </c>
      <c r="P9" s="126">
        <f>税・日光市!P9+税・今市市!P9+税・足尾町!P9+税・栗山村!P9+税・藤原町!P9</f>
        <v>8557785</v>
      </c>
      <c r="Q9" s="126">
        <f>税・日光市!Q9+税・今市市!Q9+税・足尾町!Q9+税・栗山村!Q9+税・藤原町!Q9</f>
        <v>8538186</v>
      </c>
      <c r="R9" s="13">
        <v>8374439</v>
      </c>
      <c r="S9" s="13">
        <v>8257509</v>
      </c>
      <c r="T9" s="13">
        <v>8402856</v>
      </c>
      <c r="U9" s="13">
        <v>8260201</v>
      </c>
      <c r="V9" s="13">
        <v>7998522</v>
      </c>
      <c r="W9" s="13">
        <v>7712498</v>
      </c>
      <c r="X9" s="13">
        <v>7828553</v>
      </c>
      <c r="Y9" s="13">
        <v>7292626</v>
      </c>
      <c r="Z9" s="13">
        <v>7101800</v>
      </c>
      <c r="AA9" s="13">
        <v>7322090</v>
      </c>
      <c r="AB9" s="13">
        <v>7107057</v>
      </c>
      <c r="AC9" s="100">
        <v>7193498</v>
      </c>
      <c r="AD9" s="100">
        <v>7189136</v>
      </c>
      <c r="AE9" s="100">
        <v>7037275</v>
      </c>
      <c r="AF9" s="100">
        <v>7127124</v>
      </c>
    </row>
    <row r="10" spans="1:32" ht="18" customHeight="1" x14ac:dyDescent="0.15">
      <c r="A10" s="11" t="s">
        <v>37</v>
      </c>
      <c r="B10" s="11"/>
      <c r="C10" s="11"/>
      <c r="D10" s="125">
        <f>税・日光市!D10+税・今市市!D10+税・足尾町!D10+税・栗山村!D10+税・藤原町!D10</f>
        <v>6915953</v>
      </c>
      <c r="E10" s="126">
        <f>税・日光市!E10+税・今市市!E10+税・足尾町!E10+税・栗山村!E10+税・藤原町!E10</f>
        <v>7585067</v>
      </c>
      <c r="F10" s="126">
        <f>税・日光市!F10+税・今市市!F10+税・足尾町!F10+税・栗山村!F10+税・藤原町!F10</f>
        <v>7996872</v>
      </c>
      <c r="G10" s="126">
        <f>税・日光市!G10+税・今市市!G10+税・足尾町!G10+税・栗山村!G10+税・藤原町!G10</f>
        <v>8208684</v>
      </c>
      <c r="H10" s="126">
        <f>税・日光市!H10+税・今市市!H10+税・足尾町!H10+税・栗山村!H10+税・藤原町!H10</f>
        <v>8405420</v>
      </c>
      <c r="I10" s="126">
        <f>税・日光市!I10+税・今市市!I10+税・足尾町!I10+税・栗山村!I10+税・藤原町!I10</f>
        <v>8630258</v>
      </c>
      <c r="J10" s="126">
        <f>税・日光市!J10+税・今市市!J10+税・足尾町!J10+税・栗山村!J10+税・藤原町!J10</f>
        <v>8624510</v>
      </c>
      <c r="K10" s="126">
        <f>税・日光市!K10+税・今市市!K10+税・足尾町!K10+税・栗山村!K10+税・藤原町!K10</f>
        <v>8736486</v>
      </c>
      <c r="L10" s="126">
        <f>税・日光市!L10+税・今市市!L10+税・足尾町!L10+税・栗山村!L10+税・藤原町!L10</f>
        <v>8958602</v>
      </c>
      <c r="M10" s="126">
        <f>税・日光市!M10+税・今市市!M10+税・足尾町!M10+税・栗山村!M10+税・藤原町!M10</f>
        <v>8642441</v>
      </c>
      <c r="N10" s="126">
        <f>税・日光市!N10+税・今市市!N10+税・足尾町!N10+税・栗山村!N10+税・藤原町!N10</f>
        <v>8591721</v>
      </c>
      <c r="O10" s="126">
        <f>税・日光市!O10+税・今市市!O10+税・足尾町!O10+税・栗山村!O10+税・藤原町!O10</f>
        <v>8593887</v>
      </c>
      <c r="P10" s="126">
        <f>税・日光市!P10+税・今市市!P10+税・足尾町!P10+税・栗山村!P10+税・藤原町!P10</f>
        <v>8195194</v>
      </c>
      <c r="Q10" s="126">
        <f>税・日光市!Q10+税・今市市!Q10+税・足尾町!Q10+税・栗山村!Q10+税・藤原町!Q10</f>
        <v>8184037</v>
      </c>
      <c r="R10" s="13">
        <v>8022713</v>
      </c>
      <c r="S10" s="13">
        <v>7930788</v>
      </c>
      <c r="T10" s="13">
        <v>8070098</v>
      </c>
      <c r="U10" s="13">
        <v>7940382</v>
      </c>
      <c r="V10" s="13">
        <v>7683277</v>
      </c>
      <c r="W10" s="13">
        <v>7402607</v>
      </c>
      <c r="X10" s="13">
        <v>7524639</v>
      </c>
      <c r="Y10" s="13">
        <v>6995225</v>
      </c>
      <c r="Z10" s="13">
        <v>6808205</v>
      </c>
      <c r="AA10" s="13">
        <v>6719766</v>
      </c>
      <c r="AB10" s="13">
        <v>6510467</v>
      </c>
      <c r="AC10" s="100">
        <v>6601907</v>
      </c>
      <c r="AD10" s="100">
        <v>6600206</v>
      </c>
      <c r="AE10" s="100">
        <v>6453367</v>
      </c>
      <c r="AF10" s="100">
        <v>6451036</v>
      </c>
    </row>
    <row r="11" spans="1:32" ht="18" customHeight="1" x14ac:dyDescent="0.15">
      <c r="A11" s="11" t="s">
        <v>38</v>
      </c>
      <c r="B11" s="11"/>
      <c r="C11" s="11"/>
      <c r="D11" s="125">
        <f>税・日光市!D11+税・今市市!D11+税・足尾町!D11+税・栗山村!D11+税・藤原町!D11</f>
        <v>87579</v>
      </c>
      <c r="E11" s="126">
        <f>税・日光市!E11+税・今市市!E11+税・足尾町!E11+税・栗山村!E11+税・藤原町!E11</f>
        <v>91686</v>
      </c>
      <c r="F11" s="126">
        <f>税・日光市!F11+税・今市市!F11+税・足尾町!F11+税・栗山村!F11+税・藤原町!F11</f>
        <v>94280</v>
      </c>
      <c r="G11" s="126">
        <f>税・日光市!G11+税・今市市!G11+税・足尾町!G11+税・栗山村!G11+税・藤原町!G11</f>
        <v>97764</v>
      </c>
      <c r="H11" s="126">
        <f>税・日光市!H11+税・今市市!H11+税・足尾町!H11+税・栗山村!H11+税・藤原町!H11</f>
        <v>95224</v>
      </c>
      <c r="I11" s="126">
        <f>税・日光市!I11+税・今市市!I11+税・足尾町!I11+税・栗山村!I11+税・藤原町!I11</f>
        <v>103709</v>
      </c>
      <c r="J11" s="126">
        <f>税・日光市!J11+税・今市市!J11+税・足尾町!J11+税・栗山村!J11+税・藤原町!J11</f>
        <v>106780</v>
      </c>
      <c r="K11" s="126">
        <f>税・日光市!K11+税・今市市!K11+税・足尾町!K11+税・栗山村!K11+税・藤原町!K11</f>
        <v>107785</v>
      </c>
      <c r="L11" s="126">
        <f>税・日光市!L11+税・今市市!L11+税・足尾町!L11+税・栗山村!L11+税・藤原町!L11</f>
        <v>111781</v>
      </c>
      <c r="M11" s="126">
        <f>税・日光市!M11+税・今市市!M11+税・足尾町!M11+税・栗山村!M11+税・藤原町!M11</f>
        <v>116716</v>
      </c>
      <c r="N11" s="126">
        <f>税・日光市!N11+税・今市市!N11+税・足尾町!N11+税・栗山村!N11+税・藤原町!N11</f>
        <v>120829</v>
      </c>
      <c r="O11" s="126">
        <f>税・日光市!O11+税・今市市!O11+税・足尾町!O11+税・栗山村!O11+税・藤原町!O11</f>
        <v>125470</v>
      </c>
      <c r="P11" s="126">
        <f>税・日光市!P11+税・今市市!P11+税・足尾町!P11+税・栗山村!P11+税・藤原町!P11</f>
        <v>131366</v>
      </c>
      <c r="Q11" s="126">
        <f>税・日光市!Q11+税・今市市!Q11+税・足尾町!Q11+税・栗山村!Q11+税・藤原町!Q11</f>
        <v>135699</v>
      </c>
      <c r="R11" s="13">
        <v>140671</v>
      </c>
      <c r="S11" s="13">
        <v>144004</v>
      </c>
      <c r="T11" s="13">
        <v>154006</v>
      </c>
      <c r="U11" s="13">
        <v>157355</v>
      </c>
      <c r="V11" s="13">
        <v>164531</v>
      </c>
      <c r="W11" s="13">
        <v>167171</v>
      </c>
      <c r="X11" s="13">
        <v>171967</v>
      </c>
      <c r="Y11" s="13">
        <v>172622</v>
      </c>
      <c r="Z11" s="13">
        <v>178875</v>
      </c>
      <c r="AA11" s="13">
        <v>180481</v>
      </c>
      <c r="AB11" s="13">
        <v>184296</v>
      </c>
      <c r="AC11" s="100">
        <v>222707</v>
      </c>
      <c r="AD11" s="100">
        <v>230828</v>
      </c>
      <c r="AE11" s="100">
        <v>239382</v>
      </c>
      <c r="AF11" s="100">
        <v>245741</v>
      </c>
    </row>
    <row r="12" spans="1:32" ht="18" customHeight="1" x14ac:dyDescent="0.15">
      <c r="A12" s="11" t="s">
        <v>39</v>
      </c>
      <c r="B12" s="11"/>
      <c r="C12" s="11"/>
      <c r="D12" s="125">
        <f>税・日光市!D12+税・今市市!D12+税・足尾町!D12+税・栗山村!D12+税・藤原町!D12</f>
        <v>600238</v>
      </c>
      <c r="E12" s="126">
        <f>税・日光市!E12+税・今市市!E12+税・足尾町!E12+税・栗山村!E12+税・藤原町!E12</f>
        <v>587249</v>
      </c>
      <c r="F12" s="126">
        <f>税・日光市!F12+税・今市市!F12+税・足尾町!F12+税・栗山村!F12+税・藤原町!F12</f>
        <v>586425</v>
      </c>
      <c r="G12" s="126">
        <f>税・日光市!G12+税・今市市!G12+税・足尾町!G12+税・栗山村!G12+税・藤原町!G12</f>
        <v>579151</v>
      </c>
      <c r="H12" s="126">
        <f>税・日光市!H12+税・今市市!H12+税・足尾町!H12+税・栗山村!H12+税・藤原町!H12</f>
        <v>570977</v>
      </c>
      <c r="I12" s="126">
        <f>税・日光市!I12+税・今市市!I12+税・足尾町!I12+税・栗山村!I12+税・藤原町!I12</f>
        <v>557050</v>
      </c>
      <c r="J12" s="126">
        <f>税・日光市!J12+税・今市市!J12+税・足尾町!J12+税・栗山村!J12+税・藤原町!J12</f>
        <v>655222</v>
      </c>
      <c r="K12" s="126">
        <f>税・日光市!K12+税・今市市!K12+税・足尾町!K12+税・栗山村!K12+税・藤原町!K12</f>
        <v>659954</v>
      </c>
      <c r="L12" s="126">
        <f>税・日光市!L12+税・今市市!L12+税・足尾町!L12+税・栗山村!L12+税・藤原町!L12</f>
        <v>721421</v>
      </c>
      <c r="M12" s="126">
        <f>税・日光市!M12+税・今市市!M12+税・足尾町!M12+税・栗山村!M12+税・藤原町!M12</f>
        <v>715205</v>
      </c>
      <c r="N12" s="126">
        <f>税・日光市!N12+税・今市市!N12+税・足尾町!N12+税・栗山村!N12+税・藤原町!N12</f>
        <v>689647</v>
      </c>
      <c r="O12" s="126">
        <f>税・日光市!O12+税・今市市!O12+税・足尾町!O12+税・栗山村!O12+税・藤原町!O12</f>
        <v>660827</v>
      </c>
      <c r="P12" s="126">
        <f>税・日光市!P12+税・今市市!P12+税・足尾町!P12+税・栗山村!P12+税・藤原町!P12</f>
        <v>669357</v>
      </c>
      <c r="Q12" s="126">
        <f>税・日光市!Q12+税・今市市!Q12+税・足尾町!Q12+税・栗山村!Q12+税・藤原町!Q12</f>
        <v>674868</v>
      </c>
      <c r="R12" s="13">
        <v>649540</v>
      </c>
      <c r="S12" s="13">
        <v>662787</v>
      </c>
      <c r="T12" s="13">
        <v>650415</v>
      </c>
      <c r="U12" s="13">
        <v>610572</v>
      </c>
      <c r="V12" s="13">
        <v>582152</v>
      </c>
      <c r="W12" s="13">
        <v>591088</v>
      </c>
      <c r="X12" s="13">
        <v>672884</v>
      </c>
      <c r="Y12" s="13">
        <v>643289</v>
      </c>
      <c r="Z12" s="13">
        <v>704612</v>
      </c>
      <c r="AA12" s="13">
        <v>676681</v>
      </c>
      <c r="AB12" s="13">
        <v>668875</v>
      </c>
      <c r="AC12" s="100">
        <v>651242</v>
      </c>
      <c r="AD12" s="100">
        <v>608288</v>
      </c>
      <c r="AE12" s="100">
        <v>589288</v>
      </c>
      <c r="AF12" s="100">
        <v>591322</v>
      </c>
    </row>
    <row r="13" spans="1:32" ht="18" customHeight="1" x14ac:dyDescent="0.15">
      <c r="A13" s="11" t="s">
        <v>40</v>
      </c>
      <c r="B13" s="11"/>
      <c r="C13" s="11"/>
      <c r="D13" s="125">
        <f>税・日光市!D13+税・今市市!D13+税・足尾町!D13+税・栗山村!D13+税・藤原町!D13</f>
        <v>751</v>
      </c>
      <c r="E13" s="126">
        <f>税・日光市!E13+税・今市市!E13+税・足尾町!E13+税・栗山村!E13+税・藤原町!E13</f>
        <v>707</v>
      </c>
      <c r="F13" s="126">
        <f>税・日光市!F13+税・今市市!F13+税・足尾町!F13+税・栗山村!F13+税・藤原町!F13</f>
        <v>668</v>
      </c>
      <c r="G13" s="126">
        <f>税・日光市!G13+税・今市市!G13+税・足尾町!G13+税・栗山村!G13+税・藤原町!G13</f>
        <v>737</v>
      </c>
      <c r="H13" s="126">
        <f>税・日光市!H13+税・今市市!H13+税・足尾町!H13+税・栗山村!H13+税・藤原町!H13</f>
        <v>886</v>
      </c>
      <c r="I13" s="126">
        <f>税・日光市!I13+税・今市市!I13+税・足尾町!I13+税・栗山村!I13+税・藤原町!I13</f>
        <v>714</v>
      </c>
      <c r="J13" s="126">
        <f>税・日光市!J13+税・今市市!J13+税・足尾町!J13+税・栗山村!J13+税・藤原町!J13</f>
        <v>589</v>
      </c>
      <c r="K13" s="126">
        <f>税・日光市!K13+税・今市市!K13+税・足尾町!K13+税・栗山村!K13+税・藤原町!K13</f>
        <v>425</v>
      </c>
      <c r="L13" s="126">
        <f>税・日光市!L13+税・今市市!L13+税・足尾町!L13+税・栗山村!L13+税・藤原町!L13</f>
        <v>387</v>
      </c>
      <c r="M13" s="126">
        <f>税・日光市!M13+税・今市市!M13+税・足尾町!M13+税・栗山村!M13+税・藤原町!M13</f>
        <v>492</v>
      </c>
      <c r="N13" s="126">
        <f>税・日光市!N13+税・今市市!N13+税・足尾町!N13+税・栗山村!N13+税・藤原町!N13</f>
        <v>349</v>
      </c>
      <c r="O13" s="126">
        <f>税・日光市!O13+税・今市市!O13+税・足尾町!O13+税・栗山村!O13+税・藤原町!O13</f>
        <v>212</v>
      </c>
      <c r="P13" s="126">
        <f>税・日光市!P13+税・今市市!P13+税・足尾町!P13+税・栗山村!P13+税・藤原町!P13</f>
        <v>704</v>
      </c>
      <c r="Q13" s="126">
        <f>税・日光市!Q13+税・今市市!Q13+税・足尾町!Q13+税・栗山村!Q13+税・藤原町!Q13</f>
        <v>451</v>
      </c>
      <c r="R13" s="13">
        <v>632</v>
      </c>
      <c r="S13" s="13">
        <v>467</v>
      </c>
      <c r="T13" s="13">
        <v>322</v>
      </c>
      <c r="U13" s="13">
        <v>320</v>
      </c>
      <c r="V13" s="13">
        <v>255</v>
      </c>
      <c r="W13" s="13">
        <v>231</v>
      </c>
      <c r="X13" s="13">
        <v>246</v>
      </c>
      <c r="Y13" s="13">
        <v>189</v>
      </c>
      <c r="Z13" s="13">
        <v>166</v>
      </c>
      <c r="AA13" s="13">
        <v>102</v>
      </c>
      <c r="AB13" s="13">
        <v>236</v>
      </c>
      <c r="AC13" s="100">
        <v>235</v>
      </c>
      <c r="AD13" s="100">
        <v>280</v>
      </c>
      <c r="AE13" s="100">
        <v>304</v>
      </c>
      <c r="AF13" s="100">
        <v>430</v>
      </c>
    </row>
    <row r="14" spans="1:32" ht="18" customHeight="1" x14ac:dyDescent="0.15">
      <c r="A14" s="11" t="s">
        <v>41</v>
      </c>
      <c r="B14" s="11"/>
      <c r="C14" s="11"/>
      <c r="D14" s="125">
        <f>税・日光市!D14+税・今市市!D14+税・足尾町!D14+税・栗山村!D14+税・藤原町!D14</f>
        <v>208279</v>
      </c>
      <c r="E14" s="126">
        <f>税・日光市!E14+税・今市市!E14+税・足尾町!E14+税・栗山村!E14+税・藤原町!E14</f>
        <v>193089</v>
      </c>
      <c r="F14" s="126">
        <f>税・日光市!F14+税・今市市!F14+税・足尾町!F14+税・栗山村!F14+税・藤原町!F14</f>
        <v>137702</v>
      </c>
      <c r="G14" s="126">
        <f>税・日光市!G14+税・今市市!G14+税・足尾町!G14+税・栗山村!G14+税・藤原町!G14</f>
        <v>111147</v>
      </c>
      <c r="H14" s="126">
        <f>税・日光市!H14+税・今市市!H14+税・足尾町!H14+税・栗山村!H14+税・藤原町!H14</f>
        <v>91429</v>
      </c>
      <c r="I14" s="126">
        <f>税・日光市!I14+税・今市市!I14+税・足尾町!I14+税・栗山村!I14+税・藤原町!I14</f>
        <v>136902</v>
      </c>
      <c r="J14" s="126">
        <f>税・日光市!J14+税・今市市!J14+税・足尾町!J14+税・栗山村!J14+税・藤原町!J14</f>
        <v>120432</v>
      </c>
      <c r="K14" s="126">
        <f>税・日光市!K14+税・今市市!K14+税・足尾町!K14+税・栗山村!K14+税・藤原町!K14</f>
        <v>71585</v>
      </c>
      <c r="L14" s="126">
        <f>税・日光市!L14+税・今市市!L14+税・足尾町!L14+税・栗山村!L14+税・藤原町!L14</f>
        <v>57805</v>
      </c>
      <c r="M14" s="126">
        <f>税・日光市!M14+税・今市市!M14+税・足尾町!M14+税・栗山村!M14+税・藤原町!M14</f>
        <v>46606</v>
      </c>
      <c r="N14" s="126">
        <f>税・日光市!N14+税・今市市!N14+税・足尾町!N14+税・栗山村!N14+税・藤原町!N14</f>
        <v>45932</v>
      </c>
      <c r="O14" s="126">
        <f>税・日光市!O14+税・今市市!O14+税・足尾町!O14+税・栗山村!O14+税・藤原町!O14</f>
        <v>37800</v>
      </c>
      <c r="P14" s="126">
        <f>税・日光市!P14+税・今市市!P14+税・足尾町!P14+税・栗山村!P14+税・藤原町!P14</f>
        <v>125415</v>
      </c>
      <c r="Q14" s="126">
        <f>税・日光市!Q14+税・今市市!Q14+税・足尾町!Q14+税・栗山村!Q14+税・藤原町!Q14</f>
        <v>1</v>
      </c>
      <c r="R14" s="13">
        <v>320</v>
      </c>
      <c r="S14" s="13">
        <v>320</v>
      </c>
      <c r="T14" s="13">
        <v>320</v>
      </c>
      <c r="U14" s="13">
        <v>320</v>
      </c>
      <c r="V14" s="13">
        <v>320</v>
      </c>
      <c r="W14" s="13">
        <v>320</v>
      </c>
      <c r="X14" s="13">
        <v>320</v>
      </c>
      <c r="Y14" s="13">
        <v>320</v>
      </c>
      <c r="Z14" s="13">
        <v>320</v>
      </c>
      <c r="AA14" s="13">
        <v>320</v>
      </c>
      <c r="AB14" s="13">
        <v>320</v>
      </c>
      <c r="AC14" s="13">
        <v>320</v>
      </c>
      <c r="AD14" s="13">
        <v>320</v>
      </c>
      <c r="AE14" s="13">
        <v>320</v>
      </c>
      <c r="AF14" s="13">
        <v>320</v>
      </c>
    </row>
    <row r="15" spans="1:32" ht="18" customHeight="1" x14ac:dyDescent="0.15">
      <c r="A15" s="11" t="s">
        <v>42</v>
      </c>
      <c r="B15" s="11"/>
      <c r="C15" s="11"/>
      <c r="D15" s="125">
        <f>税・日光市!D15+税・今市市!D15+税・足尾町!D15+税・栗山村!D15+税・藤原町!D15</f>
        <v>62035</v>
      </c>
      <c r="E15" s="126">
        <f>税・日光市!E15+税・今市市!E15+税・足尾町!E15+税・栗山村!E15+税・藤原町!E15</f>
        <v>57846</v>
      </c>
      <c r="F15" s="126">
        <f>税・日光市!F15+税・今市市!F15+税・足尾町!F15+税・栗山村!F15+税・藤原町!F15</f>
        <v>10177</v>
      </c>
      <c r="G15" s="126">
        <f>税・日光市!G15+税・今市市!G15+税・足尾町!G15+税・栗山村!G15+税・藤原町!G15</f>
        <v>0</v>
      </c>
      <c r="H15" s="126">
        <f>税・日光市!H15+税・今市市!H15+税・足尾町!H15+税・栗山村!H15+税・藤原町!H15</f>
        <v>0</v>
      </c>
      <c r="I15" s="126">
        <f>税・日光市!I15+税・今市市!I15+税・足尾町!I15+税・栗山村!I15+税・藤原町!I15</f>
        <v>0</v>
      </c>
      <c r="J15" s="126">
        <f>税・日光市!J15+税・今市市!J15+税・足尾町!J15+税・栗山村!J15+税・藤原町!J15</f>
        <v>0</v>
      </c>
      <c r="K15" s="126">
        <f>税・日光市!K15+税・今市市!K15+税・足尾町!K15+税・栗山村!K15+税・藤原町!K15</f>
        <v>0</v>
      </c>
      <c r="L15" s="126">
        <f>税・日光市!L15+税・今市市!L15+税・足尾町!L15+税・栗山村!L15+税・藤原町!L15</f>
        <v>0</v>
      </c>
      <c r="M15" s="126">
        <f>税・日光市!M15+税・今市市!M15+税・足尾町!M15+税・栗山村!M15+税・藤原町!M15</f>
        <v>0</v>
      </c>
      <c r="N15" s="126">
        <f>税・日光市!N15+税・今市市!N15+税・足尾町!N15+税・栗山村!N15+税・藤原町!N15</f>
        <v>0</v>
      </c>
      <c r="O15" s="126">
        <f>税・日光市!O15+税・今市市!O15+税・足尾町!O15+税・栗山村!O15+税・藤原町!O15</f>
        <v>2</v>
      </c>
      <c r="P15" s="126">
        <f>税・日光市!P15+税・今市市!P15+税・足尾町!P15+税・栗山村!P15+税・藤原町!P15</f>
        <v>2</v>
      </c>
      <c r="Q15" s="126">
        <f>税・日光市!Q15+税・今市市!Q15+税・足尾町!Q15+税・栗山村!Q15+税・藤原町!Q15</f>
        <v>3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13">
        <v>1</v>
      </c>
      <c r="AE15" s="13">
        <v>1</v>
      </c>
      <c r="AF15" s="13">
        <v>1</v>
      </c>
    </row>
    <row r="16" spans="1:32" ht="18" customHeight="1" x14ac:dyDescent="0.15">
      <c r="A16" s="11" t="s">
        <v>43</v>
      </c>
      <c r="B16" s="11"/>
      <c r="C16" s="11"/>
      <c r="D16" s="125">
        <f>税・日光市!D16+税・今市市!D16+税・足尾町!D16+税・栗山村!D16+税・藤原町!D16</f>
        <v>0</v>
      </c>
      <c r="E16" s="126">
        <f>税・日光市!E16+税・今市市!E16+税・足尾町!E16+税・栗山村!E16+税・藤原町!E16</f>
        <v>0</v>
      </c>
      <c r="F16" s="126">
        <f>税・日光市!F16+税・今市市!F16+税・足尾町!F16+税・栗山村!F16+税・藤原町!F16</f>
        <v>0</v>
      </c>
      <c r="G16" s="126">
        <f>税・日光市!G16+税・今市市!G16+税・足尾町!G16+税・栗山村!G16+税・藤原町!G16</f>
        <v>0</v>
      </c>
      <c r="H16" s="126">
        <f>税・日光市!H16+税・今市市!H16+税・足尾町!H16+税・栗山村!H16+税・藤原町!H16</f>
        <v>0</v>
      </c>
      <c r="I16" s="126">
        <f>税・日光市!I16+税・今市市!I16+税・足尾町!I16+税・栗山村!I16+税・藤原町!I16</f>
        <v>0</v>
      </c>
      <c r="J16" s="126">
        <f>税・日光市!J16+税・今市市!J16+税・足尾町!J16+税・栗山村!J16+税・藤原町!J16</f>
        <v>0</v>
      </c>
      <c r="K16" s="126">
        <f>税・日光市!K16+税・今市市!K16+税・足尾町!K16+税・栗山村!K16+税・藤原町!K16</f>
        <v>0</v>
      </c>
      <c r="L16" s="126">
        <f>税・日光市!L16+税・今市市!L16+税・足尾町!L16+税・栗山村!L16+税・藤原町!L16</f>
        <v>0</v>
      </c>
      <c r="M16" s="126">
        <f>税・日光市!M16+税・今市市!M16+税・足尾町!M16+税・栗山村!M16+税・藤原町!M16</f>
        <v>0</v>
      </c>
      <c r="N16" s="126">
        <f>税・日光市!N16+税・今市市!N16+税・足尾町!N16+税・栗山村!N16+税・藤原町!N16</f>
        <v>0</v>
      </c>
      <c r="O16" s="126">
        <f>税・日光市!O16+税・今市市!O16+税・足尾町!O16+税・栗山村!O16+税・藤原町!O16</f>
        <v>2</v>
      </c>
      <c r="P16" s="126">
        <f>税・日光市!P16+税・今市市!P16+税・足尾町!P16+税・栗山村!P16+税・藤原町!P16</f>
        <v>2</v>
      </c>
      <c r="Q16" s="126">
        <f>税・日光市!Q16+税・今市市!Q16+税・足尾町!Q16+税・栗山村!Q16+税・藤原町!Q16</f>
        <v>3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</row>
    <row r="17" spans="1:32" ht="18" customHeight="1" x14ac:dyDescent="0.15">
      <c r="A17" s="11" t="s">
        <v>44</v>
      </c>
      <c r="B17" s="11"/>
      <c r="C17" s="11"/>
      <c r="D17" s="125">
        <f>税・日光市!D17+税・今市市!D17+税・足尾町!D17+税・栗山村!D17+税・藤原町!D17</f>
        <v>1099785</v>
      </c>
      <c r="E17" s="126">
        <f>税・日光市!E17+税・今市市!E17+税・足尾町!E17+税・栗山村!E17+税・藤原町!E17</f>
        <v>1157094</v>
      </c>
      <c r="F17" s="126">
        <f>税・日光市!F17+税・今市市!F17+税・足尾町!F17+税・栗山村!F17+税・藤原町!F17</f>
        <v>1213779</v>
      </c>
      <c r="G17" s="126">
        <f>税・日光市!G17+税・今市市!G17+税・足尾町!G17+税・栗山村!G17+税・藤原町!G17</f>
        <v>1210162</v>
      </c>
      <c r="H17" s="126">
        <f>税・日光市!H17+税・今市市!H17+税・足尾町!H17+税・栗山村!H17+税・藤原町!H17</f>
        <v>1224014</v>
      </c>
      <c r="I17" s="126">
        <f>税・日光市!I17+税・今市市!I17+税・足尾町!I17+税・栗山村!I17+税・藤原町!I17</f>
        <v>1196660</v>
      </c>
      <c r="J17" s="126">
        <f>税・日光市!J17+税・今市市!J17+税・足尾町!J17+税・栗山村!J17+税・藤原町!J17</f>
        <v>1179481</v>
      </c>
      <c r="K17" s="126">
        <f>税・日光市!K17+税・今市市!K17+税・足尾町!K17+税・栗山村!K17+税・藤原町!K17</f>
        <v>1156158</v>
      </c>
      <c r="L17" s="126">
        <f>税・日光市!L17+税・今市市!L17+税・足尾町!L17+税・栗山村!L17+税・藤原町!L17</f>
        <v>1149216</v>
      </c>
      <c r="M17" s="126">
        <f>税・日光市!M17+税・今市市!M17+税・足尾町!M17+税・栗山村!M17+税・藤原町!M17</f>
        <v>1103325</v>
      </c>
      <c r="N17" s="126">
        <f>税・日光市!N17+税・今市市!N17+税・足尾町!N17+税・栗山村!N17+税・藤原町!N17</f>
        <v>1057416</v>
      </c>
      <c r="O17" s="126">
        <f>税・日光市!O17+税・今市市!O17+税・足尾町!O17+税・栗山村!O17+税・藤原町!O17</f>
        <v>1033607</v>
      </c>
      <c r="P17" s="126">
        <f>税・日光市!P17+税・今市市!P17+税・足尾町!P17+税・栗山村!P17+税・藤原町!P17</f>
        <v>1035322</v>
      </c>
      <c r="Q17" s="126">
        <f>税・日光市!Q17+税・今市市!Q17+税・足尾町!Q17+税・栗山村!Q17+税・藤原町!Q17</f>
        <v>1000177</v>
      </c>
      <c r="R17" s="14">
        <f t="shared" ref="R17:X17" si="1">SUM(R18:R21)</f>
        <v>920085</v>
      </c>
      <c r="S17" s="14">
        <f t="shared" si="1"/>
        <v>768432</v>
      </c>
      <c r="T17" s="14">
        <f t="shared" si="1"/>
        <v>750566</v>
      </c>
      <c r="U17" s="14">
        <f t="shared" si="1"/>
        <v>745266</v>
      </c>
      <c r="V17" s="14">
        <f t="shared" si="1"/>
        <v>697494</v>
      </c>
      <c r="W17" s="14">
        <f t="shared" si="1"/>
        <v>856101</v>
      </c>
      <c r="X17" s="14">
        <f t="shared" si="1"/>
        <v>818678</v>
      </c>
      <c r="Y17" s="14">
        <f>SUM(Y18:Y21)</f>
        <v>865450</v>
      </c>
      <c r="Z17" s="14">
        <f t="shared" ref="Z17:AB17" si="2">SUM(Z18:Z21)</f>
        <v>810754</v>
      </c>
      <c r="AA17" s="14">
        <f t="shared" si="2"/>
        <v>817746</v>
      </c>
      <c r="AB17" s="14">
        <f t="shared" si="2"/>
        <v>799372</v>
      </c>
      <c r="AC17" s="101">
        <v>824048</v>
      </c>
      <c r="AD17" s="101">
        <f>SUM(AD18:AD21)</f>
        <v>832405</v>
      </c>
      <c r="AE17" s="101">
        <f>SUM(AE18:AE21)</f>
        <v>811890</v>
      </c>
      <c r="AF17" s="101">
        <f>SUM(AF18:AF21)</f>
        <v>795220</v>
      </c>
    </row>
    <row r="18" spans="1:32" ht="18" customHeight="1" x14ac:dyDescent="0.15">
      <c r="A18" s="11" t="s">
        <v>45</v>
      </c>
      <c r="B18" s="11"/>
      <c r="C18" s="11"/>
      <c r="D18" s="125">
        <f>税・日光市!D18+税・今市市!D18+税・足尾町!D18+税・栗山村!D18+税・藤原町!D18</f>
        <v>601785</v>
      </c>
      <c r="E18" s="126">
        <f>税・日光市!E18+税・今市市!E18+税・足尾町!E18+税・栗山村!E18+税・藤原町!E18</f>
        <v>615293</v>
      </c>
      <c r="F18" s="126">
        <f>税・日光市!F18+税・今市市!F18+税・足尾町!F18+税・栗山村!F18+税・藤原町!F18</f>
        <v>623063</v>
      </c>
      <c r="G18" s="126">
        <f>税・日光市!G18+税・今市市!G18+税・足尾町!G18+税・栗山村!G18+税・藤原町!G18</f>
        <v>619656</v>
      </c>
      <c r="H18" s="126">
        <f>税・日光市!H18+税・今市市!H18+税・足尾町!H18+税・栗山村!H18+税・藤原町!H18</f>
        <v>605599</v>
      </c>
      <c r="I18" s="126">
        <f>税・日光市!I18+税・今市市!I18+税・足尾町!I18+税・栗山村!I18+税・藤原町!I18</f>
        <v>548965</v>
      </c>
      <c r="J18" s="126">
        <f>税・日光市!J18+税・今市市!J18+税・足尾町!J18+税・栗山村!J18+税・藤原町!J18</f>
        <v>547056</v>
      </c>
      <c r="K18" s="126">
        <f>税・日光市!K18+税・今市市!K18+税・足尾町!K18+税・栗山村!K18+税・藤原町!K18</f>
        <v>526946</v>
      </c>
      <c r="L18" s="126">
        <f>税・日光市!L18+税・今市市!L18+税・足尾町!L18+税・栗山村!L18+税・藤原町!L18</f>
        <v>499705</v>
      </c>
      <c r="M18" s="126">
        <f>税・日光市!M18+税・今市市!M18+税・足尾町!M18+税・栗山村!M18+税・藤原町!M18</f>
        <v>524318</v>
      </c>
      <c r="N18" s="126">
        <f>税・日光市!N18+税・今市市!N18+税・足尾町!N18+税・栗山村!N18+税・藤原町!N18</f>
        <v>485662</v>
      </c>
      <c r="O18" s="126">
        <f>税・日光市!O18+税・今市市!O18+税・足尾町!O18+税・栗山村!O18+税・藤原町!O18</f>
        <v>463348</v>
      </c>
      <c r="P18" s="126">
        <f>税・日光市!P18+税・今市市!P18+税・足尾町!P18+税・栗山村!P18+税・藤原町!P18</f>
        <v>491803</v>
      </c>
      <c r="Q18" s="126">
        <f>税・日光市!Q18+税・今市市!Q18+税・足尾町!Q18+税・栗山村!Q18+税・藤原町!Q18</f>
        <v>459266</v>
      </c>
      <c r="R18" s="14">
        <v>434475</v>
      </c>
      <c r="S18" s="14">
        <v>419850</v>
      </c>
      <c r="T18" s="14">
        <v>405021</v>
      </c>
      <c r="U18" s="14">
        <v>407007</v>
      </c>
      <c r="V18" s="14">
        <v>370510</v>
      </c>
      <c r="W18" s="14">
        <v>381429</v>
      </c>
      <c r="X18" s="14">
        <v>325000</v>
      </c>
      <c r="Y18" s="14">
        <v>402864</v>
      </c>
      <c r="Z18" s="14">
        <v>358692</v>
      </c>
      <c r="AA18" s="14">
        <v>366262</v>
      </c>
      <c r="AB18" s="14">
        <v>364012</v>
      </c>
      <c r="AC18" s="101">
        <v>379930</v>
      </c>
      <c r="AD18" s="101">
        <v>388261</v>
      </c>
      <c r="AE18" s="101">
        <v>384695</v>
      </c>
      <c r="AF18" s="101">
        <v>366820</v>
      </c>
    </row>
    <row r="19" spans="1:32" ht="18" customHeight="1" x14ac:dyDescent="0.15">
      <c r="A19" s="11" t="s">
        <v>46</v>
      </c>
      <c r="B19" s="11"/>
      <c r="C19" s="11"/>
      <c r="D19" s="125">
        <f>税・日光市!D19+税・今市市!D19+税・足尾町!D19+税・栗山村!D19+税・藤原町!D19</f>
        <v>0</v>
      </c>
      <c r="E19" s="126">
        <f>税・日光市!E19+税・今市市!E19+税・足尾町!E19+税・栗山村!E19+税・藤原町!E19</f>
        <v>0</v>
      </c>
      <c r="F19" s="126">
        <f>税・日光市!F19+税・今市市!F19+税・足尾町!F19+税・栗山村!F19+税・藤原町!F19</f>
        <v>0</v>
      </c>
      <c r="G19" s="126">
        <f>税・日光市!G19+税・今市市!G19+税・足尾町!G19+税・栗山村!G19+税・藤原町!G19</f>
        <v>0</v>
      </c>
      <c r="H19" s="126">
        <f>税・日光市!H19+税・今市市!H19+税・足尾町!H19+税・栗山村!H19+税・藤原町!H19</f>
        <v>0</v>
      </c>
      <c r="I19" s="126">
        <f>税・日光市!I19+税・今市市!I19+税・足尾町!I19+税・栗山村!I19+税・藤原町!I19</f>
        <v>0</v>
      </c>
      <c r="J19" s="126">
        <f>税・日光市!J19+税・今市市!J19+税・足尾町!J19+税・栗山村!J19+税・藤原町!J19</f>
        <v>0</v>
      </c>
      <c r="K19" s="126">
        <f>税・日光市!K19+税・今市市!K19+税・足尾町!K19+税・栗山村!K19+税・藤原町!K19</f>
        <v>0</v>
      </c>
      <c r="L19" s="126">
        <f>税・日光市!L19+税・今市市!L19+税・足尾町!L19+税・栗山村!L19+税・藤原町!L19</f>
        <v>0</v>
      </c>
      <c r="M19" s="126">
        <f>税・日光市!M19+税・今市市!M19+税・足尾町!M19+税・栗山村!M19+税・藤原町!M19</f>
        <v>0</v>
      </c>
      <c r="N19" s="126">
        <f>税・日光市!N19+税・今市市!N19+税・足尾町!N19+税・栗山村!N19+税・藤原町!N19</f>
        <v>0</v>
      </c>
      <c r="O19" s="126">
        <f>税・日光市!O19+税・今市市!O19+税・足尾町!O19+税・栗山村!O19+税・藤原町!O19</f>
        <v>2</v>
      </c>
      <c r="P19" s="126">
        <f>税・日光市!P19+税・今市市!P19+税・足尾町!P19+税・栗山村!P19+税・藤原町!P19</f>
        <v>0</v>
      </c>
      <c r="Q19" s="126">
        <f>税・日光市!Q19+税・今市市!Q19+税・足尾町!Q19+税・栗山村!Q19+税・藤原町!Q19</f>
        <v>2</v>
      </c>
      <c r="R19" s="13">
        <v>1</v>
      </c>
      <c r="S19" s="13">
        <v>1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00">
        <v>0</v>
      </c>
      <c r="AD19" s="100">
        <v>0</v>
      </c>
      <c r="AE19" s="100">
        <v>0</v>
      </c>
      <c r="AF19" s="100">
        <v>0</v>
      </c>
    </row>
    <row r="20" spans="1:32" ht="18" customHeight="1" x14ac:dyDescent="0.15">
      <c r="A20" s="11" t="s">
        <v>47</v>
      </c>
      <c r="B20" s="11"/>
      <c r="C20" s="11"/>
      <c r="D20" s="125">
        <f>税・日光市!D20+税・今市市!D20+税・足尾町!D20+税・栗山村!D20+税・藤原町!D20</f>
        <v>498000</v>
      </c>
      <c r="E20" s="126">
        <f>税・日光市!E20+税・今市市!E20+税・足尾町!E20+税・栗山村!E20+税・藤原町!E20</f>
        <v>541801</v>
      </c>
      <c r="F20" s="126">
        <f>税・日光市!F20+税・今市市!F20+税・足尾町!F20+税・栗山村!F20+税・藤原町!F20</f>
        <v>590716</v>
      </c>
      <c r="G20" s="126">
        <f>税・日光市!G20+税・今市市!G20+税・足尾町!G20+税・栗山村!G20+税・藤原町!G20</f>
        <v>590506</v>
      </c>
      <c r="H20" s="126">
        <f>税・日光市!H20+税・今市市!H20+税・足尾町!H20+税・栗山村!H20+税・藤原町!H20</f>
        <v>618415</v>
      </c>
      <c r="I20" s="126">
        <f>税・日光市!I20+税・今市市!I20+税・足尾町!I20+税・栗山村!I20+税・藤原町!I20</f>
        <v>647695</v>
      </c>
      <c r="J20" s="126">
        <f>税・日光市!J20+税・今市市!J20+税・足尾町!J20+税・栗山村!J20+税・藤原町!J20</f>
        <v>632425</v>
      </c>
      <c r="K20" s="126">
        <f>税・日光市!K20+税・今市市!K20+税・足尾町!K20+税・栗山村!K20+税・藤原町!K20</f>
        <v>629212</v>
      </c>
      <c r="L20" s="126">
        <f>税・日光市!L20+税・今市市!L20+税・足尾町!L20+税・栗山村!L20+税・藤原町!L20</f>
        <v>649511</v>
      </c>
      <c r="M20" s="126">
        <f>税・日光市!M20+税・今市市!M20+税・足尾町!M20+税・栗山村!M20+税・藤原町!M20</f>
        <v>579007</v>
      </c>
      <c r="N20" s="126">
        <f>税・日光市!N20+税・今市市!N20+税・足尾町!N20+税・栗山村!N20+税・藤原町!N20</f>
        <v>571754</v>
      </c>
      <c r="O20" s="126">
        <f>税・日光市!O20+税・今市市!O20+税・足尾町!O20+税・栗山村!O20+税・藤原町!O20</f>
        <v>570255</v>
      </c>
      <c r="P20" s="126">
        <f>税・日光市!P20+税・今市市!P20+税・足尾町!P20+税・栗山村!P20+税・藤原町!P20</f>
        <v>543519</v>
      </c>
      <c r="Q20" s="126">
        <f>税・日光市!Q20+税・今市市!Q20+税・足尾町!Q20+税・栗山村!Q20+税・藤原町!Q20</f>
        <v>540907</v>
      </c>
      <c r="R20" s="13">
        <v>485608</v>
      </c>
      <c r="S20" s="13">
        <v>348580</v>
      </c>
      <c r="T20" s="13">
        <v>345544</v>
      </c>
      <c r="U20" s="13">
        <v>338258</v>
      </c>
      <c r="V20" s="13">
        <v>326983</v>
      </c>
      <c r="W20" s="13">
        <v>474671</v>
      </c>
      <c r="X20" s="13">
        <v>493677</v>
      </c>
      <c r="Y20" s="13">
        <v>462585</v>
      </c>
      <c r="Z20" s="13">
        <v>452061</v>
      </c>
      <c r="AA20" s="13">
        <v>451483</v>
      </c>
      <c r="AB20" s="13">
        <v>435359</v>
      </c>
      <c r="AC20" s="100">
        <v>444118</v>
      </c>
      <c r="AD20" s="100">
        <v>444143</v>
      </c>
      <c r="AE20" s="100">
        <v>427194</v>
      </c>
      <c r="AF20" s="100">
        <v>428399</v>
      </c>
    </row>
    <row r="21" spans="1:32" ht="18" customHeight="1" x14ac:dyDescent="0.15">
      <c r="A21" s="11" t="s">
        <v>48</v>
      </c>
      <c r="B21" s="11"/>
      <c r="C21" s="11"/>
      <c r="D21" s="125">
        <f>税・日光市!D21+税・今市市!D21+税・足尾町!D21+税・栗山村!D21+税・藤原町!D21</f>
        <v>0</v>
      </c>
      <c r="E21" s="126">
        <f>税・日光市!E21+税・今市市!E21+税・足尾町!E21+税・栗山村!E21+税・藤原町!E21</f>
        <v>0</v>
      </c>
      <c r="F21" s="126">
        <f>税・日光市!F21+税・今市市!F21+税・足尾町!F21+税・栗山村!F21+税・藤原町!F21</f>
        <v>0</v>
      </c>
      <c r="G21" s="126">
        <f>税・日光市!G21+税・今市市!G21+税・足尾町!G21+税・栗山村!G21+税・藤原町!G21</f>
        <v>0</v>
      </c>
      <c r="H21" s="126">
        <f>税・日光市!H21+税・今市市!H21+税・足尾町!H21+税・栗山村!H21+税・藤原町!H21</f>
        <v>0</v>
      </c>
      <c r="I21" s="126">
        <f>税・日光市!I21+税・今市市!I21+税・足尾町!I21+税・栗山村!I21+税・藤原町!I21</f>
        <v>0</v>
      </c>
      <c r="J21" s="126">
        <f>税・日光市!J21+税・今市市!J21+税・足尾町!J21+税・栗山村!J21+税・藤原町!J21</f>
        <v>0</v>
      </c>
      <c r="K21" s="126">
        <f>税・日光市!K21+税・今市市!K21+税・足尾町!K21+税・栗山村!K21+税・藤原町!K21</f>
        <v>0</v>
      </c>
      <c r="L21" s="126">
        <f>税・日光市!L21+税・今市市!L21+税・足尾町!L21+税・栗山村!L21+税・藤原町!L21</f>
        <v>0</v>
      </c>
      <c r="M21" s="126">
        <f>税・日光市!M21+税・今市市!M21+税・足尾町!M21+税・栗山村!M21+税・藤原町!M21</f>
        <v>0</v>
      </c>
      <c r="N21" s="126">
        <f>税・日光市!N21+税・今市市!N21+税・足尾町!N21+税・栗山村!N21+税・藤原町!N21</f>
        <v>0</v>
      </c>
      <c r="O21" s="126">
        <f>税・日光市!O21+税・今市市!O21+税・足尾町!O21+税・栗山村!O21+税・藤原町!O21</f>
        <v>2</v>
      </c>
      <c r="P21" s="126">
        <f>税・日光市!P21+税・今市市!P21+税・足尾町!P21+税・栗山村!P21+税・藤原町!P21</f>
        <v>0</v>
      </c>
      <c r="Q21" s="126">
        <f>税・日光市!Q21+税・今市市!Q21+税・足尾町!Q21+税・栗山村!Q21+税・藤原町!Q21</f>
        <v>2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1</v>
      </c>
      <c r="AD21" s="13">
        <v>1</v>
      </c>
      <c r="AE21" s="13">
        <v>1</v>
      </c>
      <c r="AF21" s="13">
        <v>1</v>
      </c>
    </row>
    <row r="22" spans="1:32" ht="18" customHeight="1" x14ac:dyDescent="0.15">
      <c r="A22" s="11" t="s">
        <v>49</v>
      </c>
      <c r="B22" s="11"/>
      <c r="C22" s="11"/>
      <c r="D22" s="125">
        <f>税・日光市!D22+税・今市市!D22+税・足尾町!D22+税・栗山村!D22+税・藤原町!D22</f>
        <v>15256530</v>
      </c>
      <c r="E22" s="126">
        <f>税・日光市!E22+税・今市市!E22+税・足尾町!E22+税・栗山村!E22+税・藤原町!E22</f>
        <v>16281691</v>
      </c>
      <c r="F22" s="126">
        <f>税・日光市!F22+税・今市市!F22+税・足尾町!F22+税・栗山村!F22+税・藤原町!F22</f>
        <v>16278560</v>
      </c>
      <c r="G22" s="126">
        <f>税・日光市!G22+税・今市市!G22+税・足尾町!G22+税・栗山村!G22+税・藤原町!G22</f>
        <v>15602663</v>
      </c>
      <c r="H22" s="126">
        <f>税・日光市!H22+税・今市市!H22+税・足尾町!H22+税・栗山村!H22+税・藤原町!H22</f>
        <v>16045193</v>
      </c>
      <c r="I22" s="126">
        <f>税・日光市!I22+税・今市市!I22+税・足尾町!I22+税・栗山村!I22+税・藤原町!I22</f>
        <v>16017615</v>
      </c>
      <c r="J22" s="126">
        <f>税・日光市!J22+税・今市市!J22+税・足尾町!J22+税・栗山村!J22+税・藤原町!J22</f>
        <v>16438128</v>
      </c>
      <c r="K22" s="126">
        <f>税・日光市!K22+税・今市市!K22+税・足尾町!K22+税・栗山村!K22+税・藤原町!K22</f>
        <v>16046058</v>
      </c>
      <c r="L22" s="126">
        <f>税・日光市!L22+税・今市市!L22+税・足尾町!L22+税・栗山村!L22+税・藤原町!L22</f>
        <v>16075308</v>
      </c>
      <c r="M22" s="126">
        <f>税・日光市!M22+税・今市市!M22+税・足尾町!M22+税・栗山村!M22+税・藤原町!M22</f>
        <v>15745549</v>
      </c>
      <c r="N22" s="126">
        <f>税・日光市!N22+税・今市市!N22+税・足尾町!N22+税・栗山村!N22+税・藤原町!N22</f>
        <v>15477387</v>
      </c>
      <c r="O22" s="126">
        <f>税・日光市!O22+税・今市市!O22+税・足尾町!O22+税・栗山村!O22+税・藤原町!O22</f>
        <v>14887039</v>
      </c>
      <c r="P22" s="126">
        <f>税・日光市!P22+税・今市市!P22+税・足尾町!P22+税・栗山村!P22+税・藤原町!P22</f>
        <v>14387908</v>
      </c>
      <c r="Q22" s="126">
        <f>税・日光市!Q22+税・今市市!Q22+税・足尾町!Q22+税・栗山村!Q22+税・藤原町!Q22</f>
        <v>14210777</v>
      </c>
      <c r="R22" s="14">
        <f t="shared" ref="R22:X22" si="3">+R4+R9+R11+R12+R13+R14+R15+R16+R17</f>
        <v>14115262</v>
      </c>
      <c r="S22" s="14">
        <f t="shared" si="3"/>
        <v>14225570</v>
      </c>
      <c r="T22" s="14">
        <f t="shared" si="3"/>
        <v>15275585</v>
      </c>
      <c r="U22" s="14">
        <f t="shared" si="3"/>
        <v>15125125</v>
      </c>
      <c r="V22" s="14">
        <f t="shared" si="3"/>
        <v>14382935</v>
      </c>
      <c r="W22" s="14">
        <f t="shared" si="3"/>
        <v>13884147</v>
      </c>
      <c r="X22" s="14">
        <f t="shared" si="3"/>
        <v>14038424</v>
      </c>
      <c r="Y22" s="14">
        <f>+Y4+Y9+Y11+Y12+Y13+Y14+Y15+Y16+Y17</f>
        <v>13536957</v>
      </c>
      <c r="Z22" s="14">
        <f t="shared" ref="Z22:AB22" si="4">+Z4+Z9+Z11+Z12+Z13+Z14+Z15+Z16+Z17</f>
        <v>13424751</v>
      </c>
      <c r="AA22" s="14">
        <f t="shared" si="4"/>
        <v>13515880</v>
      </c>
      <c r="AB22" s="14">
        <f t="shared" si="4"/>
        <v>13167135</v>
      </c>
      <c r="AC22" s="14">
        <f t="shared" ref="AC22:AD22" si="5">+AC4+AC9+AC11+AC12+AC13+AC14+AC15+AC16+AC17</f>
        <v>13334414</v>
      </c>
      <c r="AD22" s="14">
        <f t="shared" si="5"/>
        <v>13533960</v>
      </c>
      <c r="AE22" s="14">
        <f t="shared" ref="AE22:AF22" si="6">+AE4+AE9+AE11+AE12+AE13+AE14+AE15+AE16+AE17</f>
        <v>13273867</v>
      </c>
      <c r="AF22" s="14">
        <f t="shared" si="6"/>
        <v>13269058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4" t="s">
        <v>82</v>
      </c>
      <c r="B30" s="24"/>
      <c r="C30" s="24"/>
      <c r="D30" s="24"/>
      <c r="E30" s="24"/>
      <c r="F30" s="24"/>
      <c r="G30" s="24"/>
      <c r="H30" s="24"/>
      <c r="I30" s="24"/>
      <c r="J30" s="24"/>
      <c r="K30" s="10" t="s">
        <v>167</v>
      </c>
      <c r="M30" s="24"/>
      <c r="N30" s="24"/>
      <c r="O30" s="24"/>
      <c r="P30" s="24"/>
      <c r="Q30" s="24"/>
      <c r="R30" s="55"/>
      <c r="S30" s="55"/>
      <c r="T30" s="55"/>
      <c r="U30" s="10" t="s">
        <v>167</v>
      </c>
      <c r="W30" s="55"/>
      <c r="X30" s="55"/>
      <c r="Y30" s="55"/>
      <c r="Z30" s="55"/>
      <c r="AA30" s="55"/>
      <c r="AB30" s="55"/>
      <c r="AC30" s="55"/>
      <c r="AD30" s="55"/>
      <c r="AE30" s="10" t="s">
        <v>167</v>
      </c>
    </row>
    <row r="31" spans="1:32" ht="18" customHeight="1" x14ac:dyDescent="0.15">
      <c r="K31" s="18"/>
      <c r="L31" s="127" t="s">
        <v>285</v>
      </c>
      <c r="N31" s="35" t="s">
        <v>251</v>
      </c>
      <c r="U31" s="18"/>
      <c r="V31" s="127" t="s">
        <v>285</v>
      </c>
      <c r="AE31" s="18"/>
      <c r="AF31" s="127" t="s">
        <v>285</v>
      </c>
    </row>
    <row r="32" spans="1:32" ht="18" customHeight="1" x14ac:dyDescent="0.15">
      <c r="A32" s="5"/>
      <c r="B32" s="39" t="s">
        <v>168</v>
      </c>
      <c r="C32" s="39" t="s">
        <v>169</v>
      </c>
      <c r="D32" s="80" t="s">
        <v>170</v>
      </c>
      <c r="E32" s="80" t="s">
        <v>171</v>
      </c>
      <c r="F32" s="80" t="s">
        <v>172</v>
      </c>
      <c r="G32" s="80" t="s">
        <v>173</v>
      </c>
      <c r="H32" s="81" t="s">
        <v>174</v>
      </c>
      <c r="I32" s="80" t="s">
        <v>175</v>
      </c>
      <c r="J32" s="81" t="s">
        <v>176</v>
      </c>
      <c r="K32" s="81" t="s">
        <v>177</v>
      </c>
      <c r="L32" s="80" t="s">
        <v>178</v>
      </c>
      <c r="M32" s="80" t="s">
        <v>179</v>
      </c>
      <c r="N32" s="80" t="s">
        <v>180</v>
      </c>
      <c r="O32" s="80" t="s">
        <v>181</v>
      </c>
      <c r="P32" s="80" t="s">
        <v>182</v>
      </c>
      <c r="Q32" s="80" t="s">
        <v>183</v>
      </c>
      <c r="R32" s="39" t="s">
        <v>164</v>
      </c>
      <c r="S32" s="39" t="s">
        <v>252</v>
      </c>
      <c r="T32" s="39" t="s">
        <v>253</v>
      </c>
      <c r="U32" s="39" t="s">
        <v>261</v>
      </c>
      <c r="V32" s="39" t="s">
        <v>262</v>
      </c>
      <c r="W32" s="39" t="s">
        <v>263</v>
      </c>
      <c r="X32" s="39" t="s">
        <v>264</v>
      </c>
      <c r="Y32" s="39" t="s">
        <v>268</v>
      </c>
      <c r="Z32" s="39" t="s">
        <v>272</v>
      </c>
      <c r="AA32" s="39" t="s">
        <v>273</v>
      </c>
      <c r="AB32" s="39" t="s">
        <v>274</v>
      </c>
      <c r="AC32" s="39" t="s">
        <v>281</v>
      </c>
      <c r="AD32" s="39" t="s">
        <v>277</v>
      </c>
      <c r="AE32" s="39" t="str">
        <f>AE3</f>
        <v>１８(H30)</v>
      </c>
      <c r="AF32" s="39" t="str">
        <f>AF3</f>
        <v>１９(R１)</v>
      </c>
    </row>
    <row r="33" spans="1:32" ht="18" customHeight="1" x14ac:dyDescent="0.15">
      <c r="A33" s="11" t="s">
        <v>31</v>
      </c>
      <c r="B33" s="11"/>
      <c r="C33" s="11"/>
      <c r="D33" s="82">
        <f t="shared" ref="D33:Q48" si="7">D4/D$22*100</f>
        <v>38.820393628171018</v>
      </c>
      <c r="E33" s="82">
        <f t="shared" si="7"/>
        <v>38.042743840305036</v>
      </c>
      <c r="F33" s="82">
        <f t="shared" si="7"/>
        <v>36.006532518846875</v>
      </c>
      <c r="G33" s="82">
        <f t="shared" si="7"/>
        <v>32.21650047815556</v>
      </c>
      <c r="H33" s="82">
        <f t="shared" si="7"/>
        <v>32.935764624333281</v>
      </c>
      <c r="I33" s="82">
        <f t="shared" si="7"/>
        <v>31.394929894369415</v>
      </c>
      <c r="J33" s="82">
        <f t="shared" si="7"/>
        <v>32.465193116880464</v>
      </c>
      <c r="K33" s="82">
        <f t="shared" si="7"/>
        <v>30.625297502975496</v>
      </c>
      <c r="L33" s="82">
        <f t="shared" si="7"/>
        <v>29.143273646763095</v>
      </c>
      <c r="M33" s="82">
        <f t="shared" si="7"/>
        <v>30.098124873257831</v>
      </c>
      <c r="N33" s="82">
        <f t="shared" si="7"/>
        <v>29.677089550064235</v>
      </c>
      <c r="O33" s="82">
        <f t="shared" si="7"/>
        <v>27.224238480197439</v>
      </c>
      <c r="P33" s="82">
        <f t="shared" si="7"/>
        <v>26.883373176976111</v>
      </c>
      <c r="Q33" s="82">
        <f t="shared" si="7"/>
        <v>27.172258068647476</v>
      </c>
      <c r="R33" s="25">
        <f t="shared" ref="R33:S50" si="8">R4/R$22*100</f>
        <v>28.547631634467713</v>
      </c>
      <c r="S33" s="25">
        <f t="shared" si="8"/>
        <v>30.874327004120044</v>
      </c>
      <c r="T33" s="25">
        <f t="shared" ref="T33:U50" si="9">T4/T$22*100</f>
        <v>34.807819144078607</v>
      </c>
      <c r="U33" s="25">
        <f t="shared" si="9"/>
        <v>35.378808439599673</v>
      </c>
      <c r="V33" s="25">
        <f t="shared" ref="V33:W50" si="10">V4/V$22*100</f>
        <v>34.343887391551171</v>
      </c>
      <c r="W33" s="25">
        <f t="shared" si="10"/>
        <v>32.819704372187935</v>
      </c>
      <c r="X33" s="25">
        <f t="shared" ref="X33:Y50" si="11">X4/X$22*100</f>
        <v>32.380942476163995</v>
      </c>
      <c r="Y33" s="25">
        <f t="shared" si="11"/>
        <v>33.703726768135553</v>
      </c>
      <c r="Z33" s="25">
        <f t="shared" ref="Z33:AB33" si="12">Z4/Z$22*100</f>
        <v>34.475291199069538</v>
      </c>
      <c r="AA33" s="25">
        <f t="shared" si="12"/>
        <v>33.430734809720121</v>
      </c>
      <c r="AB33" s="25">
        <f t="shared" si="12"/>
        <v>33.469520894256796</v>
      </c>
      <c r="AC33" s="25">
        <f t="shared" ref="AC33:AD33" si="13">AC4/AC$22*100</f>
        <v>33.315014818049001</v>
      </c>
      <c r="AD33" s="25">
        <f t="shared" si="13"/>
        <v>34.525748561396661</v>
      </c>
      <c r="AE33" s="25">
        <f t="shared" ref="AE33:AF33" si="14">AE4/AE$22*100</f>
        <v>34.619949107520817</v>
      </c>
      <c r="AF33" s="25">
        <f t="shared" si="14"/>
        <v>33.980550842418502</v>
      </c>
    </row>
    <row r="34" spans="1:32" ht="18" customHeight="1" x14ac:dyDescent="0.15">
      <c r="A34" s="11" t="s">
        <v>32</v>
      </c>
      <c r="B34" s="11"/>
      <c r="C34" s="11"/>
      <c r="D34" s="82">
        <f t="shared" si="7"/>
        <v>0.40799578934397274</v>
      </c>
      <c r="E34" s="82">
        <f t="shared" si="7"/>
        <v>0.39651286835009952</v>
      </c>
      <c r="F34" s="82">
        <f t="shared" si="7"/>
        <v>0.39114639132699697</v>
      </c>
      <c r="G34" s="82">
        <f t="shared" si="7"/>
        <v>0.42278680248365297</v>
      </c>
      <c r="H34" s="82">
        <f t="shared" si="7"/>
        <v>0.4194215675685547</v>
      </c>
      <c r="I34" s="82">
        <f t="shared" si="7"/>
        <v>0.53994929956800686</v>
      </c>
      <c r="J34" s="82">
        <f t="shared" si="7"/>
        <v>0.52756615595157796</v>
      </c>
      <c r="K34" s="82">
        <f t="shared" si="7"/>
        <v>0.53803868838066027</v>
      </c>
      <c r="L34" s="82">
        <f t="shared" si="7"/>
        <v>0.54165058610385564</v>
      </c>
      <c r="M34" s="82">
        <f t="shared" si="7"/>
        <v>0.55223860406518699</v>
      </c>
      <c r="N34" s="82">
        <f t="shared" si="7"/>
        <v>0.56192947814770022</v>
      </c>
      <c r="O34" s="82">
        <f t="shared" si="7"/>
        <v>0.55938591952368766</v>
      </c>
      <c r="P34" s="82">
        <f t="shared" si="7"/>
        <v>0.5613324744639735</v>
      </c>
      <c r="Q34" s="82">
        <f t="shared" si="7"/>
        <v>0.74227468350252768</v>
      </c>
      <c r="R34" s="25">
        <f t="shared" si="8"/>
        <v>0.81249643116790893</v>
      </c>
      <c r="S34" s="25">
        <f t="shared" si="8"/>
        <v>0.93516112183905464</v>
      </c>
      <c r="T34" s="25">
        <f t="shared" si="9"/>
        <v>0.8767389268561564</v>
      </c>
      <c r="U34" s="25">
        <f t="shared" si="9"/>
        <v>0.91754613598234724</v>
      </c>
      <c r="V34" s="25">
        <f t="shared" si="10"/>
        <v>0.95741933061645623</v>
      </c>
      <c r="W34" s="25">
        <f t="shared" si="10"/>
        <v>0.97025766148975523</v>
      </c>
      <c r="X34" s="25">
        <f t="shared" si="11"/>
        <v>0.95772858833726626</v>
      </c>
      <c r="Y34" s="25">
        <f t="shared" si="11"/>
        <v>0.97829224101103374</v>
      </c>
      <c r="Z34" s="25">
        <f t="shared" ref="Z34:AB34" si="15">Z5/Z$22*100</f>
        <v>0.9909234070710139</v>
      </c>
      <c r="AA34" s="25">
        <f t="shared" si="15"/>
        <v>1.1364927773848243</v>
      </c>
      <c r="AB34" s="25">
        <f t="shared" si="15"/>
        <v>1.1737101503098435</v>
      </c>
      <c r="AC34" s="25">
        <f t="shared" ref="AC34:AD34" si="16">AC5/AC$22*100</f>
        <v>1.1576811699411762</v>
      </c>
      <c r="AD34" s="25">
        <f t="shared" si="16"/>
        <v>1.134752873512261</v>
      </c>
      <c r="AE34" s="25">
        <f t="shared" ref="AE34:AF34" si="17">AE5/AE$22*100</f>
        <v>1.1555788527939899</v>
      </c>
      <c r="AF34" s="25">
        <f t="shared" si="17"/>
        <v>1.1502022223431385</v>
      </c>
    </row>
    <row r="35" spans="1:32" ht="18" customHeight="1" x14ac:dyDescent="0.15">
      <c r="A35" s="11" t="s">
        <v>33</v>
      </c>
      <c r="B35" s="11"/>
      <c r="C35" s="11"/>
      <c r="D35" s="82">
        <f t="shared" si="7"/>
        <v>26.453675901400906</v>
      </c>
      <c r="E35" s="82">
        <f t="shared" si="7"/>
        <v>27.854950692775095</v>
      </c>
      <c r="F35" s="82">
        <f t="shared" si="7"/>
        <v>27.335218839995672</v>
      </c>
      <c r="G35" s="82">
        <f t="shared" si="7"/>
        <v>23.979284818239041</v>
      </c>
      <c r="H35" s="82">
        <f t="shared" si="7"/>
        <v>24.412676120505374</v>
      </c>
      <c r="I35" s="82">
        <f t="shared" si="7"/>
        <v>23.202686542284852</v>
      </c>
      <c r="J35" s="82">
        <f t="shared" si="7"/>
        <v>25.540791506186107</v>
      </c>
      <c r="K35" s="82">
        <f t="shared" si="7"/>
        <v>22.321725373297291</v>
      </c>
      <c r="L35" s="82">
        <f t="shared" si="7"/>
        <v>21.922230043741621</v>
      </c>
      <c r="M35" s="82">
        <f t="shared" si="7"/>
        <v>21.54394235475689</v>
      </c>
      <c r="N35" s="82">
        <f t="shared" si="7"/>
        <v>21.470342506781019</v>
      </c>
      <c r="O35" s="82">
        <f t="shared" si="7"/>
        <v>21.009134187127472</v>
      </c>
      <c r="P35" s="82">
        <f t="shared" si="7"/>
        <v>20.191969534417371</v>
      </c>
      <c r="Q35" s="82">
        <f t="shared" si="7"/>
        <v>18.972354572870998</v>
      </c>
      <c r="R35" s="25">
        <f t="shared" si="8"/>
        <v>19.505156900382012</v>
      </c>
      <c r="S35" s="25">
        <f t="shared" si="8"/>
        <v>21.170483854074039</v>
      </c>
      <c r="T35" s="25">
        <f t="shared" si="9"/>
        <v>25.662087573078217</v>
      </c>
      <c r="U35" s="25">
        <f t="shared" si="9"/>
        <v>26.669842397996714</v>
      </c>
      <c r="V35" s="25">
        <f t="shared" si="10"/>
        <v>27.238105435364897</v>
      </c>
      <c r="W35" s="25">
        <f t="shared" si="10"/>
        <v>25.669736858879411</v>
      </c>
      <c r="X35" s="25">
        <f t="shared" si="11"/>
        <v>25.009808793351734</v>
      </c>
      <c r="Y35" s="25">
        <f t="shared" si="11"/>
        <v>26.335098796575924</v>
      </c>
      <c r="Z35" s="25">
        <f t="shared" ref="Z35:AB35" si="18">Z6/Z$22*100</f>
        <v>26.658632253216464</v>
      </c>
      <c r="AA35" s="25">
        <f t="shared" si="18"/>
        <v>26.381678440471507</v>
      </c>
      <c r="AB35" s="25">
        <f t="shared" si="18"/>
        <v>26.592656640947325</v>
      </c>
      <c r="AC35" s="25">
        <f t="shared" ref="AC35:AD35" si="19">AC6/AC$22*100</f>
        <v>26.745254797098696</v>
      </c>
      <c r="AD35" s="25">
        <f t="shared" si="19"/>
        <v>26.436224135434124</v>
      </c>
      <c r="AE35" s="25">
        <f t="shared" ref="AE35:AF35" si="20">AE6/AE$22*100</f>
        <v>27.250890791658527</v>
      </c>
      <c r="AF35" s="25">
        <f t="shared" si="20"/>
        <v>26.897922972376787</v>
      </c>
    </row>
    <row r="36" spans="1:32" ht="18" customHeight="1" x14ac:dyDescent="0.15">
      <c r="A36" s="11" t="s">
        <v>34</v>
      </c>
      <c r="B36" s="11"/>
      <c r="C36" s="11"/>
      <c r="D36" s="82">
        <f t="shared" si="7"/>
        <v>1.7505749996886577</v>
      </c>
      <c r="E36" s="82">
        <f t="shared" si="7"/>
        <v>1.6276994815833317</v>
      </c>
      <c r="F36" s="82">
        <f t="shared" si="7"/>
        <v>1.6670393450034893</v>
      </c>
      <c r="G36" s="82">
        <f t="shared" si="7"/>
        <v>1.8884981365040059</v>
      </c>
      <c r="H36" s="82">
        <f t="shared" si="7"/>
        <v>1.9068140844426116</v>
      </c>
      <c r="I36" s="82">
        <f t="shared" si="7"/>
        <v>1.8682182085160619</v>
      </c>
      <c r="J36" s="82">
        <f t="shared" si="7"/>
        <v>1.8391875279228875</v>
      </c>
      <c r="K36" s="82">
        <f t="shared" si="7"/>
        <v>1.8959111328152995</v>
      </c>
      <c r="L36" s="82">
        <f t="shared" si="7"/>
        <v>1.9098980871781741</v>
      </c>
      <c r="M36" s="82">
        <f t="shared" si="7"/>
        <v>2.067720852413593</v>
      </c>
      <c r="N36" s="82">
        <f t="shared" si="7"/>
        <v>2.0312666472706278</v>
      </c>
      <c r="O36" s="82">
        <f t="shared" si="7"/>
        <v>2.0341855757884426</v>
      </c>
      <c r="P36" s="82">
        <f t="shared" si="7"/>
        <v>2.1286068829464297</v>
      </c>
      <c r="Q36" s="82">
        <f t="shared" si="7"/>
        <v>2.1741949789233903</v>
      </c>
      <c r="R36" s="25">
        <f t="shared" si="8"/>
        <v>2.1583233807491493</v>
      </c>
      <c r="S36" s="25">
        <f t="shared" si="8"/>
        <v>2.084331242966011</v>
      </c>
      <c r="T36" s="25">
        <f t="shared" si="9"/>
        <v>1.9754398931366621</v>
      </c>
      <c r="U36" s="25">
        <f t="shared" si="9"/>
        <v>2.0479896860356526</v>
      </c>
      <c r="V36" s="25">
        <f t="shared" si="10"/>
        <v>2.0957753059441626</v>
      </c>
      <c r="W36" s="25">
        <f t="shared" si="10"/>
        <v>2.1943443842823038</v>
      </c>
      <c r="X36" s="25">
        <f t="shared" si="11"/>
        <v>2.2088376871933773</v>
      </c>
      <c r="Y36" s="25">
        <f t="shared" si="11"/>
        <v>2.3917413640303358</v>
      </c>
      <c r="Z36" s="25">
        <f t="shared" ref="Z36:AB36" si="21">Z7/Z$22*100</f>
        <v>2.2801167783298175</v>
      </c>
      <c r="AA36" s="25">
        <f t="shared" si="21"/>
        <v>2.1835870102427664</v>
      </c>
      <c r="AB36" s="25">
        <f t="shared" si="21"/>
        <v>2.1940763879158225</v>
      </c>
      <c r="AC36" s="25">
        <f t="shared" ref="AC36:AD36" si="22">AC7/AC$22*100</f>
        <v>2.151073155520745</v>
      </c>
      <c r="AD36" s="25">
        <f t="shared" si="22"/>
        <v>2.2088065872811802</v>
      </c>
      <c r="AE36" s="25">
        <f t="shared" ref="AE36:AF36" si="23">AE7/AE$22*100</f>
        <v>2.1581728971670424</v>
      </c>
      <c r="AF36" s="25">
        <f t="shared" si="23"/>
        <v>2.1072030885689097</v>
      </c>
    </row>
    <row r="37" spans="1:32" ht="18" customHeight="1" x14ac:dyDescent="0.15">
      <c r="A37" s="11" t="s">
        <v>35</v>
      </c>
      <c r="B37" s="11"/>
      <c r="C37" s="11"/>
      <c r="D37" s="82">
        <f t="shared" si="7"/>
        <v>10.20814693773748</v>
      </c>
      <c r="E37" s="82">
        <f t="shared" si="7"/>
        <v>8.1635807975965147</v>
      </c>
      <c r="F37" s="82">
        <f t="shared" si="7"/>
        <v>6.6131279425207152</v>
      </c>
      <c r="G37" s="82">
        <f t="shared" si="7"/>
        <v>5.9259307209288572</v>
      </c>
      <c r="H37" s="82">
        <f t="shared" si="7"/>
        <v>6.1968528518167405</v>
      </c>
      <c r="I37" s="82">
        <f t="shared" si="7"/>
        <v>5.7840758440004958</v>
      </c>
      <c r="J37" s="82">
        <f t="shared" si="7"/>
        <v>4.5576479268198913</v>
      </c>
      <c r="K37" s="82">
        <f t="shared" si="7"/>
        <v>5.8696223084822456</v>
      </c>
      <c r="L37" s="82">
        <f t="shared" si="7"/>
        <v>4.7694949297394489</v>
      </c>
      <c r="M37" s="82">
        <f t="shared" si="7"/>
        <v>5.9342230620221628</v>
      </c>
      <c r="N37" s="82">
        <f t="shared" si="7"/>
        <v>5.6135509178648828</v>
      </c>
      <c r="O37" s="82">
        <f t="shared" si="7"/>
        <v>3.6215327977578351</v>
      </c>
      <c r="P37" s="82">
        <f t="shared" si="7"/>
        <v>4.0014642851483346</v>
      </c>
      <c r="Q37" s="82">
        <f t="shared" si="7"/>
        <v>5.2834338333505624</v>
      </c>
      <c r="R37" s="25">
        <f t="shared" si="8"/>
        <v>6.0716549221686424</v>
      </c>
      <c r="S37" s="25">
        <f t="shared" si="8"/>
        <v>6.6843507852409427</v>
      </c>
      <c r="T37" s="25">
        <f t="shared" si="9"/>
        <v>6.2935527510075726</v>
      </c>
      <c r="U37" s="25">
        <f t="shared" si="9"/>
        <v>5.7434302195849618</v>
      </c>
      <c r="V37" s="25">
        <f t="shared" si="10"/>
        <v>4.0525873196256539</v>
      </c>
      <c r="W37" s="25">
        <f t="shared" si="10"/>
        <v>3.985365467536464</v>
      </c>
      <c r="X37" s="25">
        <f t="shared" si="11"/>
        <v>4.2045674072816155</v>
      </c>
      <c r="Y37" s="25">
        <f t="shared" si="11"/>
        <v>3.9985943665182653</v>
      </c>
      <c r="Z37" s="25">
        <f t="shared" ref="Z37:AB37" si="24">Z8/Z$22*100</f>
        <v>4.5456187604522418</v>
      </c>
      <c r="AA37" s="25">
        <f t="shared" si="24"/>
        <v>3.7289765816210267</v>
      </c>
      <c r="AB37" s="25">
        <f t="shared" si="24"/>
        <v>3.5090777150838055</v>
      </c>
      <c r="AC37" s="25">
        <f t="shared" ref="AC37:AD37" si="25">AC8/AC$22*100</f>
        <v>3.261005695488381</v>
      </c>
      <c r="AD37" s="25">
        <f t="shared" si="25"/>
        <v>4.7459649651691009</v>
      </c>
      <c r="AE37" s="25">
        <f t="shared" ref="AE37:AF37" si="26">AE8/AE$22*100</f>
        <v>4.0553065659012555</v>
      </c>
      <c r="AF37" s="25">
        <f t="shared" si="26"/>
        <v>3.8252225591296685</v>
      </c>
    </row>
    <row r="38" spans="1:32" ht="18" customHeight="1" x14ac:dyDescent="0.15">
      <c r="A38" s="11" t="s">
        <v>36</v>
      </c>
      <c r="B38" s="11"/>
      <c r="C38" s="11"/>
      <c r="D38" s="82">
        <f t="shared" si="7"/>
        <v>47.685928582711796</v>
      </c>
      <c r="E38" s="82">
        <f t="shared" si="7"/>
        <v>49.13505605775223</v>
      </c>
      <c r="F38" s="82">
        <f t="shared" si="7"/>
        <v>51.443026901642405</v>
      </c>
      <c r="G38" s="82">
        <f t="shared" si="7"/>
        <v>54.971833974751618</v>
      </c>
      <c r="H38" s="82">
        <f t="shared" si="7"/>
        <v>54.708322922634835</v>
      </c>
      <c r="I38" s="82">
        <f t="shared" si="7"/>
        <v>56.149813814353756</v>
      </c>
      <c r="J38" s="82">
        <f t="shared" si="7"/>
        <v>54.987733396406213</v>
      </c>
      <c r="K38" s="82">
        <f t="shared" si="7"/>
        <v>56.936089848360261</v>
      </c>
      <c r="L38" s="82">
        <f t="shared" si="7"/>
        <v>58.162661642315037</v>
      </c>
      <c r="M38" s="82">
        <f t="shared" si="7"/>
        <v>57.31200607867023</v>
      </c>
      <c r="N38" s="82">
        <f t="shared" si="7"/>
        <v>57.955364170967613</v>
      </c>
      <c r="O38" s="82">
        <f t="shared" si="7"/>
        <v>60.295643747557861</v>
      </c>
      <c r="P38" s="82">
        <f t="shared" si="7"/>
        <v>59.479008345063086</v>
      </c>
      <c r="Q38" s="82">
        <f t="shared" si="7"/>
        <v>60.082471211813406</v>
      </c>
      <c r="R38" s="25">
        <f t="shared" si="8"/>
        <v>59.328966051072939</v>
      </c>
      <c r="S38" s="25">
        <f t="shared" si="8"/>
        <v>58.046946449245972</v>
      </c>
      <c r="T38" s="25">
        <f t="shared" si="9"/>
        <v>55.008407206663449</v>
      </c>
      <c r="U38" s="25">
        <f t="shared" si="9"/>
        <v>54.612447831009661</v>
      </c>
      <c r="V38" s="25">
        <f t="shared" si="10"/>
        <v>55.611194794386542</v>
      </c>
      <c r="W38" s="25">
        <f t="shared" si="10"/>
        <v>55.548950900620689</v>
      </c>
      <c r="X38" s="25">
        <f t="shared" si="11"/>
        <v>55.765184183067838</v>
      </c>
      <c r="Y38" s="25">
        <f t="shared" si="11"/>
        <v>53.871974329238107</v>
      </c>
      <c r="Z38" s="25">
        <f t="shared" ref="Z38:AB38" si="27">Z9/Z$22*100</f>
        <v>52.900794957016338</v>
      </c>
      <c r="AA38" s="25">
        <f t="shared" si="27"/>
        <v>54.173979052788276</v>
      </c>
      <c r="AB38" s="25">
        <f t="shared" si="27"/>
        <v>53.97572820511067</v>
      </c>
      <c r="AC38" s="25">
        <f t="shared" ref="AC38:AD38" si="28">AC9/AC$22*100</f>
        <v>53.946862606785714</v>
      </c>
      <c r="AD38" s="25">
        <f t="shared" si="28"/>
        <v>53.119234872867963</v>
      </c>
      <c r="AE38" s="25">
        <f t="shared" ref="AE38:AF38" si="29">AE9/AE$22*100</f>
        <v>53.01601259075445</v>
      </c>
      <c r="AF38" s="25">
        <f t="shared" si="29"/>
        <v>53.712358480911007</v>
      </c>
    </row>
    <row r="39" spans="1:32" ht="18" customHeight="1" x14ac:dyDescent="0.15">
      <c r="A39" s="11" t="s">
        <v>37</v>
      </c>
      <c r="B39" s="11"/>
      <c r="C39" s="11"/>
      <c r="D39" s="82">
        <f t="shared" si="7"/>
        <v>45.331100846653861</v>
      </c>
      <c r="E39" s="82">
        <f t="shared" si="7"/>
        <v>46.58648171126697</v>
      </c>
      <c r="F39" s="82">
        <f t="shared" si="7"/>
        <v>49.125180605655537</v>
      </c>
      <c r="G39" s="82">
        <f t="shared" si="7"/>
        <v>52.610788299407609</v>
      </c>
      <c r="H39" s="82">
        <f t="shared" si="7"/>
        <v>52.38590772949879</v>
      </c>
      <c r="I39" s="82">
        <f t="shared" si="7"/>
        <v>53.879794214057462</v>
      </c>
      <c r="J39" s="82">
        <f t="shared" si="7"/>
        <v>52.466497401650599</v>
      </c>
      <c r="K39" s="82">
        <f t="shared" si="7"/>
        <v>54.446306999513524</v>
      </c>
      <c r="L39" s="82">
        <f t="shared" si="7"/>
        <v>55.728960216500987</v>
      </c>
      <c r="M39" s="82">
        <f t="shared" si="7"/>
        <v>54.888152836080849</v>
      </c>
      <c r="N39" s="82">
        <f t="shared" si="7"/>
        <v>55.511443889075075</v>
      </c>
      <c r="O39" s="82">
        <f t="shared" si="7"/>
        <v>57.727308969903277</v>
      </c>
      <c r="P39" s="82">
        <f t="shared" si="7"/>
        <v>56.958899097770157</v>
      </c>
      <c r="Q39" s="82">
        <f t="shared" si="7"/>
        <v>57.590355544950143</v>
      </c>
      <c r="R39" s="25">
        <f t="shared" si="8"/>
        <v>56.837152579952111</v>
      </c>
      <c r="S39" s="25">
        <f t="shared" si="8"/>
        <v>55.750230043506164</v>
      </c>
      <c r="T39" s="25">
        <f t="shared" si="9"/>
        <v>52.83004218823698</v>
      </c>
      <c r="U39" s="25">
        <f t="shared" si="9"/>
        <v>52.497959520995693</v>
      </c>
      <c r="V39" s="25">
        <f t="shared" si="10"/>
        <v>53.419395971684501</v>
      </c>
      <c r="W39" s="25">
        <f t="shared" si="10"/>
        <v>53.316973667881797</v>
      </c>
      <c r="X39" s="25">
        <f t="shared" si="11"/>
        <v>53.600311544942649</v>
      </c>
      <c r="Y39" s="25">
        <f t="shared" si="11"/>
        <v>51.675018248192707</v>
      </c>
      <c r="Z39" s="25">
        <f t="shared" ref="Z39:AB39" si="30">Z10/Z$22*100</f>
        <v>50.713827019957392</v>
      </c>
      <c r="AA39" s="25">
        <f t="shared" si="30"/>
        <v>49.717561860566981</v>
      </c>
      <c r="AB39" s="25">
        <f t="shared" si="30"/>
        <v>49.444826076439554</v>
      </c>
      <c r="AC39" s="25">
        <f t="shared" ref="AC39:AD39" si="31">AC10/AC$22*100</f>
        <v>49.510289691020546</v>
      </c>
      <c r="AD39" s="25">
        <f t="shared" si="31"/>
        <v>48.767736863416175</v>
      </c>
      <c r="AE39" s="25">
        <f t="shared" ref="AE39:AF39" si="32">AE10/AE$22*100</f>
        <v>48.617083476879799</v>
      </c>
      <c r="AF39" s="25">
        <f t="shared" si="32"/>
        <v>48.617136197611018</v>
      </c>
    </row>
    <row r="40" spans="1:32" ht="18" customHeight="1" x14ac:dyDescent="0.15">
      <c r="A40" s="11" t="s">
        <v>38</v>
      </c>
      <c r="B40" s="11"/>
      <c r="C40" s="11"/>
      <c r="D40" s="82">
        <f t="shared" si="7"/>
        <v>0.57404272137897672</v>
      </c>
      <c r="E40" s="82">
        <f t="shared" si="7"/>
        <v>0.56312332668639886</v>
      </c>
      <c r="F40" s="82">
        <f t="shared" si="7"/>
        <v>0.57916670762033007</v>
      </c>
      <c r="G40" s="82">
        <f t="shared" si="7"/>
        <v>0.62658534636042573</v>
      </c>
      <c r="H40" s="82">
        <f t="shared" si="7"/>
        <v>0.59347369645226455</v>
      </c>
      <c r="I40" s="82">
        <f t="shared" si="7"/>
        <v>0.64746842772784841</v>
      </c>
      <c r="J40" s="82">
        <f t="shared" si="7"/>
        <v>0.64958734960574582</v>
      </c>
      <c r="K40" s="82">
        <f t="shared" si="7"/>
        <v>0.67172261249460763</v>
      </c>
      <c r="L40" s="82">
        <f t="shared" si="7"/>
        <v>0.69535837198267059</v>
      </c>
      <c r="M40" s="82">
        <f t="shared" si="7"/>
        <v>0.74126345165862428</v>
      </c>
      <c r="N40" s="82">
        <f t="shared" si="7"/>
        <v>0.78068087332829506</v>
      </c>
      <c r="O40" s="82">
        <f t="shared" si="7"/>
        <v>0.84281367167775945</v>
      </c>
      <c r="P40" s="82">
        <f t="shared" si="7"/>
        <v>0.91303058095728717</v>
      </c>
      <c r="Q40" s="82">
        <f t="shared" si="7"/>
        <v>0.95490204370950305</v>
      </c>
      <c r="R40" s="25">
        <f t="shared" si="8"/>
        <v>0.99658794856234345</v>
      </c>
      <c r="S40" s="25">
        <f t="shared" si="8"/>
        <v>1.0122898414615371</v>
      </c>
      <c r="T40" s="25">
        <f t="shared" si="9"/>
        <v>1.0081839746235577</v>
      </c>
      <c r="U40" s="25">
        <f t="shared" si="9"/>
        <v>1.0403550383881126</v>
      </c>
      <c r="V40" s="25">
        <f t="shared" si="10"/>
        <v>1.1439320277815341</v>
      </c>
      <c r="W40" s="25">
        <f t="shared" si="10"/>
        <v>1.2040422792988292</v>
      </c>
      <c r="X40" s="25">
        <f t="shared" si="11"/>
        <v>1.224973686504981</v>
      </c>
      <c r="Y40" s="25">
        <f t="shared" si="11"/>
        <v>1.275190576434571</v>
      </c>
      <c r="Z40" s="25">
        <f t="shared" ref="Z40:AB40" si="33">Z11/Z$22*100</f>
        <v>1.3324269478070767</v>
      </c>
      <c r="AA40" s="25">
        <f t="shared" si="33"/>
        <v>1.3353255577883201</v>
      </c>
      <c r="AB40" s="25">
        <f t="shared" si="33"/>
        <v>1.3996666700842666</v>
      </c>
      <c r="AC40" s="25">
        <f t="shared" ref="AC40:AD40" si="34">AC11/AC$22*100</f>
        <v>1.6701671329538741</v>
      </c>
      <c r="AD40" s="25">
        <f t="shared" si="34"/>
        <v>1.7055466397122496</v>
      </c>
      <c r="AE40" s="25">
        <f t="shared" ref="AE40:AF40" si="35">AE11/AE$22*100</f>
        <v>1.8034081552873777</v>
      </c>
      <c r="AF40" s="25">
        <f t="shared" si="35"/>
        <v>1.8519852728053492</v>
      </c>
    </row>
    <row r="41" spans="1:32" ht="18" customHeight="1" x14ac:dyDescent="0.15">
      <c r="A41" s="11" t="s">
        <v>39</v>
      </c>
      <c r="B41" s="11"/>
      <c r="C41" s="11"/>
      <c r="D41" s="82">
        <f t="shared" si="7"/>
        <v>3.9343022299303967</v>
      </c>
      <c r="E41" s="82">
        <f t="shared" si="7"/>
        <v>3.6068059515439765</v>
      </c>
      <c r="F41" s="82">
        <f t="shared" si="7"/>
        <v>3.6024378077667807</v>
      </c>
      <c r="G41" s="82">
        <f t="shared" si="7"/>
        <v>3.7118727745385516</v>
      </c>
      <c r="H41" s="82">
        <f t="shared" si="7"/>
        <v>3.5585548893054764</v>
      </c>
      <c r="I41" s="82">
        <f t="shared" si="7"/>
        <v>3.4777337325188546</v>
      </c>
      <c r="J41" s="82">
        <f t="shared" si="7"/>
        <v>3.9859891588628584</v>
      </c>
      <c r="K41" s="82">
        <f t="shared" si="7"/>
        <v>4.1128730807279892</v>
      </c>
      <c r="L41" s="82">
        <f t="shared" si="7"/>
        <v>4.4877584927144163</v>
      </c>
      <c r="M41" s="82">
        <f t="shared" si="7"/>
        <v>4.5422677862804273</v>
      </c>
      <c r="N41" s="82">
        <f t="shared" si="7"/>
        <v>4.4558361175565357</v>
      </c>
      <c r="O41" s="82">
        <f t="shared" si="7"/>
        <v>4.4389418204654394</v>
      </c>
      <c r="P41" s="82">
        <f t="shared" si="7"/>
        <v>4.6522190717371839</v>
      </c>
      <c r="Q41" s="82">
        <f t="shared" si="7"/>
        <v>4.7489873354567456</v>
      </c>
      <c r="R41" s="25">
        <f t="shared" si="8"/>
        <v>4.6016857497933801</v>
      </c>
      <c r="S41" s="25">
        <f t="shared" si="8"/>
        <v>4.6591243795503452</v>
      </c>
      <c r="T41" s="25">
        <f t="shared" si="9"/>
        <v>4.2578729390723824</v>
      </c>
      <c r="U41" s="25">
        <f t="shared" si="9"/>
        <v>4.0368063073858895</v>
      </c>
      <c r="V41" s="25">
        <f t="shared" si="10"/>
        <v>4.0475188130934336</v>
      </c>
      <c r="W41" s="25">
        <f t="shared" si="10"/>
        <v>4.2572871059345596</v>
      </c>
      <c r="X41" s="25">
        <f t="shared" si="11"/>
        <v>4.7931591181460256</v>
      </c>
      <c r="Y41" s="25">
        <f t="shared" si="11"/>
        <v>4.7520945807835542</v>
      </c>
      <c r="Z41" s="25">
        <f t="shared" ref="Z41:AB41" si="36">Z12/Z$22*100</f>
        <v>5.2486038660977767</v>
      </c>
      <c r="AA41" s="25">
        <f t="shared" si="36"/>
        <v>5.0065626507486005</v>
      </c>
      <c r="AB41" s="25">
        <f t="shared" si="36"/>
        <v>5.0798826016441696</v>
      </c>
      <c r="AC41" s="25">
        <f t="shared" ref="AC41:AD41" si="37">AC12/AC$22*100</f>
        <v>4.8839191583522155</v>
      </c>
      <c r="AD41" s="25">
        <f t="shared" si="37"/>
        <v>4.4945307951257432</v>
      </c>
      <c r="AE41" s="25">
        <f t="shared" ref="AE41:AF41" si="38">AE12/AE$22*100</f>
        <v>4.4394598800786538</v>
      </c>
      <c r="AF41" s="25">
        <f t="shared" si="38"/>
        <v>4.4563977337351304</v>
      </c>
    </row>
    <row r="42" spans="1:32" ht="18" customHeight="1" x14ac:dyDescent="0.15">
      <c r="A42" s="11" t="s">
        <v>40</v>
      </c>
      <c r="B42" s="11"/>
      <c r="C42" s="11"/>
      <c r="D42" s="82">
        <f t="shared" si="7"/>
        <v>4.9224823731215421E-3</v>
      </c>
      <c r="E42" s="82">
        <f t="shared" si="7"/>
        <v>4.3423008089270333E-3</v>
      </c>
      <c r="F42" s="82">
        <f t="shared" si="7"/>
        <v>4.1035570713871495E-3</v>
      </c>
      <c r="G42" s="82">
        <f t="shared" si="7"/>
        <v>4.7235526397000306E-3</v>
      </c>
      <c r="H42" s="82">
        <f t="shared" si="7"/>
        <v>5.5219030397452998E-3</v>
      </c>
      <c r="I42" s="82">
        <f t="shared" si="7"/>
        <v>4.4575924692908404E-3</v>
      </c>
      <c r="J42" s="82">
        <f t="shared" si="7"/>
        <v>3.5831330672203062E-3</v>
      </c>
      <c r="K42" s="82">
        <f t="shared" si="7"/>
        <v>2.6486256001318205E-3</v>
      </c>
      <c r="L42" s="82">
        <f t="shared" si="7"/>
        <v>2.4074188811810011E-3</v>
      </c>
      <c r="M42" s="82">
        <f t="shared" si="7"/>
        <v>3.1246925718499876E-3</v>
      </c>
      <c r="N42" s="82">
        <f t="shared" si="7"/>
        <v>2.2549025878851516E-3</v>
      </c>
      <c r="O42" s="82">
        <f t="shared" si="7"/>
        <v>1.424057530849486E-3</v>
      </c>
      <c r="P42" s="82">
        <f t="shared" si="7"/>
        <v>4.8929976477469833E-3</v>
      </c>
      <c r="Q42" s="82">
        <f t="shared" si="7"/>
        <v>3.173647718207104E-3</v>
      </c>
      <c r="R42" s="25">
        <f t="shared" si="8"/>
        <v>4.4774230899858611E-3</v>
      </c>
      <c r="S42" s="25">
        <f t="shared" si="8"/>
        <v>3.2828210047119379E-3</v>
      </c>
      <c r="T42" s="25">
        <f t="shared" si="9"/>
        <v>2.107938910359243E-3</v>
      </c>
      <c r="U42" s="25">
        <f t="shared" si="9"/>
        <v>2.1156849943388899E-3</v>
      </c>
      <c r="V42" s="25">
        <f t="shared" si="10"/>
        <v>1.7729343836984592E-3</v>
      </c>
      <c r="W42" s="25">
        <f t="shared" si="10"/>
        <v>1.6637680370281301E-3</v>
      </c>
      <c r="X42" s="25">
        <f t="shared" si="11"/>
        <v>1.7523334528149314E-3</v>
      </c>
      <c r="Y42" s="25">
        <f t="shared" si="11"/>
        <v>1.3961778854730794E-3</v>
      </c>
      <c r="Z42" s="25">
        <f t="shared" ref="Z42:AB42" si="39">Z13/Z$22*100</f>
        <v>1.2365220032758894E-3</v>
      </c>
      <c r="AA42" s="25">
        <f t="shared" si="39"/>
        <v>7.546678425674096E-4</v>
      </c>
      <c r="AB42" s="25">
        <f t="shared" si="39"/>
        <v>1.7923413103913648E-3</v>
      </c>
      <c r="AC42" s="25">
        <f t="shared" ref="AC42:AD42" si="40">AC13/AC$22*100</f>
        <v>1.7623571609521049E-3</v>
      </c>
      <c r="AD42" s="25">
        <f t="shared" si="40"/>
        <v>2.0688697173628415E-3</v>
      </c>
      <c r="AE42" s="25">
        <f t="shared" ref="AE42:AF42" si="41">AE13/AE$22*100</f>
        <v>2.290214298516024E-3</v>
      </c>
      <c r="AF42" s="25">
        <f t="shared" si="41"/>
        <v>3.2406219039814283E-3</v>
      </c>
    </row>
    <row r="43" spans="1:32" ht="18" customHeight="1" x14ac:dyDescent="0.15">
      <c r="A43" s="11" t="s">
        <v>41</v>
      </c>
      <c r="B43" s="11"/>
      <c r="C43" s="11"/>
      <c r="D43" s="82">
        <f t="shared" si="7"/>
        <v>1.3651793690963805</v>
      </c>
      <c r="E43" s="82">
        <f t="shared" si="7"/>
        <v>1.1859271865557452</v>
      </c>
      <c r="F43" s="82">
        <f t="shared" si="7"/>
        <v>0.84591020335951095</v>
      </c>
      <c r="G43" s="82">
        <f t="shared" si="7"/>
        <v>0.71235916586803161</v>
      </c>
      <c r="H43" s="82">
        <f t="shared" si="7"/>
        <v>0.56982175284522907</v>
      </c>
      <c r="I43" s="82">
        <f t="shared" si="7"/>
        <v>0.85469653253621092</v>
      </c>
      <c r="J43" s="82">
        <f t="shared" si="7"/>
        <v>0.732638169017786</v>
      </c>
      <c r="K43" s="82">
        <f t="shared" si="7"/>
        <v>0.44612203196573269</v>
      </c>
      <c r="L43" s="82">
        <f t="shared" si="7"/>
        <v>0.35958875562446457</v>
      </c>
      <c r="M43" s="82">
        <f t="shared" si="7"/>
        <v>0.29599476017000109</v>
      </c>
      <c r="N43" s="82">
        <f t="shared" si="7"/>
        <v>0.29676844030584748</v>
      </c>
      <c r="O43" s="82">
        <f t="shared" si="7"/>
        <v>0.25391214465146494</v>
      </c>
      <c r="P43" s="82">
        <f t="shared" si="7"/>
        <v>0.87166946021617597</v>
      </c>
      <c r="Q43" s="82">
        <f t="shared" si="7"/>
        <v>7.0369129006809409E-6</v>
      </c>
      <c r="R43" s="25">
        <f t="shared" si="8"/>
        <v>2.2670496658156259E-3</v>
      </c>
      <c r="S43" s="25">
        <f t="shared" si="8"/>
        <v>2.24947049573409E-3</v>
      </c>
      <c r="T43" s="25">
        <f t="shared" si="9"/>
        <v>2.0948461220961423E-3</v>
      </c>
      <c r="U43" s="25">
        <f t="shared" si="9"/>
        <v>2.1156849943388899E-3</v>
      </c>
      <c r="V43" s="25">
        <f t="shared" si="10"/>
        <v>2.2248588344451255E-3</v>
      </c>
      <c r="W43" s="25">
        <f t="shared" si="10"/>
        <v>2.304786891121219E-3</v>
      </c>
      <c r="X43" s="25">
        <f t="shared" si="11"/>
        <v>2.2794581500031629E-3</v>
      </c>
      <c r="Y43" s="25">
        <f t="shared" si="11"/>
        <v>2.3638990653512457E-3</v>
      </c>
      <c r="Z43" s="25">
        <f t="shared" ref="Z43:AB43" si="42">Z14/Z$22*100</f>
        <v>2.3836568737848471E-3</v>
      </c>
      <c r="AA43" s="25">
        <f t="shared" si="42"/>
        <v>2.3675853884467749E-3</v>
      </c>
      <c r="AB43" s="25">
        <f t="shared" si="42"/>
        <v>2.4302933022255792E-3</v>
      </c>
      <c r="AC43" s="25">
        <f t="shared" ref="AC43:AD43" si="43">AC14/AC$22*100</f>
        <v>2.3998054957645684E-3</v>
      </c>
      <c r="AD43" s="25">
        <f t="shared" si="43"/>
        <v>2.3644225341289617E-3</v>
      </c>
      <c r="AE43" s="25">
        <f t="shared" ref="AE43:AF43" si="44">AE14/AE$22*100</f>
        <v>2.4107518931747621E-3</v>
      </c>
      <c r="AF43" s="25">
        <f t="shared" si="44"/>
        <v>2.4116256029629232E-3</v>
      </c>
    </row>
    <row r="44" spans="1:32" ht="18" customHeight="1" x14ac:dyDescent="0.15">
      <c r="A44" s="11" t="s">
        <v>42</v>
      </c>
      <c r="B44" s="11"/>
      <c r="C44" s="11"/>
      <c r="D44" s="82">
        <f t="shared" si="7"/>
        <v>0.40661277498880805</v>
      </c>
      <c r="E44" s="82">
        <f t="shared" si="7"/>
        <v>0.35528250720395077</v>
      </c>
      <c r="F44" s="82">
        <f t="shared" si="7"/>
        <v>6.2517814843573383E-2</v>
      </c>
      <c r="G44" s="82">
        <f t="shared" si="7"/>
        <v>0</v>
      </c>
      <c r="H44" s="82">
        <f t="shared" si="7"/>
        <v>0</v>
      </c>
      <c r="I44" s="82">
        <f t="shared" si="7"/>
        <v>0</v>
      </c>
      <c r="J44" s="82">
        <f t="shared" si="7"/>
        <v>0</v>
      </c>
      <c r="K44" s="82">
        <f t="shared" si="7"/>
        <v>0</v>
      </c>
      <c r="L44" s="82">
        <f t="shared" si="7"/>
        <v>0</v>
      </c>
      <c r="M44" s="82">
        <f t="shared" si="7"/>
        <v>0</v>
      </c>
      <c r="N44" s="82">
        <f t="shared" si="7"/>
        <v>0</v>
      </c>
      <c r="O44" s="82">
        <f t="shared" si="7"/>
        <v>1.3434505008014016E-5</v>
      </c>
      <c r="P44" s="82">
        <f t="shared" si="7"/>
        <v>1.3900561499281203E-5</v>
      </c>
      <c r="Q44" s="82">
        <f t="shared" si="7"/>
        <v>2.1110738702042823E-5</v>
      </c>
      <c r="R44" s="25">
        <f t="shared" si="8"/>
        <v>7.0845302056738298E-6</v>
      </c>
      <c r="S44" s="25">
        <f t="shared" si="8"/>
        <v>7.0295952991690309E-6</v>
      </c>
      <c r="T44" s="25">
        <f t="shared" si="9"/>
        <v>6.5463941315504441E-6</v>
      </c>
      <c r="U44" s="25">
        <f t="shared" si="9"/>
        <v>6.6115156073090303E-6</v>
      </c>
      <c r="V44" s="25">
        <f t="shared" si="10"/>
        <v>6.9526838576410173E-6</v>
      </c>
      <c r="W44" s="25">
        <f t="shared" si="10"/>
        <v>7.2024590347538097E-6</v>
      </c>
      <c r="X44" s="25">
        <f t="shared" si="11"/>
        <v>7.1233067187598835E-6</v>
      </c>
      <c r="Y44" s="25">
        <f t="shared" si="11"/>
        <v>7.387184579222642E-6</v>
      </c>
      <c r="Z44" s="25">
        <f t="shared" ref="Z44:AB44" si="45">Z15/Z$22*100</f>
        <v>7.4489277305776472E-6</v>
      </c>
      <c r="AA44" s="25">
        <f t="shared" si="45"/>
        <v>7.3987043388961721E-6</v>
      </c>
      <c r="AB44" s="25">
        <f t="shared" si="45"/>
        <v>7.5946665694549351E-6</v>
      </c>
      <c r="AC44" s="25">
        <f t="shared" ref="AC44:AD44" si="46">AC15/AC$22*100</f>
        <v>7.4993921742642763E-6</v>
      </c>
      <c r="AD44" s="25">
        <f t="shared" si="46"/>
        <v>7.3888204191530046E-6</v>
      </c>
      <c r="AE44" s="25">
        <f t="shared" ref="AE44:AF44" si="47">AE15/AE$22*100</f>
        <v>7.5335996661711316E-6</v>
      </c>
      <c r="AF44" s="25">
        <f t="shared" si="47"/>
        <v>7.5363300092591354E-6</v>
      </c>
    </row>
    <row r="45" spans="1:32" ht="18" customHeight="1" x14ac:dyDescent="0.15">
      <c r="A45" s="11" t="s">
        <v>43</v>
      </c>
      <c r="B45" s="11"/>
      <c r="C45" s="11"/>
      <c r="D45" s="82">
        <f t="shared" si="7"/>
        <v>0</v>
      </c>
      <c r="E45" s="82">
        <f t="shared" si="7"/>
        <v>0</v>
      </c>
      <c r="F45" s="82">
        <f t="shared" si="7"/>
        <v>0</v>
      </c>
      <c r="G45" s="82">
        <f t="shared" si="7"/>
        <v>0</v>
      </c>
      <c r="H45" s="82">
        <f t="shared" si="7"/>
        <v>0</v>
      </c>
      <c r="I45" s="82">
        <f t="shared" si="7"/>
        <v>0</v>
      </c>
      <c r="J45" s="82">
        <f t="shared" si="7"/>
        <v>0</v>
      </c>
      <c r="K45" s="82">
        <f t="shared" si="7"/>
        <v>0</v>
      </c>
      <c r="L45" s="82">
        <f t="shared" si="7"/>
        <v>0</v>
      </c>
      <c r="M45" s="82">
        <f t="shared" si="7"/>
        <v>0</v>
      </c>
      <c r="N45" s="82">
        <f t="shared" si="7"/>
        <v>0</v>
      </c>
      <c r="O45" s="82">
        <f t="shared" si="7"/>
        <v>1.3434505008014016E-5</v>
      </c>
      <c r="P45" s="82">
        <f t="shared" si="7"/>
        <v>1.3900561499281203E-5</v>
      </c>
      <c r="Q45" s="82">
        <f t="shared" si="7"/>
        <v>2.1110738702042823E-5</v>
      </c>
      <c r="R45" s="25">
        <f t="shared" si="8"/>
        <v>7.0845302056738298E-6</v>
      </c>
      <c r="S45" s="25">
        <f t="shared" si="8"/>
        <v>7.0295952991690309E-6</v>
      </c>
      <c r="T45" s="25">
        <f t="shared" si="9"/>
        <v>6.5463941315504441E-6</v>
      </c>
      <c r="U45" s="25">
        <f t="shared" si="9"/>
        <v>6.6115156073090303E-6</v>
      </c>
      <c r="V45" s="25">
        <f t="shared" si="10"/>
        <v>6.9526838576410173E-6</v>
      </c>
      <c r="W45" s="25">
        <f t="shared" si="10"/>
        <v>7.2024590347538097E-6</v>
      </c>
      <c r="X45" s="25">
        <f t="shared" si="11"/>
        <v>7.1233067187598835E-6</v>
      </c>
      <c r="Y45" s="25">
        <f t="shared" si="11"/>
        <v>7.387184579222642E-6</v>
      </c>
      <c r="Z45" s="25">
        <f t="shared" ref="Z45:AB45" si="48">Z16/Z$22*100</f>
        <v>7.4489277305776472E-6</v>
      </c>
      <c r="AA45" s="25">
        <f t="shared" si="48"/>
        <v>7.3987043388961721E-6</v>
      </c>
      <c r="AB45" s="25">
        <f t="shared" si="48"/>
        <v>7.5946665694549351E-6</v>
      </c>
      <c r="AC45" s="25">
        <f t="shared" ref="AC45:AD45" si="49">AC16/AC$22*100</f>
        <v>7.4993921742642763E-6</v>
      </c>
      <c r="AD45" s="25">
        <f t="shared" si="49"/>
        <v>7.3888204191530046E-6</v>
      </c>
      <c r="AE45" s="25">
        <f t="shared" ref="AE45:AF45" si="50">AE16/AE$22*100</f>
        <v>7.5335996661711316E-6</v>
      </c>
      <c r="AF45" s="25">
        <f t="shared" si="50"/>
        <v>7.5363300092591354E-6</v>
      </c>
    </row>
    <row r="46" spans="1:32" ht="18" customHeight="1" x14ac:dyDescent="0.15">
      <c r="A46" s="11" t="s">
        <v>44</v>
      </c>
      <c r="B46" s="11"/>
      <c r="C46" s="11"/>
      <c r="D46" s="82">
        <f t="shared" si="7"/>
        <v>7.2086182113495001</v>
      </c>
      <c r="E46" s="82">
        <f t="shared" si="7"/>
        <v>7.1067188291437295</v>
      </c>
      <c r="F46" s="82">
        <f t="shared" si="7"/>
        <v>7.4563044888491357</v>
      </c>
      <c r="G46" s="82">
        <f t="shared" si="7"/>
        <v>7.7561247076861166</v>
      </c>
      <c r="H46" s="82">
        <f t="shared" si="7"/>
        <v>7.6285402113891676</v>
      </c>
      <c r="I46" s="82">
        <f t="shared" si="7"/>
        <v>7.4709000060246167</v>
      </c>
      <c r="J46" s="82">
        <f t="shared" si="7"/>
        <v>7.1752756761597185</v>
      </c>
      <c r="K46" s="82">
        <f t="shared" si="7"/>
        <v>7.2052462978757763</v>
      </c>
      <c r="L46" s="82">
        <f t="shared" si="7"/>
        <v>7.1489516717191366</v>
      </c>
      <c r="M46" s="82">
        <f t="shared" si="7"/>
        <v>7.0072183573910323</v>
      </c>
      <c r="N46" s="82">
        <f t="shared" si="7"/>
        <v>6.8320059451895858</v>
      </c>
      <c r="O46" s="82">
        <f t="shared" si="7"/>
        <v>6.942999208909173</v>
      </c>
      <c r="P46" s="82">
        <f t="shared" si="7"/>
        <v>7.1957785662794063</v>
      </c>
      <c r="Q46" s="82">
        <f t="shared" si="7"/>
        <v>7.0381584342643615</v>
      </c>
      <c r="R46" s="25">
        <f t="shared" si="8"/>
        <v>6.5183699742874062</v>
      </c>
      <c r="S46" s="25">
        <f t="shared" si="8"/>
        <v>5.4017659749310578</v>
      </c>
      <c r="T46" s="25">
        <f t="shared" si="9"/>
        <v>4.9135008577412913</v>
      </c>
      <c r="U46" s="25">
        <f t="shared" si="9"/>
        <v>4.9273377905967717</v>
      </c>
      <c r="V46" s="25">
        <f t="shared" si="10"/>
        <v>4.8494552746014632</v>
      </c>
      <c r="W46" s="25">
        <f t="shared" si="10"/>
        <v>6.1660323821117711</v>
      </c>
      <c r="X46" s="25">
        <f t="shared" si="11"/>
        <v>5.8316944979009042</v>
      </c>
      <c r="Y46" s="25">
        <f t="shared" si="11"/>
        <v>6.3932388940882348</v>
      </c>
      <c r="Z46" s="25">
        <f t="shared" ref="Z46:AB46" si="51">Z17/Z$22*100</f>
        <v>6.0392479532767496</v>
      </c>
      <c r="AA46" s="25">
        <f t="shared" si="51"/>
        <v>6.0502608783149894</v>
      </c>
      <c r="AB46" s="25">
        <f t="shared" si="51"/>
        <v>6.0709638049583301</v>
      </c>
      <c r="AC46" s="25">
        <f t="shared" ref="AC46:AD46" si="52">AC17/AC$22*100</f>
        <v>6.1798591224181276</v>
      </c>
      <c r="AD46" s="25">
        <f t="shared" si="52"/>
        <v>6.1504910610050567</v>
      </c>
      <c r="AE46" s="25">
        <f t="shared" ref="AE46:AF46" si="53">AE17/AE$22*100</f>
        <v>6.1164542329676799</v>
      </c>
      <c r="AF46" s="25">
        <f t="shared" si="53"/>
        <v>5.9930403499630494</v>
      </c>
    </row>
    <row r="47" spans="1:32" ht="18" customHeight="1" x14ac:dyDescent="0.15">
      <c r="A47" s="11" t="s">
        <v>45</v>
      </c>
      <c r="B47" s="11"/>
      <c r="C47" s="11"/>
      <c r="D47" s="82">
        <f t="shared" si="7"/>
        <v>3.9444421503448033</v>
      </c>
      <c r="E47" s="82">
        <f t="shared" si="7"/>
        <v>3.7790485030086862</v>
      </c>
      <c r="F47" s="82">
        <f t="shared" si="7"/>
        <v>3.8275068556432505</v>
      </c>
      <c r="G47" s="82">
        <f t="shared" si="7"/>
        <v>3.9714758948520523</v>
      </c>
      <c r="H47" s="82">
        <f t="shared" si="7"/>
        <v>3.7743329107976455</v>
      </c>
      <c r="I47" s="82">
        <f t="shared" si="7"/>
        <v>3.4272580530871797</v>
      </c>
      <c r="J47" s="82">
        <f t="shared" si="7"/>
        <v>3.3279701922262679</v>
      </c>
      <c r="K47" s="82">
        <f t="shared" si="7"/>
        <v>3.2839592129107351</v>
      </c>
      <c r="L47" s="82">
        <f t="shared" si="7"/>
        <v>3.1085251990195149</v>
      </c>
      <c r="M47" s="82">
        <f t="shared" si="7"/>
        <v>3.329944227413093</v>
      </c>
      <c r="N47" s="82">
        <f t="shared" si="7"/>
        <v>3.1378810906518009</v>
      </c>
      <c r="O47" s="82">
        <f t="shared" si="7"/>
        <v>3.1124255132266394</v>
      </c>
      <c r="P47" s="82">
        <f t="shared" si="7"/>
        <v>3.4181689235154966</v>
      </c>
      <c r="Q47" s="82">
        <f t="shared" si="7"/>
        <v>3.2318148402441329</v>
      </c>
      <c r="R47" s="25">
        <f t="shared" si="8"/>
        <v>3.0780512611101374</v>
      </c>
      <c r="S47" s="25">
        <f t="shared" si="8"/>
        <v>2.951375586356118</v>
      </c>
      <c r="T47" s="25">
        <f t="shared" si="9"/>
        <v>2.6514270975546927</v>
      </c>
      <c r="U47" s="25">
        <f t="shared" si="9"/>
        <v>2.6909331327840267</v>
      </c>
      <c r="V47" s="25">
        <f t="shared" si="10"/>
        <v>2.5760388960945733</v>
      </c>
      <c r="W47" s="25">
        <f t="shared" si="10"/>
        <v>2.7472267471671108</v>
      </c>
      <c r="X47" s="25">
        <f t="shared" si="11"/>
        <v>2.3150746835969622</v>
      </c>
      <c r="Y47" s="25">
        <f t="shared" si="11"/>
        <v>2.9760307283239507</v>
      </c>
      <c r="Z47" s="25">
        <f t="shared" ref="Z47:AB47" si="54">Z18/Z$22*100</f>
        <v>2.6718707855363575</v>
      </c>
      <c r="AA47" s="25">
        <f t="shared" si="54"/>
        <v>2.70986424857279</v>
      </c>
      <c r="AB47" s="25">
        <f t="shared" si="54"/>
        <v>2.7645497672804296</v>
      </c>
      <c r="AC47" s="25">
        <f t="shared" ref="AC47:AD47" si="55">AC18/AC$22*100</f>
        <v>2.8492440687682263</v>
      </c>
      <c r="AD47" s="25">
        <f t="shared" si="55"/>
        <v>2.8687908047607649</v>
      </c>
      <c r="AE47" s="25">
        <f t="shared" ref="AE47:AF47" si="56">AE18/AE$22*100</f>
        <v>2.8981381235777035</v>
      </c>
      <c r="AF47" s="25">
        <f t="shared" si="56"/>
        <v>2.7644765739964359</v>
      </c>
    </row>
    <row r="48" spans="1:32" ht="18" customHeight="1" x14ac:dyDescent="0.15">
      <c r="A48" s="11" t="s">
        <v>46</v>
      </c>
      <c r="B48" s="11"/>
      <c r="C48" s="11"/>
      <c r="D48" s="82">
        <f t="shared" si="7"/>
        <v>0</v>
      </c>
      <c r="E48" s="82">
        <f t="shared" si="7"/>
        <v>0</v>
      </c>
      <c r="F48" s="82">
        <f t="shared" si="7"/>
        <v>0</v>
      </c>
      <c r="G48" s="82">
        <f t="shared" si="7"/>
        <v>0</v>
      </c>
      <c r="H48" s="82">
        <f t="shared" si="7"/>
        <v>0</v>
      </c>
      <c r="I48" s="82">
        <f t="shared" si="7"/>
        <v>0</v>
      </c>
      <c r="J48" s="82">
        <f t="shared" si="7"/>
        <v>0</v>
      </c>
      <c r="K48" s="82">
        <f t="shared" si="7"/>
        <v>0</v>
      </c>
      <c r="L48" s="82">
        <f t="shared" si="7"/>
        <v>0</v>
      </c>
      <c r="M48" s="82">
        <f t="shared" si="7"/>
        <v>0</v>
      </c>
      <c r="N48" s="82">
        <f t="shared" si="7"/>
        <v>0</v>
      </c>
      <c r="O48" s="82">
        <f t="shared" si="7"/>
        <v>1.3434505008014016E-5</v>
      </c>
      <c r="P48" s="82">
        <f t="shared" si="7"/>
        <v>0</v>
      </c>
      <c r="Q48" s="82">
        <f t="shared" si="7"/>
        <v>1.4073825801361882E-5</v>
      </c>
      <c r="R48" s="25">
        <f t="shared" si="8"/>
        <v>7.0845302056738298E-6</v>
      </c>
      <c r="S48" s="25">
        <f t="shared" si="8"/>
        <v>7.0295952991690309E-6</v>
      </c>
      <c r="T48" s="25">
        <f t="shared" si="9"/>
        <v>0</v>
      </c>
      <c r="U48" s="25">
        <f t="shared" si="9"/>
        <v>0</v>
      </c>
      <c r="V48" s="25">
        <f t="shared" si="10"/>
        <v>0</v>
      </c>
      <c r="W48" s="25">
        <f t="shared" si="10"/>
        <v>0</v>
      </c>
      <c r="X48" s="25">
        <f t="shared" si="11"/>
        <v>0</v>
      </c>
      <c r="Y48" s="25">
        <f t="shared" si="11"/>
        <v>0</v>
      </c>
      <c r="Z48" s="25">
        <f t="shared" ref="Z48:AB48" si="57">Z19/Z$22*100</f>
        <v>0</v>
      </c>
      <c r="AA48" s="25">
        <f t="shared" si="57"/>
        <v>0</v>
      </c>
      <c r="AB48" s="25">
        <f t="shared" si="57"/>
        <v>0</v>
      </c>
      <c r="AC48" s="25">
        <f t="shared" ref="AC48:AD48" si="58">AC19/AC$22*100</f>
        <v>0</v>
      </c>
      <c r="AD48" s="25">
        <f t="shared" si="58"/>
        <v>0</v>
      </c>
      <c r="AE48" s="25">
        <f t="shared" ref="AE48:AF48" si="59">AE19/AE$22*100</f>
        <v>0</v>
      </c>
      <c r="AF48" s="25">
        <f t="shared" si="59"/>
        <v>0</v>
      </c>
    </row>
    <row r="49" spans="1:32" ht="18" customHeight="1" x14ac:dyDescent="0.15">
      <c r="A49" s="11" t="s">
        <v>47</v>
      </c>
      <c r="B49" s="11"/>
      <c r="C49" s="11"/>
      <c r="D49" s="82">
        <f t="shared" ref="D49:Q50" si="60">D20/D$22*100</f>
        <v>3.2641760610046977</v>
      </c>
      <c r="E49" s="82">
        <f t="shared" si="60"/>
        <v>3.3276703261350433</v>
      </c>
      <c r="F49" s="82">
        <f t="shared" si="60"/>
        <v>3.6287976332058851</v>
      </c>
      <c r="G49" s="82">
        <f t="shared" si="60"/>
        <v>3.7846488128340656</v>
      </c>
      <c r="H49" s="82">
        <f t="shared" si="60"/>
        <v>3.8542073005915229</v>
      </c>
      <c r="I49" s="82">
        <f t="shared" si="60"/>
        <v>4.0436419529374383</v>
      </c>
      <c r="J49" s="82">
        <f t="shared" si="60"/>
        <v>3.8473054839334506</v>
      </c>
      <c r="K49" s="82">
        <f t="shared" si="60"/>
        <v>3.9212870849650425</v>
      </c>
      <c r="L49" s="82">
        <f t="shared" si="60"/>
        <v>4.0404264726996209</v>
      </c>
      <c r="M49" s="82">
        <f t="shared" si="60"/>
        <v>3.6772741299779388</v>
      </c>
      <c r="N49" s="82">
        <f t="shared" si="60"/>
        <v>3.6941248545377849</v>
      </c>
      <c r="O49" s="82">
        <f t="shared" si="60"/>
        <v>3.8305468266725171</v>
      </c>
      <c r="P49" s="82">
        <f t="shared" si="60"/>
        <v>3.7776096427639101</v>
      </c>
      <c r="Q49" s="82">
        <f t="shared" si="60"/>
        <v>3.8063154463686257</v>
      </c>
      <c r="R49" s="25">
        <f t="shared" si="8"/>
        <v>3.4403045441168576</v>
      </c>
      <c r="S49" s="25">
        <f t="shared" si="8"/>
        <v>2.450376329384341</v>
      </c>
      <c r="T49" s="25">
        <f t="shared" si="9"/>
        <v>2.2620672137924669</v>
      </c>
      <c r="U49" s="25">
        <f t="shared" si="9"/>
        <v>2.236398046297138</v>
      </c>
      <c r="V49" s="25">
        <f t="shared" si="10"/>
        <v>2.2734094258230324</v>
      </c>
      <c r="W49" s="25">
        <f t="shared" si="10"/>
        <v>3.4187984324856258</v>
      </c>
      <c r="X49" s="25">
        <f t="shared" si="11"/>
        <v>3.5166126909972228</v>
      </c>
      <c r="Y49" s="25">
        <f t="shared" si="11"/>
        <v>3.4172007785797058</v>
      </c>
      <c r="Z49" s="25">
        <f t="shared" ref="Z49:AB49" si="61">Z20/Z$22*100</f>
        <v>3.3673697188126619</v>
      </c>
      <c r="AA49" s="25">
        <f t="shared" si="61"/>
        <v>3.3403892310378609</v>
      </c>
      <c r="AB49" s="25">
        <f t="shared" si="61"/>
        <v>3.3064064430113311</v>
      </c>
      <c r="AC49" s="25">
        <f t="shared" ref="AC49:AD49" si="62">AC20/AC$22*100</f>
        <v>3.3306150536499017</v>
      </c>
      <c r="AD49" s="25">
        <f t="shared" si="62"/>
        <v>3.2816928674238728</v>
      </c>
      <c r="AE49" s="25">
        <f t="shared" ref="AE49:AF49" si="63">AE20/AE$22*100</f>
        <v>3.21830857579031</v>
      </c>
      <c r="AF49" s="25">
        <f t="shared" si="63"/>
        <v>3.2285562396366041</v>
      </c>
    </row>
    <row r="50" spans="1:32" ht="18" customHeight="1" x14ac:dyDescent="0.15">
      <c r="A50" s="11" t="s">
        <v>48</v>
      </c>
      <c r="B50" s="11"/>
      <c r="C50" s="11"/>
      <c r="D50" s="82">
        <f t="shared" si="60"/>
        <v>0</v>
      </c>
      <c r="E50" s="82">
        <f t="shared" si="60"/>
        <v>0</v>
      </c>
      <c r="F50" s="82">
        <f t="shared" si="60"/>
        <v>0</v>
      </c>
      <c r="G50" s="82">
        <f t="shared" si="60"/>
        <v>0</v>
      </c>
      <c r="H50" s="82">
        <f t="shared" si="60"/>
        <v>0</v>
      </c>
      <c r="I50" s="82">
        <f t="shared" si="60"/>
        <v>0</v>
      </c>
      <c r="J50" s="82">
        <f t="shared" si="60"/>
        <v>0</v>
      </c>
      <c r="K50" s="82">
        <f t="shared" si="60"/>
        <v>0</v>
      </c>
      <c r="L50" s="82">
        <f t="shared" si="60"/>
        <v>0</v>
      </c>
      <c r="M50" s="82">
        <f t="shared" si="60"/>
        <v>0</v>
      </c>
      <c r="N50" s="82">
        <f t="shared" si="60"/>
        <v>0</v>
      </c>
      <c r="O50" s="82">
        <f t="shared" si="60"/>
        <v>1.3434505008014016E-5</v>
      </c>
      <c r="P50" s="82">
        <f t="shared" si="60"/>
        <v>0</v>
      </c>
      <c r="Q50" s="82">
        <f t="shared" si="60"/>
        <v>1.4073825801361882E-5</v>
      </c>
      <c r="R50" s="25">
        <f t="shared" si="8"/>
        <v>7.0845302056738298E-6</v>
      </c>
      <c r="S50" s="25">
        <f t="shared" si="8"/>
        <v>7.0295952991690309E-6</v>
      </c>
      <c r="T50" s="25">
        <f t="shared" si="9"/>
        <v>6.5463941315504441E-6</v>
      </c>
      <c r="U50" s="25">
        <f t="shared" si="9"/>
        <v>6.6115156073090303E-6</v>
      </c>
      <c r="V50" s="25">
        <f t="shared" si="10"/>
        <v>6.9526838576410173E-6</v>
      </c>
      <c r="W50" s="25">
        <f t="shared" si="10"/>
        <v>7.2024590347538097E-6</v>
      </c>
      <c r="X50" s="25">
        <f t="shared" si="11"/>
        <v>7.1233067187598835E-6</v>
      </c>
      <c r="Y50" s="25">
        <f t="shared" si="11"/>
        <v>7.387184579222642E-6</v>
      </c>
      <c r="Z50" s="25">
        <f t="shared" ref="Z50:AB50" si="64">Z21/Z$22*100</f>
        <v>7.4489277305776472E-6</v>
      </c>
      <c r="AA50" s="25">
        <f t="shared" si="64"/>
        <v>7.3987043388961721E-6</v>
      </c>
      <c r="AB50" s="25">
        <f t="shared" si="64"/>
        <v>7.5946665694549351E-6</v>
      </c>
      <c r="AC50" s="25">
        <f t="shared" ref="AC50:AD50" si="65">AC21/AC$22*100</f>
        <v>7.4993921742642763E-6</v>
      </c>
      <c r="AD50" s="25">
        <f t="shared" si="65"/>
        <v>7.3888204191530046E-6</v>
      </c>
      <c r="AE50" s="25">
        <f t="shared" ref="AE50:AF50" si="66">AE21/AE$22*100</f>
        <v>7.5335996661711316E-6</v>
      </c>
      <c r="AF50" s="25">
        <f t="shared" si="66"/>
        <v>7.5363300092591354E-6</v>
      </c>
    </row>
    <row r="51" spans="1:32" ht="18" customHeight="1" x14ac:dyDescent="0.15">
      <c r="A51" s="11" t="s">
        <v>49</v>
      </c>
      <c r="B51" s="11"/>
      <c r="C51" s="11"/>
      <c r="D51" s="83">
        <f t="shared" ref="D51:Q51" si="67">+D33+D38+D40+D41+D42+D43+D44+D45+D46</f>
        <v>99.999999999999986</v>
      </c>
      <c r="E51" s="83">
        <f t="shared" si="67"/>
        <v>99.999999999999986</v>
      </c>
      <c r="F51" s="83">
        <f t="shared" si="67"/>
        <v>100</v>
      </c>
      <c r="G51" s="83">
        <f t="shared" si="67"/>
        <v>100.00000000000001</v>
      </c>
      <c r="H51" s="83">
        <f t="shared" si="67"/>
        <v>99.999999999999986</v>
      </c>
      <c r="I51" s="83">
        <f t="shared" si="67"/>
        <v>100</v>
      </c>
      <c r="J51" s="83">
        <f t="shared" si="67"/>
        <v>100.00000000000003</v>
      </c>
      <c r="K51" s="83">
        <f t="shared" si="67"/>
        <v>99.999999999999986</v>
      </c>
      <c r="L51" s="83">
        <f t="shared" si="67"/>
        <v>99.999999999999986</v>
      </c>
      <c r="M51" s="83">
        <f t="shared" si="67"/>
        <v>100</v>
      </c>
      <c r="N51" s="83">
        <f t="shared" si="67"/>
        <v>100</v>
      </c>
      <c r="O51" s="83">
        <f t="shared" si="67"/>
        <v>100.00000000000001</v>
      </c>
      <c r="P51" s="83">
        <f t="shared" si="67"/>
        <v>99.999999999999986</v>
      </c>
      <c r="Q51" s="83">
        <f t="shared" si="67"/>
        <v>100.00000000000001</v>
      </c>
      <c r="R51" s="26">
        <f t="shared" ref="R51:X51" si="68">+R33+R38+R40+R41+R42+R43+R44+R45+R46</f>
        <v>100</v>
      </c>
      <c r="S51" s="26">
        <f t="shared" si="68"/>
        <v>100</v>
      </c>
      <c r="T51" s="26">
        <f t="shared" si="68"/>
        <v>100.00000000000001</v>
      </c>
      <c r="U51" s="26">
        <f t="shared" si="68"/>
        <v>99.999999999999986</v>
      </c>
      <c r="V51" s="26">
        <f t="shared" si="68"/>
        <v>100</v>
      </c>
      <c r="W51" s="26">
        <f t="shared" si="68"/>
        <v>100</v>
      </c>
      <c r="X51" s="26">
        <f t="shared" si="68"/>
        <v>99.999999999999986</v>
      </c>
      <c r="Y51" s="26">
        <f>+Y33+Y38+Y40+Y41+Y42+Y43+Y44+Y45+Y46</f>
        <v>100</v>
      </c>
      <c r="Z51" s="26">
        <f t="shared" ref="Z51:AB51" si="69">+Z33+Z38+Z40+Z41+Z42+Z43+Z44+Z45+Z46</f>
        <v>100.00000000000003</v>
      </c>
      <c r="AA51" s="26">
        <f t="shared" si="69"/>
        <v>100</v>
      </c>
      <c r="AB51" s="26">
        <f t="shared" si="69"/>
        <v>99.999999999999986</v>
      </c>
      <c r="AC51" s="26">
        <f t="shared" ref="AC51:AD51" si="70">+AC33+AC38+AC40+AC41+AC42+AC43+AC44+AC45+AC46</f>
        <v>100</v>
      </c>
      <c r="AD51" s="26">
        <f t="shared" si="70"/>
        <v>100</v>
      </c>
      <c r="AE51" s="26">
        <f t="shared" ref="AE51:AF51" si="71">+AE33+AE38+AE40+AE41+AE42+AE43+AE44+AE45+AE46</f>
        <v>100.00000000000001</v>
      </c>
      <c r="AF51" s="26">
        <f t="shared" si="71"/>
        <v>99.999999999999986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colBreaks count="1" manualBreakCount="1">
    <brk id="12" max="5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Q516"/>
  <sheetViews>
    <sheetView workbookViewId="0">
      <selection activeCell="L26" sqref="L2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4" width="8.66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[1]財政指標!$M$1</f>
        <v>日光市</v>
      </c>
      <c r="P1" s="55" t="str">
        <f>[1]財政指標!$M$1</f>
        <v>日光市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1" t="s">
        <v>31</v>
      </c>
      <c r="B4" s="13">
        <f t="shared" ref="B4:P4" si="0">SUM(B5:B8)</f>
        <v>1168898</v>
      </c>
      <c r="C4" s="13">
        <f t="shared" si="0"/>
        <v>1216936</v>
      </c>
      <c r="D4" s="13">
        <f t="shared" si="0"/>
        <v>1351326</v>
      </c>
      <c r="E4" s="13">
        <f t="shared" si="0"/>
        <v>1442891</v>
      </c>
      <c r="F4" s="13">
        <f t="shared" si="0"/>
        <v>1265914</v>
      </c>
      <c r="G4" s="13">
        <f t="shared" si="0"/>
        <v>1082826</v>
      </c>
      <c r="H4" s="13">
        <f t="shared" si="0"/>
        <v>1082568</v>
      </c>
      <c r="I4" s="13">
        <f t="shared" si="0"/>
        <v>1034652</v>
      </c>
      <c r="J4" s="13">
        <f t="shared" si="0"/>
        <v>1101447</v>
      </c>
      <c r="K4" s="13">
        <f t="shared" si="0"/>
        <v>989619</v>
      </c>
      <c r="L4" s="13">
        <f t="shared" si="0"/>
        <v>881879</v>
      </c>
      <c r="M4" s="13">
        <f t="shared" si="0"/>
        <v>924335</v>
      </c>
      <c r="N4" s="13">
        <f t="shared" si="0"/>
        <v>940074</v>
      </c>
      <c r="O4" s="13">
        <f t="shared" si="0"/>
        <v>766439</v>
      </c>
      <c r="P4" s="13">
        <f t="shared" si="0"/>
        <v>721788</v>
      </c>
      <c r="Q4" s="13">
        <f>SUM(Q5:Q8)</f>
        <v>773278</v>
      </c>
    </row>
    <row r="5" spans="1:17" ht="18" customHeight="1" x14ac:dyDescent="0.15">
      <c r="A5" s="11" t="s">
        <v>32</v>
      </c>
      <c r="B5" s="13">
        <v>11433</v>
      </c>
      <c r="C5" s="13">
        <v>11538</v>
      </c>
      <c r="D5" s="13">
        <v>11567</v>
      </c>
      <c r="E5" s="13">
        <v>12530</v>
      </c>
      <c r="F5" s="13">
        <v>11432</v>
      </c>
      <c r="G5" s="13">
        <v>11573</v>
      </c>
      <c r="H5" s="13">
        <v>11735</v>
      </c>
      <c r="I5" s="13">
        <v>15498</v>
      </c>
      <c r="J5" s="13">
        <v>15479</v>
      </c>
      <c r="K5" s="13">
        <v>15316</v>
      </c>
      <c r="L5" s="13">
        <v>15013</v>
      </c>
      <c r="M5" s="13">
        <v>14944</v>
      </c>
      <c r="N5" s="13">
        <v>14542</v>
      </c>
      <c r="O5" s="13">
        <v>14074</v>
      </c>
      <c r="P5" s="13">
        <v>13792</v>
      </c>
      <c r="Q5" s="13">
        <v>20388</v>
      </c>
    </row>
    <row r="6" spans="1:17" ht="18" customHeight="1" x14ac:dyDescent="0.15">
      <c r="A6" s="11" t="s">
        <v>33</v>
      </c>
      <c r="B6" s="14">
        <v>856623</v>
      </c>
      <c r="C6" s="14">
        <v>843056</v>
      </c>
      <c r="D6" s="14">
        <v>930144</v>
      </c>
      <c r="E6" s="14">
        <v>1092757</v>
      </c>
      <c r="F6" s="14">
        <v>1001564</v>
      </c>
      <c r="G6" s="14">
        <v>809254</v>
      </c>
      <c r="H6" s="14">
        <v>852266</v>
      </c>
      <c r="I6" s="14">
        <v>795807</v>
      </c>
      <c r="J6" s="14">
        <v>904711</v>
      </c>
      <c r="K6" s="14">
        <v>777936</v>
      </c>
      <c r="L6" s="14">
        <v>742463</v>
      </c>
      <c r="M6" s="14">
        <v>708786</v>
      </c>
      <c r="N6" s="14">
        <v>688342</v>
      </c>
      <c r="O6" s="14">
        <v>633214</v>
      </c>
      <c r="P6" s="14">
        <v>584832</v>
      </c>
      <c r="Q6" s="14">
        <v>529391</v>
      </c>
    </row>
    <row r="7" spans="1:17" ht="18" customHeight="1" x14ac:dyDescent="0.15">
      <c r="A7" s="11" t="s">
        <v>34</v>
      </c>
      <c r="B7" s="14">
        <v>73893</v>
      </c>
      <c r="C7" s="14">
        <v>77349</v>
      </c>
      <c r="D7" s="14">
        <v>77254</v>
      </c>
      <c r="E7" s="14">
        <v>75110</v>
      </c>
      <c r="F7" s="14">
        <v>75896</v>
      </c>
      <c r="G7" s="14">
        <v>81557</v>
      </c>
      <c r="H7" s="14">
        <v>81163</v>
      </c>
      <c r="I7" s="14">
        <v>82425</v>
      </c>
      <c r="J7" s="14">
        <v>79914</v>
      </c>
      <c r="K7" s="14">
        <v>80112</v>
      </c>
      <c r="L7" s="14">
        <v>75061</v>
      </c>
      <c r="M7" s="14">
        <v>81337</v>
      </c>
      <c r="N7" s="14">
        <v>76607</v>
      </c>
      <c r="O7" s="14">
        <v>70623</v>
      </c>
      <c r="P7" s="14">
        <v>71259</v>
      </c>
      <c r="Q7" s="14">
        <v>73426</v>
      </c>
    </row>
    <row r="8" spans="1:17" ht="18" customHeight="1" x14ac:dyDescent="0.15">
      <c r="A8" s="11" t="s">
        <v>35</v>
      </c>
      <c r="B8" s="14">
        <v>226949</v>
      </c>
      <c r="C8" s="14">
        <v>284993</v>
      </c>
      <c r="D8" s="14">
        <v>332361</v>
      </c>
      <c r="E8" s="14">
        <v>262494</v>
      </c>
      <c r="F8" s="14">
        <v>177022</v>
      </c>
      <c r="G8" s="14">
        <v>180442</v>
      </c>
      <c r="H8" s="14">
        <v>137404</v>
      </c>
      <c r="I8" s="14">
        <v>140922</v>
      </c>
      <c r="J8" s="14">
        <v>101343</v>
      </c>
      <c r="K8" s="14">
        <v>116255</v>
      </c>
      <c r="L8" s="14">
        <v>49342</v>
      </c>
      <c r="M8" s="14">
        <v>119268</v>
      </c>
      <c r="N8" s="14">
        <v>160583</v>
      </c>
      <c r="O8" s="14">
        <v>48528</v>
      </c>
      <c r="P8" s="14">
        <v>51905</v>
      </c>
      <c r="Q8" s="14">
        <v>150073</v>
      </c>
    </row>
    <row r="9" spans="1:17" ht="18" customHeight="1" x14ac:dyDescent="0.15">
      <c r="A9" s="11" t="s">
        <v>36</v>
      </c>
      <c r="B9" s="13">
        <v>1443699</v>
      </c>
      <c r="C9" s="13">
        <v>1475985</v>
      </c>
      <c r="D9" s="13">
        <v>1519343</v>
      </c>
      <c r="E9" s="13">
        <v>1617928</v>
      </c>
      <c r="F9" s="13">
        <v>1628652</v>
      </c>
      <c r="G9" s="13">
        <v>1652264</v>
      </c>
      <c r="H9" s="13">
        <v>1753029</v>
      </c>
      <c r="I9" s="13">
        <v>1779521</v>
      </c>
      <c r="J9" s="13">
        <v>1768525</v>
      </c>
      <c r="K9" s="13">
        <v>1795702</v>
      </c>
      <c r="L9" s="13">
        <v>1804553</v>
      </c>
      <c r="M9" s="13">
        <v>1690248</v>
      </c>
      <c r="N9" s="13">
        <v>1629485</v>
      </c>
      <c r="O9" s="13">
        <v>1598232</v>
      </c>
      <c r="P9" s="13">
        <v>1577032</v>
      </c>
      <c r="Q9" s="13">
        <v>1616987</v>
      </c>
    </row>
    <row r="10" spans="1:17" ht="18" customHeight="1" x14ac:dyDescent="0.15">
      <c r="A10" s="11" t="s">
        <v>37</v>
      </c>
      <c r="B10" s="13">
        <v>1396355</v>
      </c>
      <c r="C10" s="13">
        <v>1428767</v>
      </c>
      <c r="D10" s="13">
        <v>1471998</v>
      </c>
      <c r="E10" s="13">
        <v>1567779</v>
      </c>
      <c r="F10" s="13">
        <v>1578310</v>
      </c>
      <c r="G10" s="13">
        <v>1601262</v>
      </c>
      <c r="H10" s="13">
        <v>1703547</v>
      </c>
      <c r="I10" s="13">
        <v>1730305</v>
      </c>
      <c r="J10" s="13">
        <v>1718643</v>
      </c>
      <c r="K10" s="13">
        <v>1749068</v>
      </c>
      <c r="L10" s="13">
        <v>1755862</v>
      </c>
      <c r="M10" s="13">
        <v>1641279</v>
      </c>
      <c r="N10" s="13">
        <v>1583753</v>
      </c>
      <c r="O10" s="13">
        <v>1552560</v>
      </c>
      <c r="P10" s="13">
        <v>1535814</v>
      </c>
      <c r="Q10" s="13">
        <v>1577277</v>
      </c>
    </row>
    <row r="11" spans="1:17" ht="18" customHeight="1" x14ac:dyDescent="0.15">
      <c r="A11" s="11" t="s">
        <v>38</v>
      </c>
      <c r="B11" s="13">
        <v>13293</v>
      </c>
      <c r="C11" s="13">
        <v>13859</v>
      </c>
      <c r="D11" s="13">
        <v>14280</v>
      </c>
      <c r="E11" s="13">
        <v>14658</v>
      </c>
      <c r="F11" s="13">
        <v>14891</v>
      </c>
      <c r="G11" s="13">
        <v>15515</v>
      </c>
      <c r="H11" s="13">
        <v>15661</v>
      </c>
      <c r="I11" s="13">
        <v>16031</v>
      </c>
      <c r="J11" s="13">
        <v>16507</v>
      </c>
      <c r="K11" s="13">
        <v>16651</v>
      </c>
      <c r="L11" s="13">
        <v>17218</v>
      </c>
      <c r="M11" s="13">
        <v>17823</v>
      </c>
      <c r="N11" s="13">
        <v>18326</v>
      </c>
      <c r="O11" s="13">
        <v>19191</v>
      </c>
      <c r="P11" s="13">
        <v>20144</v>
      </c>
      <c r="Q11" s="13">
        <v>20352</v>
      </c>
    </row>
    <row r="12" spans="1:17" ht="18" customHeight="1" x14ac:dyDescent="0.15">
      <c r="A12" s="11" t="s">
        <v>39</v>
      </c>
      <c r="B12" s="13">
        <v>109202</v>
      </c>
      <c r="C12" s="13">
        <v>121912</v>
      </c>
      <c r="D12" s="13">
        <v>120314</v>
      </c>
      <c r="E12" s="13">
        <v>113243</v>
      </c>
      <c r="F12" s="13">
        <v>111519</v>
      </c>
      <c r="G12" s="13">
        <v>109538</v>
      </c>
      <c r="H12" s="13">
        <v>107993</v>
      </c>
      <c r="I12" s="13">
        <v>104638</v>
      </c>
      <c r="J12" s="13">
        <v>122200</v>
      </c>
      <c r="K12" s="13">
        <v>118942</v>
      </c>
      <c r="L12" s="13">
        <v>125628</v>
      </c>
      <c r="M12" s="13">
        <v>121567</v>
      </c>
      <c r="N12" s="13">
        <v>112173</v>
      </c>
      <c r="O12" s="13">
        <v>109386</v>
      </c>
      <c r="P12" s="13">
        <v>110755</v>
      </c>
      <c r="Q12" s="13">
        <v>111923</v>
      </c>
    </row>
    <row r="13" spans="1:17" ht="18" customHeight="1" x14ac:dyDescent="0.15">
      <c r="A13" s="11" t="s">
        <v>40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</row>
    <row r="14" spans="1:17" ht="18" customHeight="1" x14ac:dyDescent="0.15">
      <c r="A14" s="11" t="s">
        <v>41</v>
      </c>
      <c r="B14" s="13">
        <v>27691</v>
      </c>
      <c r="C14" s="13">
        <v>40842</v>
      </c>
      <c r="D14" s="13">
        <v>62246</v>
      </c>
      <c r="E14" s="13">
        <v>37588</v>
      </c>
      <c r="F14" s="13">
        <v>27263</v>
      </c>
      <c r="G14" s="13">
        <v>26142</v>
      </c>
      <c r="H14" s="13">
        <v>25819</v>
      </c>
      <c r="I14" s="13">
        <v>62820</v>
      </c>
      <c r="J14" s="13">
        <v>42567</v>
      </c>
      <c r="K14" s="13">
        <v>18443</v>
      </c>
      <c r="L14" s="13">
        <v>17267</v>
      </c>
      <c r="M14" s="13">
        <v>16586</v>
      </c>
      <c r="N14" s="13">
        <v>15973</v>
      </c>
      <c r="O14" s="13">
        <v>14470</v>
      </c>
      <c r="P14" s="13">
        <v>0</v>
      </c>
      <c r="Q14" s="13">
        <v>1</v>
      </c>
    </row>
    <row r="15" spans="1:17" ht="18" customHeight="1" x14ac:dyDescent="0.15">
      <c r="A15" s="11" t="s">
        <v>42</v>
      </c>
      <c r="B15" s="13">
        <v>54168</v>
      </c>
      <c r="C15" s="13">
        <v>57111</v>
      </c>
      <c r="D15" s="13">
        <v>62035</v>
      </c>
      <c r="E15" s="13">
        <v>57846</v>
      </c>
      <c r="F15" s="13">
        <v>10177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</v>
      </c>
    </row>
    <row r="16" spans="1:17" ht="18" customHeight="1" x14ac:dyDescent="0.15">
      <c r="A16" s="11" t="s">
        <v>43</v>
      </c>
      <c r="B16" s="13">
        <v>35188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</row>
    <row r="17" spans="1:17" ht="18" customHeight="1" x14ac:dyDescent="0.15">
      <c r="A17" s="11" t="s">
        <v>44</v>
      </c>
      <c r="B17" s="14">
        <f t="shared" ref="B17:P17" si="1">SUM(B18:B21)</f>
        <v>221438</v>
      </c>
      <c r="C17" s="14">
        <f t="shared" si="1"/>
        <v>229282</v>
      </c>
      <c r="D17" s="14">
        <f t="shared" si="1"/>
        <v>236882</v>
      </c>
      <c r="E17" s="14">
        <f t="shared" si="1"/>
        <v>249948</v>
      </c>
      <c r="F17" s="14">
        <f t="shared" si="1"/>
        <v>248587</v>
      </c>
      <c r="G17" s="14">
        <f t="shared" si="1"/>
        <v>238917</v>
      </c>
      <c r="H17" s="14">
        <f t="shared" si="1"/>
        <v>242287</v>
      </c>
      <c r="I17" s="14">
        <f t="shared" si="1"/>
        <v>250854</v>
      </c>
      <c r="J17" s="14">
        <f t="shared" si="1"/>
        <v>262756</v>
      </c>
      <c r="K17" s="14">
        <f t="shared" si="1"/>
        <v>257439</v>
      </c>
      <c r="L17" s="14">
        <f t="shared" si="1"/>
        <v>257479</v>
      </c>
      <c r="M17" s="14">
        <f t="shared" si="1"/>
        <v>250994</v>
      </c>
      <c r="N17" s="14">
        <f t="shared" si="1"/>
        <v>240811</v>
      </c>
      <c r="O17" s="14">
        <f t="shared" si="1"/>
        <v>231328</v>
      </c>
      <c r="P17" s="14">
        <f t="shared" si="1"/>
        <v>244003</v>
      </c>
      <c r="Q17" s="14">
        <f>SUM(Q18:Q21)</f>
        <v>248523</v>
      </c>
    </row>
    <row r="18" spans="1:17" ht="18" customHeight="1" x14ac:dyDescent="0.15">
      <c r="A18" s="11" t="s">
        <v>45</v>
      </c>
      <c r="B18" s="14">
        <v>62624</v>
      </c>
      <c r="C18" s="14">
        <v>64148</v>
      </c>
      <c r="D18" s="14">
        <v>64823</v>
      </c>
      <c r="E18" s="14">
        <v>67366</v>
      </c>
      <c r="F18" s="14">
        <v>64651</v>
      </c>
      <c r="G18" s="14">
        <v>58867</v>
      </c>
      <c r="H18" s="14">
        <v>55374</v>
      </c>
      <c r="I18" s="14">
        <v>52523</v>
      </c>
      <c r="J18" s="14">
        <v>68862</v>
      </c>
      <c r="K18" s="14">
        <v>62487</v>
      </c>
      <c r="L18" s="14">
        <v>59889</v>
      </c>
      <c r="M18" s="14">
        <v>64411</v>
      </c>
      <c r="N18" s="14">
        <v>58748</v>
      </c>
      <c r="O18" s="14">
        <v>51325</v>
      </c>
      <c r="P18" s="14">
        <v>66920</v>
      </c>
      <c r="Q18" s="14">
        <v>69654</v>
      </c>
    </row>
    <row r="19" spans="1:17" ht="18" customHeight="1" x14ac:dyDescent="0.15">
      <c r="A19" s="11" t="s">
        <v>46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1</v>
      </c>
    </row>
    <row r="20" spans="1:17" ht="18" customHeight="1" x14ac:dyDescent="0.15">
      <c r="A20" s="11" t="s">
        <v>47</v>
      </c>
      <c r="B20" s="13">
        <v>158814</v>
      </c>
      <c r="C20" s="13">
        <v>165134</v>
      </c>
      <c r="D20" s="13">
        <v>172059</v>
      </c>
      <c r="E20" s="13">
        <v>182582</v>
      </c>
      <c r="F20" s="13">
        <v>183936</v>
      </c>
      <c r="G20" s="13">
        <v>180050</v>
      </c>
      <c r="H20" s="13">
        <v>186913</v>
      </c>
      <c r="I20" s="13">
        <v>198331</v>
      </c>
      <c r="J20" s="13">
        <v>193894</v>
      </c>
      <c r="K20" s="13">
        <v>194952</v>
      </c>
      <c r="L20" s="13">
        <v>197590</v>
      </c>
      <c r="M20" s="13">
        <v>186583</v>
      </c>
      <c r="N20" s="13">
        <v>182063</v>
      </c>
      <c r="O20" s="13">
        <v>180003</v>
      </c>
      <c r="P20" s="13">
        <v>177083</v>
      </c>
      <c r="Q20" s="13">
        <v>178867</v>
      </c>
    </row>
    <row r="21" spans="1:17" ht="18" customHeight="1" x14ac:dyDescent="0.15">
      <c r="A21" s="11" t="s">
        <v>48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3073577</v>
      </c>
      <c r="C22" s="14">
        <f t="shared" si="2"/>
        <v>3155927</v>
      </c>
      <c r="D22" s="14">
        <f t="shared" si="2"/>
        <v>3366426</v>
      </c>
      <c r="E22" s="14">
        <f t="shared" si="2"/>
        <v>3534102</v>
      </c>
      <c r="F22" s="14">
        <f t="shared" si="2"/>
        <v>3307003</v>
      </c>
      <c r="G22" s="14">
        <f t="shared" si="2"/>
        <v>3125202</v>
      </c>
      <c r="H22" s="14">
        <f t="shared" si="2"/>
        <v>3227357</v>
      </c>
      <c r="I22" s="14">
        <f t="shared" si="2"/>
        <v>3248516</v>
      </c>
      <c r="J22" s="14">
        <f t="shared" si="2"/>
        <v>3314002</v>
      </c>
      <c r="K22" s="14">
        <f t="shared" si="2"/>
        <v>3196796</v>
      </c>
      <c r="L22" s="14">
        <f t="shared" si="2"/>
        <v>3104024</v>
      </c>
      <c r="M22" s="14">
        <f t="shared" si="2"/>
        <v>3021553</v>
      </c>
      <c r="N22" s="14">
        <f t="shared" si="2"/>
        <v>2956842</v>
      </c>
      <c r="O22" s="14">
        <f t="shared" si="2"/>
        <v>2739046</v>
      </c>
      <c r="P22" s="14">
        <f t="shared" si="2"/>
        <v>2673722</v>
      </c>
      <c r="Q22" s="14">
        <f>+Q4+Q9+Q11+Q12+Q13+Q14+Q15+Q16+Q17</f>
        <v>2771067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[1]財政指標!$M$1</f>
        <v>日光市</v>
      </c>
      <c r="P30" s="55"/>
      <c r="Q30" s="55" t="str">
        <f>[1]財政指標!$M$1</f>
        <v>日光市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2" t="s">
        <v>181</v>
      </c>
      <c r="P32" s="2" t="s">
        <v>182</v>
      </c>
      <c r="Q32" s="2" t="s">
        <v>160</v>
      </c>
    </row>
    <row r="33" spans="1:17" ht="18" customHeight="1" x14ac:dyDescent="0.15">
      <c r="A33" s="11" t="s">
        <v>31</v>
      </c>
      <c r="B33" s="25">
        <f t="shared" ref="B33:C49" si="3">B4/B$22*100</f>
        <v>38.030542263948483</v>
      </c>
      <c r="C33" s="25">
        <f t="shared" si="3"/>
        <v>38.560334253612332</v>
      </c>
      <c r="D33" s="25">
        <f t="shared" ref="D33:Q48" si="4">D4/D$22*100</f>
        <v>40.141265543932938</v>
      </c>
      <c r="E33" s="25">
        <f t="shared" si="4"/>
        <v>40.827655794880855</v>
      </c>
      <c r="F33" s="25">
        <f t="shared" si="4"/>
        <v>38.279795936078678</v>
      </c>
      <c r="G33" s="25">
        <f t="shared" si="4"/>
        <v>34.648192340847089</v>
      </c>
      <c r="H33" s="25">
        <f t="shared" si="4"/>
        <v>33.543484653231729</v>
      </c>
      <c r="I33" s="25">
        <f t="shared" si="4"/>
        <v>31.849989348982739</v>
      </c>
      <c r="J33" s="25">
        <f t="shared" si="4"/>
        <v>33.23615978505746</v>
      </c>
      <c r="K33" s="25">
        <f t="shared" si="4"/>
        <v>30.956589034771063</v>
      </c>
      <c r="L33" s="25">
        <f t="shared" si="4"/>
        <v>28.410830586361445</v>
      </c>
      <c r="M33" s="25">
        <f t="shared" si="4"/>
        <v>30.59138793858655</v>
      </c>
      <c r="N33" s="25">
        <f t="shared" si="4"/>
        <v>31.793176639130532</v>
      </c>
      <c r="O33" s="25">
        <f t="shared" si="4"/>
        <v>27.981968904501787</v>
      </c>
      <c r="P33" s="25">
        <f t="shared" si="4"/>
        <v>26.995626321659472</v>
      </c>
      <c r="Q33" s="25">
        <f t="shared" si="4"/>
        <v>27.905424156110264</v>
      </c>
    </row>
    <row r="34" spans="1:17" ht="18" customHeight="1" x14ac:dyDescent="0.15">
      <c r="A34" s="11" t="s">
        <v>32</v>
      </c>
      <c r="B34" s="25">
        <f t="shared" si="3"/>
        <v>0.37197701570515396</v>
      </c>
      <c r="C34" s="25">
        <f t="shared" si="3"/>
        <v>0.36559781008876313</v>
      </c>
      <c r="D34" s="25">
        <f t="shared" si="4"/>
        <v>0.34359881963839395</v>
      </c>
      <c r="E34" s="25">
        <f t="shared" si="4"/>
        <v>0.35454551113691679</v>
      </c>
      <c r="F34" s="25">
        <f t="shared" si="4"/>
        <v>0.34569064497371188</v>
      </c>
      <c r="G34" s="25">
        <f t="shared" si="4"/>
        <v>0.37031206302824582</v>
      </c>
      <c r="H34" s="25">
        <f t="shared" si="4"/>
        <v>0.36361022347388283</v>
      </c>
      <c r="I34" s="25">
        <f t="shared" si="4"/>
        <v>0.47707938024624164</v>
      </c>
      <c r="J34" s="25">
        <f t="shared" si="4"/>
        <v>0.46707877665734659</v>
      </c>
      <c r="K34" s="25">
        <f t="shared" si="4"/>
        <v>0.47910470358446394</v>
      </c>
      <c r="L34" s="25">
        <f t="shared" si="4"/>
        <v>0.48366249745491657</v>
      </c>
      <c r="M34" s="25">
        <f t="shared" si="4"/>
        <v>0.49458010499898564</v>
      </c>
      <c r="N34" s="25">
        <f t="shared" si="4"/>
        <v>0.49180849027442114</v>
      </c>
      <c r="O34" s="25">
        <f t="shared" si="4"/>
        <v>0.51382853738126344</v>
      </c>
      <c r="P34" s="25">
        <f t="shared" si="4"/>
        <v>0.51583522894302403</v>
      </c>
      <c r="Q34" s="25">
        <f t="shared" si="4"/>
        <v>0.73574547277276225</v>
      </c>
    </row>
    <row r="35" spans="1:17" ht="18" customHeight="1" x14ac:dyDescent="0.15">
      <c r="A35" s="11" t="s">
        <v>33</v>
      </c>
      <c r="B35" s="25">
        <f t="shared" si="3"/>
        <v>27.8705560329219</v>
      </c>
      <c r="C35" s="25">
        <f t="shared" si="3"/>
        <v>26.713418909879728</v>
      </c>
      <c r="D35" s="25">
        <f t="shared" si="4"/>
        <v>27.63001473966753</v>
      </c>
      <c r="E35" s="25">
        <f t="shared" si="4"/>
        <v>30.920358269229354</v>
      </c>
      <c r="F35" s="25">
        <f t="shared" si="4"/>
        <v>30.286153353958252</v>
      </c>
      <c r="G35" s="25">
        <f t="shared" si="4"/>
        <v>25.894454182481645</v>
      </c>
      <c r="H35" s="25">
        <f t="shared" si="4"/>
        <v>26.407552681652508</v>
      </c>
      <c r="I35" s="25">
        <f t="shared" si="4"/>
        <v>24.497555191355069</v>
      </c>
      <c r="J35" s="25">
        <f t="shared" si="4"/>
        <v>27.299651599486058</v>
      </c>
      <c r="K35" s="25">
        <f t="shared" si="4"/>
        <v>24.334865283865469</v>
      </c>
      <c r="L35" s="25">
        <f t="shared" si="4"/>
        <v>23.919370468785033</v>
      </c>
      <c r="M35" s="25">
        <f t="shared" si="4"/>
        <v>23.45767226323682</v>
      </c>
      <c r="N35" s="25">
        <f t="shared" si="4"/>
        <v>23.279634150218374</v>
      </c>
      <c r="O35" s="25">
        <f t="shared" si="4"/>
        <v>23.1180491309748</v>
      </c>
      <c r="P35" s="25">
        <f t="shared" si="4"/>
        <v>21.873328640748742</v>
      </c>
      <c r="Q35" s="25">
        <f t="shared" si="4"/>
        <v>19.104229526027339</v>
      </c>
    </row>
    <row r="36" spans="1:17" ht="18" customHeight="1" x14ac:dyDescent="0.15">
      <c r="A36" s="11" t="s">
        <v>34</v>
      </c>
      <c r="B36" s="25">
        <f t="shared" si="3"/>
        <v>2.4041369388175404</v>
      </c>
      <c r="C36" s="25">
        <f t="shared" si="3"/>
        <v>2.4509122042430005</v>
      </c>
      <c r="D36" s="25">
        <f t="shared" si="4"/>
        <v>2.2948373141129497</v>
      </c>
      <c r="E36" s="25">
        <f t="shared" si="4"/>
        <v>2.1252923656419651</v>
      </c>
      <c r="F36" s="25">
        <f t="shared" si="4"/>
        <v>2.2950085016554262</v>
      </c>
      <c r="G36" s="25">
        <f t="shared" si="4"/>
        <v>2.60965531188064</v>
      </c>
      <c r="H36" s="25">
        <f t="shared" si="4"/>
        <v>2.5148441898432679</v>
      </c>
      <c r="I36" s="25">
        <f t="shared" si="4"/>
        <v>2.5373124220413259</v>
      </c>
      <c r="J36" s="25">
        <f t="shared" si="4"/>
        <v>2.4114047004196135</v>
      </c>
      <c r="K36" s="25">
        <f t="shared" si="4"/>
        <v>2.5060091416530801</v>
      </c>
      <c r="L36" s="25">
        <f t="shared" si="4"/>
        <v>2.41818362229158</v>
      </c>
      <c r="M36" s="25">
        <f t="shared" si="4"/>
        <v>2.6918938704699205</v>
      </c>
      <c r="N36" s="25">
        <f t="shared" si="4"/>
        <v>2.5908384688799737</v>
      </c>
      <c r="O36" s="25">
        <f t="shared" si="4"/>
        <v>2.5783794795706241</v>
      </c>
      <c r="P36" s="25">
        <f t="shared" si="4"/>
        <v>2.6651611498876848</v>
      </c>
      <c r="Q36" s="25">
        <f t="shared" si="4"/>
        <v>2.6497374477051623</v>
      </c>
    </row>
    <row r="37" spans="1:17" ht="18" customHeight="1" x14ac:dyDescent="0.15">
      <c r="A37" s="11" t="s">
        <v>35</v>
      </c>
      <c r="B37" s="25">
        <f t="shared" si="3"/>
        <v>7.383872276503892</v>
      </c>
      <c r="C37" s="25">
        <f t="shared" si="3"/>
        <v>9.0304053294008391</v>
      </c>
      <c r="D37" s="25">
        <f t="shared" si="4"/>
        <v>9.8728146705140691</v>
      </c>
      <c r="E37" s="25">
        <f t="shared" si="4"/>
        <v>7.4274596488726123</v>
      </c>
      <c r="F37" s="25">
        <f t="shared" si="4"/>
        <v>5.352943435491289</v>
      </c>
      <c r="G37" s="25">
        <f t="shared" si="4"/>
        <v>5.7737707834565573</v>
      </c>
      <c r="H37" s="25">
        <f t="shared" si="4"/>
        <v>4.2574775582620701</v>
      </c>
      <c r="I37" s="25">
        <f t="shared" si="4"/>
        <v>4.3380423553401002</v>
      </c>
      <c r="J37" s="25">
        <f t="shared" si="4"/>
        <v>3.0580247084944427</v>
      </c>
      <c r="K37" s="25">
        <f t="shared" si="4"/>
        <v>3.6366099056680499</v>
      </c>
      <c r="L37" s="25">
        <f t="shared" si="4"/>
        <v>1.5896139978299135</v>
      </c>
      <c r="M37" s="25">
        <f t="shared" si="4"/>
        <v>3.9472416998808226</v>
      </c>
      <c r="N37" s="25">
        <f t="shared" si="4"/>
        <v>5.4308955297577626</v>
      </c>
      <c r="O37" s="25">
        <f t="shared" si="4"/>
        <v>1.7717117565750995</v>
      </c>
      <c r="P37" s="25">
        <f t="shared" si="4"/>
        <v>1.9413013020800218</v>
      </c>
      <c r="Q37" s="25">
        <f t="shared" si="4"/>
        <v>5.4157117096050005</v>
      </c>
    </row>
    <row r="38" spans="1:17" ht="18" customHeight="1" x14ac:dyDescent="0.15">
      <c r="A38" s="11" t="s">
        <v>36</v>
      </c>
      <c r="B38" s="25">
        <f t="shared" si="3"/>
        <v>46.971297611870469</v>
      </c>
      <c r="C38" s="25">
        <f t="shared" si="3"/>
        <v>46.768667336094907</v>
      </c>
      <c r="D38" s="25">
        <f t="shared" si="4"/>
        <v>45.13222628389871</v>
      </c>
      <c r="E38" s="25">
        <f t="shared" si="4"/>
        <v>45.780455685772509</v>
      </c>
      <c r="F38" s="25">
        <f t="shared" si="4"/>
        <v>49.248579453964815</v>
      </c>
      <c r="G38" s="25">
        <f t="shared" si="4"/>
        <v>52.869030545865513</v>
      </c>
      <c r="H38" s="25">
        <f t="shared" si="4"/>
        <v>54.317790067848094</v>
      </c>
      <c r="I38" s="25">
        <f t="shared" si="4"/>
        <v>54.779505472652744</v>
      </c>
      <c r="J38" s="25">
        <f t="shared" si="4"/>
        <v>53.365236351698044</v>
      </c>
      <c r="K38" s="25">
        <f t="shared" si="4"/>
        <v>56.17192964455662</v>
      </c>
      <c r="L38" s="25">
        <f t="shared" si="4"/>
        <v>58.135922918121764</v>
      </c>
      <c r="M38" s="25">
        <f t="shared" si="4"/>
        <v>55.939710473389013</v>
      </c>
      <c r="N38" s="25">
        <f t="shared" si="4"/>
        <v>55.108964226022231</v>
      </c>
      <c r="O38" s="25">
        <f t="shared" si="4"/>
        <v>58.349951041347971</v>
      </c>
      <c r="P38" s="25">
        <f t="shared" si="4"/>
        <v>58.982646662592444</v>
      </c>
      <c r="Q38" s="25">
        <f t="shared" si="4"/>
        <v>58.352504648931259</v>
      </c>
    </row>
    <row r="39" spans="1:17" ht="18" customHeight="1" x14ac:dyDescent="0.15">
      <c r="A39" s="11" t="s">
        <v>37</v>
      </c>
      <c r="B39" s="25">
        <f t="shared" si="3"/>
        <v>45.430942514210642</v>
      </c>
      <c r="C39" s="25">
        <f t="shared" si="3"/>
        <v>45.272498381616558</v>
      </c>
      <c r="D39" s="25">
        <f t="shared" si="4"/>
        <v>43.725838619354768</v>
      </c>
      <c r="E39" s="25">
        <f t="shared" si="4"/>
        <v>44.361453065021891</v>
      </c>
      <c r="F39" s="25">
        <f t="shared" si="4"/>
        <v>47.72629477505766</v>
      </c>
      <c r="G39" s="25">
        <f t="shared" si="4"/>
        <v>51.237072035663608</v>
      </c>
      <c r="H39" s="25">
        <f t="shared" si="4"/>
        <v>52.784585033511945</v>
      </c>
      <c r="I39" s="25">
        <f t="shared" si="4"/>
        <v>53.264475224995046</v>
      </c>
      <c r="J39" s="25">
        <f t="shared" si="4"/>
        <v>51.86004715748512</v>
      </c>
      <c r="K39" s="25">
        <f t="shared" si="4"/>
        <v>54.713156547993677</v>
      </c>
      <c r="L39" s="25">
        <f t="shared" si="4"/>
        <v>56.567281696275543</v>
      </c>
      <c r="M39" s="25">
        <f t="shared" si="4"/>
        <v>54.319053811070006</v>
      </c>
      <c r="N39" s="25">
        <f t="shared" si="4"/>
        <v>53.562314117561918</v>
      </c>
      <c r="O39" s="25">
        <f t="shared" si="4"/>
        <v>56.682509165599996</v>
      </c>
      <c r="P39" s="25">
        <f t="shared" si="4"/>
        <v>57.441050341060141</v>
      </c>
      <c r="Q39" s="25">
        <f t="shared" si="4"/>
        <v>56.919482639719646</v>
      </c>
    </row>
    <row r="40" spans="1:17" ht="18" customHeight="1" x14ac:dyDescent="0.15">
      <c r="A40" s="11" t="s">
        <v>38</v>
      </c>
      <c r="B40" s="25">
        <f t="shared" si="3"/>
        <v>0.43249282513501375</v>
      </c>
      <c r="C40" s="25">
        <f t="shared" si="3"/>
        <v>0.43914197001388183</v>
      </c>
      <c r="D40" s="25">
        <f t="shared" si="4"/>
        <v>0.42418873903659249</v>
      </c>
      <c r="E40" s="25">
        <f t="shared" si="4"/>
        <v>0.41475882699480665</v>
      </c>
      <c r="F40" s="25">
        <f t="shared" si="4"/>
        <v>0.45028686094327702</v>
      </c>
      <c r="G40" s="25">
        <f t="shared" si="4"/>
        <v>0.49644790960712298</v>
      </c>
      <c r="H40" s="25">
        <f t="shared" si="4"/>
        <v>0.48525775115675152</v>
      </c>
      <c r="I40" s="25">
        <f t="shared" si="4"/>
        <v>0.49348687215947218</v>
      </c>
      <c r="J40" s="25">
        <f t="shared" si="4"/>
        <v>0.49809867344678727</v>
      </c>
      <c r="K40" s="25">
        <f t="shared" si="4"/>
        <v>0.52086526634793096</v>
      </c>
      <c r="L40" s="25">
        <f t="shared" si="4"/>
        <v>0.55469931933515981</v>
      </c>
      <c r="M40" s="25">
        <f t="shared" si="4"/>
        <v>0.58986223309668906</v>
      </c>
      <c r="N40" s="25">
        <f t="shared" si="4"/>
        <v>0.61978286293281826</v>
      </c>
      <c r="O40" s="25">
        <f t="shared" si="4"/>
        <v>0.70064540719652024</v>
      </c>
      <c r="P40" s="25">
        <f t="shared" si="4"/>
        <v>0.75340667429149322</v>
      </c>
      <c r="Q40" s="25">
        <f t="shared" si="4"/>
        <v>0.73444633420989103</v>
      </c>
    </row>
    <row r="41" spans="1:17" ht="18" customHeight="1" x14ac:dyDescent="0.15">
      <c r="A41" s="11" t="s">
        <v>39</v>
      </c>
      <c r="B41" s="25">
        <f t="shared" si="3"/>
        <v>3.5529287211610443</v>
      </c>
      <c r="C41" s="25">
        <f t="shared" si="3"/>
        <v>3.8629537375230796</v>
      </c>
      <c r="D41" s="25">
        <f t="shared" si="4"/>
        <v>3.5739386518521425</v>
      </c>
      <c r="E41" s="25">
        <f t="shared" si="4"/>
        <v>3.2042934810596861</v>
      </c>
      <c r="F41" s="25">
        <f t="shared" si="4"/>
        <v>3.3722074035009943</v>
      </c>
      <c r="G41" s="25">
        <f t="shared" si="4"/>
        <v>3.5049894374827613</v>
      </c>
      <c r="H41" s="25">
        <f t="shared" si="4"/>
        <v>3.3461745942577781</v>
      </c>
      <c r="I41" s="25">
        <f t="shared" si="4"/>
        <v>3.2211015737647593</v>
      </c>
      <c r="J41" s="25">
        <f t="shared" si="4"/>
        <v>3.6873846183556922</v>
      </c>
      <c r="K41" s="25">
        <f t="shared" si="4"/>
        <v>3.7206628136421593</v>
      </c>
      <c r="L41" s="25">
        <f t="shared" si="4"/>
        <v>4.0472625211660738</v>
      </c>
      <c r="M41" s="25">
        <f t="shared" si="4"/>
        <v>4.0233284009911463</v>
      </c>
      <c r="N41" s="25">
        <f t="shared" si="4"/>
        <v>3.7936758203515772</v>
      </c>
      <c r="O41" s="25">
        <f t="shared" si="4"/>
        <v>3.9935802465529968</v>
      </c>
      <c r="P41" s="25">
        <f t="shared" si="4"/>
        <v>4.1423528698944763</v>
      </c>
      <c r="Q41" s="25">
        <f t="shared" si="4"/>
        <v>4.0389857047844746</v>
      </c>
    </row>
    <row r="42" spans="1:17" ht="18" customHeight="1" x14ac:dyDescent="0.15">
      <c r="A42" s="11" t="s">
        <v>40</v>
      </c>
      <c r="B42" s="25">
        <f t="shared" si="3"/>
        <v>0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3.6087182301979707E-5</v>
      </c>
    </row>
    <row r="43" spans="1:17" ht="18" customHeight="1" x14ac:dyDescent="0.15">
      <c r="A43" s="11" t="s">
        <v>41</v>
      </c>
      <c r="B43" s="25">
        <f t="shared" si="3"/>
        <v>0.9009372467323904</v>
      </c>
      <c r="C43" s="25">
        <f t="shared" si="3"/>
        <v>1.2941363979585079</v>
      </c>
      <c r="D43" s="25">
        <f t="shared" si="4"/>
        <v>1.8490232668117463</v>
      </c>
      <c r="E43" s="25">
        <f t="shared" si="4"/>
        <v>1.0635799419484779</v>
      </c>
      <c r="F43" s="25">
        <f t="shared" si="4"/>
        <v>0.82440203410761947</v>
      </c>
      <c r="G43" s="25">
        <f t="shared" si="4"/>
        <v>0.83648992929097055</v>
      </c>
      <c r="H43" s="25">
        <f t="shared" si="4"/>
        <v>0.80000446185531993</v>
      </c>
      <c r="I43" s="25">
        <f t="shared" si="4"/>
        <v>1.9338060825312235</v>
      </c>
      <c r="J43" s="25">
        <f t="shared" si="4"/>
        <v>1.284459092058484</v>
      </c>
      <c r="K43" s="25">
        <f t="shared" si="4"/>
        <v>0.57692139254428498</v>
      </c>
      <c r="L43" s="25">
        <f t="shared" si="4"/>
        <v>0.55627791537694293</v>
      </c>
      <c r="M43" s="25">
        <f t="shared" si="4"/>
        <v>0.54892302071153476</v>
      </c>
      <c r="N43" s="25">
        <f t="shared" si="4"/>
        <v>0.54020471841241435</v>
      </c>
      <c r="O43" s="25">
        <f t="shared" si="4"/>
        <v>0.52828612589930946</v>
      </c>
      <c r="P43" s="25">
        <f t="shared" si="4"/>
        <v>0</v>
      </c>
      <c r="Q43" s="25">
        <f t="shared" si="4"/>
        <v>3.6087182301979707E-5</v>
      </c>
    </row>
    <row r="44" spans="1:17" ht="18" customHeight="1" x14ac:dyDescent="0.15">
      <c r="A44" s="11" t="s">
        <v>42</v>
      </c>
      <c r="B44" s="25">
        <f t="shared" si="3"/>
        <v>1.7623765404283023</v>
      </c>
      <c r="C44" s="25">
        <f t="shared" si="3"/>
        <v>1.8096426184762828</v>
      </c>
      <c r="D44" s="25">
        <f t="shared" si="4"/>
        <v>1.8427554920262619</v>
      </c>
      <c r="E44" s="25">
        <f t="shared" si="4"/>
        <v>1.6367948633061524</v>
      </c>
      <c r="F44" s="25">
        <f t="shared" si="4"/>
        <v>0.30774087595324223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3.6087182301979707E-5</v>
      </c>
    </row>
    <row r="45" spans="1:17" ht="18" customHeight="1" x14ac:dyDescent="0.15">
      <c r="A45" s="11" t="s">
        <v>43</v>
      </c>
      <c r="B45" s="25">
        <f t="shared" si="3"/>
        <v>1.1448550011924217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3.6087182301979707E-5</v>
      </c>
    </row>
    <row r="46" spans="1:17" ht="18" customHeight="1" x14ac:dyDescent="0.15">
      <c r="A46" s="11" t="s">
        <v>44</v>
      </c>
      <c r="B46" s="25">
        <f t="shared" si="3"/>
        <v>7.2045697895318712</v>
      </c>
      <c r="C46" s="25">
        <f t="shared" si="3"/>
        <v>7.265123686321008</v>
      </c>
      <c r="D46" s="25">
        <f t="shared" si="4"/>
        <v>7.0366020224416044</v>
      </c>
      <c r="E46" s="25">
        <f t="shared" si="4"/>
        <v>7.0724614060375171</v>
      </c>
      <c r="F46" s="25">
        <f t="shared" si="4"/>
        <v>7.5169874354513739</v>
      </c>
      <c r="G46" s="25">
        <f t="shared" si="4"/>
        <v>7.6448498369065421</v>
      </c>
      <c r="H46" s="25">
        <f t="shared" si="4"/>
        <v>7.5072884716503321</v>
      </c>
      <c r="I46" s="25">
        <f t="shared" si="4"/>
        <v>7.7221106499090659</v>
      </c>
      <c r="J46" s="25">
        <f t="shared" si="4"/>
        <v>7.9286614793835364</v>
      </c>
      <c r="K46" s="25">
        <f t="shared" si="4"/>
        <v>8.0530318481379481</v>
      </c>
      <c r="L46" s="25">
        <f t="shared" si="4"/>
        <v>8.2950067396386107</v>
      </c>
      <c r="M46" s="25">
        <f t="shared" si="4"/>
        <v>8.3067879332250669</v>
      </c>
      <c r="N46" s="25">
        <f t="shared" si="4"/>
        <v>8.1441957331504362</v>
      </c>
      <c r="O46" s="25">
        <f t="shared" si="4"/>
        <v>8.4455682745014133</v>
      </c>
      <c r="P46" s="25">
        <f t="shared" si="4"/>
        <v>9.1259674715621149</v>
      </c>
      <c r="Q46" s="25">
        <f t="shared" si="4"/>
        <v>8.9684948072349027</v>
      </c>
    </row>
    <row r="47" spans="1:17" ht="18" customHeight="1" x14ac:dyDescent="0.15">
      <c r="A47" s="11" t="s">
        <v>45</v>
      </c>
      <c r="B47" s="25">
        <f t="shared" si="3"/>
        <v>2.0374957256642667</v>
      </c>
      <c r="C47" s="25">
        <f t="shared" si="3"/>
        <v>2.0326198926654513</v>
      </c>
      <c r="D47" s="25">
        <f t="shared" si="4"/>
        <v>1.9255732934572154</v>
      </c>
      <c r="E47" s="25">
        <f t="shared" si="4"/>
        <v>1.9061702237230276</v>
      </c>
      <c r="F47" s="25">
        <f t="shared" si="4"/>
        <v>1.9549725234600634</v>
      </c>
      <c r="G47" s="25">
        <f t="shared" si="4"/>
        <v>1.8836222426582345</v>
      </c>
      <c r="H47" s="25">
        <f t="shared" si="4"/>
        <v>1.7157692811796152</v>
      </c>
      <c r="I47" s="25">
        <f t="shared" si="4"/>
        <v>1.6168305774082687</v>
      </c>
      <c r="J47" s="25">
        <f t="shared" si="4"/>
        <v>2.0779106349362491</v>
      </c>
      <c r="K47" s="25">
        <f t="shared" si="4"/>
        <v>1.9546758692140505</v>
      </c>
      <c r="L47" s="25">
        <f t="shared" si="4"/>
        <v>1.929398741762306</v>
      </c>
      <c r="M47" s="25">
        <f t="shared" si="4"/>
        <v>2.1317183580761281</v>
      </c>
      <c r="N47" s="25">
        <f t="shared" si="4"/>
        <v>1.9868494833339083</v>
      </c>
      <c r="O47" s="25">
        <f t="shared" si="4"/>
        <v>1.8738276027492784</v>
      </c>
      <c r="P47" s="25">
        <f t="shared" si="4"/>
        <v>2.5028780105037098</v>
      </c>
      <c r="Q47" s="25">
        <f t="shared" si="4"/>
        <v>2.5136165960620946</v>
      </c>
    </row>
    <row r="48" spans="1:17" ht="18" customHeight="1" x14ac:dyDescent="0.15">
      <c r="A48" s="11" t="s">
        <v>46</v>
      </c>
      <c r="B48" s="25">
        <f t="shared" si="3"/>
        <v>0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3.6087182301979707E-5</v>
      </c>
    </row>
    <row r="49" spans="1:17" ht="18" customHeight="1" x14ac:dyDescent="0.15">
      <c r="A49" s="11" t="s">
        <v>47</v>
      </c>
      <c r="B49" s="25">
        <f t="shared" si="3"/>
        <v>5.167074063867604</v>
      </c>
      <c r="C49" s="25">
        <f t="shared" si="3"/>
        <v>5.2325037936555567</v>
      </c>
      <c r="D49" s="25">
        <f t="shared" ref="D49:Q49" si="5">D20/D$22*100</f>
        <v>5.1110287289843885</v>
      </c>
      <c r="E49" s="25">
        <f t="shared" si="5"/>
        <v>5.166291182314489</v>
      </c>
      <c r="F49" s="25">
        <f t="shared" si="5"/>
        <v>5.5620149119913105</v>
      </c>
      <c r="G49" s="25">
        <f t="shared" si="5"/>
        <v>5.7612275942483073</v>
      </c>
      <c r="H49" s="25">
        <f t="shared" si="5"/>
        <v>5.7915191904707157</v>
      </c>
      <c r="I49" s="25">
        <f t="shared" si="5"/>
        <v>6.1052800725007978</v>
      </c>
      <c r="J49" s="25">
        <f t="shared" si="5"/>
        <v>5.8507508444472878</v>
      </c>
      <c r="K49" s="25">
        <f t="shared" si="5"/>
        <v>6.0983559789238972</v>
      </c>
      <c r="L49" s="25">
        <f t="shared" si="5"/>
        <v>6.3656079978763049</v>
      </c>
      <c r="M49" s="25">
        <f t="shared" si="5"/>
        <v>6.1750695751489388</v>
      </c>
      <c r="N49" s="25">
        <f t="shared" si="5"/>
        <v>6.1573462498165279</v>
      </c>
      <c r="O49" s="25">
        <f t="shared" si="5"/>
        <v>6.5717406717521349</v>
      </c>
      <c r="P49" s="25">
        <f t="shared" si="5"/>
        <v>6.623089461058405</v>
      </c>
      <c r="Q49" s="25">
        <f t="shared" si="5"/>
        <v>6.4548060368082041</v>
      </c>
    </row>
    <row r="50" spans="1:17" ht="18" customHeight="1" x14ac:dyDescent="0.15">
      <c r="A50" s="11" t="s">
        <v>48</v>
      </c>
      <c r="B50" s="25">
        <f t="shared" ref="B50:Q50" si="6">B21/B$22*100</f>
        <v>0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3.6087182301979707E-5</v>
      </c>
    </row>
    <row r="51" spans="1:17" ht="18" customHeight="1" x14ac:dyDescent="0.15">
      <c r="A51" s="11" t="s">
        <v>49</v>
      </c>
      <c r="B51" s="26">
        <f>+B33+B38+B40+B41+B42+B43+B44+B45+B46</f>
        <v>100</v>
      </c>
      <c r="C51" s="26">
        <f>+C33+C38+C40+C41+C42+C43+C44+C45+C46</f>
        <v>100.00000000000001</v>
      </c>
      <c r="D51" s="26">
        <f t="shared" ref="D51:L51" si="7">+D33+D38+D40+D41+D42+D43+D44+D45+D46</f>
        <v>99.999999999999986</v>
      </c>
      <c r="E51" s="26">
        <f t="shared" si="7"/>
        <v>100</v>
      </c>
      <c r="F51" s="26">
        <f t="shared" si="7"/>
        <v>100</v>
      </c>
      <c r="G51" s="26">
        <f t="shared" si="7"/>
        <v>100.00000000000001</v>
      </c>
      <c r="H51" s="26">
        <f t="shared" si="7"/>
        <v>100</v>
      </c>
      <c r="I51" s="26">
        <f t="shared" si="7"/>
        <v>100</v>
      </c>
      <c r="J51" s="26">
        <f t="shared" si="7"/>
        <v>100.00000000000001</v>
      </c>
      <c r="K51" s="26">
        <f t="shared" si="7"/>
        <v>100</v>
      </c>
      <c r="L51" s="26">
        <f t="shared" si="7"/>
        <v>99.999999999999986</v>
      </c>
      <c r="M51" s="26">
        <f>+M33+M38+M40+M41+M42+M43+M44+M45+M46</f>
        <v>100.00000000000001</v>
      </c>
      <c r="N51" s="26">
        <f>+N33+N38+N40+N41+N42+N43+N44+N45+N46</f>
        <v>100.00000000000001</v>
      </c>
      <c r="O51" s="26">
        <f>+O33+O38+O40+O41+O42+O43+O44+O45+O46</f>
        <v>100</v>
      </c>
      <c r="P51" s="26">
        <f>+P33+P38+P40+P41+P42+P43+P44+P45+P46</f>
        <v>100.00000000000001</v>
      </c>
      <c r="Q51" s="26">
        <f>+Q33+Q38+Q40+Q41+Q42+Q43+Q44+Q45+Q46</f>
        <v>100.00000000000004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5" width="8.6640625" style="10" customWidth="1"/>
    <col min="16" max="16384" width="9" style="10"/>
  </cols>
  <sheetData>
    <row r="1" spans="1:17" ht="18" customHeight="1" x14ac:dyDescent="0.2">
      <c r="A1" s="24" t="s">
        <v>79</v>
      </c>
      <c r="L1" s="55" t="str">
        <f>[2]財政指標!$M$1</f>
        <v>今市市</v>
      </c>
      <c r="P1" s="55" t="str">
        <f>[2]財政指標!$M$1</f>
        <v>今市市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1" t="s">
        <v>31</v>
      </c>
      <c r="B4" s="13">
        <f t="shared" ref="B4:P4" si="0">SUM(B5:B8)</f>
        <v>2881075</v>
      </c>
      <c r="C4" s="13">
        <f t="shared" si="0"/>
        <v>3236587</v>
      </c>
      <c r="D4" s="13">
        <f t="shared" si="0"/>
        <v>3369735</v>
      </c>
      <c r="E4" s="13">
        <f t="shared" si="0"/>
        <v>3408038</v>
      </c>
      <c r="F4" s="13">
        <f t="shared" si="0"/>
        <v>3386546</v>
      </c>
      <c r="G4" s="13">
        <f t="shared" si="0"/>
        <v>2840590</v>
      </c>
      <c r="H4" s="13">
        <f t="shared" si="0"/>
        <v>3178665</v>
      </c>
      <c r="I4" s="13">
        <f t="shared" si="0"/>
        <v>3086415</v>
      </c>
      <c r="J4" s="13">
        <f t="shared" si="0"/>
        <v>3304436</v>
      </c>
      <c r="K4" s="13">
        <f t="shared" si="0"/>
        <v>3126785</v>
      </c>
      <c r="L4" s="13">
        <f t="shared" si="0"/>
        <v>3054403</v>
      </c>
      <c r="M4" s="13">
        <f t="shared" si="0"/>
        <v>3058046</v>
      </c>
      <c r="N4" s="13">
        <f t="shared" si="0"/>
        <v>2931931</v>
      </c>
      <c r="O4" s="13">
        <f t="shared" si="0"/>
        <v>2632333</v>
      </c>
      <c r="P4" s="13">
        <f t="shared" si="0"/>
        <v>2546030</v>
      </c>
      <c r="Q4" s="13">
        <f>SUM(Q5:Q8)</f>
        <v>2523958</v>
      </c>
    </row>
    <row r="5" spans="1:17" ht="18" customHeight="1" x14ac:dyDescent="0.15">
      <c r="A5" s="11" t="s">
        <v>32</v>
      </c>
      <c r="B5" s="13">
        <v>37157</v>
      </c>
      <c r="C5" s="13">
        <v>38218</v>
      </c>
      <c r="D5" s="13">
        <v>39212</v>
      </c>
      <c r="E5" s="13">
        <v>39843</v>
      </c>
      <c r="F5" s="13">
        <v>40420</v>
      </c>
      <c r="G5" s="13">
        <v>42400</v>
      </c>
      <c r="H5" s="13">
        <v>43676</v>
      </c>
      <c r="I5" s="13">
        <v>54768</v>
      </c>
      <c r="J5" s="13">
        <v>55539</v>
      </c>
      <c r="K5" s="13">
        <v>55514</v>
      </c>
      <c r="L5" s="13">
        <v>56525</v>
      </c>
      <c r="M5" s="13">
        <v>55685</v>
      </c>
      <c r="N5" s="13">
        <v>56581</v>
      </c>
      <c r="O5" s="13">
        <v>56341</v>
      </c>
      <c r="P5" s="13">
        <v>55529</v>
      </c>
      <c r="Q5" s="13">
        <v>67182</v>
      </c>
    </row>
    <row r="6" spans="1:17" ht="18" customHeight="1" x14ac:dyDescent="0.15">
      <c r="A6" s="11" t="s">
        <v>33</v>
      </c>
      <c r="B6" s="14">
        <v>1906334</v>
      </c>
      <c r="C6" s="14">
        <v>2241036</v>
      </c>
      <c r="D6" s="14">
        <v>2339220</v>
      </c>
      <c r="E6" s="14">
        <v>2578509</v>
      </c>
      <c r="F6" s="14">
        <v>2601541</v>
      </c>
      <c r="G6" s="14">
        <v>2167616</v>
      </c>
      <c r="H6" s="14">
        <v>2365886</v>
      </c>
      <c r="I6" s="14">
        <v>2255871</v>
      </c>
      <c r="J6" s="14">
        <v>2583380</v>
      </c>
      <c r="K6" s="14">
        <v>2223815</v>
      </c>
      <c r="L6" s="14">
        <v>2220861</v>
      </c>
      <c r="M6" s="14">
        <v>2146944</v>
      </c>
      <c r="N6" s="14">
        <v>2116827</v>
      </c>
      <c r="O6" s="14">
        <v>2028005</v>
      </c>
      <c r="P6" s="14">
        <v>1899488</v>
      </c>
      <c r="Q6" s="14">
        <v>1786305</v>
      </c>
    </row>
    <row r="7" spans="1:17" ht="18" customHeight="1" x14ac:dyDescent="0.15">
      <c r="A7" s="11" t="s">
        <v>34</v>
      </c>
      <c r="B7" s="14">
        <v>119367</v>
      </c>
      <c r="C7" s="14">
        <v>123466</v>
      </c>
      <c r="D7" s="14">
        <v>125605</v>
      </c>
      <c r="E7" s="14">
        <v>130641</v>
      </c>
      <c r="F7" s="14">
        <v>132110</v>
      </c>
      <c r="G7" s="14">
        <v>143658</v>
      </c>
      <c r="H7" s="14">
        <v>153842</v>
      </c>
      <c r="I7" s="14">
        <v>150390</v>
      </c>
      <c r="J7" s="14">
        <v>151753</v>
      </c>
      <c r="K7" s="14">
        <v>153421</v>
      </c>
      <c r="L7" s="14">
        <v>163888</v>
      </c>
      <c r="M7" s="14">
        <v>172587</v>
      </c>
      <c r="N7" s="14">
        <v>169717</v>
      </c>
      <c r="O7" s="14">
        <v>162530</v>
      </c>
      <c r="P7" s="14">
        <v>167202</v>
      </c>
      <c r="Q7" s="14">
        <v>173850</v>
      </c>
    </row>
    <row r="8" spans="1:17" ht="18" customHeight="1" x14ac:dyDescent="0.15">
      <c r="A8" s="11" t="s">
        <v>35</v>
      </c>
      <c r="B8" s="14">
        <v>818217</v>
      </c>
      <c r="C8" s="14">
        <v>833867</v>
      </c>
      <c r="D8" s="14">
        <v>865698</v>
      </c>
      <c r="E8" s="14">
        <v>659045</v>
      </c>
      <c r="F8" s="14">
        <v>612475</v>
      </c>
      <c r="G8" s="14">
        <v>486916</v>
      </c>
      <c r="H8" s="14">
        <v>615261</v>
      </c>
      <c r="I8" s="14">
        <v>625386</v>
      </c>
      <c r="J8" s="14">
        <v>513764</v>
      </c>
      <c r="K8" s="14">
        <v>694035</v>
      </c>
      <c r="L8" s="14">
        <v>613129</v>
      </c>
      <c r="M8" s="14">
        <v>682830</v>
      </c>
      <c r="N8" s="14">
        <v>588806</v>
      </c>
      <c r="O8" s="14">
        <v>385457</v>
      </c>
      <c r="P8" s="14">
        <v>423811</v>
      </c>
      <c r="Q8" s="14">
        <v>496621</v>
      </c>
    </row>
    <row r="9" spans="1:17" ht="18" customHeight="1" x14ac:dyDescent="0.15">
      <c r="A9" s="11" t="s">
        <v>36</v>
      </c>
      <c r="B9" s="13">
        <v>3571472</v>
      </c>
      <c r="C9" s="13">
        <v>3721264</v>
      </c>
      <c r="D9" s="13">
        <v>3831592</v>
      </c>
      <c r="E9" s="13">
        <v>4255519</v>
      </c>
      <c r="F9" s="13">
        <v>4383621</v>
      </c>
      <c r="G9" s="13">
        <v>4434098</v>
      </c>
      <c r="H9" s="13">
        <v>4467161</v>
      </c>
      <c r="I9" s="13">
        <v>4579807</v>
      </c>
      <c r="J9" s="13">
        <v>4654330</v>
      </c>
      <c r="K9" s="13">
        <v>4811706</v>
      </c>
      <c r="L9" s="13">
        <v>4940900</v>
      </c>
      <c r="M9" s="13">
        <v>4803183</v>
      </c>
      <c r="N9" s="13">
        <v>4867867</v>
      </c>
      <c r="O9" s="13">
        <v>4938159</v>
      </c>
      <c r="P9" s="13">
        <v>4714125</v>
      </c>
      <c r="Q9" s="13">
        <v>4704990</v>
      </c>
    </row>
    <row r="10" spans="1:17" ht="18" customHeight="1" x14ac:dyDescent="0.15">
      <c r="A10" s="11" t="s">
        <v>37</v>
      </c>
      <c r="B10" s="13">
        <v>3568725</v>
      </c>
      <c r="C10" s="13">
        <v>3718518</v>
      </c>
      <c r="D10" s="13">
        <v>3828922</v>
      </c>
      <c r="E10" s="13">
        <v>4252964</v>
      </c>
      <c r="F10" s="13">
        <v>4380946</v>
      </c>
      <c r="G10" s="13">
        <v>4431515</v>
      </c>
      <c r="H10" s="13">
        <v>4450720</v>
      </c>
      <c r="I10" s="13">
        <v>4563721</v>
      </c>
      <c r="J10" s="13">
        <v>4639996</v>
      </c>
      <c r="K10" s="13">
        <v>4798691</v>
      </c>
      <c r="L10" s="13">
        <v>4928600</v>
      </c>
      <c r="M10" s="13">
        <v>4791584</v>
      </c>
      <c r="N10" s="13">
        <v>4857097</v>
      </c>
      <c r="O10" s="13">
        <v>4924595</v>
      </c>
      <c r="P10" s="13">
        <v>4701532</v>
      </c>
      <c r="Q10" s="13">
        <v>4692116</v>
      </c>
    </row>
    <row r="11" spans="1:17" ht="18" customHeight="1" x14ac:dyDescent="0.15">
      <c r="A11" s="11" t="s">
        <v>38</v>
      </c>
      <c r="B11" s="13">
        <v>53533</v>
      </c>
      <c r="C11" s="13">
        <v>57272</v>
      </c>
      <c r="D11" s="13">
        <v>59463</v>
      </c>
      <c r="E11" s="13">
        <v>62347</v>
      </c>
      <c r="F11" s="13">
        <v>63765</v>
      </c>
      <c r="G11" s="13">
        <v>66645</v>
      </c>
      <c r="H11" s="13">
        <v>63668</v>
      </c>
      <c r="I11" s="13">
        <v>70565</v>
      </c>
      <c r="J11" s="13">
        <v>72723</v>
      </c>
      <c r="K11" s="13">
        <v>73588</v>
      </c>
      <c r="L11" s="13">
        <v>76249</v>
      </c>
      <c r="M11" s="13">
        <v>80003</v>
      </c>
      <c r="N11" s="13">
        <v>82736</v>
      </c>
      <c r="O11" s="13">
        <v>86086</v>
      </c>
      <c r="P11" s="13">
        <v>90055</v>
      </c>
      <c r="Q11" s="13">
        <v>94129</v>
      </c>
    </row>
    <row r="12" spans="1:17" ht="18" customHeight="1" x14ac:dyDescent="0.15">
      <c r="A12" s="11" t="s">
        <v>39</v>
      </c>
      <c r="B12" s="13">
        <v>212160</v>
      </c>
      <c r="C12" s="13">
        <v>250181</v>
      </c>
      <c r="D12" s="13">
        <v>259721</v>
      </c>
      <c r="E12" s="13">
        <v>262703</v>
      </c>
      <c r="F12" s="13">
        <v>263765</v>
      </c>
      <c r="G12" s="13">
        <v>267221</v>
      </c>
      <c r="H12" s="13">
        <v>269504</v>
      </c>
      <c r="I12" s="13">
        <v>272451</v>
      </c>
      <c r="J12" s="13">
        <v>329700</v>
      </c>
      <c r="K12" s="13">
        <v>340590</v>
      </c>
      <c r="L12" s="13">
        <v>387951</v>
      </c>
      <c r="M12" s="13">
        <v>395281</v>
      </c>
      <c r="N12" s="13">
        <v>385221</v>
      </c>
      <c r="O12" s="13">
        <v>371328</v>
      </c>
      <c r="P12" s="13">
        <v>380610</v>
      </c>
      <c r="Q12" s="13">
        <v>388665</v>
      </c>
    </row>
    <row r="13" spans="1:17" ht="18" customHeight="1" x14ac:dyDescent="0.15">
      <c r="A13" s="11" t="s">
        <v>40</v>
      </c>
      <c r="B13" s="13">
        <v>902</v>
      </c>
      <c r="C13" s="13">
        <v>762</v>
      </c>
      <c r="D13" s="13">
        <v>748</v>
      </c>
      <c r="E13" s="13">
        <v>707</v>
      </c>
      <c r="F13" s="13">
        <v>668</v>
      </c>
      <c r="G13" s="13">
        <v>737</v>
      </c>
      <c r="H13" s="13">
        <v>886</v>
      </c>
      <c r="I13" s="13">
        <v>714</v>
      </c>
      <c r="J13" s="13">
        <v>589</v>
      </c>
      <c r="K13" s="13">
        <v>425</v>
      </c>
      <c r="L13" s="13">
        <v>387</v>
      </c>
      <c r="M13" s="13">
        <v>492</v>
      </c>
      <c r="N13" s="13">
        <v>349</v>
      </c>
      <c r="O13" s="13">
        <v>212</v>
      </c>
      <c r="P13" s="13">
        <v>704</v>
      </c>
      <c r="Q13" s="13">
        <v>450</v>
      </c>
    </row>
    <row r="14" spans="1:17" ht="18" customHeight="1" x14ac:dyDescent="0.15">
      <c r="A14" s="11" t="s">
        <v>41</v>
      </c>
      <c r="B14" s="13">
        <v>62204</v>
      </c>
      <c r="C14" s="13">
        <v>63013</v>
      </c>
      <c r="D14" s="13">
        <v>67733</v>
      </c>
      <c r="E14" s="13">
        <v>68386</v>
      </c>
      <c r="F14" s="13">
        <v>57064</v>
      </c>
      <c r="G14" s="13">
        <v>49062</v>
      </c>
      <c r="H14" s="13">
        <v>32511</v>
      </c>
      <c r="I14" s="13">
        <v>17600</v>
      </c>
      <c r="J14" s="13">
        <v>30147</v>
      </c>
      <c r="K14" s="13">
        <v>17259</v>
      </c>
      <c r="L14" s="13">
        <v>12046</v>
      </c>
      <c r="M14" s="13">
        <v>8700</v>
      </c>
      <c r="N14" s="13">
        <v>8266</v>
      </c>
      <c r="O14" s="13">
        <v>10192</v>
      </c>
      <c r="P14" s="13">
        <v>125415</v>
      </c>
      <c r="Q14" s="13">
        <v>0</v>
      </c>
    </row>
    <row r="15" spans="1:17" ht="18" customHeight="1" x14ac:dyDescent="0.15">
      <c r="A15" s="11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2</v>
      </c>
    </row>
    <row r="16" spans="1:17" ht="18" customHeight="1" x14ac:dyDescent="0.15">
      <c r="A16" s="11" t="s">
        <v>43</v>
      </c>
      <c r="B16" s="13">
        <v>71980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  <c r="Q16" s="13">
        <v>2</v>
      </c>
    </row>
    <row r="17" spans="1:17" ht="18" customHeight="1" x14ac:dyDescent="0.15">
      <c r="A17" s="11" t="s">
        <v>44</v>
      </c>
      <c r="B17" s="14">
        <f t="shared" ref="B17:P17" si="1">SUM(B18:B21)</f>
        <v>123451</v>
      </c>
      <c r="C17" s="14">
        <f t="shared" si="1"/>
        <v>135322</v>
      </c>
      <c r="D17" s="14">
        <f t="shared" si="1"/>
        <v>147303</v>
      </c>
      <c r="E17" s="14">
        <f t="shared" si="1"/>
        <v>159775</v>
      </c>
      <c r="F17" s="14">
        <f t="shared" si="1"/>
        <v>169043</v>
      </c>
      <c r="G17" s="14">
        <f t="shared" si="1"/>
        <v>164607</v>
      </c>
      <c r="H17" s="14">
        <f t="shared" si="1"/>
        <v>170304</v>
      </c>
      <c r="I17" s="14">
        <f t="shared" si="1"/>
        <v>180258</v>
      </c>
      <c r="J17" s="14">
        <f t="shared" si="1"/>
        <v>175656</v>
      </c>
      <c r="K17" s="14">
        <f t="shared" si="1"/>
        <v>182091</v>
      </c>
      <c r="L17" s="14">
        <f t="shared" si="1"/>
        <v>185895</v>
      </c>
      <c r="M17" s="14">
        <f t="shared" si="1"/>
        <v>176402</v>
      </c>
      <c r="N17" s="14">
        <f t="shared" si="1"/>
        <v>183172</v>
      </c>
      <c r="O17" s="14">
        <f t="shared" si="1"/>
        <v>183861</v>
      </c>
      <c r="P17" s="14">
        <f t="shared" si="1"/>
        <v>177420</v>
      </c>
      <c r="Q17" s="14">
        <f>SUM(Q18:Q21)</f>
        <v>177404</v>
      </c>
    </row>
    <row r="18" spans="1:17" ht="18" customHeight="1" x14ac:dyDescent="0.15">
      <c r="A18" s="11" t="s">
        <v>45</v>
      </c>
      <c r="B18" s="14">
        <v>88</v>
      </c>
      <c r="C18" s="14">
        <v>3918</v>
      </c>
      <c r="D18" s="14">
        <v>3945</v>
      </c>
      <c r="E18" s="14">
        <v>3894</v>
      </c>
      <c r="F18" s="14">
        <v>6092</v>
      </c>
      <c r="G18" s="14">
        <v>5449</v>
      </c>
      <c r="H18" s="14">
        <v>5206</v>
      </c>
      <c r="I18" s="14">
        <v>8654</v>
      </c>
      <c r="J18" s="14">
        <v>11106</v>
      </c>
      <c r="K18" s="14">
        <v>12076</v>
      </c>
      <c r="L18" s="14">
        <v>11591</v>
      </c>
      <c r="M18" s="14">
        <v>7433</v>
      </c>
      <c r="N18" s="14">
        <v>11827</v>
      </c>
      <c r="O18" s="14">
        <v>9928</v>
      </c>
      <c r="P18" s="14">
        <v>12560</v>
      </c>
      <c r="Q18" s="14">
        <v>12472</v>
      </c>
    </row>
    <row r="19" spans="1:17" ht="18" customHeight="1" x14ac:dyDescent="0.15">
      <c r="A19" s="11" t="s">
        <v>46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1</v>
      </c>
    </row>
    <row r="20" spans="1:17" ht="18" customHeight="1" x14ac:dyDescent="0.15">
      <c r="A20" s="11" t="s">
        <v>47</v>
      </c>
      <c r="B20" s="13">
        <v>123363</v>
      </c>
      <c r="C20" s="13">
        <v>131404</v>
      </c>
      <c r="D20" s="13">
        <v>143358</v>
      </c>
      <c r="E20" s="13">
        <v>155881</v>
      </c>
      <c r="F20" s="13">
        <v>162951</v>
      </c>
      <c r="G20" s="13">
        <v>159158</v>
      </c>
      <c r="H20" s="13">
        <v>165098</v>
      </c>
      <c r="I20" s="13">
        <v>171604</v>
      </c>
      <c r="J20" s="13">
        <v>164550</v>
      </c>
      <c r="K20" s="13">
        <v>170015</v>
      </c>
      <c r="L20" s="13">
        <v>174304</v>
      </c>
      <c r="M20" s="13">
        <v>168969</v>
      </c>
      <c r="N20" s="13">
        <v>171345</v>
      </c>
      <c r="O20" s="13">
        <v>173931</v>
      </c>
      <c r="P20" s="13">
        <v>164860</v>
      </c>
      <c r="Q20" s="13">
        <v>164930</v>
      </c>
    </row>
    <row r="21" spans="1:17" ht="18" customHeight="1" x14ac:dyDescent="0.15">
      <c r="A21" s="11" t="s">
        <v>48</v>
      </c>
      <c r="B21" s="13">
        <v>0</v>
      </c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0</v>
      </c>
      <c r="Q21" s="13">
        <v>1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6976777</v>
      </c>
      <c r="C22" s="14">
        <f t="shared" si="2"/>
        <v>7464401</v>
      </c>
      <c r="D22" s="14">
        <f t="shared" si="2"/>
        <v>7736295</v>
      </c>
      <c r="E22" s="14">
        <f t="shared" si="2"/>
        <v>8217475</v>
      </c>
      <c r="F22" s="14">
        <f t="shared" si="2"/>
        <v>8324472</v>
      </c>
      <c r="G22" s="14">
        <f t="shared" si="2"/>
        <v>7822960</v>
      </c>
      <c r="H22" s="14">
        <f t="shared" si="2"/>
        <v>8182699</v>
      </c>
      <c r="I22" s="14">
        <f t="shared" si="2"/>
        <v>8207810</v>
      </c>
      <c r="J22" s="14">
        <f t="shared" si="2"/>
        <v>8567581</v>
      </c>
      <c r="K22" s="14">
        <f t="shared" si="2"/>
        <v>8552444</v>
      </c>
      <c r="L22" s="14">
        <f t="shared" si="2"/>
        <v>8657831</v>
      </c>
      <c r="M22" s="14">
        <f t="shared" si="2"/>
        <v>8522107</v>
      </c>
      <c r="N22" s="14">
        <f t="shared" si="2"/>
        <v>8459542</v>
      </c>
      <c r="O22" s="14">
        <f t="shared" si="2"/>
        <v>8222173</v>
      </c>
      <c r="P22" s="14">
        <f t="shared" si="2"/>
        <v>8034361</v>
      </c>
      <c r="Q22" s="14">
        <f>+Q4+Q9+Q11+Q12+Q13+Q14+Q15+Q16+Q17</f>
        <v>7889600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[2]財政指標!$M$1</f>
        <v>今市市</v>
      </c>
      <c r="P30" s="55"/>
      <c r="Q30" s="55" t="str">
        <f>[2]財政指標!$M$1</f>
        <v>今市市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2" t="s">
        <v>181</v>
      </c>
      <c r="P32" s="2" t="s">
        <v>182</v>
      </c>
      <c r="Q32" s="2" t="s">
        <v>160</v>
      </c>
    </row>
    <row r="33" spans="1:17" ht="18" customHeight="1" x14ac:dyDescent="0.15">
      <c r="A33" s="11" t="s">
        <v>31</v>
      </c>
      <c r="B33" s="25">
        <f t="shared" ref="B33:C49" si="3">B4/B$22*100</f>
        <v>41.29521410817631</v>
      </c>
      <c r="C33" s="25">
        <f t="shared" si="3"/>
        <v>43.360304463814309</v>
      </c>
      <c r="D33" s="25">
        <f t="shared" ref="D33:Q48" si="4">D4/D$22*100</f>
        <v>43.557478095134691</v>
      </c>
      <c r="E33" s="25">
        <f t="shared" si="4"/>
        <v>41.47305589612381</v>
      </c>
      <c r="F33" s="25">
        <f t="shared" si="4"/>
        <v>40.681811410981986</v>
      </c>
      <c r="G33" s="25">
        <f t="shared" si="4"/>
        <v>36.31093601398959</v>
      </c>
      <c r="H33" s="25">
        <f t="shared" si="4"/>
        <v>38.846167994203377</v>
      </c>
      <c r="I33" s="25">
        <f t="shared" si="4"/>
        <v>37.603392378722219</v>
      </c>
      <c r="J33" s="25">
        <f t="shared" si="4"/>
        <v>38.569066344397562</v>
      </c>
      <c r="K33" s="25">
        <f t="shared" si="4"/>
        <v>36.560134155803887</v>
      </c>
      <c r="L33" s="25">
        <f t="shared" si="4"/>
        <v>35.279078559052493</v>
      </c>
      <c r="M33" s="25">
        <f t="shared" si="4"/>
        <v>35.883684633389372</v>
      </c>
      <c r="N33" s="25">
        <f t="shared" si="4"/>
        <v>34.658271097891586</v>
      </c>
      <c r="O33" s="25">
        <f t="shared" si="4"/>
        <v>32.015052468489777</v>
      </c>
      <c r="P33" s="25">
        <f t="shared" si="4"/>
        <v>31.689265642905518</v>
      </c>
      <c r="Q33" s="25">
        <f t="shared" si="4"/>
        <v>31.990950111539242</v>
      </c>
    </row>
    <row r="34" spans="1:17" ht="18" customHeight="1" x14ac:dyDescent="0.15">
      <c r="A34" s="11" t="s">
        <v>32</v>
      </c>
      <c r="B34" s="25">
        <f t="shared" si="3"/>
        <v>0.53258116175993586</v>
      </c>
      <c r="C34" s="25">
        <f t="shared" si="3"/>
        <v>0.5120035753706158</v>
      </c>
      <c r="D34" s="25">
        <f t="shared" si="4"/>
        <v>0.50685761078138825</v>
      </c>
      <c r="E34" s="25">
        <f t="shared" si="4"/>
        <v>0.48485696640391357</v>
      </c>
      <c r="F34" s="25">
        <f t="shared" si="4"/>
        <v>0.48555632116967895</v>
      </c>
      <c r="G34" s="25">
        <f t="shared" si="4"/>
        <v>0.54199433462525692</v>
      </c>
      <c r="H34" s="25">
        <f t="shared" si="4"/>
        <v>0.53376031551447756</v>
      </c>
      <c r="I34" s="25">
        <f t="shared" si="4"/>
        <v>0.66726690798154442</v>
      </c>
      <c r="J34" s="25">
        <f t="shared" si="4"/>
        <v>0.64824598681938339</v>
      </c>
      <c r="K34" s="25">
        <f t="shared" si="4"/>
        <v>0.64910100551374561</v>
      </c>
      <c r="L34" s="25">
        <f t="shared" si="4"/>
        <v>0.65287714671261199</v>
      </c>
      <c r="M34" s="25">
        <f t="shared" si="4"/>
        <v>0.65341822157360852</v>
      </c>
      <c r="N34" s="25">
        <f t="shared" si="4"/>
        <v>0.66884235576819651</v>
      </c>
      <c r="O34" s="25">
        <f t="shared" si="4"/>
        <v>0.68523248051336305</v>
      </c>
      <c r="P34" s="25">
        <f t="shared" si="4"/>
        <v>0.69114395034029463</v>
      </c>
      <c r="Q34" s="25">
        <f t="shared" si="4"/>
        <v>0.8515260596227946</v>
      </c>
    </row>
    <row r="35" spans="1:17" ht="18" customHeight="1" x14ac:dyDescent="0.15">
      <c r="A35" s="11" t="s">
        <v>33</v>
      </c>
      <c r="B35" s="25">
        <f t="shared" si="3"/>
        <v>27.323992152823571</v>
      </c>
      <c r="C35" s="25">
        <f t="shared" si="3"/>
        <v>30.022985099541145</v>
      </c>
      <c r="D35" s="25">
        <f t="shared" si="4"/>
        <v>30.236954511171042</v>
      </c>
      <c r="E35" s="25">
        <f t="shared" si="4"/>
        <v>31.378361357959715</v>
      </c>
      <c r="F35" s="25">
        <f t="shared" si="4"/>
        <v>31.251723833055117</v>
      </c>
      <c r="G35" s="25">
        <f t="shared" si="4"/>
        <v>27.708386595355211</v>
      </c>
      <c r="H35" s="25">
        <f t="shared" si="4"/>
        <v>28.913271770109105</v>
      </c>
      <c r="I35" s="25">
        <f t="shared" si="4"/>
        <v>27.484444693529696</v>
      </c>
      <c r="J35" s="25">
        <f t="shared" si="4"/>
        <v>30.152968498342762</v>
      </c>
      <c r="K35" s="25">
        <f t="shared" si="4"/>
        <v>26.002099516816479</v>
      </c>
      <c r="L35" s="25">
        <f t="shared" si="4"/>
        <v>25.651470905357243</v>
      </c>
      <c r="M35" s="25">
        <f t="shared" si="4"/>
        <v>25.192643086973682</v>
      </c>
      <c r="N35" s="25">
        <f t="shared" si="4"/>
        <v>25.022950415046108</v>
      </c>
      <c r="O35" s="25">
        <f t="shared" si="4"/>
        <v>24.665073332803871</v>
      </c>
      <c r="P35" s="25">
        <f t="shared" si="4"/>
        <v>23.642054421004982</v>
      </c>
      <c r="Q35" s="25">
        <f t="shared" si="4"/>
        <v>22.64126191441898</v>
      </c>
    </row>
    <row r="36" spans="1:17" ht="18" customHeight="1" x14ac:dyDescent="0.15">
      <c r="A36" s="11" t="s">
        <v>34</v>
      </c>
      <c r="B36" s="25">
        <f t="shared" si="3"/>
        <v>1.7109189529778579</v>
      </c>
      <c r="C36" s="25">
        <f t="shared" si="3"/>
        <v>1.6540644051679432</v>
      </c>
      <c r="D36" s="25">
        <f t="shared" si="4"/>
        <v>1.6235807967508995</v>
      </c>
      <c r="E36" s="25">
        <f t="shared" si="4"/>
        <v>1.589794918755457</v>
      </c>
      <c r="F36" s="25">
        <f t="shared" si="4"/>
        <v>1.5870075603593838</v>
      </c>
      <c r="G36" s="25">
        <f t="shared" si="4"/>
        <v>1.8363637293300747</v>
      </c>
      <c r="H36" s="25">
        <f t="shared" si="4"/>
        <v>1.8800887091166376</v>
      </c>
      <c r="I36" s="25">
        <f t="shared" si="4"/>
        <v>1.8322792559769294</v>
      </c>
      <c r="J36" s="25">
        <f t="shared" si="4"/>
        <v>1.7712467498118782</v>
      </c>
      <c r="K36" s="25">
        <f t="shared" si="4"/>
        <v>1.7938848824967459</v>
      </c>
      <c r="L36" s="25">
        <f t="shared" si="4"/>
        <v>1.8929452422898994</v>
      </c>
      <c r="M36" s="25">
        <f t="shared" si="4"/>
        <v>2.0251681890405742</v>
      </c>
      <c r="N36" s="25">
        <f t="shared" si="4"/>
        <v>2.0062197220606035</v>
      </c>
      <c r="O36" s="25">
        <f t="shared" si="4"/>
        <v>1.9767280498719741</v>
      </c>
      <c r="P36" s="25">
        <f t="shared" si="4"/>
        <v>2.0810864734606773</v>
      </c>
      <c r="Q36" s="25">
        <f t="shared" si="4"/>
        <v>2.2035337659703913</v>
      </c>
    </row>
    <row r="37" spans="1:17" ht="18" customHeight="1" x14ac:dyDescent="0.15">
      <c r="A37" s="11" t="s">
        <v>35</v>
      </c>
      <c r="B37" s="25">
        <f t="shared" si="3"/>
        <v>11.727721840614944</v>
      </c>
      <c r="C37" s="25">
        <f t="shared" si="3"/>
        <v>11.17125138373461</v>
      </c>
      <c r="D37" s="25">
        <f t="shared" si="4"/>
        <v>11.190085176431355</v>
      </c>
      <c r="E37" s="25">
        <f t="shared" si="4"/>
        <v>8.0200426530047242</v>
      </c>
      <c r="F37" s="25">
        <f t="shared" si="4"/>
        <v>7.3575236963978012</v>
      </c>
      <c r="G37" s="25">
        <f t="shared" si="4"/>
        <v>6.2241913546790473</v>
      </c>
      <c r="H37" s="25">
        <f t="shared" si="4"/>
        <v>7.5190471994631594</v>
      </c>
      <c r="I37" s="25">
        <f t="shared" si="4"/>
        <v>7.6194015212340442</v>
      </c>
      <c r="J37" s="25">
        <f t="shared" si="4"/>
        <v>5.9966051094235349</v>
      </c>
      <c r="K37" s="25">
        <f t="shared" si="4"/>
        <v>8.1150487509769142</v>
      </c>
      <c r="L37" s="25">
        <f t="shared" si="4"/>
        <v>7.0817852646927388</v>
      </c>
      <c r="M37" s="25">
        <f t="shared" si="4"/>
        <v>8.0124551358015097</v>
      </c>
      <c r="N37" s="25">
        <f t="shared" si="4"/>
        <v>6.9602586050166781</v>
      </c>
      <c r="O37" s="25">
        <f t="shared" si="4"/>
        <v>4.6880186053005692</v>
      </c>
      <c r="P37" s="25">
        <f t="shared" si="4"/>
        <v>5.2749807980995627</v>
      </c>
      <c r="Q37" s="25">
        <f t="shared" si="4"/>
        <v>6.2946283715270734</v>
      </c>
    </row>
    <row r="38" spans="1:17" ht="18" customHeight="1" x14ac:dyDescent="0.15">
      <c r="A38" s="11" t="s">
        <v>36</v>
      </c>
      <c r="B38" s="25">
        <f t="shared" si="3"/>
        <v>51.190857898998345</v>
      </c>
      <c r="C38" s="25">
        <f t="shared" si="3"/>
        <v>49.853484559578185</v>
      </c>
      <c r="D38" s="25">
        <f t="shared" si="4"/>
        <v>49.527480531701542</v>
      </c>
      <c r="E38" s="25">
        <f t="shared" si="4"/>
        <v>51.786211701282937</v>
      </c>
      <c r="F38" s="25">
        <f t="shared" si="4"/>
        <v>52.659447950572726</v>
      </c>
      <c r="G38" s="25">
        <f t="shared" si="4"/>
        <v>56.680565923895813</v>
      </c>
      <c r="H38" s="25">
        <f t="shared" si="4"/>
        <v>54.592757230835453</v>
      </c>
      <c r="I38" s="25">
        <f t="shared" si="4"/>
        <v>55.798160532468465</v>
      </c>
      <c r="J38" s="25">
        <f t="shared" si="4"/>
        <v>54.324902209853633</v>
      </c>
      <c r="K38" s="25">
        <f t="shared" si="4"/>
        <v>56.26118101445622</v>
      </c>
      <c r="L38" s="25">
        <f t="shared" si="4"/>
        <v>57.068566018440414</v>
      </c>
      <c r="M38" s="25">
        <f t="shared" si="4"/>
        <v>56.361449111117714</v>
      </c>
      <c r="N38" s="25">
        <f t="shared" si="4"/>
        <v>57.542914261788638</v>
      </c>
      <c r="O38" s="25">
        <f t="shared" si="4"/>
        <v>60.059050083232258</v>
      </c>
      <c r="P38" s="25">
        <f t="shared" si="4"/>
        <v>58.674547982098389</v>
      </c>
      <c r="Q38" s="25">
        <f t="shared" si="4"/>
        <v>59.635342729669439</v>
      </c>
    </row>
    <row r="39" spans="1:17" ht="18" customHeight="1" x14ac:dyDescent="0.15">
      <c r="A39" s="11" t="s">
        <v>37</v>
      </c>
      <c r="B39" s="25">
        <f t="shared" si="3"/>
        <v>51.15148441751829</v>
      </c>
      <c r="C39" s="25">
        <f t="shared" si="3"/>
        <v>49.816696611020767</v>
      </c>
      <c r="D39" s="25">
        <f t="shared" si="4"/>
        <v>49.492967887082898</v>
      </c>
      <c r="E39" s="25">
        <f t="shared" si="4"/>
        <v>51.755119425370935</v>
      </c>
      <c r="F39" s="25">
        <f t="shared" si="4"/>
        <v>52.627313780381499</v>
      </c>
      <c r="G39" s="25">
        <f t="shared" si="4"/>
        <v>56.647547731293521</v>
      </c>
      <c r="H39" s="25">
        <f t="shared" si="4"/>
        <v>54.391833305856665</v>
      </c>
      <c r="I39" s="25">
        <f t="shared" si="4"/>
        <v>55.602176463636468</v>
      </c>
      <c r="J39" s="25">
        <f t="shared" si="4"/>
        <v>54.157597109382451</v>
      </c>
      <c r="K39" s="25">
        <f t="shared" si="4"/>
        <v>56.109002292210278</v>
      </c>
      <c r="L39" s="25">
        <f t="shared" si="4"/>
        <v>56.926498103277837</v>
      </c>
      <c r="M39" s="25">
        <f t="shared" si="4"/>
        <v>56.225344272255676</v>
      </c>
      <c r="N39" s="25">
        <f t="shared" si="4"/>
        <v>57.415602404952892</v>
      </c>
      <c r="O39" s="25">
        <f t="shared" si="4"/>
        <v>59.894081528082665</v>
      </c>
      <c r="P39" s="25">
        <f t="shared" si="4"/>
        <v>58.517808696920639</v>
      </c>
      <c r="Q39" s="25">
        <f t="shared" si="4"/>
        <v>59.472165889271956</v>
      </c>
    </row>
    <row r="40" spans="1:17" ht="18" customHeight="1" x14ac:dyDescent="0.15">
      <c r="A40" s="11" t="s">
        <v>38</v>
      </c>
      <c r="B40" s="25">
        <f t="shared" si="3"/>
        <v>0.76730272445285264</v>
      </c>
      <c r="C40" s="25">
        <f t="shared" si="3"/>
        <v>0.76726853233099346</v>
      </c>
      <c r="D40" s="25">
        <f t="shared" si="4"/>
        <v>0.76862374043388981</v>
      </c>
      <c r="E40" s="25">
        <f t="shared" si="4"/>
        <v>0.7587123781940317</v>
      </c>
      <c r="F40" s="25">
        <f t="shared" si="4"/>
        <v>0.76599452794123157</v>
      </c>
      <c r="G40" s="25">
        <f t="shared" si="4"/>
        <v>0.85191538752594931</v>
      </c>
      <c r="H40" s="25">
        <f t="shared" si="4"/>
        <v>0.77808067973660033</v>
      </c>
      <c r="I40" s="25">
        <f t="shared" si="4"/>
        <v>0.85972994014237669</v>
      </c>
      <c r="J40" s="25">
        <f t="shared" si="4"/>
        <v>0.84881601936415885</v>
      </c>
      <c r="K40" s="25">
        <f t="shared" si="4"/>
        <v>0.8604324097298971</v>
      </c>
      <c r="L40" s="25">
        <f t="shared" si="4"/>
        <v>0.88069402140097208</v>
      </c>
      <c r="M40" s="25">
        <f t="shared" si="4"/>
        <v>0.93877018910933641</v>
      </c>
      <c r="N40" s="25">
        <f t="shared" si="4"/>
        <v>0.97801985024721194</v>
      </c>
      <c r="O40" s="25">
        <f t="shared" si="4"/>
        <v>1.0469981597322264</v>
      </c>
      <c r="P40" s="25">
        <f t="shared" si="4"/>
        <v>1.1208732094562344</v>
      </c>
      <c r="Q40" s="25">
        <f t="shared" si="4"/>
        <v>1.1930769620766579</v>
      </c>
    </row>
    <row r="41" spans="1:17" ht="18" customHeight="1" x14ac:dyDescent="0.15">
      <c r="A41" s="11" t="s">
        <v>39</v>
      </c>
      <c r="B41" s="25">
        <f t="shared" si="3"/>
        <v>3.0409456974187363</v>
      </c>
      <c r="C41" s="25">
        <f t="shared" si="3"/>
        <v>3.351655410795856</v>
      </c>
      <c r="D41" s="25">
        <f t="shared" si="4"/>
        <v>3.3571754955052775</v>
      </c>
      <c r="E41" s="25">
        <f t="shared" si="4"/>
        <v>3.196882253977043</v>
      </c>
      <c r="F41" s="25">
        <f t="shared" si="4"/>
        <v>3.1685493085927852</v>
      </c>
      <c r="G41" s="25">
        <f t="shared" si="4"/>
        <v>3.4158553795494289</v>
      </c>
      <c r="H41" s="25">
        <f t="shared" si="4"/>
        <v>3.2935832052480483</v>
      </c>
      <c r="I41" s="25">
        <f t="shared" si="4"/>
        <v>3.3194116335538952</v>
      </c>
      <c r="J41" s="25">
        <f t="shared" si="4"/>
        <v>3.848227405145046</v>
      </c>
      <c r="K41" s="25">
        <f t="shared" si="4"/>
        <v>3.9823704194964624</v>
      </c>
      <c r="L41" s="25">
        <f t="shared" si="4"/>
        <v>4.4809259963609822</v>
      </c>
      <c r="M41" s="25">
        <f t="shared" si="4"/>
        <v>4.6383013027177435</v>
      </c>
      <c r="N41" s="25">
        <f t="shared" si="4"/>
        <v>4.5536862397515137</v>
      </c>
      <c r="O41" s="25">
        <f t="shared" si="4"/>
        <v>4.5161783873922383</v>
      </c>
      <c r="P41" s="25">
        <f t="shared" si="4"/>
        <v>4.7372777996906041</v>
      </c>
      <c r="Q41" s="25">
        <f t="shared" si="4"/>
        <v>4.9262953761914421</v>
      </c>
    </row>
    <row r="42" spans="1:17" ht="18" customHeight="1" x14ac:dyDescent="0.15">
      <c r="A42" s="11" t="s">
        <v>40</v>
      </c>
      <c r="B42" s="25">
        <f t="shared" si="3"/>
        <v>1.2928605859123777E-2</v>
      </c>
      <c r="C42" s="25">
        <f t="shared" si="3"/>
        <v>1.0208454770851673E-2</v>
      </c>
      <c r="D42" s="25">
        <f t="shared" si="4"/>
        <v>9.668710926871325E-3</v>
      </c>
      <c r="E42" s="25">
        <f t="shared" si="4"/>
        <v>8.6036160742807254E-3</v>
      </c>
      <c r="F42" s="25">
        <f t="shared" si="4"/>
        <v>8.0245329673761905E-3</v>
      </c>
      <c r="G42" s="25">
        <f t="shared" si="4"/>
        <v>9.420986429689018E-3</v>
      </c>
      <c r="H42" s="25">
        <f t="shared" si="4"/>
        <v>1.0827723224329773E-2</v>
      </c>
      <c r="I42" s="25">
        <f t="shared" si="4"/>
        <v>8.6990317758330188E-3</v>
      </c>
      <c r="J42" s="25">
        <f t="shared" si="4"/>
        <v>6.8747526285424096E-3</v>
      </c>
      <c r="K42" s="25">
        <f t="shared" si="4"/>
        <v>4.9693397583193766E-3</v>
      </c>
      <c r="L42" s="25">
        <f t="shared" si="4"/>
        <v>4.4699417209691436E-3</v>
      </c>
      <c r="M42" s="25">
        <f t="shared" si="4"/>
        <v>5.773220167266147E-3</v>
      </c>
      <c r="N42" s="25">
        <f t="shared" si="4"/>
        <v>4.125518851966218E-3</v>
      </c>
      <c r="O42" s="25">
        <f t="shared" si="4"/>
        <v>2.5783938138981021E-3</v>
      </c>
      <c r="P42" s="25">
        <f t="shared" si="4"/>
        <v>8.7623645489666186E-3</v>
      </c>
      <c r="Q42" s="25">
        <f t="shared" si="4"/>
        <v>5.70371121476374E-3</v>
      </c>
    </row>
    <row r="43" spans="1:17" ht="18" customHeight="1" x14ac:dyDescent="0.15">
      <c r="A43" s="11" t="s">
        <v>41</v>
      </c>
      <c r="B43" s="25">
        <f t="shared" si="3"/>
        <v>0.89158647323828755</v>
      </c>
      <c r="C43" s="25">
        <f t="shared" si="3"/>
        <v>0.84418026309143901</v>
      </c>
      <c r="D43" s="25">
        <f t="shared" si="4"/>
        <v>0.87552245616280144</v>
      </c>
      <c r="E43" s="25">
        <f t="shared" si="4"/>
        <v>0.83220210587802212</v>
      </c>
      <c r="F43" s="25">
        <f t="shared" si="4"/>
        <v>0.68549693001550127</v>
      </c>
      <c r="G43" s="25">
        <f t="shared" si="4"/>
        <v>0.62715391616472538</v>
      </c>
      <c r="H43" s="25">
        <f t="shared" si="4"/>
        <v>0.39731389361871922</v>
      </c>
      <c r="I43" s="25">
        <f t="shared" si="4"/>
        <v>0.21442991492249455</v>
      </c>
      <c r="J43" s="25">
        <f t="shared" si="4"/>
        <v>0.3518729499026621</v>
      </c>
      <c r="K43" s="25">
        <f t="shared" si="4"/>
        <v>0.20180196444431558</v>
      </c>
      <c r="L43" s="25">
        <f t="shared" si="4"/>
        <v>0.13913415496329276</v>
      </c>
      <c r="M43" s="25">
        <f t="shared" si="4"/>
        <v>0.10208742978702331</v>
      </c>
      <c r="N43" s="25">
        <f t="shared" si="4"/>
        <v>9.7712145645709902E-2</v>
      </c>
      <c r="O43" s="25">
        <f t="shared" si="4"/>
        <v>0.12395749882664839</v>
      </c>
      <c r="P43" s="25">
        <f t="shared" si="4"/>
        <v>1.5609828833929669</v>
      </c>
      <c r="Q43" s="25">
        <f t="shared" si="4"/>
        <v>0</v>
      </c>
    </row>
    <row r="44" spans="1:17" ht="18" customHeight="1" x14ac:dyDescent="0.15">
      <c r="A44" s="11" t="s">
        <v>42</v>
      </c>
      <c r="B44" s="25">
        <f t="shared" si="3"/>
        <v>0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1.2162234971217464E-5</v>
      </c>
      <c r="P44" s="25">
        <f t="shared" si="4"/>
        <v>1.2446540552509403E-5</v>
      </c>
      <c r="Q44" s="25">
        <f t="shared" si="4"/>
        <v>2.5349827621172174E-5</v>
      </c>
    </row>
    <row r="45" spans="1:17" ht="18" customHeight="1" x14ac:dyDescent="0.15">
      <c r="A45" s="11" t="s">
        <v>43</v>
      </c>
      <c r="B45" s="25">
        <f t="shared" si="3"/>
        <v>1.031708480864445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1.2162234971217464E-5</v>
      </c>
      <c r="P45" s="25">
        <f t="shared" si="4"/>
        <v>1.2446540552509403E-5</v>
      </c>
      <c r="Q45" s="25">
        <f t="shared" si="4"/>
        <v>2.5349827621172174E-5</v>
      </c>
    </row>
    <row r="46" spans="1:17" ht="18" customHeight="1" x14ac:dyDescent="0.15">
      <c r="A46" s="11" t="s">
        <v>44</v>
      </c>
      <c r="B46" s="25">
        <f t="shared" si="3"/>
        <v>1.7694560109918951</v>
      </c>
      <c r="C46" s="25">
        <f t="shared" si="3"/>
        <v>1.8128983156183598</v>
      </c>
      <c r="D46" s="25">
        <f t="shared" si="4"/>
        <v>1.9040509701349289</v>
      </c>
      <c r="E46" s="25">
        <f t="shared" si="4"/>
        <v>1.9443320484698767</v>
      </c>
      <c r="F46" s="25">
        <f t="shared" si="4"/>
        <v>2.0306753389284027</v>
      </c>
      <c r="G46" s="25">
        <f t="shared" si="4"/>
        <v>2.1041523924448033</v>
      </c>
      <c r="H46" s="25">
        <f t="shared" si="4"/>
        <v>2.0812692731334734</v>
      </c>
      <c r="I46" s="25">
        <f t="shared" si="4"/>
        <v>2.196176568414717</v>
      </c>
      <c r="J46" s="25">
        <f t="shared" si="4"/>
        <v>2.0502403187083962</v>
      </c>
      <c r="K46" s="25">
        <f t="shared" si="4"/>
        <v>2.1291106963109026</v>
      </c>
      <c r="L46" s="25">
        <f t="shared" si="4"/>
        <v>2.1471313080608758</v>
      </c>
      <c r="M46" s="25">
        <f t="shared" si="4"/>
        <v>2.0699341137115508</v>
      </c>
      <c r="N46" s="25">
        <f t="shared" si="4"/>
        <v>2.1652708858233694</v>
      </c>
      <c r="O46" s="25">
        <f t="shared" si="4"/>
        <v>2.2361606840430137</v>
      </c>
      <c r="P46" s="25">
        <f t="shared" si="4"/>
        <v>2.2082652248262185</v>
      </c>
      <c r="Q46" s="25">
        <f t="shared" si="4"/>
        <v>2.2485804096532145</v>
      </c>
    </row>
    <row r="47" spans="1:17" ht="18" customHeight="1" x14ac:dyDescent="0.15">
      <c r="A47" s="11" t="s">
        <v>45</v>
      </c>
      <c r="B47" s="25">
        <f t="shared" si="3"/>
        <v>1.2613274008901245E-3</v>
      </c>
      <c r="C47" s="25">
        <f t="shared" si="3"/>
        <v>5.2489141459575929E-2</v>
      </c>
      <c r="D47" s="25">
        <f t="shared" si="4"/>
        <v>5.0993401880357454E-2</v>
      </c>
      <c r="E47" s="25">
        <f t="shared" si="4"/>
        <v>4.7386818943775312E-2</v>
      </c>
      <c r="F47" s="25">
        <f t="shared" si="4"/>
        <v>7.3181818618646324E-2</v>
      </c>
      <c r="G47" s="25">
        <f t="shared" si="4"/>
        <v>6.9653941730495869E-2</v>
      </c>
      <c r="H47" s="25">
        <f t="shared" si="4"/>
        <v>6.3622039622867707E-2</v>
      </c>
      <c r="I47" s="25">
        <f t="shared" si="4"/>
        <v>0.10543616384882204</v>
      </c>
      <c r="J47" s="25">
        <f t="shared" si="4"/>
        <v>0.12962818793309336</v>
      </c>
      <c r="K47" s="25">
        <f t="shared" si="4"/>
        <v>0.14119940452109361</v>
      </c>
      <c r="L47" s="25">
        <f t="shared" si="4"/>
        <v>0.13387879712597764</v>
      </c>
      <c r="M47" s="25">
        <f t="shared" si="4"/>
        <v>8.7220214437579824E-2</v>
      </c>
      <c r="N47" s="25">
        <f t="shared" si="4"/>
        <v>0.13980662310087236</v>
      </c>
      <c r="O47" s="25">
        <f t="shared" si="4"/>
        <v>0.12074666879424696</v>
      </c>
      <c r="P47" s="25">
        <f t="shared" si="4"/>
        <v>0.15632854933951809</v>
      </c>
      <c r="Q47" s="25">
        <f t="shared" si="4"/>
        <v>0.15808152504562969</v>
      </c>
    </row>
    <row r="48" spans="1:17" ht="18" customHeight="1" x14ac:dyDescent="0.15">
      <c r="A48" s="11" t="s">
        <v>46</v>
      </c>
      <c r="B48" s="25">
        <f t="shared" si="3"/>
        <v>0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1.2162234971217464E-5</v>
      </c>
      <c r="P48" s="25">
        <f t="shared" si="4"/>
        <v>0</v>
      </c>
      <c r="Q48" s="25">
        <f t="shared" si="4"/>
        <v>1.2674913810586087E-5</v>
      </c>
    </row>
    <row r="49" spans="1:17" ht="18" customHeight="1" x14ac:dyDescent="0.15">
      <c r="A49" s="11" t="s">
        <v>47</v>
      </c>
      <c r="B49" s="25">
        <f t="shared" si="3"/>
        <v>1.768194683591005</v>
      </c>
      <c r="C49" s="25">
        <f t="shared" si="3"/>
        <v>1.760409174158784</v>
      </c>
      <c r="D49" s="25">
        <f t="shared" ref="D49:Q49" si="5">D20/D$22*100</f>
        <v>1.8530575682545716</v>
      </c>
      <c r="E49" s="25">
        <f t="shared" si="5"/>
        <v>1.8969452295261016</v>
      </c>
      <c r="F49" s="25">
        <f t="shared" si="5"/>
        <v>1.9574935203097565</v>
      </c>
      <c r="G49" s="25">
        <f t="shared" si="5"/>
        <v>2.0344984507143078</v>
      </c>
      <c r="H49" s="25">
        <f t="shared" si="5"/>
        <v>2.0176472335106057</v>
      </c>
      <c r="I49" s="25">
        <f t="shared" si="5"/>
        <v>2.0907404045658953</v>
      </c>
      <c r="J49" s="25">
        <f t="shared" si="5"/>
        <v>1.9206121307753028</v>
      </c>
      <c r="K49" s="25">
        <f t="shared" si="5"/>
        <v>1.9879112917898087</v>
      </c>
      <c r="L49" s="25">
        <f t="shared" si="5"/>
        <v>2.013252510934898</v>
      </c>
      <c r="M49" s="25">
        <f t="shared" si="5"/>
        <v>1.9827138992739708</v>
      </c>
      <c r="N49" s="25">
        <f t="shared" si="5"/>
        <v>2.0254642627224975</v>
      </c>
      <c r="O49" s="25">
        <f t="shared" si="5"/>
        <v>2.1153896907788248</v>
      </c>
      <c r="P49" s="25">
        <f t="shared" si="5"/>
        <v>2.0519366754867003</v>
      </c>
      <c r="Q49" s="25">
        <f t="shared" si="5"/>
        <v>2.0904735347799632</v>
      </c>
    </row>
    <row r="50" spans="1:17" ht="18" customHeight="1" x14ac:dyDescent="0.15">
      <c r="A50" s="11" t="s">
        <v>48</v>
      </c>
      <c r="B50" s="25">
        <f t="shared" ref="B50:Q50" si="6">B21/B$22*100</f>
        <v>0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1.2162234971217464E-5</v>
      </c>
      <c r="P50" s="25">
        <f t="shared" si="6"/>
        <v>0</v>
      </c>
      <c r="Q50" s="25">
        <f t="shared" si="6"/>
        <v>1.2674913810586087E-5</v>
      </c>
    </row>
    <row r="51" spans="1:17" ht="18" customHeight="1" x14ac:dyDescent="0.15">
      <c r="A51" s="11" t="s">
        <v>49</v>
      </c>
      <c r="B51" s="26">
        <f>+B33+B38+B40+B41+B42+B43+B44+B45+B46</f>
        <v>99.999999999999986</v>
      </c>
      <c r="C51" s="26">
        <f>+C33+C38+C40+C41+C42+C43+C44+C45+C46</f>
        <v>99.999999999999986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100.00000000000001</v>
      </c>
      <c r="G51" s="26">
        <f t="shared" si="7"/>
        <v>100</v>
      </c>
      <c r="H51" s="26">
        <f t="shared" si="7"/>
        <v>100</v>
      </c>
      <c r="I51" s="26">
        <f t="shared" si="7"/>
        <v>100</v>
      </c>
      <c r="J51" s="26">
        <f t="shared" si="7"/>
        <v>100</v>
      </c>
      <c r="K51" s="26">
        <f t="shared" si="7"/>
        <v>100</v>
      </c>
      <c r="L51" s="26">
        <f t="shared" si="7"/>
        <v>99.999999999999986</v>
      </c>
      <c r="M51" s="26">
        <f>+M33+M38+M40+M41+M42+M43+M44+M45+M46</f>
        <v>100.00000000000001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100.00000000000001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3" width="8.6640625" style="10" customWidth="1"/>
    <col min="14" max="15" width="9.6640625" style="10" customWidth="1"/>
    <col min="16" max="16384" width="9" style="10"/>
  </cols>
  <sheetData>
    <row r="1" spans="1:17" ht="18" customHeight="1" x14ac:dyDescent="0.2">
      <c r="A1" s="24" t="s">
        <v>79</v>
      </c>
      <c r="L1" s="55" t="str">
        <f>[3]財政指標!$M$1</f>
        <v>足尾町</v>
      </c>
      <c r="P1" s="55" t="str">
        <f>[3]財政指標!$M$1</f>
        <v>足尾町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2" t="s">
        <v>245</v>
      </c>
      <c r="P3" s="2" t="s">
        <v>246</v>
      </c>
      <c r="Q3" s="2" t="s">
        <v>247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195546</v>
      </c>
      <c r="E4" s="13">
        <f t="shared" si="0"/>
        <v>180800</v>
      </c>
      <c r="F4" s="13">
        <f t="shared" si="0"/>
        <v>172473</v>
      </c>
      <c r="G4" s="13">
        <f t="shared" si="0"/>
        <v>145372</v>
      </c>
      <c r="H4" s="13">
        <f t="shared" si="0"/>
        <v>146958</v>
      </c>
      <c r="I4" s="13">
        <f t="shared" si="0"/>
        <v>144281</v>
      </c>
      <c r="J4" s="13">
        <f t="shared" si="0"/>
        <v>156019</v>
      </c>
      <c r="K4" s="13">
        <f t="shared" si="0"/>
        <v>120246</v>
      </c>
      <c r="L4" s="13">
        <f t="shared" si="0"/>
        <v>118068</v>
      </c>
      <c r="M4" s="13">
        <f t="shared" si="0"/>
        <v>125010</v>
      </c>
      <c r="N4" s="13">
        <f t="shared" si="0"/>
        <v>108489</v>
      </c>
      <c r="O4" s="13">
        <f t="shared" si="0"/>
        <v>102363</v>
      </c>
      <c r="P4" s="13">
        <f t="shared" si="0"/>
        <v>94091</v>
      </c>
      <c r="Q4" s="13">
        <f>SUM(Q5:Q8)</f>
        <v>98261</v>
      </c>
    </row>
    <row r="5" spans="1:17" ht="18" customHeight="1" x14ac:dyDescent="0.15">
      <c r="A5" s="11" t="s">
        <v>32</v>
      </c>
      <c r="B5" s="13"/>
      <c r="C5" s="13">
        <v>8640</v>
      </c>
      <c r="D5" s="13">
        <v>2239</v>
      </c>
      <c r="E5" s="13">
        <v>2057</v>
      </c>
      <c r="F5" s="13">
        <v>2067</v>
      </c>
      <c r="G5" s="13">
        <v>2001</v>
      </c>
      <c r="H5" s="13">
        <v>2054</v>
      </c>
      <c r="I5" s="13">
        <v>2767</v>
      </c>
      <c r="J5" s="13">
        <v>2637</v>
      </c>
      <c r="K5" s="13">
        <v>2671</v>
      </c>
      <c r="L5" s="13">
        <v>2655</v>
      </c>
      <c r="M5" s="13">
        <v>2492</v>
      </c>
      <c r="N5" s="13">
        <v>2372</v>
      </c>
      <c r="O5" s="13">
        <v>2318</v>
      </c>
      <c r="P5" s="13">
        <v>2078</v>
      </c>
      <c r="Q5" s="13">
        <v>3149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126782</v>
      </c>
      <c r="E6" s="14">
        <v>125778</v>
      </c>
      <c r="F6" s="14">
        <v>139946</v>
      </c>
      <c r="G6" s="14">
        <v>109912</v>
      </c>
      <c r="H6" s="14">
        <v>112358</v>
      </c>
      <c r="I6" s="14">
        <v>114017</v>
      </c>
      <c r="J6" s="14">
        <v>124086</v>
      </c>
      <c r="K6" s="14">
        <v>99623</v>
      </c>
      <c r="L6" s="14">
        <v>97682</v>
      </c>
      <c r="M6" s="14">
        <v>92693</v>
      </c>
      <c r="N6" s="14">
        <v>84630</v>
      </c>
      <c r="O6" s="14">
        <v>81125</v>
      </c>
      <c r="P6" s="14">
        <v>69680</v>
      </c>
      <c r="Q6" s="14">
        <v>62505</v>
      </c>
    </row>
    <row r="7" spans="1:17" ht="18" customHeight="1" x14ac:dyDescent="0.15">
      <c r="A7" s="11" t="s">
        <v>34</v>
      </c>
      <c r="B7" s="14"/>
      <c r="C7" s="14">
        <v>23145</v>
      </c>
      <c r="D7" s="14">
        <v>10265</v>
      </c>
      <c r="E7" s="14">
        <v>9896</v>
      </c>
      <c r="F7" s="14">
        <v>9713</v>
      </c>
      <c r="G7" s="14">
        <v>10170</v>
      </c>
      <c r="H7" s="14">
        <v>10363</v>
      </c>
      <c r="I7" s="14">
        <v>8418</v>
      </c>
      <c r="J7" s="14">
        <v>11264</v>
      </c>
      <c r="K7" s="14">
        <v>10095</v>
      </c>
      <c r="L7" s="14">
        <v>8823</v>
      </c>
      <c r="M7" s="14">
        <v>12076</v>
      </c>
      <c r="N7" s="14">
        <v>8506</v>
      </c>
      <c r="O7" s="14">
        <v>9661</v>
      </c>
      <c r="P7" s="14">
        <v>9686</v>
      </c>
      <c r="Q7" s="14">
        <v>7428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56260</v>
      </c>
      <c r="E8" s="14">
        <v>43069</v>
      </c>
      <c r="F8" s="14">
        <v>20747</v>
      </c>
      <c r="G8" s="14">
        <v>23289</v>
      </c>
      <c r="H8" s="14">
        <v>22183</v>
      </c>
      <c r="I8" s="14">
        <v>19079</v>
      </c>
      <c r="J8" s="14">
        <v>18032</v>
      </c>
      <c r="K8" s="14">
        <v>7857</v>
      </c>
      <c r="L8" s="14">
        <v>8908</v>
      </c>
      <c r="M8" s="14">
        <v>17749</v>
      </c>
      <c r="N8" s="14">
        <v>12981</v>
      </c>
      <c r="O8" s="14">
        <v>9259</v>
      </c>
      <c r="P8" s="14">
        <v>12647</v>
      </c>
      <c r="Q8" s="14">
        <v>25179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228239</v>
      </c>
      <c r="E9" s="13">
        <v>214729</v>
      </c>
      <c r="F9" s="13">
        <v>221880</v>
      </c>
      <c r="G9" s="13">
        <v>222267</v>
      </c>
      <c r="H9" s="13">
        <v>209591</v>
      </c>
      <c r="I9" s="13">
        <v>212541</v>
      </c>
      <c r="J9" s="13">
        <v>204696</v>
      </c>
      <c r="K9" s="13">
        <v>198038</v>
      </c>
      <c r="L9" s="13">
        <v>199881</v>
      </c>
      <c r="M9" s="13">
        <v>193243</v>
      </c>
      <c r="N9" s="13">
        <v>195794</v>
      </c>
      <c r="O9" s="13">
        <v>193024</v>
      </c>
      <c r="P9" s="13">
        <v>182461</v>
      </c>
      <c r="Q9" s="13">
        <v>177347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104162</v>
      </c>
      <c r="E10" s="13">
        <v>96304</v>
      </c>
      <c r="F10" s="13">
        <v>108860</v>
      </c>
      <c r="G10" s="13">
        <v>114323</v>
      </c>
      <c r="H10" s="13">
        <v>106073</v>
      </c>
      <c r="I10" s="13">
        <v>113558</v>
      </c>
      <c r="J10" s="13">
        <v>110034</v>
      </c>
      <c r="K10" s="13">
        <v>107681</v>
      </c>
      <c r="L10" s="13">
        <v>113093</v>
      </c>
      <c r="M10" s="13">
        <v>109887</v>
      </c>
      <c r="N10" s="13">
        <v>115901</v>
      </c>
      <c r="O10" s="13">
        <v>116416</v>
      </c>
      <c r="P10" s="13">
        <v>110432</v>
      </c>
      <c r="Q10" s="13">
        <v>108262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3028</v>
      </c>
      <c r="E11" s="13">
        <v>3285</v>
      </c>
      <c r="F11" s="13">
        <v>3327</v>
      </c>
      <c r="G11" s="13">
        <v>3408</v>
      </c>
      <c r="H11" s="13">
        <v>3486</v>
      </c>
      <c r="I11" s="13">
        <v>3658</v>
      </c>
      <c r="J11" s="13">
        <v>3806</v>
      </c>
      <c r="K11" s="13">
        <v>3856</v>
      </c>
      <c r="L11" s="13">
        <v>4020</v>
      </c>
      <c r="M11" s="13">
        <v>3952</v>
      </c>
      <c r="N11" s="13">
        <v>4112</v>
      </c>
      <c r="O11" s="13">
        <v>4185</v>
      </c>
      <c r="P11" s="13">
        <v>4273</v>
      </c>
      <c r="Q11" s="13">
        <v>4243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23740</v>
      </c>
      <c r="E12" s="13">
        <v>22704</v>
      </c>
      <c r="F12" s="13">
        <v>21544</v>
      </c>
      <c r="G12" s="13">
        <v>21418</v>
      </c>
      <c r="H12" s="13">
        <v>20620</v>
      </c>
      <c r="I12" s="13">
        <v>19368</v>
      </c>
      <c r="J12" s="13">
        <v>21871</v>
      </c>
      <c r="K12" s="13">
        <v>21600</v>
      </c>
      <c r="L12" s="13">
        <v>23133</v>
      </c>
      <c r="M12" s="13">
        <v>21389</v>
      </c>
      <c r="N12" s="13">
        <v>20821</v>
      </c>
      <c r="O12" s="13">
        <v>19005</v>
      </c>
      <c r="P12" s="13">
        <v>18703</v>
      </c>
      <c r="Q12" s="13">
        <v>19053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3219</v>
      </c>
      <c r="E14" s="13">
        <v>1214</v>
      </c>
      <c r="F14" s="13">
        <v>0</v>
      </c>
      <c r="G14" s="13">
        <v>2212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16</v>
      </c>
      <c r="O14" s="13">
        <v>8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1766</v>
      </c>
      <c r="E17" s="14">
        <f t="shared" si="1"/>
        <v>2158</v>
      </c>
      <c r="F17" s="14">
        <f t="shared" si="1"/>
        <v>2204</v>
      </c>
      <c r="G17" s="14">
        <f t="shared" si="1"/>
        <v>1926</v>
      </c>
      <c r="H17" s="14">
        <f t="shared" si="1"/>
        <v>1978</v>
      </c>
      <c r="I17" s="14">
        <f t="shared" si="1"/>
        <v>2014</v>
      </c>
      <c r="J17" s="14">
        <f t="shared" si="1"/>
        <v>3407</v>
      </c>
      <c r="K17" s="14">
        <f t="shared" si="1"/>
        <v>3185</v>
      </c>
      <c r="L17" s="14">
        <f t="shared" si="1"/>
        <v>2956</v>
      </c>
      <c r="M17" s="14">
        <f t="shared" si="1"/>
        <v>3263</v>
      </c>
      <c r="N17" s="14">
        <f t="shared" si="1"/>
        <v>3041</v>
      </c>
      <c r="O17" s="14">
        <f t="shared" si="1"/>
        <v>2841</v>
      </c>
      <c r="P17" s="14">
        <f t="shared" si="1"/>
        <v>2774</v>
      </c>
      <c r="Q17" s="14">
        <f>SUM(Q18:Q21)</f>
        <v>2591</v>
      </c>
    </row>
    <row r="18" spans="1:17" ht="18" customHeight="1" x14ac:dyDescent="0.15">
      <c r="A18" s="11" t="s">
        <v>45</v>
      </c>
      <c r="B18" s="14"/>
      <c r="C18" s="14"/>
      <c r="D18" s="14">
        <v>1766</v>
      </c>
      <c r="E18" s="14">
        <v>2158</v>
      </c>
      <c r="F18" s="14">
        <v>2204</v>
      </c>
      <c r="G18" s="14">
        <v>1926</v>
      </c>
      <c r="H18" s="14">
        <v>1978</v>
      </c>
      <c r="I18" s="14">
        <v>2014</v>
      </c>
      <c r="J18" s="14">
        <v>3407</v>
      </c>
      <c r="K18" s="14">
        <v>3185</v>
      </c>
      <c r="L18" s="14">
        <v>2956</v>
      </c>
      <c r="M18" s="14">
        <v>3263</v>
      </c>
      <c r="N18" s="14">
        <v>3041</v>
      </c>
      <c r="O18" s="14">
        <v>2838</v>
      </c>
      <c r="P18" s="14">
        <v>2774</v>
      </c>
      <c r="Q18" s="14">
        <v>2591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</v>
      </c>
      <c r="P20" s="13">
        <v>0</v>
      </c>
      <c r="Q20" s="13">
        <v>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455541</v>
      </c>
      <c r="E22" s="14">
        <f t="shared" si="2"/>
        <v>424890</v>
      </c>
      <c r="F22" s="14">
        <f t="shared" si="2"/>
        <v>421428</v>
      </c>
      <c r="G22" s="14">
        <f t="shared" si="2"/>
        <v>396603</v>
      </c>
      <c r="H22" s="14">
        <f t="shared" si="2"/>
        <v>382633</v>
      </c>
      <c r="I22" s="14">
        <f t="shared" si="2"/>
        <v>381862</v>
      </c>
      <c r="J22" s="14">
        <f t="shared" si="2"/>
        <v>389799</v>
      </c>
      <c r="K22" s="14">
        <f t="shared" si="2"/>
        <v>346925</v>
      </c>
      <c r="L22" s="14">
        <f t="shared" si="2"/>
        <v>348058</v>
      </c>
      <c r="M22" s="14">
        <f t="shared" si="2"/>
        <v>346857</v>
      </c>
      <c r="N22" s="14">
        <f t="shared" si="2"/>
        <v>332273</v>
      </c>
      <c r="O22" s="14">
        <f t="shared" si="2"/>
        <v>321428</v>
      </c>
      <c r="P22" s="14">
        <f t="shared" si="2"/>
        <v>302304</v>
      </c>
      <c r="Q22" s="14">
        <f>+Q4+Q9+Q11+Q12+Q13+Q14+Q15+Q16+Q17</f>
        <v>301495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[3]財政指標!$M$1</f>
        <v>足尾町</v>
      </c>
      <c r="P30" s="55"/>
      <c r="Q30" s="55" t="str">
        <f>[3]財政指標!$M$1</f>
        <v>足尾町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2" t="s">
        <v>245</v>
      </c>
      <c r="P32" s="2" t="s">
        <v>246</v>
      </c>
      <c r="Q32" s="2" t="s">
        <v>247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42.926103248664774</v>
      </c>
      <c r="E33" s="25">
        <f t="shared" si="4"/>
        <v>42.552189978582696</v>
      </c>
      <c r="F33" s="25">
        <f t="shared" si="4"/>
        <v>40.925852102850307</v>
      </c>
      <c r="G33" s="25">
        <f t="shared" si="4"/>
        <v>36.654286528341942</v>
      </c>
      <c r="H33" s="25">
        <f t="shared" si="4"/>
        <v>38.407037552955444</v>
      </c>
      <c r="I33" s="25">
        <f t="shared" si="4"/>
        <v>37.783544840806364</v>
      </c>
      <c r="J33" s="25">
        <f t="shared" si="4"/>
        <v>40.025500321960806</v>
      </c>
      <c r="K33" s="25">
        <f t="shared" si="4"/>
        <v>34.660517402896879</v>
      </c>
      <c r="L33" s="25">
        <f t="shared" si="4"/>
        <v>33.921932551471308</v>
      </c>
      <c r="M33" s="25">
        <f t="shared" si="4"/>
        <v>36.040789143652859</v>
      </c>
      <c r="N33" s="25">
        <f t="shared" si="4"/>
        <v>32.650561435927692</v>
      </c>
      <c r="O33" s="25">
        <f t="shared" si="4"/>
        <v>31.8463232823525</v>
      </c>
      <c r="P33" s="25">
        <f t="shared" si="4"/>
        <v>31.124629512014394</v>
      </c>
      <c r="Q33" s="25">
        <f t="shared" si="4"/>
        <v>32.591253586294968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0.49150350901455631</v>
      </c>
      <c r="E34" s="25">
        <f t="shared" si="4"/>
        <v>0.4841253030196051</v>
      </c>
      <c r="F34" s="25">
        <f t="shared" si="4"/>
        <v>0.49047524132236109</v>
      </c>
      <c r="G34" s="25">
        <f t="shared" si="4"/>
        <v>0.50453476146171361</v>
      </c>
      <c r="H34" s="25">
        <f t="shared" si="4"/>
        <v>0.53680680965834093</v>
      </c>
      <c r="I34" s="25">
        <f t="shared" si="4"/>
        <v>0.72460731887435781</v>
      </c>
      <c r="J34" s="25">
        <f t="shared" si="4"/>
        <v>0.67650250513726307</v>
      </c>
      <c r="K34" s="25">
        <f t="shared" si="4"/>
        <v>0.76990704042660518</v>
      </c>
      <c r="L34" s="25">
        <f t="shared" si="4"/>
        <v>0.76280390049934199</v>
      </c>
      <c r="M34" s="25">
        <f t="shared" si="4"/>
        <v>0.71845169623216487</v>
      </c>
      <c r="N34" s="25">
        <f t="shared" si="4"/>
        <v>0.71387082308824368</v>
      </c>
      <c r="O34" s="25">
        <f t="shared" si="4"/>
        <v>0.72115683761215577</v>
      </c>
      <c r="P34" s="25">
        <f t="shared" si="4"/>
        <v>0.68738753043294165</v>
      </c>
      <c r="Q34" s="25">
        <f t="shared" si="4"/>
        <v>1.0444617655350834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27.83108435903684</v>
      </c>
      <c r="E35" s="25">
        <f t="shared" si="4"/>
        <v>29.602485349149195</v>
      </c>
      <c r="F35" s="25">
        <f t="shared" si="4"/>
        <v>33.207570450942988</v>
      </c>
      <c r="G35" s="25">
        <f t="shared" si="4"/>
        <v>27.713355673053407</v>
      </c>
      <c r="H35" s="25">
        <f t="shared" si="4"/>
        <v>29.364430145857778</v>
      </c>
      <c r="I35" s="25">
        <f t="shared" si="4"/>
        <v>29.85816865778737</v>
      </c>
      <c r="J35" s="25">
        <f t="shared" si="4"/>
        <v>31.833329485196217</v>
      </c>
      <c r="K35" s="25">
        <f t="shared" si="4"/>
        <v>28.716004900194562</v>
      </c>
      <c r="L35" s="25">
        <f t="shared" si="4"/>
        <v>28.064862752759595</v>
      </c>
      <c r="M35" s="25">
        <f t="shared" si="4"/>
        <v>26.723693049296969</v>
      </c>
      <c r="N35" s="25">
        <f t="shared" si="4"/>
        <v>25.470020134046401</v>
      </c>
      <c r="O35" s="25">
        <f t="shared" si="4"/>
        <v>25.238933758104459</v>
      </c>
      <c r="P35" s="25">
        <f t="shared" si="4"/>
        <v>23.049645390070921</v>
      </c>
      <c r="Q35" s="25">
        <f t="shared" si="4"/>
        <v>20.731687092654933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2.2533646806763827</v>
      </c>
      <c r="E36" s="25">
        <f t="shared" si="4"/>
        <v>2.329073407234814</v>
      </c>
      <c r="F36" s="25">
        <f t="shared" si="4"/>
        <v>2.3047827861461507</v>
      </c>
      <c r="G36" s="25">
        <f t="shared" si="4"/>
        <v>2.5642771234710779</v>
      </c>
      <c r="H36" s="25">
        <f t="shared" si="4"/>
        <v>2.708339322536216</v>
      </c>
      <c r="I36" s="25">
        <f t="shared" si="4"/>
        <v>2.2044612975368065</v>
      </c>
      <c r="J36" s="25">
        <f t="shared" si="4"/>
        <v>2.8896944322586773</v>
      </c>
      <c r="K36" s="25">
        <f t="shared" si="4"/>
        <v>2.9098508323124594</v>
      </c>
      <c r="L36" s="25">
        <f t="shared" si="4"/>
        <v>2.5349223405294521</v>
      </c>
      <c r="M36" s="25">
        <f t="shared" si="4"/>
        <v>3.4815500335873288</v>
      </c>
      <c r="N36" s="25">
        <f t="shared" si="4"/>
        <v>2.5599431792532048</v>
      </c>
      <c r="O36" s="25">
        <f t="shared" si="4"/>
        <v>3.0056497878218451</v>
      </c>
      <c r="P36" s="25">
        <f t="shared" si="4"/>
        <v>3.2040594897851169</v>
      </c>
      <c r="Q36" s="25">
        <f t="shared" si="4"/>
        <v>2.4637224497918706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12.350150699936998</v>
      </c>
      <c r="E37" s="25">
        <f t="shared" si="4"/>
        <v>10.136505919179081</v>
      </c>
      <c r="F37" s="25">
        <f t="shared" si="4"/>
        <v>4.9230236244388133</v>
      </c>
      <c r="G37" s="25">
        <f t="shared" si="4"/>
        <v>5.8721189703557464</v>
      </c>
      <c r="H37" s="25">
        <f t="shared" si="4"/>
        <v>5.7974612749031058</v>
      </c>
      <c r="I37" s="25">
        <f t="shared" si="4"/>
        <v>4.9963075666078316</v>
      </c>
      <c r="J37" s="25">
        <f t="shared" si="4"/>
        <v>4.625973899368649</v>
      </c>
      <c r="K37" s="25">
        <f t="shared" si="4"/>
        <v>2.2647546299632486</v>
      </c>
      <c r="L37" s="25">
        <f t="shared" si="4"/>
        <v>2.5593435576829147</v>
      </c>
      <c r="M37" s="25">
        <f t="shared" si="4"/>
        <v>5.1170943645363938</v>
      </c>
      <c r="N37" s="25">
        <f t="shared" si="4"/>
        <v>3.9067272995398361</v>
      </c>
      <c r="O37" s="25">
        <f t="shared" si="4"/>
        <v>2.8805828988140423</v>
      </c>
      <c r="P37" s="25">
        <f t="shared" si="4"/>
        <v>4.183537101725415</v>
      </c>
      <c r="Q37" s="25">
        <f t="shared" si="4"/>
        <v>8.3513822783130731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50.102844749429799</v>
      </c>
      <c r="E38" s="25">
        <f t="shared" si="4"/>
        <v>50.537550895525897</v>
      </c>
      <c r="F38" s="25">
        <f t="shared" si="4"/>
        <v>52.649562914661573</v>
      </c>
      <c r="G38" s="25">
        <f t="shared" si="4"/>
        <v>56.04269256662203</v>
      </c>
      <c r="H38" s="25">
        <f t="shared" si="4"/>
        <v>54.77598638904643</v>
      </c>
      <c r="I38" s="25">
        <f t="shared" si="4"/>
        <v>55.659112454237395</v>
      </c>
      <c r="J38" s="25">
        <f t="shared" si="4"/>
        <v>52.513218350996283</v>
      </c>
      <c r="K38" s="25">
        <f t="shared" si="4"/>
        <v>57.083807739424955</v>
      </c>
      <c r="L38" s="25">
        <f t="shared" si="4"/>
        <v>57.427497715897921</v>
      </c>
      <c r="M38" s="25">
        <f t="shared" si="4"/>
        <v>55.712584725117267</v>
      </c>
      <c r="N38" s="25">
        <f t="shared" si="4"/>
        <v>58.925642468692907</v>
      </c>
      <c r="O38" s="25">
        <f t="shared" si="4"/>
        <v>60.052017870253991</v>
      </c>
      <c r="P38" s="25">
        <f t="shared" si="4"/>
        <v>60.35679316185032</v>
      </c>
      <c r="Q38" s="25">
        <f t="shared" si="4"/>
        <v>58.822534370387572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22.865559850814744</v>
      </c>
      <c r="E39" s="25">
        <f t="shared" si="4"/>
        <v>22.665631104521168</v>
      </c>
      <c r="F39" s="25">
        <f t="shared" si="4"/>
        <v>25.831221466063003</v>
      </c>
      <c r="G39" s="25">
        <f t="shared" si="4"/>
        <v>28.825550991797844</v>
      </c>
      <c r="H39" s="25">
        <f t="shared" si="4"/>
        <v>27.721864031591632</v>
      </c>
      <c r="I39" s="25">
        <f t="shared" si="4"/>
        <v>29.737968166510413</v>
      </c>
      <c r="J39" s="25">
        <f t="shared" si="4"/>
        <v>28.228394634157606</v>
      </c>
      <c r="K39" s="25">
        <f t="shared" si="4"/>
        <v>31.038697124738778</v>
      </c>
      <c r="L39" s="25">
        <f t="shared" si="4"/>
        <v>32.492573076900975</v>
      </c>
      <c r="M39" s="25">
        <f t="shared" si="4"/>
        <v>31.680779110699795</v>
      </c>
      <c r="N39" s="25">
        <f t="shared" si="4"/>
        <v>34.881257279405794</v>
      </c>
      <c r="O39" s="25">
        <f t="shared" si="4"/>
        <v>36.218375499334222</v>
      </c>
      <c r="P39" s="25">
        <f t="shared" si="4"/>
        <v>36.530115380544089</v>
      </c>
      <c r="Q39" s="25">
        <f t="shared" si="4"/>
        <v>35.908389857211567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0.66470416493795281</v>
      </c>
      <c r="E40" s="25">
        <f t="shared" si="4"/>
        <v>0.77314128362635037</v>
      </c>
      <c r="F40" s="25">
        <f t="shared" si="4"/>
        <v>0.78945869757111531</v>
      </c>
      <c r="G40" s="25">
        <f t="shared" si="4"/>
        <v>0.85929758473839069</v>
      </c>
      <c r="H40" s="25">
        <f t="shared" si="4"/>
        <v>0.91105576361683382</v>
      </c>
      <c r="I40" s="25">
        <f t="shared" si="4"/>
        <v>0.95793768429432624</v>
      </c>
      <c r="J40" s="25">
        <f t="shared" si="4"/>
        <v>0.97640065777490448</v>
      </c>
      <c r="K40" s="25">
        <f t="shared" si="4"/>
        <v>1.1114794263889889</v>
      </c>
      <c r="L40" s="25">
        <f t="shared" si="4"/>
        <v>1.1549799171402468</v>
      </c>
      <c r="M40" s="25">
        <f t="shared" si="4"/>
        <v>1.1393744396105601</v>
      </c>
      <c r="N40" s="25">
        <f t="shared" si="4"/>
        <v>1.2375366039371238</v>
      </c>
      <c r="O40" s="25">
        <f t="shared" si="4"/>
        <v>1.3020023146707815</v>
      </c>
      <c r="P40" s="25">
        <f t="shared" si="4"/>
        <v>1.413477823647719</v>
      </c>
      <c r="Q40" s="25">
        <f t="shared" si="4"/>
        <v>1.4073201877311399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5.2113860223338841</v>
      </c>
      <c r="E41" s="25">
        <f t="shared" si="4"/>
        <v>5.343500670761844</v>
      </c>
      <c r="F41" s="25">
        <f t="shared" si="4"/>
        <v>5.1121425249390162</v>
      </c>
      <c r="G41" s="25">
        <f t="shared" si="4"/>
        <v>5.4003625792038896</v>
      </c>
      <c r="H41" s="25">
        <f t="shared" si="4"/>
        <v>5.3889758593743879</v>
      </c>
      <c r="I41" s="25">
        <f t="shared" si="4"/>
        <v>5.07198935741184</v>
      </c>
      <c r="J41" s="25">
        <f t="shared" si="4"/>
        <v>5.6108404588005607</v>
      </c>
      <c r="K41" s="25">
        <f t="shared" si="4"/>
        <v>6.2261295669092744</v>
      </c>
      <c r="L41" s="25">
        <f t="shared" si="4"/>
        <v>6.64630607542421</v>
      </c>
      <c r="M41" s="25">
        <f t="shared" si="4"/>
        <v>6.1665181904934885</v>
      </c>
      <c r="N41" s="25">
        <f t="shared" si="4"/>
        <v>6.2662328868129515</v>
      </c>
      <c r="O41" s="25">
        <f t="shared" si="4"/>
        <v>5.9126771780927605</v>
      </c>
      <c r="P41" s="25">
        <f t="shared" si="4"/>
        <v>6.1868185667407642</v>
      </c>
      <c r="Q41" s="25">
        <f t="shared" si="4"/>
        <v>6.3195077861987761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6.5855762708515804E-4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0.70663233386237467</v>
      </c>
      <c r="E43" s="25">
        <f t="shared" si="4"/>
        <v>0.28572101014380191</v>
      </c>
      <c r="F43" s="25">
        <f t="shared" si="4"/>
        <v>0</v>
      </c>
      <c r="G43" s="25">
        <f t="shared" si="4"/>
        <v>0.55773657788771136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  <c r="N43" s="25">
        <f t="shared" si="4"/>
        <v>4.8153175250471754E-3</v>
      </c>
      <c r="O43" s="25">
        <f t="shared" si="4"/>
        <v>2.4888933135881128E-3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3.111116641985141E-4</v>
      </c>
      <c r="P44" s="25">
        <f t="shared" si="4"/>
        <v>3.3079284428919232E-4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3.111116641985141E-4</v>
      </c>
      <c r="P45" s="25">
        <f t="shared" si="4"/>
        <v>3.3079284428919232E-4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0.38767092314412976</v>
      </c>
      <c r="E46" s="25">
        <f t="shared" si="4"/>
        <v>0.50789616135941074</v>
      </c>
      <c r="F46" s="25">
        <f t="shared" si="4"/>
        <v>0.52298375997797963</v>
      </c>
      <c r="G46" s="25">
        <f t="shared" si="4"/>
        <v>0.48562416320602719</v>
      </c>
      <c r="H46" s="25">
        <f t="shared" si="4"/>
        <v>0.51694443500691256</v>
      </c>
      <c r="I46" s="25">
        <f t="shared" si="4"/>
        <v>0.52741566325007461</v>
      </c>
      <c r="J46" s="25">
        <f t="shared" si="4"/>
        <v>0.87404021046744595</v>
      </c>
      <c r="K46" s="25">
        <f t="shared" si="4"/>
        <v>0.91806586437990911</v>
      </c>
      <c r="L46" s="25">
        <f t="shared" si="4"/>
        <v>0.8492837400663108</v>
      </c>
      <c r="M46" s="25">
        <f t="shared" si="4"/>
        <v>0.94073350112582421</v>
      </c>
      <c r="N46" s="25">
        <f t="shared" si="4"/>
        <v>0.91521128710427868</v>
      </c>
      <c r="O46" s="25">
        <f t="shared" si="4"/>
        <v>0.88386823798797864</v>
      </c>
      <c r="P46" s="25">
        <f t="shared" si="4"/>
        <v>0.91761935005821949</v>
      </c>
      <c r="Q46" s="25">
        <f t="shared" si="4"/>
        <v>0.85938406938755196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0.38767092314412976</v>
      </c>
      <c r="E47" s="25">
        <f t="shared" si="4"/>
        <v>0.50789616135941074</v>
      </c>
      <c r="F47" s="25">
        <f t="shared" si="4"/>
        <v>0.52298375997797963</v>
      </c>
      <c r="G47" s="25">
        <f t="shared" si="4"/>
        <v>0.48562416320602719</v>
      </c>
      <c r="H47" s="25">
        <f t="shared" si="4"/>
        <v>0.51694443500691256</v>
      </c>
      <c r="I47" s="25">
        <f t="shared" si="4"/>
        <v>0.52741566325007461</v>
      </c>
      <c r="J47" s="25">
        <f t="shared" si="4"/>
        <v>0.87404021046744595</v>
      </c>
      <c r="K47" s="25">
        <f t="shared" si="4"/>
        <v>0.91806586437990911</v>
      </c>
      <c r="L47" s="25">
        <f t="shared" si="4"/>
        <v>0.8492837400663108</v>
      </c>
      <c r="M47" s="25">
        <f t="shared" si="4"/>
        <v>0.94073350112582421</v>
      </c>
      <c r="N47" s="25">
        <f t="shared" si="4"/>
        <v>0.91521128710427868</v>
      </c>
      <c r="O47" s="25">
        <f t="shared" si="4"/>
        <v>0.88293490299538313</v>
      </c>
      <c r="P47" s="25">
        <f t="shared" si="4"/>
        <v>0.91761935005821949</v>
      </c>
      <c r="Q47" s="25">
        <f t="shared" si="4"/>
        <v>0.85938406938755196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3.111116641985141E-4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  <c r="N49" s="25">
        <f t="shared" si="5"/>
        <v>0</v>
      </c>
      <c r="O49" s="25">
        <f t="shared" si="5"/>
        <v>3.111116641985141E-4</v>
      </c>
      <c r="P49" s="25">
        <f t="shared" si="5"/>
        <v>0</v>
      </c>
      <c r="Q49" s="25">
        <f t="shared" si="5"/>
        <v>0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3.111116641985141E-4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</v>
      </c>
      <c r="G51" s="26">
        <f t="shared" si="7"/>
        <v>99.999999999999986</v>
      </c>
      <c r="H51" s="26">
        <f t="shared" si="7"/>
        <v>100</v>
      </c>
      <c r="I51" s="26">
        <f t="shared" si="7"/>
        <v>99.999999999999986</v>
      </c>
      <c r="J51" s="26">
        <f t="shared" si="7"/>
        <v>100</v>
      </c>
      <c r="K51" s="26">
        <f t="shared" si="7"/>
        <v>100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100.00000000000001</v>
      </c>
      <c r="O51" s="26">
        <f>+O33+O38+O40+O41+O42+O43+O44+O45+O46</f>
        <v>100.00000000000001</v>
      </c>
      <c r="P51" s="26">
        <f>+P33+P38+P40+P41+P42+P43+P44+P45+P46</f>
        <v>100.00000000000001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3" width="8.6640625" style="10" customWidth="1"/>
    <col min="14" max="14" width="9.8867187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[4]財政指標!$M$1</f>
        <v>栗山村</v>
      </c>
      <c r="P1" s="55" t="str">
        <f>[4]財政指標!$M$1</f>
        <v>栗山村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0</v>
      </c>
      <c r="D4" s="13">
        <f t="shared" si="0"/>
        <v>132123</v>
      </c>
      <c r="E4" s="13">
        <f t="shared" si="0"/>
        <v>142643</v>
      </c>
      <c r="F4" s="13">
        <f t="shared" si="0"/>
        <v>146085</v>
      </c>
      <c r="G4" s="13">
        <f t="shared" si="0"/>
        <v>149221</v>
      </c>
      <c r="H4" s="13">
        <f t="shared" si="0"/>
        <v>128485</v>
      </c>
      <c r="I4" s="13">
        <f t="shared" si="0"/>
        <v>111270</v>
      </c>
      <c r="J4" s="13">
        <f t="shared" si="0"/>
        <v>129289</v>
      </c>
      <c r="K4" s="13">
        <f t="shared" si="0"/>
        <v>109710</v>
      </c>
      <c r="L4" s="13">
        <f t="shared" si="0"/>
        <v>104148</v>
      </c>
      <c r="M4" s="13">
        <f t="shared" si="0"/>
        <v>107318</v>
      </c>
      <c r="N4" s="13">
        <f t="shared" si="0"/>
        <v>124344</v>
      </c>
      <c r="O4" s="13">
        <f t="shared" si="0"/>
        <v>95441</v>
      </c>
      <c r="P4" s="13">
        <f t="shared" si="0"/>
        <v>95688</v>
      </c>
      <c r="Q4" s="13">
        <f>SUM(Q5:Q8)</f>
        <v>84682</v>
      </c>
    </row>
    <row r="5" spans="1:17" ht="18" customHeight="1" x14ac:dyDescent="0.15">
      <c r="A5" s="11" t="s">
        <v>32</v>
      </c>
      <c r="B5" s="13"/>
      <c r="C5" s="13"/>
      <c r="D5" s="13">
        <v>1418</v>
      </c>
      <c r="E5" s="13">
        <v>2093</v>
      </c>
      <c r="F5" s="13">
        <v>1187</v>
      </c>
      <c r="G5" s="13">
        <v>1413</v>
      </c>
      <c r="H5" s="13">
        <v>1398</v>
      </c>
      <c r="I5" s="13">
        <v>1824</v>
      </c>
      <c r="J5" s="13">
        <v>1793</v>
      </c>
      <c r="K5" s="13">
        <v>1800</v>
      </c>
      <c r="L5" s="13">
        <v>1926</v>
      </c>
      <c r="M5" s="13">
        <v>2541</v>
      </c>
      <c r="N5" s="13">
        <v>1826</v>
      </c>
      <c r="O5" s="13">
        <v>818</v>
      </c>
      <c r="P5" s="13">
        <v>724</v>
      </c>
      <c r="Q5" s="13">
        <v>2138</v>
      </c>
    </row>
    <row r="6" spans="1:17" ht="18" customHeight="1" x14ac:dyDescent="0.15">
      <c r="A6" s="11" t="s">
        <v>33</v>
      </c>
      <c r="B6" s="14"/>
      <c r="C6" s="14"/>
      <c r="D6" s="14">
        <v>88775</v>
      </c>
      <c r="E6" s="14">
        <v>103145</v>
      </c>
      <c r="F6" s="14">
        <v>109158</v>
      </c>
      <c r="G6" s="14">
        <v>94794</v>
      </c>
      <c r="H6" s="14">
        <v>98873</v>
      </c>
      <c r="I6" s="14">
        <v>91154</v>
      </c>
      <c r="J6" s="14">
        <v>107363</v>
      </c>
      <c r="K6" s="14">
        <v>85909</v>
      </c>
      <c r="L6" s="14">
        <v>84432</v>
      </c>
      <c r="M6" s="14">
        <v>88468</v>
      </c>
      <c r="N6" s="14">
        <v>105735</v>
      </c>
      <c r="O6" s="14">
        <v>79063</v>
      </c>
      <c r="P6" s="14">
        <v>79110</v>
      </c>
      <c r="Q6" s="14">
        <v>71257</v>
      </c>
    </row>
    <row r="7" spans="1:17" ht="18" customHeight="1" x14ac:dyDescent="0.15">
      <c r="A7" s="11" t="s">
        <v>34</v>
      </c>
      <c r="B7" s="14"/>
      <c r="C7" s="14"/>
      <c r="D7" s="14">
        <v>6265</v>
      </c>
      <c r="E7" s="14">
        <v>4945</v>
      </c>
      <c r="F7" s="14">
        <v>5257</v>
      </c>
      <c r="G7" s="14">
        <v>5531</v>
      </c>
      <c r="H7" s="14">
        <v>5176</v>
      </c>
      <c r="I7" s="14">
        <v>5012</v>
      </c>
      <c r="J7" s="14">
        <v>6138</v>
      </c>
      <c r="K7" s="14">
        <v>7367</v>
      </c>
      <c r="L7" s="14">
        <v>6758</v>
      </c>
      <c r="M7" s="14">
        <v>7119</v>
      </c>
      <c r="N7" s="14">
        <v>8208</v>
      </c>
      <c r="O7" s="14">
        <v>8589</v>
      </c>
      <c r="P7" s="14">
        <v>7561</v>
      </c>
      <c r="Q7" s="14">
        <v>5927</v>
      </c>
    </row>
    <row r="8" spans="1:17" ht="18" customHeight="1" x14ac:dyDescent="0.15">
      <c r="A8" s="11" t="s">
        <v>35</v>
      </c>
      <c r="B8" s="14"/>
      <c r="C8" s="14"/>
      <c r="D8" s="14">
        <v>35665</v>
      </c>
      <c r="E8" s="14">
        <v>32460</v>
      </c>
      <c r="F8" s="14">
        <v>30483</v>
      </c>
      <c r="G8" s="14">
        <v>47483</v>
      </c>
      <c r="H8" s="14">
        <v>23038</v>
      </c>
      <c r="I8" s="14">
        <v>13280</v>
      </c>
      <c r="J8" s="14">
        <v>13995</v>
      </c>
      <c r="K8" s="14">
        <v>14634</v>
      </c>
      <c r="L8" s="14">
        <v>11032</v>
      </c>
      <c r="M8" s="14">
        <v>9190</v>
      </c>
      <c r="N8" s="14">
        <v>8575</v>
      </c>
      <c r="O8" s="14">
        <v>6971</v>
      </c>
      <c r="P8" s="14">
        <v>8293</v>
      </c>
      <c r="Q8" s="14">
        <v>5360</v>
      </c>
    </row>
    <row r="9" spans="1:17" ht="18" customHeight="1" x14ac:dyDescent="0.15">
      <c r="A9" s="11" t="s">
        <v>36</v>
      </c>
      <c r="B9" s="13"/>
      <c r="C9" s="13"/>
      <c r="D9" s="13">
        <v>514125</v>
      </c>
      <c r="E9" s="13">
        <v>591423</v>
      </c>
      <c r="F9" s="13">
        <v>587184</v>
      </c>
      <c r="G9" s="13">
        <v>583764</v>
      </c>
      <c r="H9" s="13">
        <v>583547</v>
      </c>
      <c r="I9" s="13">
        <v>580973</v>
      </c>
      <c r="J9" s="13">
        <v>590378</v>
      </c>
      <c r="K9" s="13">
        <v>569366</v>
      </c>
      <c r="L9" s="13">
        <v>571455</v>
      </c>
      <c r="M9" s="13">
        <v>581804</v>
      </c>
      <c r="N9" s="13">
        <v>550604</v>
      </c>
      <c r="O9" s="13">
        <v>544977</v>
      </c>
      <c r="P9" s="13">
        <v>543276</v>
      </c>
      <c r="Q9" s="13">
        <v>536824</v>
      </c>
    </row>
    <row r="10" spans="1:17" ht="18" customHeight="1" x14ac:dyDescent="0.15">
      <c r="A10" s="11" t="s">
        <v>37</v>
      </c>
      <c r="B10" s="13"/>
      <c r="C10" s="13"/>
      <c r="D10" s="13">
        <v>433306</v>
      </c>
      <c r="E10" s="13">
        <v>485828</v>
      </c>
      <c r="F10" s="13">
        <v>495055</v>
      </c>
      <c r="G10" s="13">
        <v>493514</v>
      </c>
      <c r="H10" s="13">
        <v>495097</v>
      </c>
      <c r="I10" s="13">
        <v>494315</v>
      </c>
      <c r="J10" s="13">
        <v>480709</v>
      </c>
      <c r="K10" s="13">
        <v>462057</v>
      </c>
      <c r="L10" s="13">
        <v>466478</v>
      </c>
      <c r="M10" s="13">
        <v>479042</v>
      </c>
      <c r="N10" s="13">
        <v>446010</v>
      </c>
      <c r="O10" s="13">
        <v>442641</v>
      </c>
      <c r="P10" s="13">
        <v>443811</v>
      </c>
      <c r="Q10" s="13">
        <v>439428</v>
      </c>
    </row>
    <row r="11" spans="1:17" ht="18" customHeight="1" x14ac:dyDescent="0.15">
      <c r="A11" s="11" t="s">
        <v>38</v>
      </c>
      <c r="B11" s="13"/>
      <c r="C11" s="13"/>
      <c r="D11" s="13">
        <v>2067</v>
      </c>
      <c r="E11" s="13">
        <v>2162</v>
      </c>
      <c r="F11" s="13">
        <v>2357</v>
      </c>
      <c r="G11" s="13">
        <v>2534</v>
      </c>
      <c r="H11" s="13">
        <v>2706</v>
      </c>
      <c r="I11" s="13">
        <v>2944</v>
      </c>
      <c r="J11" s="13">
        <v>3062</v>
      </c>
      <c r="K11" s="13">
        <v>3114</v>
      </c>
      <c r="L11" s="13">
        <v>3250</v>
      </c>
      <c r="M11" s="13">
        <v>3224</v>
      </c>
      <c r="N11" s="13">
        <v>3466</v>
      </c>
      <c r="O11" s="13">
        <v>3648</v>
      </c>
      <c r="P11" s="13">
        <v>3708</v>
      </c>
      <c r="Q11" s="13">
        <v>3648</v>
      </c>
    </row>
    <row r="12" spans="1:17" ht="18" customHeight="1" x14ac:dyDescent="0.15">
      <c r="A12" s="11" t="s">
        <v>39</v>
      </c>
      <c r="B12" s="13"/>
      <c r="C12" s="13"/>
      <c r="D12" s="13">
        <v>22658</v>
      </c>
      <c r="E12" s="13">
        <v>20996</v>
      </c>
      <c r="F12" s="13">
        <v>20918</v>
      </c>
      <c r="G12" s="13">
        <v>20340</v>
      </c>
      <c r="H12" s="13">
        <v>19343</v>
      </c>
      <c r="I12" s="13">
        <v>18078</v>
      </c>
      <c r="J12" s="13">
        <v>21490</v>
      </c>
      <c r="K12" s="13">
        <v>21469</v>
      </c>
      <c r="L12" s="13">
        <v>22615</v>
      </c>
      <c r="M12" s="13">
        <v>20565</v>
      </c>
      <c r="N12" s="13">
        <v>19799</v>
      </c>
      <c r="O12" s="13">
        <v>18592</v>
      </c>
      <c r="P12" s="13">
        <v>19184</v>
      </c>
      <c r="Q12" s="13">
        <v>18546</v>
      </c>
    </row>
    <row r="13" spans="1:17" ht="18" customHeight="1" x14ac:dyDescent="0.15">
      <c r="A13" s="11" t="s">
        <v>40</v>
      </c>
      <c r="B13" s="13"/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60156</v>
      </c>
      <c r="E17" s="14">
        <f t="shared" si="1"/>
        <v>62248</v>
      </c>
      <c r="F17" s="14">
        <f t="shared" si="1"/>
        <v>59356</v>
      </c>
      <c r="G17" s="14">
        <f t="shared" si="1"/>
        <v>90443</v>
      </c>
      <c r="H17" s="14">
        <f t="shared" si="1"/>
        <v>89265</v>
      </c>
      <c r="I17" s="14">
        <f t="shared" si="1"/>
        <v>66644</v>
      </c>
      <c r="J17" s="14">
        <f t="shared" si="1"/>
        <v>63320</v>
      </c>
      <c r="K17" s="14">
        <f t="shared" si="1"/>
        <v>58053</v>
      </c>
      <c r="L17" s="14">
        <f t="shared" si="1"/>
        <v>56651</v>
      </c>
      <c r="M17" s="14">
        <f t="shared" si="1"/>
        <v>53546</v>
      </c>
      <c r="N17" s="14">
        <f t="shared" si="1"/>
        <v>51344</v>
      </c>
      <c r="O17" s="14">
        <f t="shared" si="1"/>
        <v>52671</v>
      </c>
      <c r="P17" s="14">
        <f t="shared" si="1"/>
        <v>67062</v>
      </c>
      <c r="Q17" s="14">
        <f>SUM(Q18:Q21)</f>
        <v>63411</v>
      </c>
    </row>
    <row r="18" spans="1:17" ht="18" customHeight="1" x14ac:dyDescent="0.15">
      <c r="A18" s="11" t="s">
        <v>45</v>
      </c>
      <c r="B18" s="14"/>
      <c r="C18" s="14"/>
      <c r="D18" s="14">
        <v>60156</v>
      </c>
      <c r="E18" s="14">
        <v>62248</v>
      </c>
      <c r="F18" s="14">
        <v>59356</v>
      </c>
      <c r="G18" s="14">
        <v>90443</v>
      </c>
      <c r="H18" s="14">
        <v>89265</v>
      </c>
      <c r="I18" s="14">
        <v>66644</v>
      </c>
      <c r="J18" s="14">
        <v>63320</v>
      </c>
      <c r="K18" s="14">
        <v>58053</v>
      </c>
      <c r="L18" s="14">
        <v>56651</v>
      </c>
      <c r="M18" s="14">
        <v>53546</v>
      </c>
      <c r="N18" s="14">
        <v>51344</v>
      </c>
      <c r="O18" s="14">
        <v>52671</v>
      </c>
      <c r="P18" s="14">
        <v>67062</v>
      </c>
      <c r="Q18" s="14">
        <v>63411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0</v>
      </c>
      <c r="D22" s="14">
        <f t="shared" si="2"/>
        <v>731129</v>
      </c>
      <c r="E22" s="14">
        <f t="shared" si="2"/>
        <v>819472</v>
      </c>
      <c r="F22" s="14">
        <f t="shared" si="2"/>
        <v>815900</v>
      </c>
      <c r="G22" s="14">
        <f t="shared" si="2"/>
        <v>846302</v>
      </c>
      <c r="H22" s="14">
        <f t="shared" si="2"/>
        <v>823346</v>
      </c>
      <c r="I22" s="14">
        <f t="shared" si="2"/>
        <v>779909</v>
      </c>
      <c r="J22" s="14">
        <f t="shared" si="2"/>
        <v>807539</v>
      </c>
      <c r="K22" s="14">
        <f t="shared" si="2"/>
        <v>761712</v>
      </c>
      <c r="L22" s="14">
        <f t="shared" si="2"/>
        <v>758119</v>
      </c>
      <c r="M22" s="14">
        <f t="shared" si="2"/>
        <v>766457</v>
      </c>
      <c r="N22" s="14">
        <f t="shared" si="2"/>
        <v>749557</v>
      </c>
      <c r="O22" s="14">
        <f t="shared" si="2"/>
        <v>715329</v>
      </c>
      <c r="P22" s="14">
        <f t="shared" si="2"/>
        <v>728918</v>
      </c>
      <c r="Q22" s="14">
        <f>+Q4+Q9+Q11+Q12+Q13+Q14+Q15+Q16+Q17</f>
        <v>707111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[4]財政指標!$M$1</f>
        <v>栗山村</v>
      </c>
      <c r="P30" s="55"/>
      <c r="Q30" s="55" t="str">
        <f>[4]財政指標!$M$1</f>
        <v>栗山村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 t="e">
        <f t="shared" si="3"/>
        <v>#DIV/0!</v>
      </c>
      <c r="D33" s="25">
        <f t="shared" ref="D33:Q48" si="4">D4/D$22*100</f>
        <v>18.071092789370962</v>
      </c>
      <c r="E33" s="25">
        <f t="shared" si="4"/>
        <v>17.406696018899975</v>
      </c>
      <c r="F33" s="25">
        <f t="shared" si="4"/>
        <v>17.904767741144749</v>
      </c>
      <c r="G33" s="25">
        <f t="shared" si="4"/>
        <v>17.632121866662256</v>
      </c>
      <c r="H33" s="25">
        <f t="shared" si="4"/>
        <v>15.605225506652124</v>
      </c>
      <c r="I33" s="25">
        <f t="shared" si="4"/>
        <v>14.2670491044468</v>
      </c>
      <c r="J33" s="25">
        <f t="shared" si="4"/>
        <v>16.010248421438469</v>
      </c>
      <c r="K33" s="25">
        <f t="shared" si="4"/>
        <v>14.403081479614343</v>
      </c>
      <c r="L33" s="25">
        <f t="shared" si="4"/>
        <v>13.737684980853929</v>
      </c>
      <c r="M33" s="25">
        <f t="shared" si="4"/>
        <v>14.001829195897486</v>
      </c>
      <c r="N33" s="25">
        <f t="shared" si="4"/>
        <v>16.588998568487785</v>
      </c>
      <c r="O33" s="25">
        <f t="shared" si="4"/>
        <v>13.342252306281447</v>
      </c>
      <c r="P33" s="25">
        <f t="shared" si="4"/>
        <v>13.127402533618321</v>
      </c>
      <c r="Q33" s="25">
        <f t="shared" si="4"/>
        <v>11.975771837801986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 t="e">
        <f t="shared" si="3"/>
        <v>#DIV/0!</v>
      </c>
      <c r="D34" s="25">
        <f t="shared" si="4"/>
        <v>0.193946622278695</v>
      </c>
      <c r="E34" s="25">
        <f t="shared" si="4"/>
        <v>0.25540836050530097</v>
      </c>
      <c r="F34" s="25">
        <f t="shared" si="4"/>
        <v>0.14548351513665889</v>
      </c>
      <c r="G34" s="25">
        <f t="shared" si="4"/>
        <v>0.16696167561934155</v>
      </c>
      <c r="H34" s="25">
        <f t="shared" si="4"/>
        <v>0.1697949586200698</v>
      </c>
      <c r="I34" s="25">
        <f t="shared" si="4"/>
        <v>0.23387343908071326</v>
      </c>
      <c r="J34" s="25">
        <f t="shared" si="4"/>
        <v>0.22203262009636687</v>
      </c>
      <c r="K34" s="25">
        <f t="shared" si="4"/>
        <v>0.23630978637595312</v>
      </c>
      <c r="L34" s="25">
        <f t="shared" si="4"/>
        <v>0.25404982595080722</v>
      </c>
      <c r="M34" s="25">
        <f t="shared" si="4"/>
        <v>0.33152544761154246</v>
      </c>
      <c r="N34" s="25">
        <f t="shared" si="4"/>
        <v>0.24361055930369538</v>
      </c>
      <c r="O34" s="25">
        <f t="shared" si="4"/>
        <v>0.11435297604319131</v>
      </c>
      <c r="P34" s="25">
        <f t="shared" si="4"/>
        <v>9.9325301337050254E-2</v>
      </c>
      <c r="Q34" s="25">
        <f t="shared" si="4"/>
        <v>0.30235705568149834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 t="e">
        <f t="shared" si="3"/>
        <v>#DIV/0!</v>
      </c>
      <c r="D35" s="25">
        <f t="shared" si="4"/>
        <v>12.142180107751162</v>
      </c>
      <c r="E35" s="25">
        <f t="shared" si="4"/>
        <v>12.586763184099029</v>
      </c>
      <c r="F35" s="25">
        <f t="shared" si="4"/>
        <v>13.378845446745924</v>
      </c>
      <c r="G35" s="25">
        <f t="shared" si="4"/>
        <v>11.200966085392684</v>
      </c>
      <c r="H35" s="25">
        <f t="shared" si="4"/>
        <v>12.008681647812706</v>
      </c>
      <c r="I35" s="25">
        <f t="shared" si="4"/>
        <v>11.68777383002376</v>
      </c>
      <c r="J35" s="25">
        <f t="shared" si="4"/>
        <v>13.295085438598012</v>
      </c>
      <c r="K35" s="25">
        <f t="shared" si="4"/>
        <v>11.278409687650976</v>
      </c>
      <c r="L35" s="25">
        <f t="shared" si="4"/>
        <v>11.137037852896444</v>
      </c>
      <c r="M35" s="25">
        <f t="shared" si="4"/>
        <v>11.542460959975575</v>
      </c>
      <c r="N35" s="25">
        <f t="shared" si="4"/>
        <v>14.106332140184136</v>
      </c>
      <c r="O35" s="25">
        <f t="shared" si="4"/>
        <v>11.052676460761413</v>
      </c>
      <c r="P35" s="25">
        <f t="shared" si="4"/>
        <v>10.853072636428241</v>
      </c>
      <c r="Q35" s="25">
        <f t="shared" si="4"/>
        <v>10.077201457762643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 t="e">
        <f t="shared" si="3"/>
        <v>#DIV/0!</v>
      </c>
      <c r="D36" s="25">
        <f t="shared" si="4"/>
        <v>0.85689392706348677</v>
      </c>
      <c r="E36" s="25">
        <f t="shared" si="4"/>
        <v>0.60343733525977705</v>
      </c>
      <c r="F36" s="25">
        <f t="shared" si="4"/>
        <v>0.64431915675940676</v>
      </c>
      <c r="G36" s="25">
        <f t="shared" si="4"/>
        <v>0.65354920583905041</v>
      </c>
      <c r="H36" s="25">
        <f t="shared" si="4"/>
        <v>0.62865429600678213</v>
      </c>
      <c r="I36" s="25">
        <f t="shared" si="4"/>
        <v>0.6426390771231002</v>
      </c>
      <c r="J36" s="25">
        <f t="shared" si="4"/>
        <v>0.760087128918851</v>
      </c>
      <c r="K36" s="25">
        <f t="shared" si="4"/>
        <v>0.96716344235091478</v>
      </c>
      <c r="L36" s="25">
        <f t="shared" si="4"/>
        <v>0.89141678285335146</v>
      </c>
      <c r="M36" s="25">
        <f t="shared" si="4"/>
        <v>0.92881922925878413</v>
      </c>
      <c r="N36" s="25">
        <f t="shared" si="4"/>
        <v>1.0950468076477173</v>
      </c>
      <c r="O36" s="25">
        <f t="shared" si="4"/>
        <v>1.2007062484535087</v>
      </c>
      <c r="P36" s="25">
        <f t="shared" si="4"/>
        <v>1.0372908886870675</v>
      </c>
      <c r="Q36" s="25">
        <f t="shared" si="4"/>
        <v>0.83819937746690409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 t="e">
        <f t="shared" si="3"/>
        <v>#DIV/0!</v>
      </c>
      <c r="D37" s="25">
        <f t="shared" si="4"/>
        <v>4.8780721322776142</v>
      </c>
      <c r="E37" s="25">
        <f t="shared" si="4"/>
        <v>3.9610871390358668</v>
      </c>
      <c r="F37" s="25">
        <f t="shared" si="4"/>
        <v>3.7361196225027578</v>
      </c>
      <c r="G37" s="25">
        <f t="shared" si="4"/>
        <v>5.6106448998111782</v>
      </c>
      <c r="H37" s="25">
        <f t="shared" si="4"/>
        <v>2.7980946042125665</v>
      </c>
      <c r="I37" s="25">
        <f t="shared" si="4"/>
        <v>1.702762758219228</v>
      </c>
      <c r="J37" s="25">
        <f t="shared" si="4"/>
        <v>1.7330432338252395</v>
      </c>
      <c r="K37" s="25">
        <f t="shared" si="4"/>
        <v>1.9211985632364987</v>
      </c>
      <c r="L37" s="25">
        <f t="shared" si="4"/>
        <v>1.4551805191533256</v>
      </c>
      <c r="M37" s="25">
        <f t="shared" si="4"/>
        <v>1.1990235590515841</v>
      </c>
      <c r="N37" s="25">
        <f t="shared" si="4"/>
        <v>1.1440090613522387</v>
      </c>
      <c r="O37" s="25">
        <f t="shared" si="4"/>
        <v>0.97451662102333336</v>
      </c>
      <c r="P37" s="25">
        <f t="shared" si="4"/>
        <v>1.1377137071659638</v>
      </c>
      <c r="Q37" s="25">
        <f t="shared" si="4"/>
        <v>0.7580139468909407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 t="e">
        <f t="shared" si="3"/>
        <v>#DIV/0!</v>
      </c>
      <c r="D38" s="25">
        <f t="shared" si="4"/>
        <v>70.319328052915424</v>
      </c>
      <c r="E38" s="25">
        <f t="shared" si="4"/>
        <v>72.171227326864127</v>
      </c>
      <c r="F38" s="25">
        <f t="shared" si="4"/>
        <v>71.967643093516358</v>
      </c>
      <c r="G38" s="25">
        <f t="shared" si="4"/>
        <v>68.97821345099031</v>
      </c>
      <c r="H38" s="25">
        <f t="shared" si="4"/>
        <v>70.875063460562146</v>
      </c>
      <c r="I38" s="25">
        <f t="shared" si="4"/>
        <v>74.492408729736411</v>
      </c>
      <c r="J38" s="25">
        <f t="shared" si="4"/>
        <v>73.108295698412078</v>
      </c>
      <c r="K38" s="25">
        <f t="shared" si="4"/>
        <v>74.748198794294964</v>
      </c>
      <c r="L38" s="25">
        <f t="shared" si="4"/>
        <v>75.378007938067768</v>
      </c>
      <c r="M38" s="25">
        <f t="shared" si="4"/>
        <v>75.908237513650462</v>
      </c>
      <c r="N38" s="25">
        <f t="shared" si="4"/>
        <v>73.457255418867405</v>
      </c>
      <c r="O38" s="25">
        <f t="shared" si="4"/>
        <v>76.185503453655585</v>
      </c>
      <c r="P38" s="25">
        <f t="shared" si="4"/>
        <v>74.531840344181376</v>
      </c>
      <c r="Q38" s="25">
        <f t="shared" si="4"/>
        <v>75.917925191377307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 t="e">
        <f t="shared" si="3"/>
        <v>#DIV/0!</v>
      </c>
      <c r="D39" s="25">
        <f t="shared" si="4"/>
        <v>59.265328006411998</v>
      </c>
      <c r="E39" s="25">
        <f t="shared" si="4"/>
        <v>59.285491145518087</v>
      </c>
      <c r="F39" s="25">
        <f t="shared" si="4"/>
        <v>60.675940679004782</v>
      </c>
      <c r="G39" s="25">
        <f t="shared" si="4"/>
        <v>58.314171536874547</v>
      </c>
      <c r="H39" s="25">
        <f t="shared" si="4"/>
        <v>60.132313753877476</v>
      </c>
      <c r="I39" s="25">
        <f t="shared" si="4"/>
        <v>63.38111241183266</v>
      </c>
      <c r="J39" s="25">
        <f t="shared" si="4"/>
        <v>59.527651296098391</v>
      </c>
      <c r="K39" s="25">
        <f t="shared" si="4"/>
        <v>60.660328313063204</v>
      </c>
      <c r="L39" s="25">
        <f t="shared" si="4"/>
        <v>61.530973369616113</v>
      </c>
      <c r="M39" s="25">
        <f t="shared" si="4"/>
        <v>62.500831749204458</v>
      </c>
      <c r="N39" s="25">
        <f t="shared" si="4"/>
        <v>59.50314652521422</v>
      </c>
      <c r="O39" s="25">
        <f t="shared" si="4"/>
        <v>61.879359008232569</v>
      </c>
      <c r="P39" s="25">
        <f t="shared" si="4"/>
        <v>60.886272529969077</v>
      </c>
      <c r="Q39" s="25">
        <f t="shared" si="4"/>
        <v>62.144132957909015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 t="e">
        <f t="shared" si="3"/>
        <v>#DIV/0!</v>
      </c>
      <c r="D40" s="25">
        <f t="shared" si="4"/>
        <v>0.28271344728495246</v>
      </c>
      <c r="E40" s="25">
        <f t="shared" si="4"/>
        <v>0.26382841634613508</v>
      </c>
      <c r="F40" s="25">
        <f t="shared" si="4"/>
        <v>0.28888344159823509</v>
      </c>
      <c r="G40" s="25">
        <f t="shared" si="4"/>
        <v>0.29942030149993737</v>
      </c>
      <c r="H40" s="25">
        <f t="shared" si="4"/>
        <v>0.32865891132039265</v>
      </c>
      <c r="I40" s="25">
        <f t="shared" si="4"/>
        <v>0.37747993676185299</v>
      </c>
      <c r="J40" s="25">
        <f t="shared" si="4"/>
        <v>0.37917673325994167</v>
      </c>
      <c r="K40" s="25">
        <f t="shared" si="4"/>
        <v>0.40881593043039893</v>
      </c>
      <c r="L40" s="25">
        <f t="shared" si="4"/>
        <v>0.42869259311532887</v>
      </c>
      <c r="M40" s="25">
        <f t="shared" si="4"/>
        <v>0.42063677414388545</v>
      </c>
      <c r="N40" s="25">
        <f t="shared" si="4"/>
        <v>0.46240646141654335</v>
      </c>
      <c r="O40" s="25">
        <f t="shared" si="4"/>
        <v>0.50997513032464781</v>
      </c>
      <c r="P40" s="25">
        <f t="shared" si="4"/>
        <v>0.50869919524555574</v>
      </c>
      <c r="Q40" s="25">
        <f t="shared" si="4"/>
        <v>0.51590202952577457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 t="e">
        <f t="shared" si="3"/>
        <v>#DIV/0!</v>
      </c>
      <c r="D41" s="25">
        <f t="shared" si="4"/>
        <v>3.0990427133925751</v>
      </c>
      <c r="E41" s="25">
        <f t="shared" si="4"/>
        <v>2.5621375715094596</v>
      </c>
      <c r="F41" s="25">
        <f t="shared" si="4"/>
        <v>2.5637945826694448</v>
      </c>
      <c r="G41" s="25">
        <f t="shared" si="4"/>
        <v>2.4033973687879739</v>
      </c>
      <c r="H41" s="25">
        <f t="shared" si="4"/>
        <v>2.3493160833962876</v>
      </c>
      <c r="I41" s="25">
        <f t="shared" si="4"/>
        <v>2.3179627366782536</v>
      </c>
      <c r="J41" s="25">
        <f t="shared" si="4"/>
        <v>2.6611717824154622</v>
      </c>
      <c r="K41" s="25">
        <f t="shared" si="4"/>
        <v>2.8185193353918541</v>
      </c>
      <c r="L41" s="25">
        <f t="shared" si="4"/>
        <v>2.9830409210163578</v>
      </c>
      <c r="M41" s="25">
        <f t="shared" si="4"/>
        <v>2.6831250807285993</v>
      </c>
      <c r="N41" s="25">
        <f t="shared" si="4"/>
        <v>2.6414268694709007</v>
      </c>
      <c r="O41" s="25">
        <f t="shared" si="4"/>
        <v>2.5990837782335121</v>
      </c>
      <c r="P41" s="25">
        <f t="shared" si="4"/>
        <v>2.6318461061463703</v>
      </c>
      <c r="Q41" s="25">
        <f t="shared" si="4"/>
        <v>2.6227848244476468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 t="e">
        <f t="shared" si="3"/>
        <v>#DIV/0!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 t="e">
        <f t="shared" si="3"/>
        <v>#DIV/0!</v>
      </c>
      <c r="D43" s="25">
        <f t="shared" si="4"/>
        <v>0</v>
      </c>
      <c r="E43" s="25">
        <f t="shared" si="4"/>
        <v>0</v>
      </c>
      <c r="F43" s="25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  <c r="N43" s="25">
        <f t="shared" si="4"/>
        <v>0</v>
      </c>
      <c r="O43" s="25">
        <f t="shared" si="4"/>
        <v>0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 t="e">
        <f t="shared" si="3"/>
        <v>#DIV/0!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 t="e">
        <f t="shared" si="3"/>
        <v>#DIV/0!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 t="e">
        <f t="shared" si="3"/>
        <v>#DIV/0!</v>
      </c>
      <c r="D46" s="25">
        <f t="shared" si="4"/>
        <v>8.2278229970360908</v>
      </c>
      <c r="E46" s="25">
        <f t="shared" si="4"/>
        <v>7.5961106663803042</v>
      </c>
      <c r="F46" s="25">
        <f t="shared" si="4"/>
        <v>7.2749111410712093</v>
      </c>
      <c r="G46" s="25">
        <f t="shared" si="4"/>
        <v>10.686847012059525</v>
      </c>
      <c r="H46" s="25">
        <f t="shared" si="4"/>
        <v>10.841736038069049</v>
      </c>
      <c r="I46" s="25">
        <f t="shared" si="4"/>
        <v>8.545099492376675</v>
      </c>
      <c r="J46" s="25">
        <f t="shared" si="4"/>
        <v>7.8411073644740386</v>
      </c>
      <c r="K46" s="25">
        <f t="shared" si="4"/>
        <v>7.6213844602684473</v>
      </c>
      <c r="L46" s="25">
        <f t="shared" si="4"/>
        <v>7.4725735669466138</v>
      </c>
      <c r="M46" s="25">
        <f t="shared" si="4"/>
        <v>6.9861714355795561</v>
      </c>
      <c r="N46" s="25">
        <f t="shared" si="4"/>
        <v>6.8499126817573588</v>
      </c>
      <c r="O46" s="25">
        <f t="shared" si="4"/>
        <v>7.3631853315048037</v>
      </c>
      <c r="P46" s="25">
        <f t="shared" si="4"/>
        <v>9.2002118208083772</v>
      </c>
      <c r="Q46" s="25">
        <f t="shared" si="4"/>
        <v>8.9676161168472834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 t="e">
        <f t="shared" si="3"/>
        <v>#DIV/0!</v>
      </c>
      <c r="D47" s="25">
        <f t="shared" si="4"/>
        <v>8.2278229970360908</v>
      </c>
      <c r="E47" s="25">
        <f t="shared" si="4"/>
        <v>7.5961106663803042</v>
      </c>
      <c r="F47" s="25">
        <f t="shared" si="4"/>
        <v>7.2749111410712093</v>
      </c>
      <c r="G47" s="25">
        <f t="shared" si="4"/>
        <v>10.686847012059525</v>
      </c>
      <c r="H47" s="25">
        <f t="shared" si="4"/>
        <v>10.841736038069049</v>
      </c>
      <c r="I47" s="25">
        <f t="shared" si="4"/>
        <v>8.545099492376675</v>
      </c>
      <c r="J47" s="25">
        <f t="shared" si="4"/>
        <v>7.8411073644740386</v>
      </c>
      <c r="K47" s="25">
        <f t="shared" si="4"/>
        <v>7.6213844602684473</v>
      </c>
      <c r="L47" s="25">
        <f t="shared" si="4"/>
        <v>7.4725735669466138</v>
      </c>
      <c r="M47" s="25">
        <f t="shared" si="4"/>
        <v>6.9861714355795561</v>
      </c>
      <c r="N47" s="25">
        <f t="shared" si="4"/>
        <v>6.8499126817573588</v>
      </c>
      <c r="O47" s="25">
        <f t="shared" si="4"/>
        <v>7.3631853315048037</v>
      </c>
      <c r="P47" s="25">
        <f t="shared" si="4"/>
        <v>9.2002118208083772</v>
      </c>
      <c r="Q47" s="25">
        <f t="shared" si="4"/>
        <v>8.9676161168472834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 t="e">
        <f t="shared" si="3"/>
        <v>#DIV/0!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 t="e">
        <f t="shared" si="3"/>
        <v>#DIV/0!</v>
      </c>
      <c r="D49" s="25">
        <f t="shared" ref="D49:Q49" si="5">D20/D$22*100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  <c r="N49" s="25">
        <f t="shared" si="5"/>
        <v>0</v>
      </c>
      <c r="O49" s="25">
        <f t="shared" si="5"/>
        <v>0</v>
      </c>
      <c r="P49" s="25">
        <f t="shared" si="5"/>
        <v>0</v>
      </c>
      <c r="Q49" s="25">
        <f t="shared" si="5"/>
        <v>0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 t="e">
        <f t="shared" si="6"/>
        <v>#DIV/0!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 t="e">
        <f>+C33+C38+C40+C41+C42+C43+C44+C45+C46</f>
        <v>#DIV/0!</v>
      </c>
      <c r="D51" s="26">
        <f t="shared" ref="D51:L51" si="7">+D33+D38+D40+D41+D42+D43+D44+D45+D46</f>
        <v>100</v>
      </c>
      <c r="E51" s="26">
        <f t="shared" si="7"/>
        <v>99.999999999999986</v>
      </c>
      <c r="F51" s="26">
        <f t="shared" si="7"/>
        <v>100</v>
      </c>
      <c r="G51" s="26">
        <f t="shared" si="7"/>
        <v>100.00000000000001</v>
      </c>
      <c r="H51" s="26">
        <f t="shared" si="7"/>
        <v>99.999999999999986</v>
      </c>
      <c r="I51" s="26">
        <f t="shared" si="7"/>
        <v>100</v>
      </c>
      <c r="J51" s="26">
        <f t="shared" si="7"/>
        <v>100</v>
      </c>
      <c r="K51" s="26">
        <f t="shared" si="7"/>
        <v>100</v>
      </c>
      <c r="L51" s="26">
        <f t="shared" si="7"/>
        <v>99.999999999999986</v>
      </c>
      <c r="M51" s="26">
        <f>+M33+M38+M40+M41+M42+M43+M44+M45+M46</f>
        <v>99.999999999999986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1:Q516"/>
  <sheetViews>
    <sheetView workbookViewId="0">
      <selection activeCell="Q20" sqref="Q20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3" width="8.6640625" style="10" customWidth="1"/>
    <col min="14" max="14" width="9.441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[5]財政指標!$M$1</f>
        <v>藤原町</v>
      </c>
      <c r="P1" s="55" t="str">
        <f>[5]財政指標!$M$1</f>
        <v>藤原町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0</v>
      </c>
      <c r="D4" s="13">
        <f t="shared" si="0"/>
        <v>873915</v>
      </c>
      <c r="E4" s="13">
        <f t="shared" si="0"/>
        <v>1019630</v>
      </c>
      <c r="F4" s="13">
        <f t="shared" si="0"/>
        <v>890327</v>
      </c>
      <c r="G4" s="13">
        <f t="shared" si="0"/>
        <v>808623</v>
      </c>
      <c r="H4" s="13">
        <f t="shared" si="0"/>
        <v>747931</v>
      </c>
      <c r="I4" s="13">
        <f t="shared" si="0"/>
        <v>652101</v>
      </c>
      <c r="J4" s="13">
        <f t="shared" si="0"/>
        <v>645479</v>
      </c>
      <c r="K4" s="13">
        <f t="shared" si="0"/>
        <v>567793</v>
      </c>
      <c r="L4" s="13">
        <f t="shared" si="0"/>
        <v>526373</v>
      </c>
      <c r="M4" s="13">
        <f t="shared" si="0"/>
        <v>524406</v>
      </c>
      <c r="N4" s="13">
        <f t="shared" si="0"/>
        <v>488400</v>
      </c>
      <c r="O4" s="13">
        <f t="shared" si="0"/>
        <v>456307</v>
      </c>
      <c r="P4" s="13">
        <f t="shared" si="0"/>
        <v>410358</v>
      </c>
      <c r="Q4" s="13">
        <f>SUM(Q5:Q8)</f>
        <v>381210</v>
      </c>
    </row>
    <row r="5" spans="1:17" ht="18" customHeight="1" x14ac:dyDescent="0.15">
      <c r="A5" s="11" t="s">
        <v>32</v>
      </c>
      <c r="B5" s="13"/>
      <c r="C5" s="13"/>
      <c r="D5" s="13">
        <v>7810</v>
      </c>
      <c r="E5" s="13">
        <v>8036</v>
      </c>
      <c r="F5" s="13">
        <v>8567</v>
      </c>
      <c r="G5" s="13">
        <v>8579</v>
      </c>
      <c r="H5" s="13">
        <v>8434</v>
      </c>
      <c r="I5" s="13">
        <v>11630</v>
      </c>
      <c r="J5" s="13">
        <v>11274</v>
      </c>
      <c r="K5" s="13">
        <v>11033</v>
      </c>
      <c r="L5" s="13">
        <v>10953</v>
      </c>
      <c r="M5" s="13">
        <v>11291</v>
      </c>
      <c r="N5" s="13">
        <v>11651</v>
      </c>
      <c r="O5" s="13">
        <v>9725</v>
      </c>
      <c r="P5" s="13">
        <v>8641</v>
      </c>
      <c r="Q5" s="13">
        <v>12626</v>
      </c>
    </row>
    <row r="6" spans="1:17" ht="18" customHeight="1" x14ac:dyDescent="0.15">
      <c r="A6" s="11" t="s">
        <v>33</v>
      </c>
      <c r="B6" s="14"/>
      <c r="C6" s="14"/>
      <c r="D6" s="14">
        <v>550992</v>
      </c>
      <c r="E6" s="14">
        <v>635068</v>
      </c>
      <c r="F6" s="14">
        <v>597571</v>
      </c>
      <c r="G6" s="14">
        <v>559831</v>
      </c>
      <c r="H6" s="14">
        <v>487678</v>
      </c>
      <c r="I6" s="14">
        <v>459668</v>
      </c>
      <c r="J6" s="14">
        <v>478888</v>
      </c>
      <c r="K6" s="14">
        <v>394474</v>
      </c>
      <c r="L6" s="14">
        <v>378628</v>
      </c>
      <c r="M6" s="14">
        <v>355321</v>
      </c>
      <c r="N6" s="14">
        <v>327514</v>
      </c>
      <c r="O6" s="14">
        <v>306231</v>
      </c>
      <c r="P6" s="14">
        <v>272092</v>
      </c>
      <c r="Q6" s="14">
        <v>246661</v>
      </c>
    </row>
    <row r="7" spans="1:17" ht="18" customHeight="1" x14ac:dyDescent="0.15">
      <c r="A7" s="11" t="s">
        <v>34</v>
      </c>
      <c r="B7" s="14"/>
      <c r="C7" s="14"/>
      <c r="D7" s="14">
        <v>47688</v>
      </c>
      <c r="E7" s="14">
        <v>44425</v>
      </c>
      <c r="F7" s="14">
        <v>48394</v>
      </c>
      <c r="G7" s="14">
        <v>53740</v>
      </c>
      <c r="H7" s="14">
        <v>55408</v>
      </c>
      <c r="I7" s="14">
        <v>52999</v>
      </c>
      <c r="J7" s="14">
        <v>53259</v>
      </c>
      <c r="K7" s="14">
        <v>53224</v>
      </c>
      <c r="L7" s="14">
        <v>52492</v>
      </c>
      <c r="M7" s="14">
        <v>52455</v>
      </c>
      <c r="N7" s="14">
        <v>51349</v>
      </c>
      <c r="O7" s="14">
        <v>51427</v>
      </c>
      <c r="P7" s="14">
        <v>50554</v>
      </c>
      <c r="Q7" s="14">
        <v>48339</v>
      </c>
    </row>
    <row r="8" spans="1:17" ht="18" customHeight="1" x14ac:dyDescent="0.15">
      <c r="A8" s="11" t="s">
        <v>35</v>
      </c>
      <c r="B8" s="14"/>
      <c r="C8" s="14"/>
      <c r="D8" s="14">
        <v>267425</v>
      </c>
      <c r="E8" s="14">
        <v>332101</v>
      </c>
      <c r="F8" s="14">
        <v>235795</v>
      </c>
      <c r="G8" s="14">
        <v>186473</v>
      </c>
      <c r="H8" s="14">
        <v>196411</v>
      </c>
      <c r="I8" s="14">
        <v>127804</v>
      </c>
      <c r="J8" s="14">
        <v>102058</v>
      </c>
      <c r="K8" s="14">
        <v>109062</v>
      </c>
      <c r="L8" s="14">
        <v>84300</v>
      </c>
      <c r="M8" s="14">
        <v>105339</v>
      </c>
      <c r="N8" s="14">
        <v>97886</v>
      </c>
      <c r="O8" s="14">
        <v>88924</v>
      </c>
      <c r="P8" s="14">
        <v>79071</v>
      </c>
      <c r="Q8" s="14">
        <v>73584</v>
      </c>
    </row>
    <row r="9" spans="1:17" ht="18" customHeight="1" x14ac:dyDescent="0.15">
      <c r="A9" s="11" t="s">
        <v>36</v>
      </c>
      <c r="B9" s="13"/>
      <c r="C9" s="13"/>
      <c r="D9" s="13">
        <v>1181919</v>
      </c>
      <c r="E9" s="13">
        <v>1320419</v>
      </c>
      <c r="F9" s="13">
        <v>1552847</v>
      </c>
      <c r="G9" s="13">
        <v>1684677</v>
      </c>
      <c r="H9" s="13">
        <v>1764728</v>
      </c>
      <c r="I9" s="13">
        <v>1841019</v>
      </c>
      <c r="J9" s="13">
        <v>1821025</v>
      </c>
      <c r="K9" s="13">
        <v>1761186</v>
      </c>
      <c r="L9" s="13">
        <v>1833038</v>
      </c>
      <c r="M9" s="13">
        <v>1755612</v>
      </c>
      <c r="N9" s="13">
        <v>1726226</v>
      </c>
      <c r="O9" s="13">
        <v>1701844</v>
      </c>
      <c r="P9" s="13">
        <v>1540891</v>
      </c>
      <c r="Q9" s="13">
        <v>1502038</v>
      </c>
    </row>
    <row r="10" spans="1:17" ht="18" customHeight="1" x14ac:dyDescent="0.15">
      <c r="A10" s="11" t="s">
        <v>37</v>
      </c>
      <c r="B10" s="13"/>
      <c r="C10" s="13"/>
      <c r="D10" s="13">
        <v>1077565</v>
      </c>
      <c r="E10" s="13">
        <v>1182192</v>
      </c>
      <c r="F10" s="13">
        <v>1433701</v>
      </c>
      <c r="G10" s="13">
        <v>1568070</v>
      </c>
      <c r="H10" s="13">
        <v>1649983</v>
      </c>
      <c r="I10" s="13">
        <v>1728359</v>
      </c>
      <c r="J10" s="13">
        <v>1675128</v>
      </c>
      <c r="K10" s="13">
        <v>1618989</v>
      </c>
      <c r="L10" s="13">
        <v>1694569</v>
      </c>
      <c r="M10" s="13">
        <v>1620649</v>
      </c>
      <c r="N10" s="13">
        <v>1588960</v>
      </c>
      <c r="O10" s="13">
        <v>1557675</v>
      </c>
      <c r="P10" s="13">
        <v>1403605</v>
      </c>
      <c r="Q10" s="13">
        <v>1366954</v>
      </c>
    </row>
    <row r="11" spans="1:17" ht="18" customHeight="1" x14ac:dyDescent="0.15">
      <c r="A11" s="11" t="s">
        <v>38</v>
      </c>
      <c r="B11" s="13"/>
      <c r="C11" s="13"/>
      <c r="D11" s="13">
        <v>8741</v>
      </c>
      <c r="E11" s="13">
        <v>9234</v>
      </c>
      <c r="F11" s="13">
        <v>9940</v>
      </c>
      <c r="G11" s="13">
        <v>9662</v>
      </c>
      <c r="H11" s="13">
        <v>9703</v>
      </c>
      <c r="I11" s="13">
        <v>10511</v>
      </c>
      <c r="J11" s="13">
        <v>10682</v>
      </c>
      <c r="K11" s="13">
        <v>10576</v>
      </c>
      <c r="L11" s="13">
        <v>11044</v>
      </c>
      <c r="M11" s="13">
        <v>11714</v>
      </c>
      <c r="N11" s="13">
        <v>12189</v>
      </c>
      <c r="O11" s="13">
        <v>12360</v>
      </c>
      <c r="P11" s="13">
        <v>13186</v>
      </c>
      <c r="Q11" s="13">
        <v>13327</v>
      </c>
    </row>
    <row r="12" spans="1:17" ht="18" customHeight="1" x14ac:dyDescent="0.15">
      <c r="A12" s="11" t="s">
        <v>39</v>
      </c>
      <c r="B12" s="13"/>
      <c r="C12" s="13"/>
      <c r="D12" s="13">
        <v>173805</v>
      </c>
      <c r="E12" s="13">
        <v>167603</v>
      </c>
      <c r="F12" s="13">
        <v>168679</v>
      </c>
      <c r="G12" s="13">
        <v>160634</v>
      </c>
      <c r="H12" s="13">
        <v>153517</v>
      </c>
      <c r="I12" s="13">
        <v>142515</v>
      </c>
      <c r="J12" s="13">
        <v>159961</v>
      </c>
      <c r="K12" s="13">
        <v>157353</v>
      </c>
      <c r="L12" s="13">
        <v>162094</v>
      </c>
      <c r="M12" s="13">
        <v>156403</v>
      </c>
      <c r="N12" s="13">
        <v>151633</v>
      </c>
      <c r="O12" s="13">
        <v>142516</v>
      </c>
      <c r="P12" s="13">
        <v>140105</v>
      </c>
      <c r="Q12" s="13">
        <v>136681</v>
      </c>
    </row>
    <row r="13" spans="1:17" ht="18" customHeight="1" x14ac:dyDescent="0.15">
      <c r="A13" s="11" t="s">
        <v>40</v>
      </c>
      <c r="B13" s="13"/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/>
      <c r="D14" s="13">
        <v>75081</v>
      </c>
      <c r="E14" s="13">
        <v>85901</v>
      </c>
      <c r="F14" s="13">
        <v>53375</v>
      </c>
      <c r="G14" s="13">
        <v>33731</v>
      </c>
      <c r="H14" s="13">
        <v>33099</v>
      </c>
      <c r="I14" s="13">
        <v>56482</v>
      </c>
      <c r="J14" s="13">
        <v>47718</v>
      </c>
      <c r="K14" s="13">
        <v>35883</v>
      </c>
      <c r="L14" s="13">
        <v>28492</v>
      </c>
      <c r="M14" s="13">
        <v>21320</v>
      </c>
      <c r="N14" s="13">
        <v>21677</v>
      </c>
      <c r="O14" s="13">
        <v>13130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653678</v>
      </c>
      <c r="E17" s="14">
        <f t="shared" si="1"/>
        <v>682965</v>
      </c>
      <c r="F17" s="14">
        <f t="shared" si="1"/>
        <v>734589</v>
      </c>
      <c r="G17" s="14">
        <f t="shared" si="1"/>
        <v>714269</v>
      </c>
      <c r="H17" s="14">
        <f t="shared" si="1"/>
        <v>720180</v>
      </c>
      <c r="I17" s="14">
        <f t="shared" si="1"/>
        <v>696890</v>
      </c>
      <c r="J17" s="14">
        <f t="shared" si="1"/>
        <v>674342</v>
      </c>
      <c r="K17" s="14">
        <f t="shared" si="1"/>
        <v>655390</v>
      </c>
      <c r="L17" s="14">
        <f t="shared" si="1"/>
        <v>646235</v>
      </c>
      <c r="M17" s="14">
        <f t="shared" si="1"/>
        <v>619120</v>
      </c>
      <c r="N17" s="14">
        <f t="shared" si="1"/>
        <v>579048</v>
      </c>
      <c r="O17" s="14">
        <f t="shared" si="1"/>
        <v>562906</v>
      </c>
      <c r="P17" s="14">
        <f t="shared" si="1"/>
        <v>544063</v>
      </c>
      <c r="Q17" s="14">
        <f>SUM(Q18:Q21)</f>
        <v>508248</v>
      </c>
    </row>
    <row r="18" spans="1:17" ht="18" customHeight="1" x14ac:dyDescent="0.15">
      <c r="A18" s="11" t="s">
        <v>45</v>
      </c>
      <c r="B18" s="14"/>
      <c r="C18" s="14"/>
      <c r="D18" s="14">
        <v>471095</v>
      </c>
      <c r="E18" s="14">
        <v>479627</v>
      </c>
      <c r="F18" s="14">
        <v>490760</v>
      </c>
      <c r="G18" s="14">
        <v>462971</v>
      </c>
      <c r="H18" s="14">
        <v>453776</v>
      </c>
      <c r="I18" s="14">
        <v>419130</v>
      </c>
      <c r="J18" s="14">
        <v>400361</v>
      </c>
      <c r="K18" s="14">
        <v>391145</v>
      </c>
      <c r="L18" s="14">
        <v>368618</v>
      </c>
      <c r="M18" s="14">
        <v>395665</v>
      </c>
      <c r="N18" s="14">
        <v>360702</v>
      </c>
      <c r="O18" s="14">
        <v>346586</v>
      </c>
      <c r="P18" s="14">
        <v>342487</v>
      </c>
      <c r="Q18" s="14">
        <v>311138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182583</v>
      </c>
      <c r="E20" s="13">
        <v>203338</v>
      </c>
      <c r="F20" s="13">
        <v>243829</v>
      </c>
      <c r="G20" s="13">
        <v>251298</v>
      </c>
      <c r="H20" s="13">
        <v>266404</v>
      </c>
      <c r="I20" s="13">
        <v>277760</v>
      </c>
      <c r="J20" s="13">
        <v>273981</v>
      </c>
      <c r="K20" s="13">
        <v>264245</v>
      </c>
      <c r="L20" s="13">
        <v>277617</v>
      </c>
      <c r="M20" s="13">
        <v>223455</v>
      </c>
      <c r="N20" s="13">
        <v>218346</v>
      </c>
      <c r="O20" s="13">
        <v>216320</v>
      </c>
      <c r="P20" s="13">
        <v>201576</v>
      </c>
      <c r="Q20" s="13">
        <v>197110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0</v>
      </c>
      <c r="D22" s="14">
        <f t="shared" si="2"/>
        <v>2967139</v>
      </c>
      <c r="E22" s="14">
        <f t="shared" si="2"/>
        <v>3285752</v>
      </c>
      <c r="F22" s="14">
        <f t="shared" si="2"/>
        <v>3409757</v>
      </c>
      <c r="G22" s="14">
        <f t="shared" si="2"/>
        <v>3411596</v>
      </c>
      <c r="H22" s="14">
        <f t="shared" si="2"/>
        <v>3429158</v>
      </c>
      <c r="I22" s="14">
        <f t="shared" si="2"/>
        <v>3399518</v>
      </c>
      <c r="J22" s="14">
        <f t="shared" si="2"/>
        <v>3359207</v>
      </c>
      <c r="K22" s="14">
        <f t="shared" si="2"/>
        <v>3188181</v>
      </c>
      <c r="L22" s="14">
        <f t="shared" si="2"/>
        <v>3207276</v>
      </c>
      <c r="M22" s="14">
        <f t="shared" si="2"/>
        <v>3088575</v>
      </c>
      <c r="N22" s="14">
        <f t="shared" si="2"/>
        <v>2979173</v>
      </c>
      <c r="O22" s="14">
        <f t="shared" si="2"/>
        <v>2889063</v>
      </c>
      <c r="P22" s="14">
        <f t="shared" si="2"/>
        <v>2648603</v>
      </c>
      <c r="Q22" s="14">
        <f>+Q4+Q9+Q11+Q12+Q13+Q14+Q15+Q16+Q17</f>
        <v>2541504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[5]財政指標!$M$1</f>
        <v>藤原町</v>
      </c>
      <c r="P30" s="55"/>
      <c r="Q30" s="55" t="str">
        <f>[5]財政指標!$M$1</f>
        <v>藤原町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 t="e">
        <f t="shared" si="3"/>
        <v>#DIV/0!</v>
      </c>
      <c r="D33" s="25">
        <f t="shared" ref="D33:Q48" si="4">D4/D$22*100</f>
        <v>29.453119654994254</v>
      </c>
      <c r="E33" s="25">
        <f t="shared" si="4"/>
        <v>31.031861199506235</v>
      </c>
      <c r="F33" s="25">
        <f t="shared" si="4"/>
        <v>26.111156894758192</v>
      </c>
      <c r="G33" s="25">
        <f t="shared" si="4"/>
        <v>23.702190997996244</v>
      </c>
      <c r="H33" s="25">
        <f t="shared" si="4"/>
        <v>21.810922681311272</v>
      </c>
      <c r="I33" s="25">
        <f t="shared" si="4"/>
        <v>19.182160529816286</v>
      </c>
      <c r="J33" s="25">
        <f t="shared" si="4"/>
        <v>19.215219544374609</v>
      </c>
      <c r="K33" s="25">
        <f t="shared" si="4"/>
        <v>17.809308819041327</v>
      </c>
      <c r="L33" s="25">
        <f t="shared" si="4"/>
        <v>16.411839829188381</v>
      </c>
      <c r="M33" s="25">
        <f t="shared" si="4"/>
        <v>16.97889803550181</v>
      </c>
      <c r="N33" s="25">
        <f t="shared" si="4"/>
        <v>16.393811302666879</v>
      </c>
      <c r="O33" s="25">
        <f t="shared" si="4"/>
        <v>15.794290397959475</v>
      </c>
      <c r="P33" s="25">
        <f t="shared" si="4"/>
        <v>15.49337518684378</v>
      </c>
      <c r="Q33" s="25">
        <f t="shared" si="4"/>
        <v>14.999386190224371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 t="e">
        <f t="shared" si="3"/>
        <v>#DIV/0!</v>
      </c>
      <c r="D34" s="25">
        <f t="shared" si="4"/>
        <v>0.26321651934742524</v>
      </c>
      <c r="E34" s="25">
        <f t="shared" si="4"/>
        <v>0.24457110579252481</v>
      </c>
      <c r="F34" s="25">
        <f t="shared" si="4"/>
        <v>0.25124957584954</v>
      </c>
      <c r="G34" s="25">
        <f t="shared" si="4"/>
        <v>0.25146588283020616</v>
      </c>
      <c r="H34" s="25">
        <f t="shared" si="4"/>
        <v>0.24594958879118428</v>
      </c>
      <c r="I34" s="25">
        <f t="shared" si="4"/>
        <v>0.34210732227333407</v>
      </c>
      <c r="J34" s="25">
        <f t="shared" si="4"/>
        <v>0.33561492340305316</v>
      </c>
      <c r="K34" s="25">
        <f t="shared" si="4"/>
        <v>0.34605939876060987</v>
      </c>
      <c r="L34" s="25">
        <f t="shared" si="4"/>
        <v>0.341504753566578</v>
      </c>
      <c r="M34" s="25">
        <f t="shared" si="4"/>
        <v>0.36557312029010142</v>
      </c>
      <c r="N34" s="25">
        <f t="shared" si="4"/>
        <v>0.39108168609207994</v>
      </c>
      <c r="O34" s="25">
        <f t="shared" si="4"/>
        <v>0.33661432789800705</v>
      </c>
      <c r="P34" s="25">
        <f t="shared" si="4"/>
        <v>0.32624745950978684</v>
      </c>
      <c r="Q34" s="25">
        <f t="shared" si="4"/>
        <v>0.49679245045453396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 t="e">
        <f t="shared" si="3"/>
        <v>#DIV/0!</v>
      </c>
      <c r="D35" s="25">
        <f t="shared" si="4"/>
        <v>18.569807481213385</v>
      </c>
      <c r="E35" s="25">
        <f t="shared" si="4"/>
        <v>19.327934670662909</v>
      </c>
      <c r="F35" s="25">
        <f t="shared" si="4"/>
        <v>17.525325118476186</v>
      </c>
      <c r="G35" s="25">
        <f t="shared" si="4"/>
        <v>16.409651084126022</v>
      </c>
      <c r="H35" s="25">
        <f t="shared" si="4"/>
        <v>14.221508603569738</v>
      </c>
      <c r="I35" s="25">
        <f t="shared" si="4"/>
        <v>13.521563939358462</v>
      </c>
      <c r="J35" s="25">
        <f t="shared" si="4"/>
        <v>14.255983629469693</v>
      </c>
      <c r="K35" s="25">
        <f t="shared" si="4"/>
        <v>12.373011444456885</v>
      </c>
      <c r="L35" s="25">
        <f t="shared" si="4"/>
        <v>11.805282738373624</v>
      </c>
      <c r="M35" s="25">
        <f t="shared" si="4"/>
        <v>11.504366900593316</v>
      </c>
      <c r="N35" s="25">
        <f t="shared" si="4"/>
        <v>10.993453552378462</v>
      </c>
      <c r="O35" s="25">
        <f t="shared" si="4"/>
        <v>10.59966501249713</v>
      </c>
      <c r="P35" s="25">
        <f t="shared" si="4"/>
        <v>10.273038277159694</v>
      </c>
      <c r="Q35" s="25">
        <f t="shared" si="4"/>
        <v>9.7053162222054343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 t="e">
        <f t="shared" si="3"/>
        <v>#DIV/0!</v>
      </c>
      <c r="D36" s="25">
        <f t="shared" si="4"/>
        <v>1.6072047854852771</v>
      </c>
      <c r="E36" s="25">
        <f t="shared" si="4"/>
        <v>1.3520496982121595</v>
      </c>
      <c r="F36" s="25">
        <f t="shared" si="4"/>
        <v>1.4192800249401938</v>
      </c>
      <c r="G36" s="25">
        <f t="shared" si="4"/>
        <v>1.575215822741028</v>
      </c>
      <c r="H36" s="25">
        <f t="shared" si="4"/>
        <v>1.6157902318878279</v>
      </c>
      <c r="I36" s="25">
        <f t="shared" si="4"/>
        <v>1.5590151309685667</v>
      </c>
      <c r="J36" s="25">
        <f t="shared" si="4"/>
        <v>1.5854634739687075</v>
      </c>
      <c r="K36" s="25">
        <f t="shared" si="4"/>
        <v>1.6694158832262034</v>
      </c>
      <c r="L36" s="25">
        <f t="shared" si="4"/>
        <v>1.6366536587434322</v>
      </c>
      <c r="M36" s="25">
        <f t="shared" si="4"/>
        <v>1.6983560379786793</v>
      </c>
      <c r="N36" s="25">
        <f t="shared" si="4"/>
        <v>1.7235991330479969</v>
      </c>
      <c r="O36" s="25">
        <f t="shared" si="4"/>
        <v>1.7800581018828594</v>
      </c>
      <c r="P36" s="25">
        <f t="shared" si="4"/>
        <v>1.9087043245061643</v>
      </c>
      <c r="Q36" s="25">
        <f t="shared" si="4"/>
        <v>1.9019840220593789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 t="e">
        <f t="shared" si="3"/>
        <v>#DIV/0!</v>
      </c>
      <c r="D37" s="25">
        <f t="shared" si="4"/>
        <v>9.012890868948169</v>
      </c>
      <c r="E37" s="25">
        <f t="shared" si="4"/>
        <v>10.107305724838636</v>
      </c>
      <c r="F37" s="25">
        <f t="shared" si="4"/>
        <v>6.9153021754922719</v>
      </c>
      <c r="G37" s="25">
        <f t="shared" si="4"/>
        <v>5.4658582082989895</v>
      </c>
      <c r="H37" s="25">
        <f t="shared" si="4"/>
        <v>5.727674257062521</v>
      </c>
      <c r="I37" s="25">
        <f t="shared" si="4"/>
        <v>3.7594741372159226</v>
      </c>
      <c r="J37" s="25">
        <f t="shared" si="4"/>
        <v>3.0381575175331559</v>
      </c>
      <c r="K37" s="25">
        <f t="shared" si="4"/>
        <v>3.4208220925976285</v>
      </c>
      <c r="L37" s="25">
        <f t="shared" si="4"/>
        <v>2.62839867850475</v>
      </c>
      <c r="M37" s="25">
        <f t="shared" si="4"/>
        <v>3.4106019766397129</v>
      </c>
      <c r="N37" s="25">
        <f t="shared" si="4"/>
        <v>3.2856769311483425</v>
      </c>
      <c r="O37" s="25">
        <f t="shared" si="4"/>
        <v>3.0779529556814786</v>
      </c>
      <c r="P37" s="25">
        <f t="shared" si="4"/>
        <v>2.9853851256681354</v>
      </c>
      <c r="Q37" s="25">
        <f t="shared" si="4"/>
        <v>2.8952934955050238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 t="e">
        <f t="shared" si="3"/>
        <v>#DIV/0!</v>
      </c>
      <c r="D38" s="25">
        <f t="shared" si="4"/>
        <v>39.833624242072915</v>
      </c>
      <c r="E38" s="25">
        <f t="shared" si="4"/>
        <v>40.18620394965901</v>
      </c>
      <c r="F38" s="25">
        <f t="shared" si="4"/>
        <v>45.541280507672546</v>
      </c>
      <c r="G38" s="25">
        <f t="shared" si="4"/>
        <v>49.380905593745567</v>
      </c>
      <c r="H38" s="25">
        <f t="shared" si="4"/>
        <v>51.462428969443806</v>
      </c>
      <c r="I38" s="25">
        <f t="shared" si="4"/>
        <v>54.155294956520308</v>
      </c>
      <c r="J38" s="25">
        <f t="shared" si="4"/>
        <v>54.209966816573072</v>
      </c>
      <c r="K38" s="25">
        <f t="shared" si="4"/>
        <v>55.241092020810612</v>
      </c>
      <c r="L38" s="25">
        <f t="shared" si="4"/>
        <v>57.152487032609599</v>
      </c>
      <c r="M38" s="25">
        <f t="shared" si="4"/>
        <v>56.842135936475557</v>
      </c>
      <c r="N38" s="25">
        <f t="shared" si="4"/>
        <v>57.943127169855522</v>
      </c>
      <c r="O38" s="25">
        <f t="shared" si="4"/>
        <v>58.906434369897788</v>
      </c>
      <c r="P38" s="25">
        <f t="shared" si="4"/>
        <v>58.177499610171857</v>
      </c>
      <c r="Q38" s="25">
        <f t="shared" si="4"/>
        <v>59.100359472186547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 t="e">
        <f t="shared" si="3"/>
        <v>#DIV/0!</v>
      </c>
      <c r="D39" s="25">
        <f t="shared" si="4"/>
        <v>36.316633632600293</v>
      </c>
      <c r="E39" s="25">
        <f t="shared" si="4"/>
        <v>35.979343541448046</v>
      </c>
      <c r="F39" s="25">
        <f t="shared" si="4"/>
        <v>42.047013907442668</v>
      </c>
      <c r="G39" s="25">
        <f t="shared" si="4"/>
        <v>45.962945202186894</v>
      </c>
      <c r="H39" s="25">
        <f t="shared" si="4"/>
        <v>48.116272274418385</v>
      </c>
      <c r="I39" s="25">
        <f t="shared" si="4"/>
        <v>50.841295736630897</v>
      </c>
      <c r="J39" s="25">
        <f t="shared" si="4"/>
        <v>49.866769151171688</v>
      </c>
      <c r="K39" s="25">
        <f t="shared" si="4"/>
        <v>50.780962561410412</v>
      </c>
      <c r="L39" s="25">
        <f t="shared" si="4"/>
        <v>52.835147333749887</v>
      </c>
      <c r="M39" s="25">
        <f t="shared" si="4"/>
        <v>52.472386132763496</v>
      </c>
      <c r="N39" s="25">
        <f t="shared" si="4"/>
        <v>53.335606894933598</v>
      </c>
      <c r="O39" s="25">
        <f t="shared" si="4"/>
        <v>53.916269738666131</v>
      </c>
      <c r="P39" s="25">
        <f t="shared" si="4"/>
        <v>52.994163338182432</v>
      </c>
      <c r="Q39" s="25">
        <f t="shared" si="4"/>
        <v>53.785238976605974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 t="e">
        <f t="shared" si="3"/>
        <v>#DIV/0!</v>
      </c>
      <c r="D40" s="25">
        <f t="shared" si="4"/>
        <v>0.29459354617360362</v>
      </c>
      <c r="E40" s="25">
        <f t="shared" si="4"/>
        <v>0.2810315568551735</v>
      </c>
      <c r="F40" s="25">
        <f t="shared" si="4"/>
        <v>0.29151637492055887</v>
      </c>
      <c r="G40" s="25">
        <f t="shared" si="4"/>
        <v>0.28321055599783795</v>
      </c>
      <c r="H40" s="25">
        <f t="shared" si="4"/>
        <v>0.28295575765246161</v>
      </c>
      <c r="I40" s="25">
        <f t="shared" si="4"/>
        <v>0.30919089117927895</v>
      </c>
      <c r="J40" s="25">
        <f t="shared" si="4"/>
        <v>0.31799171649737573</v>
      </c>
      <c r="K40" s="25">
        <f t="shared" si="4"/>
        <v>0.33172520631670538</v>
      </c>
      <c r="L40" s="25">
        <f t="shared" si="4"/>
        <v>0.34434205225867687</v>
      </c>
      <c r="M40" s="25">
        <f t="shared" si="4"/>
        <v>0.37926875662724718</v>
      </c>
      <c r="N40" s="25">
        <f t="shared" si="4"/>
        <v>0.40914038896029203</v>
      </c>
      <c r="O40" s="25">
        <f t="shared" si="4"/>
        <v>0.42782036944158019</v>
      </c>
      <c r="P40" s="25">
        <f t="shared" si="4"/>
        <v>0.49784735575697825</v>
      </c>
      <c r="Q40" s="25">
        <f t="shared" si="4"/>
        <v>0.52437454357734636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 t="e">
        <f t="shared" si="3"/>
        <v>#DIV/0!</v>
      </c>
      <c r="D41" s="25">
        <f t="shared" si="4"/>
        <v>5.8576628867066898</v>
      </c>
      <c r="E41" s="25">
        <f t="shared" si="4"/>
        <v>5.1009023200777177</v>
      </c>
      <c r="F41" s="25">
        <f t="shared" si="4"/>
        <v>4.9469507651131739</v>
      </c>
      <c r="G41" s="25">
        <f t="shared" si="4"/>
        <v>4.7084707567953537</v>
      </c>
      <c r="H41" s="25">
        <f t="shared" si="4"/>
        <v>4.4768132585316858</v>
      </c>
      <c r="I41" s="25">
        <f t="shared" si="4"/>
        <v>4.1922119547535859</v>
      </c>
      <c r="J41" s="25">
        <f t="shared" si="4"/>
        <v>4.7618679051335624</v>
      </c>
      <c r="K41" s="25">
        <f t="shared" si="4"/>
        <v>4.9355102486339391</v>
      </c>
      <c r="L41" s="25">
        <f t="shared" si="4"/>
        <v>5.0539460900776856</v>
      </c>
      <c r="M41" s="25">
        <f t="shared" si="4"/>
        <v>5.0639210639210637</v>
      </c>
      <c r="N41" s="25">
        <f t="shared" si="4"/>
        <v>5.0897682007724958</v>
      </c>
      <c r="O41" s="25">
        <f t="shared" si="4"/>
        <v>4.932948848813612</v>
      </c>
      <c r="P41" s="25">
        <f t="shared" si="4"/>
        <v>5.2897697389907057</v>
      </c>
      <c r="Q41" s="25">
        <f t="shared" si="4"/>
        <v>5.3779573040215558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 t="e">
        <f t="shared" si="3"/>
        <v>#DIV/0!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 t="e">
        <f t="shared" si="3"/>
        <v>#DIV/0!</v>
      </c>
      <c r="D43" s="25">
        <f t="shared" si="4"/>
        <v>2.5304173481592875</v>
      </c>
      <c r="E43" s="25">
        <f t="shared" si="4"/>
        <v>2.6143482526983166</v>
      </c>
      <c r="F43" s="25">
        <f t="shared" si="4"/>
        <v>1.5653608160346908</v>
      </c>
      <c r="G43" s="25">
        <f t="shared" si="4"/>
        <v>0.98871613168733918</v>
      </c>
      <c r="H43" s="25">
        <f t="shared" si="4"/>
        <v>0.96522236654012439</v>
      </c>
      <c r="I43" s="25">
        <f t="shared" si="4"/>
        <v>1.6614708320414835</v>
      </c>
      <c r="J43" s="25">
        <f t="shared" si="4"/>
        <v>1.4205138296032367</v>
      </c>
      <c r="K43" s="25">
        <f t="shared" si="4"/>
        <v>1.1255007165527928</v>
      </c>
      <c r="L43" s="25">
        <f t="shared" si="4"/>
        <v>0.88835510258549621</v>
      </c>
      <c r="M43" s="25">
        <f t="shared" si="4"/>
        <v>0.69028597330484132</v>
      </c>
      <c r="N43" s="25">
        <f t="shared" si="4"/>
        <v>0.72761803359522925</v>
      </c>
      <c r="O43" s="25">
        <f t="shared" si="4"/>
        <v>0.45447260928543265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 t="e">
        <f t="shared" si="3"/>
        <v>#DIV/0!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 t="e">
        <f t="shared" si="3"/>
        <v>#DIV/0!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 t="e">
        <f t="shared" si="3"/>
        <v>#DIV/0!</v>
      </c>
      <c r="D46" s="25">
        <f t="shared" si="4"/>
        <v>22.030582321893245</v>
      </c>
      <c r="E46" s="25">
        <f t="shared" si="4"/>
        <v>20.785652721203547</v>
      </c>
      <c r="F46" s="25">
        <f t="shared" si="4"/>
        <v>21.543734641500844</v>
      </c>
      <c r="G46" s="25">
        <f t="shared" si="4"/>
        <v>20.936505963777659</v>
      </c>
      <c r="H46" s="25">
        <f t="shared" si="4"/>
        <v>21.001656966520642</v>
      </c>
      <c r="I46" s="25">
        <f t="shared" si="4"/>
        <v>20.499670835689059</v>
      </c>
      <c r="J46" s="25">
        <f t="shared" si="4"/>
        <v>20.074440187818137</v>
      </c>
      <c r="K46" s="25">
        <f t="shared" si="4"/>
        <v>20.556862988644621</v>
      </c>
      <c r="L46" s="25">
        <f t="shared" si="4"/>
        <v>20.149029893280154</v>
      </c>
      <c r="M46" s="25">
        <f t="shared" si="4"/>
        <v>20.045490234169481</v>
      </c>
      <c r="N46" s="25">
        <f t="shared" si="4"/>
        <v>19.436534904149575</v>
      </c>
      <c r="O46" s="25">
        <f t="shared" si="4"/>
        <v>19.484033404602116</v>
      </c>
      <c r="P46" s="25">
        <f t="shared" si="4"/>
        <v>20.54150810823668</v>
      </c>
      <c r="Q46" s="25">
        <f t="shared" si="4"/>
        <v>19.997922489990181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 t="e">
        <f t="shared" si="3"/>
        <v>#DIV/0!</v>
      </c>
      <c r="D47" s="25">
        <f t="shared" si="4"/>
        <v>15.877078896539732</v>
      </c>
      <c r="E47" s="25">
        <f t="shared" si="4"/>
        <v>14.597175928067607</v>
      </c>
      <c r="F47" s="25">
        <f t="shared" si="4"/>
        <v>14.39281450261705</v>
      </c>
      <c r="G47" s="25">
        <f t="shared" si="4"/>
        <v>13.570510693528776</v>
      </c>
      <c r="H47" s="25">
        <f t="shared" si="4"/>
        <v>13.232869409925119</v>
      </c>
      <c r="I47" s="25">
        <f t="shared" si="4"/>
        <v>12.329100772521281</v>
      </c>
      <c r="J47" s="25">
        <f t="shared" si="4"/>
        <v>11.918318817506632</v>
      </c>
      <c r="K47" s="25">
        <f t="shared" si="4"/>
        <v>12.268594537135751</v>
      </c>
      <c r="L47" s="25">
        <f t="shared" si="4"/>
        <v>11.49317988224275</v>
      </c>
      <c r="M47" s="25">
        <f t="shared" si="4"/>
        <v>12.810600357770168</v>
      </c>
      <c r="N47" s="25">
        <f t="shared" si="4"/>
        <v>12.107453981356571</v>
      </c>
      <c r="O47" s="25">
        <f t="shared" si="4"/>
        <v>11.99648467340449</v>
      </c>
      <c r="P47" s="25">
        <f t="shared" si="4"/>
        <v>12.930854491971806</v>
      </c>
      <c r="Q47" s="25">
        <f t="shared" si="4"/>
        <v>12.242278587796832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 t="e">
        <f t="shared" si="3"/>
        <v>#DIV/0!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 t="e">
        <f t="shared" si="3"/>
        <v>#DIV/0!</v>
      </c>
      <c r="D49" s="25">
        <f t="shared" ref="D49:Q49" si="5">D20/D$22*100</f>
        <v>6.1535034253535139</v>
      </c>
      <c r="E49" s="25">
        <f t="shared" si="5"/>
        <v>6.1884767931359397</v>
      </c>
      <c r="F49" s="25">
        <f t="shared" si="5"/>
        <v>7.1509201388837971</v>
      </c>
      <c r="G49" s="25">
        <f t="shared" si="5"/>
        <v>7.36599527024888</v>
      </c>
      <c r="H49" s="25">
        <f t="shared" si="5"/>
        <v>7.7687875565955258</v>
      </c>
      <c r="I49" s="25">
        <f t="shared" si="5"/>
        <v>8.1705700631677782</v>
      </c>
      <c r="J49" s="25">
        <f t="shared" si="5"/>
        <v>8.1561213703115047</v>
      </c>
      <c r="K49" s="25">
        <f t="shared" si="5"/>
        <v>8.2882684515088698</v>
      </c>
      <c r="L49" s="25">
        <f t="shared" si="5"/>
        <v>8.6558500110374048</v>
      </c>
      <c r="M49" s="25">
        <f t="shared" si="5"/>
        <v>7.2348898763993104</v>
      </c>
      <c r="N49" s="25">
        <f t="shared" si="5"/>
        <v>7.3290809227930032</v>
      </c>
      <c r="O49" s="25">
        <f t="shared" si="5"/>
        <v>7.4875487311976237</v>
      </c>
      <c r="P49" s="25">
        <f t="shared" si="5"/>
        <v>7.6106536162648757</v>
      </c>
      <c r="Q49" s="25">
        <f t="shared" si="5"/>
        <v>7.7556439021933476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 t="e">
        <f t="shared" si="6"/>
        <v>#DIV/0!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 t="e">
        <f>+C33+C38+C40+C41+C42+C43+C44+C45+C46</f>
        <v>#DIV/0!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100.00000000000001</v>
      </c>
      <c r="G51" s="26">
        <f t="shared" si="7"/>
        <v>100</v>
      </c>
      <c r="H51" s="26">
        <f t="shared" si="7"/>
        <v>99.999999999999986</v>
      </c>
      <c r="I51" s="26">
        <f t="shared" si="7"/>
        <v>100.00000000000001</v>
      </c>
      <c r="J51" s="26">
        <f t="shared" si="7"/>
        <v>99.999999999999986</v>
      </c>
      <c r="K51" s="26">
        <f t="shared" si="7"/>
        <v>100</v>
      </c>
      <c r="L51" s="26">
        <f t="shared" si="7"/>
        <v>100</v>
      </c>
      <c r="M51" s="26">
        <f>+M33+M38+M40+M41+M42+M43+M44+M45+M46</f>
        <v>99.999999999999986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274"/>
  <sheetViews>
    <sheetView view="pageBreakPreview" zoomScaleNormal="100" zoomScaleSheetLayoutView="100" workbookViewId="0">
      <pane xSplit="1" ySplit="3" topLeftCell="AB35" activePane="bottomRight" state="frozen"/>
      <selection pane="topRight" activeCell="B1" sqref="B1"/>
      <selection pane="bottomLeft" activeCell="A2" sqref="A2"/>
      <selection pane="bottomRight" activeCell="AI28" sqref="AI28"/>
    </sheetView>
  </sheetViews>
  <sheetFormatPr defaultColWidth="9" defaultRowHeight="12" x14ac:dyDescent="0.15"/>
  <cols>
    <col min="1" max="1" width="25.21875" style="15" customWidth="1"/>
    <col min="2" max="3" width="8.6640625" style="15" hidden="1" customWidth="1"/>
    <col min="4" max="32" width="9.77734375" style="15" customWidth="1"/>
    <col min="33" max="16384" width="9" style="15"/>
  </cols>
  <sheetData>
    <row r="1" spans="1:32" ht="18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8">
        <f>財政指標!$Y$1</f>
        <v>0</v>
      </c>
      <c r="M1" s="27"/>
      <c r="N1" s="27"/>
      <c r="O1" s="27"/>
      <c r="P1" s="27"/>
      <c r="Q1" s="27"/>
      <c r="U1" s="28">
        <f>財政指標!$Y$1</f>
        <v>0</v>
      </c>
      <c r="AE1" s="28">
        <f>財政指標!$Y$1</f>
        <v>0</v>
      </c>
    </row>
    <row r="2" spans="1:32" ht="18" customHeight="1" x14ac:dyDescent="0.15">
      <c r="L2" s="124" t="s">
        <v>148</v>
      </c>
      <c r="N2" s="35" t="s">
        <v>251</v>
      </c>
      <c r="V2" s="124" t="s">
        <v>148</v>
      </c>
      <c r="X2" s="18"/>
      <c r="Y2" s="18"/>
      <c r="AF2" s="124" t="s">
        <v>148</v>
      </c>
    </row>
    <row r="3" spans="1:32" ht="18" customHeight="1" x14ac:dyDescent="0.15">
      <c r="A3" s="12"/>
      <c r="B3" s="39" t="s">
        <v>168</v>
      </c>
      <c r="C3" s="39" t="s">
        <v>169</v>
      </c>
      <c r="D3" s="109" t="s">
        <v>170</v>
      </c>
      <c r="E3" s="109" t="s">
        <v>171</v>
      </c>
      <c r="F3" s="109" t="s">
        <v>172</v>
      </c>
      <c r="G3" s="109" t="s">
        <v>173</v>
      </c>
      <c r="H3" s="110" t="s">
        <v>174</v>
      </c>
      <c r="I3" s="109" t="s">
        <v>175</v>
      </c>
      <c r="J3" s="110" t="s">
        <v>176</v>
      </c>
      <c r="K3" s="110" t="s">
        <v>177</v>
      </c>
      <c r="L3" s="109" t="s">
        <v>178</v>
      </c>
      <c r="M3" s="109" t="s">
        <v>179</v>
      </c>
      <c r="N3" s="109" t="s">
        <v>180</v>
      </c>
      <c r="O3" s="109" t="s">
        <v>181</v>
      </c>
      <c r="P3" s="109" t="s">
        <v>182</v>
      </c>
      <c r="Q3" s="109" t="s">
        <v>183</v>
      </c>
      <c r="R3" s="39" t="s">
        <v>164</v>
      </c>
      <c r="S3" s="39" t="s">
        <v>252</v>
      </c>
      <c r="T3" s="39" t="s">
        <v>253</v>
      </c>
      <c r="U3" s="39" t="s">
        <v>261</v>
      </c>
      <c r="V3" s="39" t="s">
        <v>262</v>
      </c>
      <c r="W3" s="39" t="s">
        <v>263</v>
      </c>
      <c r="X3" s="39" t="s">
        <v>264</v>
      </c>
      <c r="Y3" s="39" t="s">
        <v>267</v>
      </c>
      <c r="Z3" s="39" t="s">
        <v>272</v>
      </c>
      <c r="AA3" s="39" t="s">
        <v>273</v>
      </c>
      <c r="AB3" s="39" t="s">
        <v>274</v>
      </c>
      <c r="AC3" s="39" t="s">
        <v>275</v>
      </c>
      <c r="AD3" s="39" t="s">
        <v>278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6" t="s">
        <v>51</v>
      </c>
      <c r="B4" s="16"/>
      <c r="C4" s="16"/>
      <c r="D4" s="134">
        <f>性質・日光市!D4+性質・今市市!D4+性質・足尾町!D4+性質・栗山村!D4+性質・藤原町!D4</f>
        <v>8616465</v>
      </c>
      <c r="E4" s="134">
        <f>性質・日光市!E4+性質・今市市!E4+性質・足尾町!E4+性質・栗山村!E4+性質・藤原町!E4</f>
        <v>9276950</v>
      </c>
      <c r="F4" s="134">
        <f>性質・日光市!F4+性質・今市市!F4+性質・足尾町!F4+性質・栗山村!F4+性質・藤原町!F4</f>
        <v>9500767</v>
      </c>
      <c r="G4" s="134">
        <f>性質・日光市!G4+性質・今市市!G4+性質・足尾町!G4+性質・栗山村!G4+性質・藤原町!G4</f>
        <v>9731830</v>
      </c>
      <c r="H4" s="134">
        <f>性質・日光市!H4+性質・今市市!H4+性質・足尾町!H4+性質・栗山村!H4+性質・藤原町!H4</f>
        <v>9925407</v>
      </c>
      <c r="I4" s="134">
        <f>性質・日光市!I4+性質・今市市!I4+性質・足尾町!I4+性質・栗山村!I4+性質・藤原町!I4</f>
        <v>10075456</v>
      </c>
      <c r="J4" s="134">
        <f>性質・日光市!J4+性質・今市市!J4+性質・足尾町!J4+性質・栗山村!J4+性質・藤原町!J4</f>
        <v>10258677</v>
      </c>
      <c r="K4" s="134">
        <f>性質・日光市!K4+性質・今市市!K4+性質・足尾町!K4+性質・栗山村!K4+性質・藤原町!K4</f>
        <v>10417365</v>
      </c>
      <c r="L4" s="134">
        <f>性質・日光市!L4+性質・今市市!L4+性質・足尾町!L4+性質・栗山村!L4+性質・藤原町!L4</f>
        <v>10407002</v>
      </c>
      <c r="M4" s="134">
        <f>性質・日光市!M4+性質・今市市!M4+性質・足尾町!M4+性質・栗山村!M4+性質・藤原町!M4</f>
        <v>10343227</v>
      </c>
      <c r="N4" s="134">
        <f>性質・日光市!N4+性質・今市市!N4+性質・足尾町!N4+性質・栗山村!N4+性質・藤原町!N4</f>
        <v>10375529</v>
      </c>
      <c r="O4" s="134">
        <f>性質・日光市!O4+性質・今市市!O4+性質・足尾町!O4+性質・栗山村!O4+性質・藤原町!O4</f>
        <v>10127303</v>
      </c>
      <c r="P4" s="134">
        <f>性質・日光市!P4+性質・今市市!P4+性質・足尾町!P4+性質・栗山村!P4+性質・藤原町!P4</f>
        <v>9934420</v>
      </c>
      <c r="Q4" s="134">
        <f>性質・日光市!Q4+性質・今市市!Q4+性質・足尾町!Q4+性質・栗山村!Q4+性質・藤原町!Q4</f>
        <v>9833883</v>
      </c>
      <c r="R4" s="16">
        <v>10688098</v>
      </c>
      <c r="S4" s="16">
        <v>9936424</v>
      </c>
      <c r="T4" s="16">
        <v>10005248</v>
      </c>
      <c r="U4" s="16">
        <v>9330264</v>
      </c>
      <c r="V4" s="16">
        <v>8872775</v>
      </c>
      <c r="W4" s="16">
        <v>8830096</v>
      </c>
      <c r="X4" s="16">
        <v>8859353</v>
      </c>
      <c r="Y4" s="16">
        <v>8848586</v>
      </c>
      <c r="Z4" s="102">
        <v>8520310</v>
      </c>
      <c r="AA4" s="102">
        <v>8493023</v>
      </c>
      <c r="AB4" s="102">
        <v>8224049</v>
      </c>
      <c r="AC4" s="104">
        <v>8088082</v>
      </c>
      <c r="AD4" s="104">
        <v>7829098</v>
      </c>
      <c r="AE4" s="104">
        <v>7780393</v>
      </c>
      <c r="AF4" s="104">
        <v>7743340</v>
      </c>
    </row>
    <row r="5" spans="1:32" ht="18" customHeight="1" x14ac:dyDescent="0.15">
      <c r="A5" s="16" t="s">
        <v>52</v>
      </c>
      <c r="B5" s="16"/>
      <c r="C5" s="16"/>
      <c r="D5" s="134">
        <f>性質・日光市!D5+性質・今市市!D5+性質・足尾町!D5+性質・栗山村!D5+性質・藤原町!D5</f>
        <v>6257117</v>
      </c>
      <c r="E5" s="134">
        <f>性質・日光市!E5+性質・今市市!E5+性質・足尾町!E5+性質・栗山村!E5+性質・藤原町!E5</f>
        <v>6660374</v>
      </c>
      <c r="F5" s="134">
        <f>性質・日光市!F5+性質・今市市!F5+性質・足尾町!F5+性質・栗山村!F5+性質・藤原町!F5</f>
        <v>6797711</v>
      </c>
      <c r="G5" s="134">
        <f>性質・日光市!G5+性質・今市市!G5+性質・足尾町!G5+性質・栗山村!G5+性質・藤原町!G5</f>
        <v>6935139</v>
      </c>
      <c r="H5" s="134">
        <f>性質・日光市!H5+性質・今市市!H5+性質・足尾町!H5+性質・栗山村!H5+性質・藤原町!H5</f>
        <v>7058480</v>
      </c>
      <c r="I5" s="134">
        <f>性質・日光市!I5+性質・今市市!I5+性質・足尾町!I5+性質・栗山村!I5+性質・藤原町!I5</f>
        <v>7186846</v>
      </c>
      <c r="J5" s="134">
        <f>性質・日光市!J5+性質・今市市!J5+性質・足尾町!J5+性質・栗山村!J5+性質・藤原町!J5</f>
        <v>7287697</v>
      </c>
      <c r="K5" s="134">
        <f>性質・日光市!K5+性質・今市市!K5+性質・足尾町!K5+性質・栗山村!K5+性質・藤原町!K5</f>
        <v>7422186</v>
      </c>
      <c r="L5" s="134">
        <f>性質・日光市!L5+性質・今市市!L5+性質・足尾町!L5+性質・栗山村!L5+性質・藤原町!L5</f>
        <v>7369218</v>
      </c>
      <c r="M5" s="134">
        <f>性質・日光市!M5+性質・今市市!M5+性質・足尾町!M5+性質・栗山村!M5+性質・藤原町!M5</f>
        <v>7316986</v>
      </c>
      <c r="N5" s="134">
        <f>性質・日光市!N5+性質・今市市!N5+性質・足尾町!N5+性質・栗山村!N5+性質・藤原町!N5</f>
        <v>7312051</v>
      </c>
      <c r="O5" s="134">
        <f>性質・日光市!O5+性質・今市市!O5+性質・足尾町!O5+性質・栗山村!O5+性質・藤原町!O5</f>
        <v>7072233</v>
      </c>
      <c r="P5" s="134">
        <f>性質・日光市!P5+性質・今市市!P5+性質・足尾町!P5+性質・栗山村!P5+性質・藤原町!P5</f>
        <v>6868727</v>
      </c>
      <c r="Q5" s="134">
        <f>性質・日光市!Q5+性質・今市市!Q5+性質・足尾町!Q5+性質・栗山村!Q5+性質・藤原町!Q5</f>
        <v>6767336</v>
      </c>
      <c r="R5" s="16">
        <v>7430524</v>
      </c>
      <c r="S5" s="16">
        <v>7131178</v>
      </c>
      <c r="T5" s="16">
        <v>6893241</v>
      </c>
      <c r="U5" s="16">
        <v>6466454</v>
      </c>
      <c r="V5" s="16">
        <v>6080354</v>
      </c>
      <c r="W5" s="16">
        <v>5908475</v>
      </c>
      <c r="X5" s="16">
        <v>5920427</v>
      </c>
      <c r="Y5" s="16">
        <v>5963332</v>
      </c>
      <c r="Z5" s="102">
        <v>5685441</v>
      </c>
      <c r="AA5" s="102">
        <v>5725426</v>
      </c>
      <c r="AB5" s="102">
        <v>5538069</v>
      </c>
      <c r="AC5" s="104">
        <v>5458443</v>
      </c>
      <c r="AD5" s="104">
        <v>5252316</v>
      </c>
      <c r="AE5" s="104">
        <v>5228974</v>
      </c>
      <c r="AF5" s="104">
        <v>5214526</v>
      </c>
    </row>
    <row r="6" spans="1:32" ht="18" customHeight="1" x14ac:dyDescent="0.15">
      <c r="A6" s="16" t="s">
        <v>53</v>
      </c>
      <c r="B6" s="16"/>
      <c r="C6" s="16"/>
      <c r="D6" s="134">
        <f>性質・日光市!D6+性質・今市市!D6+性質・足尾町!D6+性質・栗山村!D6+性質・藤原町!D6</f>
        <v>1418723</v>
      </c>
      <c r="E6" s="134">
        <f>性質・日光市!E6+性質・今市市!E6+性質・足尾町!E6+性質・栗山村!E6+性質・藤原町!E6</f>
        <v>1596125</v>
      </c>
      <c r="F6" s="134">
        <f>性質・日光市!F6+性質・今市市!F6+性質・足尾町!F6+性質・栗山村!F6+性質・藤原町!F6</f>
        <v>1711889</v>
      </c>
      <c r="G6" s="134">
        <f>性質・日光市!G6+性質・今市市!G6+性質・足尾町!G6+性質・栗山村!G6+性質・藤原町!G6</f>
        <v>1822495</v>
      </c>
      <c r="H6" s="134">
        <f>性質・日光市!H6+性質・今市市!H6+性質・足尾町!H6+性質・栗山村!H6+性質・藤原町!H6</f>
        <v>1900396</v>
      </c>
      <c r="I6" s="134">
        <f>性質・日光市!I6+性質・今市市!I6+性質・足尾町!I6+性質・栗山村!I6+性質・藤原町!I6</f>
        <v>2150159</v>
      </c>
      <c r="J6" s="134">
        <f>性質・日光市!J6+性質・今市市!J6+性質・足尾町!J6+性質・栗山村!J6+性質・藤原町!J6</f>
        <v>2486316</v>
      </c>
      <c r="K6" s="134">
        <f>性質・日光市!K6+性質・今市市!K6+性質・足尾町!K6+性質・栗山村!K6+性質・藤原町!K6</f>
        <v>2846959</v>
      </c>
      <c r="L6" s="134">
        <f>性質・日光市!L6+性質・今市市!L6+性質・足尾町!L6+性質・栗山村!L6+性質・藤原町!L6</f>
        <v>3105957</v>
      </c>
      <c r="M6" s="134">
        <f>性質・日光市!M6+性質・今市市!M6+性質・足尾町!M6+性質・栗山村!M6+性質・藤原町!M6</f>
        <v>2319512</v>
      </c>
      <c r="N6" s="134">
        <f>性質・日光市!N6+性質・今市市!N6+性質・足尾町!N6+性質・栗山村!N6+性質・藤原町!N6</f>
        <v>2586358</v>
      </c>
      <c r="O6" s="134">
        <f>性質・日光市!O6+性質・今市市!O6+性質・足尾町!O6+性質・栗山村!O6+性質・藤原町!O6</f>
        <v>2844346</v>
      </c>
      <c r="P6" s="134">
        <f>性質・日光市!P6+性質・今市市!P6+性質・足尾町!P6+性質・栗山村!P6+性質・藤原町!P6</f>
        <v>3223193</v>
      </c>
      <c r="Q6" s="134">
        <f>性質・日光市!Q6+性質・今市市!Q6+性質・足尾町!Q6+性質・栗山村!Q6+性質・藤原町!Q6</f>
        <v>3515345</v>
      </c>
      <c r="R6" s="16">
        <v>3588396</v>
      </c>
      <c r="S6" s="16">
        <v>4057453</v>
      </c>
      <c r="T6" s="16">
        <v>4351042</v>
      </c>
      <c r="U6" s="16">
        <v>4456859</v>
      </c>
      <c r="V6" s="16">
        <v>4792302</v>
      </c>
      <c r="W6" s="16">
        <v>5914022</v>
      </c>
      <c r="X6" s="16">
        <v>6296176</v>
      </c>
      <c r="Y6" s="16">
        <v>6242328</v>
      </c>
      <c r="Z6" s="102">
        <v>6297776</v>
      </c>
      <c r="AA6" s="102">
        <v>6645816</v>
      </c>
      <c r="AB6" s="102">
        <v>6690951</v>
      </c>
      <c r="AC6" s="104">
        <v>6979371</v>
      </c>
      <c r="AD6" s="104">
        <v>7013259</v>
      </c>
      <c r="AE6" s="104">
        <v>7084504</v>
      </c>
      <c r="AF6" s="104">
        <v>7316574</v>
      </c>
    </row>
    <row r="7" spans="1:32" ht="18" customHeight="1" x14ac:dyDescent="0.15">
      <c r="A7" s="16" t="s">
        <v>54</v>
      </c>
      <c r="B7" s="16"/>
      <c r="C7" s="16"/>
      <c r="D7" s="134">
        <f>性質・日光市!D7+性質・今市市!D7+性質・足尾町!D7+性質・栗山村!D7+性質・藤原町!D7</f>
        <v>2853984</v>
      </c>
      <c r="E7" s="134">
        <f>性質・日光市!E7+性質・今市市!E7+性質・足尾町!E7+性質・栗山村!E7+性質・藤原町!E7</f>
        <v>3134438</v>
      </c>
      <c r="F7" s="134">
        <f>性質・日光市!F7+性質・今市市!F7+性質・足尾町!F7+性質・栗山村!F7+性質・藤原町!F7</f>
        <v>3366553</v>
      </c>
      <c r="G7" s="134">
        <f>性質・日光市!G7+性質・今市市!G7+性質・足尾町!G7+性質・栗山村!G7+性質・藤原町!G7</f>
        <v>3677122</v>
      </c>
      <c r="H7" s="134">
        <f>性質・日光市!H7+性質・今市市!H7+性質・足尾町!H7+性質・栗山村!H7+性質・藤原町!H7</f>
        <v>3888793</v>
      </c>
      <c r="I7" s="134">
        <f>性質・日光市!I7+性質・今市市!I7+性質・足尾町!I7+性質・栗山村!I7+性質・藤原町!I7</f>
        <v>4165971</v>
      </c>
      <c r="J7" s="134">
        <f>性質・日光市!J7+性質・今市市!J7+性質・足尾町!J7+性質・栗山村!J7+性質・藤原町!J7</f>
        <v>4753264</v>
      </c>
      <c r="K7" s="134">
        <f>性質・日光市!K7+性質・今市市!K7+性質・足尾町!K7+性質・栗山村!K7+性質・藤原町!K7</f>
        <v>4666838</v>
      </c>
      <c r="L7" s="134">
        <f>性質・日光市!L7+性質・今市市!L7+性質・足尾町!L7+性質・栗山村!L7+性質・藤原町!L7</f>
        <v>4898487</v>
      </c>
      <c r="M7" s="134">
        <f>性質・日光市!M7+性質・今市市!M7+性質・足尾町!M7+性質・栗山村!M7+性質・藤原町!M7</f>
        <v>5049551</v>
      </c>
      <c r="N7" s="134">
        <f>性質・日光市!N7+性質・今市市!N7+性質・足尾町!N7+性質・栗山村!N7+性質・藤原町!N7</f>
        <v>5189524</v>
      </c>
      <c r="O7" s="134">
        <f>性質・日光市!O7+性質・今市市!O7+性質・足尾町!O7+性質・栗山村!O7+性質・藤原町!O7</f>
        <v>5241558</v>
      </c>
      <c r="P7" s="134">
        <f>性質・日光市!P7+性質・今市市!P7+性質・足尾町!P7+性質・栗山村!P7+性質・藤原町!P7</f>
        <v>5296994</v>
      </c>
      <c r="Q7" s="134">
        <f>性質・日光市!Q7+性質・今市市!Q7+性質・足尾町!Q7+性質・栗山村!Q7+性質・藤原町!Q7</f>
        <v>5252678</v>
      </c>
      <c r="R7" s="16">
        <v>5606007</v>
      </c>
      <c r="S7" s="16">
        <v>5646771</v>
      </c>
      <c r="T7" s="16">
        <v>5867120</v>
      </c>
      <c r="U7" s="16">
        <v>5591063</v>
      </c>
      <c r="V7" s="16">
        <v>5454438</v>
      </c>
      <c r="W7" s="16">
        <v>5251385</v>
      </c>
      <c r="X7" s="16">
        <v>5231578</v>
      </c>
      <c r="Y7" s="16">
        <v>5173435</v>
      </c>
      <c r="Z7" s="102">
        <v>5016209</v>
      </c>
      <c r="AA7" s="102">
        <v>4918351</v>
      </c>
      <c r="AB7" s="102">
        <v>4956851</v>
      </c>
      <c r="AC7" s="104">
        <v>4956023</v>
      </c>
      <c r="AD7" s="104">
        <v>5067162</v>
      </c>
      <c r="AE7" s="104">
        <v>5262744</v>
      </c>
      <c r="AF7" s="104">
        <v>5659372</v>
      </c>
    </row>
    <row r="8" spans="1:32" ht="18" customHeight="1" x14ac:dyDescent="0.15">
      <c r="A8" s="16" t="s">
        <v>55</v>
      </c>
      <c r="B8" s="16"/>
      <c r="C8" s="16"/>
      <c r="D8" s="134">
        <f>性質・日光市!D8+性質・今市市!D8+性質・足尾町!D8+性質・栗山村!D8+性質・藤原町!D8</f>
        <v>2842871</v>
      </c>
      <c r="E8" s="134">
        <f>性質・日光市!E8+性質・今市市!E8+性質・足尾町!E8+性質・栗山村!E8+性質・藤原町!E8</f>
        <v>3133324</v>
      </c>
      <c r="F8" s="134">
        <f>性質・日光市!F8+性質・今市市!F8+性質・足尾町!F8+性質・栗山村!F8+性質・藤原町!F8</f>
        <v>3364111</v>
      </c>
      <c r="G8" s="134">
        <f>性質・日光市!G8+性質・今市市!G8+性質・足尾町!G8+性質・栗山村!G8+性質・藤原町!G8</f>
        <v>3669195</v>
      </c>
      <c r="H8" s="134">
        <f>性質・日光市!H8+性質・今市市!H8+性質・足尾町!H8+性質・栗山村!H8+性質・藤原町!H8</f>
        <v>3885364</v>
      </c>
      <c r="I8" s="134">
        <f>性質・日光市!I8+性質・今市市!I8+性質・足尾町!I8+性質・栗山村!I8+性質・藤原町!I8</f>
        <v>4160947</v>
      </c>
      <c r="J8" s="134">
        <f>性質・日光市!J8+性質・今市市!J8+性質・足尾町!J8+性質・栗山村!J8+性質・藤原町!J8</f>
        <v>4748187</v>
      </c>
      <c r="K8" s="134">
        <f>性質・日光市!K8+性質・今市市!K8+性質・足尾町!K8+性質・栗山村!K8+性質・藤原町!K8</f>
        <v>4654346</v>
      </c>
      <c r="L8" s="134">
        <f>性質・日光市!L8+性質・今市市!L8+性質・足尾町!L8+性質・栗山村!L8+性質・藤原町!L8</f>
        <v>4892286</v>
      </c>
      <c r="M8" s="134">
        <f>性質・日光市!M8+性質・今市市!M8+性質・足尾町!M8+性質・栗山村!M8+性質・藤原町!M8</f>
        <v>5047687</v>
      </c>
      <c r="N8" s="134">
        <f>性質・日光市!N8+性質・今市市!N8+性質・足尾町!N8+性質・栗山村!N8+性質・藤原町!N8</f>
        <v>5184392</v>
      </c>
      <c r="O8" s="134">
        <f>性質・日光市!O8+性質・今市市!O8+性質・足尾町!O8+性質・栗山村!O8+性質・藤原町!O8</f>
        <v>5236227</v>
      </c>
      <c r="P8" s="134">
        <f>性質・日光市!P8+性質・今市市!P8+性質・足尾町!P8+性質・栗山村!P8+性質・藤原町!P8</f>
        <v>5295327</v>
      </c>
      <c r="Q8" s="134">
        <f>性質・日光市!Q8+性質・今市市!Q8+性質・足尾町!Q8+性質・栗山村!Q8+性質・藤原町!Q8</f>
        <v>5251477</v>
      </c>
      <c r="R8" s="16">
        <v>5605372</v>
      </c>
      <c r="S8" s="16">
        <v>5645141</v>
      </c>
      <c r="T8" s="16">
        <v>5866065</v>
      </c>
      <c r="U8" s="16">
        <v>5588243</v>
      </c>
      <c r="V8" s="16">
        <v>5454180</v>
      </c>
      <c r="W8" s="16">
        <v>5251007</v>
      </c>
      <c r="X8" s="16">
        <v>5231175</v>
      </c>
      <c r="Y8" s="16">
        <v>5173251</v>
      </c>
      <c r="Z8" s="102">
        <v>5016209</v>
      </c>
      <c r="AA8" s="102">
        <v>4918351</v>
      </c>
      <c r="AB8" s="102">
        <v>4956851</v>
      </c>
      <c r="AC8" s="104">
        <v>4955864</v>
      </c>
      <c r="AD8" s="104">
        <v>5066999</v>
      </c>
      <c r="AE8" s="104">
        <v>5262510</v>
      </c>
      <c r="AF8" s="104">
        <v>5659173</v>
      </c>
    </row>
    <row r="9" spans="1:32" ht="18" customHeight="1" x14ac:dyDescent="0.15">
      <c r="A9" s="16" t="s">
        <v>56</v>
      </c>
      <c r="B9" s="16"/>
      <c r="C9" s="16"/>
      <c r="D9" s="134">
        <f>性質・日光市!D9+性質・今市市!D9+性質・足尾町!D9+性質・栗山村!D9+性質・藤原町!D9</f>
        <v>11113</v>
      </c>
      <c r="E9" s="134">
        <f>性質・日光市!E9+性質・今市市!E9+性質・足尾町!E9+性質・栗山村!E9+性質・藤原町!E9</f>
        <v>1104</v>
      </c>
      <c r="F9" s="134">
        <f>性質・日光市!F9+性質・今市市!F9+性質・足尾町!F9+性質・栗山村!F9+性質・藤原町!F9</f>
        <v>2442</v>
      </c>
      <c r="G9" s="134">
        <f>性質・日光市!G9+性質・今市市!G9+性質・足尾町!G9+性質・栗山村!G9+性質・藤原町!G9</f>
        <v>7927</v>
      </c>
      <c r="H9" s="134">
        <f>性質・日光市!H9+性質・今市市!H9+性質・足尾町!H9+性質・栗山村!H9+性質・藤原町!H9</f>
        <v>3429</v>
      </c>
      <c r="I9" s="134">
        <f>性質・日光市!I9+性質・今市市!I9+性質・足尾町!I9+性質・栗山村!I9+性質・藤原町!I9</f>
        <v>5024</v>
      </c>
      <c r="J9" s="134">
        <f>性質・日光市!J9+性質・今市市!J9+性質・足尾町!J9+性質・栗山村!J9+性質・藤原町!J9</f>
        <v>5095</v>
      </c>
      <c r="K9" s="134">
        <f>性質・日光市!K9+性質・今市市!K9+性質・足尾町!K9+性質・栗山村!K9+性質・藤原町!K9</f>
        <v>12492</v>
      </c>
      <c r="L9" s="134">
        <f>性質・日光市!L9+性質・今市市!L9+性質・足尾町!L9+性質・栗山村!L9+性質・藤原町!L9</f>
        <v>6201</v>
      </c>
      <c r="M9" s="134">
        <f>性質・日光市!M9+性質・今市市!M9+性質・足尾町!M9+性質・栗山村!M9+性質・藤原町!M9</f>
        <v>1864</v>
      </c>
      <c r="N9" s="134">
        <f>性質・日光市!N9+性質・今市市!N9+性質・足尾町!N9+性質・栗山村!N9+性質・藤原町!N9</f>
        <v>5132</v>
      </c>
      <c r="O9" s="134">
        <f>性質・日光市!O9+性質・今市市!O9+性質・足尾町!O9+性質・栗山村!O9+性質・藤原町!O9</f>
        <v>5331</v>
      </c>
      <c r="P9" s="134">
        <f>性質・日光市!P9+性質・今市市!P9+性質・足尾町!P9+性質・栗山村!P9+性質・藤原町!P9</f>
        <v>1667</v>
      </c>
      <c r="Q9" s="134">
        <f>性質・日光市!Q9+性質・今市市!Q9+性質・足尾町!Q9+性質・栗山村!Q9+性質・藤原町!Q9</f>
        <v>1201</v>
      </c>
      <c r="R9" s="16">
        <v>635</v>
      </c>
      <c r="S9" s="16">
        <v>1630</v>
      </c>
      <c r="T9" s="16">
        <v>1055</v>
      </c>
      <c r="U9" s="16">
        <v>2820</v>
      </c>
      <c r="V9" s="16">
        <v>258</v>
      </c>
      <c r="W9" s="16">
        <v>378</v>
      </c>
      <c r="X9" s="16">
        <v>403</v>
      </c>
      <c r="Y9" s="16">
        <v>184</v>
      </c>
      <c r="Z9" s="102">
        <v>184</v>
      </c>
      <c r="AA9" s="102">
        <v>184</v>
      </c>
      <c r="AB9" s="102">
        <v>184</v>
      </c>
      <c r="AC9" s="104">
        <v>159</v>
      </c>
      <c r="AD9" s="104">
        <v>163</v>
      </c>
      <c r="AE9" s="104">
        <v>234</v>
      </c>
      <c r="AF9" s="104">
        <v>199</v>
      </c>
    </row>
    <row r="10" spans="1:32" ht="18" customHeight="1" x14ac:dyDescent="0.15">
      <c r="A10" s="16" t="s">
        <v>57</v>
      </c>
      <c r="B10" s="16"/>
      <c r="C10" s="16"/>
      <c r="D10" s="134">
        <f>性質・日光市!D10+性質・今市市!D10+性質・足尾町!D10+性質・栗山村!D10+性質・藤原町!D10</f>
        <v>3534154</v>
      </c>
      <c r="E10" s="134">
        <f>性質・日光市!E10+性質・今市市!E10+性質・足尾町!E10+性質・栗山村!E10+性質・藤原町!E10</f>
        <v>4099269</v>
      </c>
      <c r="F10" s="134">
        <f>性質・日光市!F10+性質・今市市!F10+性質・足尾町!F10+性質・栗山村!F10+性質・藤原町!F10</f>
        <v>4488992</v>
      </c>
      <c r="G10" s="134">
        <f>性質・日光市!G10+性質・今市市!G10+性質・足尾町!G10+性質・栗山村!G10+性質・藤原町!G10</f>
        <v>4675515</v>
      </c>
      <c r="H10" s="134">
        <f>性質・日光市!H10+性質・今市市!H10+性質・足尾町!H10+性質・栗山村!H10+性質・藤原町!H10</f>
        <v>4910083</v>
      </c>
      <c r="I10" s="134">
        <f>性質・日光市!I10+性質・今市市!I10+性質・足尾町!I10+性質・栗山村!I10+性質・藤原町!I10</f>
        <v>5138234</v>
      </c>
      <c r="J10" s="134">
        <f>性質・日光市!J10+性質・今市市!J10+性質・足尾町!J10+性質・栗山村!J10+性質・藤原町!J10</f>
        <v>5017268</v>
      </c>
      <c r="K10" s="134">
        <f>性質・日光市!K10+性質・今市市!K10+性質・足尾町!K10+性質・栗山村!K10+性質・藤原町!K10</f>
        <v>5211219</v>
      </c>
      <c r="L10" s="134">
        <f>性質・日光市!L10+性質・今市市!L10+性質・足尾町!L10+性質・栗山村!L10+性質・藤原町!L10</f>
        <v>5092551</v>
      </c>
      <c r="M10" s="134">
        <f>性質・日光市!M10+性質・今市市!M10+性質・足尾町!M10+性質・栗山村!M10+性質・藤原町!M10</f>
        <v>5332190</v>
      </c>
      <c r="N10" s="134">
        <f>性質・日光市!N10+性質・今市市!N10+性質・足尾町!N10+性質・栗山村!N10+性質・藤原町!N10</f>
        <v>5220475</v>
      </c>
      <c r="O10" s="134">
        <f>性質・日光市!O10+性質・今市市!O10+性質・足尾町!O10+性質・栗山村!O10+性質・藤原町!O10</f>
        <v>5172855</v>
      </c>
      <c r="P10" s="134">
        <f>性質・日光市!P10+性質・今市市!P10+性質・足尾町!P10+性質・栗山村!P10+性質・藤原町!P10</f>
        <v>5273615</v>
      </c>
      <c r="Q10" s="134">
        <f>性質・日光市!Q10+性質・今市市!Q10+性質・足尾町!Q10+性質・栗山村!Q10+性質・藤原町!Q10</f>
        <v>5239724</v>
      </c>
      <c r="R10" s="16">
        <v>6196875</v>
      </c>
      <c r="S10" s="16">
        <v>4853187</v>
      </c>
      <c r="T10" s="16">
        <v>4938880</v>
      </c>
      <c r="U10" s="16">
        <v>4801826</v>
      </c>
      <c r="V10" s="16">
        <v>5076555</v>
      </c>
      <c r="W10" s="16">
        <v>5767941</v>
      </c>
      <c r="X10" s="16">
        <v>5690957</v>
      </c>
      <c r="Y10" s="16">
        <v>5899591</v>
      </c>
      <c r="Z10" s="102">
        <v>6439440</v>
      </c>
      <c r="AA10" s="102">
        <v>6434965</v>
      </c>
      <c r="AB10" s="102">
        <v>6477994</v>
      </c>
      <c r="AC10" s="104">
        <v>6591437</v>
      </c>
      <c r="AD10" s="104">
        <v>6759573</v>
      </c>
      <c r="AE10" s="104">
        <v>6635442</v>
      </c>
      <c r="AF10" s="104">
        <v>6967905</v>
      </c>
    </row>
    <row r="11" spans="1:32" ht="18" customHeight="1" x14ac:dyDescent="0.15">
      <c r="A11" s="16" t="s">
        <v>58</v>
      </c>
      <c r="B11" s="16"/>
      <c r="C11" s="16"/>
      <c r="D11" s="134">
        <f>性質・日光市!D11+性質・今市市!D11+性質・足尾町!D11+性質・栗山村!D11+性質・藤原町!D11</f>
        <v>432235</v>
      </c>
      <c r="E11" s="134">
        <f>性質・日光市!E11+性質・今市市!E11+性質・足尾町!E11+性質・栗山村!E11+性質・藤原町!E11</f>
        <v>456229</v>
      </c>
      <c r="F11" s="134">
        <f>性質・日光市!F11+性質・今市市!F11+性質・足尾町!F11+性質・栗山村!F11+性質・藤原町!F11</f>
        <v>545858</v>
      </c>
      <c r="G11" s="134">
        <f>性質・日光市!G11+性質・今市市!G11+性質・足尾町!G11+性質・栗山村!G11+性質・藤原町!G11</f>
        <v>534475</v>
      </c>
      <c r="H11" s="134">
        <f>性質・日光市!H11+性質・今市市!H11+性質・足尾町!H11+性質・栗山村!H11+性質・藤原町!H11</f>
        <v>618436</v>
      </c>
      <c r="I11" s="134">
        <f>性質・日光市!I11+性質・今市市!I11+性質・足尾町!I11+性質・栗山村!I11+性質・藤原町!I11</f>
        <v>579291</v>
      </c>
      <c r="J11" s="134">
        <f>性質・日光市!J11+性質・今市市!J11+性質・足尾町!J11+性質・栗山村!J11+性質・藤原町!J11</f>
        <v>631989</v>
      </c>
      <c r="K11" s="134">
        <f>性質・日光市!K11+性質・今市市!K11+性質・足尾町!K11+性質・栗山村!K11+性質・藤原町!K11</f>
        <v>589567</v>
      </c>
      <c r="L11" s="134">
        <f>性質・日光市!L11+性質・今市市!L11+性質・足尾町!L11+性質・栗山村!L11+性質・藤原町!L11</f>
        <v>586862</v>
      </c>
      <c r="M11" s="134">
        <f>性質・日光市!M11+性質・今市市!M11+性質・足尾町!M11+性質・栗山村!M11+性質・藤原町!M11</f>
        <v>687283</v>
      </c>
      <c r="N11" s="134">
        <f>性質・日光市!N11+性質・今市市!N11+性質・足尾町!N11+性質・栗山村!N11+性質・藤原町!N11</f>
        <v>671636</v>
      </c>
      <c r="O11" s="134">
        <f>性質・日光市!O11+性質・今市市!O11+性質・足尾町!O11+性質・栗山村!O11+性質・藤原町!O11</f>
        <v>551716</v>
      </c>
      <c r="P11" s="134">
        <f>性質・日光市!P11+性質・今市市!P11+性質・足尾町!P11+性質・栗山村!P11+性質・藤原町!P11</f>
        <v>500541</v>
      </c>
      <c r="Q11" s="134">
        <f>性質・日光市!Q11+性質・今市市!Q11+性質・足尾町!Q11+性質・栗山村!Q11+性質・藤原町!Q11</f>
        <v>476172</v>
      </c>
      <c r="R11" s="16">
        <v>648248</v>
      </c>
      <c r="S11" s="16">
        <v>536128</v>
      </c>
      <c r="T11" s="16">
        <v>465263</v>
      </c>
      <c r="U11" s="16">
        <v>553729</v>
      </c>
      <c r="V11" s="16">
        <v>549558</v>
      </c>
      <c r="W11" s="16">
        <v>377283</v>
      </c>
      <c r="X11" s="16">
        <v>396519</v>
      </c>
      <c r="Y11" s="16">
        <v>415160</v>
      </c>
      <c r="Z11" s="102">
        <v>603900</v>
      </c>
      <c r="AA11" s="102">
        <v>525186</v>
      </c>
      <c r="AB11" s="102">
        <v>519463</v>
      </c>
      <c r="AC11" s="104">
        <v>565502</v>
      </c>
      <c r="AD11" s="104">
        <v>712223</v>
      </c>
      <c r="AE11" s="104">
        <v>602988</v>
      </c>
      <c r="AF11" s="104">
        <v>471503</v>
      </c>
    </row>
    <row r="12" spans="1:32" ht="18" customHeight="1" x14ac:dyDescent="0.15">
      <c r="A12" s="16" t="s">
        <v>59</v>
      </c>
      <c r="B12" s="16"/>
      <c r="C12" s="16"/>
      <c r="D12" s="134">
        <f>性質・日光市!D12+性質・今市市!D12+性質・足尾町!D12+性質・栗山村!D12+性質・藤原町!D12</f>
        <v>2918428</v>
      </c>
      <c r="E12" s="134">
        <f>性質・日光市!E12+性質・今市市!E12+性質・足尾町!E12+性質・栗山村!E12+性質・藤原町!E12</f>
        <v>2935974</v>
      </c>
      <c r="F12" s="134">
        <f>性質・日光市!F12+性質・今市市!F12+性質・足尾町!F12+性質・栗山村!F12+性質・藤原町!F12</f>
        <v>3217309</v>
      </c>
      <c r="G12" s="134">
        <f>性質・日光市!G12+性質・今市市!G12+性質・足尾町!G12+性質・栗山村!G12+性質・藤原町!G12</f>
        <v>2992451</v>
      </c>
      <c r="H12" s="134">
        <f>性質・日光市!H12+性質・今市市!H12+性質・足尾町!H12+性質・栗山村!H12+性質・藤原町!H12</f>
        <v>3417796</v>
      </c>
      <c r="I12" s="134">
        <f>性質・日光市!I12+性質・今市市!I12+性質・足尾町!I12+性質・栗山村!I12+性質・藤原町!I12</f>
        <v>3425166</v>
      </c>
      <c r="J12" s="134">
        <f>性質・日光市!J12+性質・今市市!J12+性質・足尾町!J12+性質・栗山村!J12+性質・藤原町!J12</f>
        <v>3537174</v>
      </c>
      <c r="K12" s="134">
        <f>性質・日光市!K12+性質・今市市!K12+性質・足尾町!K12+性質・栗山村!K12+性質・藤原町!K12</f>
        <v>3418171</v>
      </c>
      <c r="L12" s="134">
        <f>性質・日光市!L12+性質・今市市!L12+性質・足尾町!L12+性質・栗山村!L12+性質・藤原町!L12</f>
        <v>4292950</v>
      </c>
      <c r="M12" s="134">
        <f>性質・日光市!M12+性質・今市市!M12+性質・足尾町!M12+性質・栗山村!M12+性質・藤原町!M12</f>
        <v>3617190</v>
      </c>
      <c r="N12" s="134">
        <f>性質・日光市!N12+性質・今市市!N12+性質・足尾町!N12+性質・栗山村!N12+性質・藤原町!N12</f>
        <v>3717876</v>
      </c>
      <c r="O12" s="134">
        <f>性質・日光市!O12+性質・今市市!O12+性質・足尾町!O12+性質・栗山村!O12+性質・藤原町!O12</f>
        <v>3808732</v>
      </c>
      <c r="P12" s="134">
        <f>性質・日光市!P12+性質・今市市!P12+性質・足尾町!P12+性質・栗山村!P12+性質・藤原町!P12</f>
        <v>3895436</v>
      </c>
      <c r="Q12" s="134">
        <f>性質・日光市!Q12+性質・今市市!Q12+性質・足尾町!Q12+性質・栗山村!Q12+性質・藤原町!Q12</f>
        <v>3925005</v>
      </c>
      <c r="R12" s="16">
        <v>2501480</v>
      </c>
      <c r="S12" s="16">
        <v>1852061</v>
      </c>
      <c r="T12" s="16">
        <v>1892686</v>
      </c>
      <c r="U12" s="16">
        <v>1963056</v>
      </c>
      <c r="V12" s="16">
        <v>3335596</v>
      </c>
      <c r="W12" s="16">
        <v>1839183</v>
      </c>
      <c r="X12" s="16">
        <v>1954469</v>
      </c>
      <c r="Y12" s="16">
        <v>2001288</v>
      </c>
      <c r="Z12" s="102">
        <v>2242783</v>
      </c>
      <c r="AA12" s="102">
        <v>2359354</v>
      </c>
      <c r="AB12" s="102">
        <v>2665016</v>
      </c>
      <c r="AC12" s="104">
        <v>2718944</v>
      </c>
      <c r="AD12" s="104">
        <v>2495692</v>
      </c>
      <c r="AE12" s="104">
        <v>2406564</v>
      </c>
      <c r="AF12" s="104">
        <v>2301400</v>
      </c>
    </row>
    <row r="13" spans="1:32" ht="18" customHeight="1" x14ac:dyDescent="0.15">
      <c r="A13" s="16" t="s">
        <v>60</v>
      </c>
      <c r="B13" s="16"/>
      <c r="C13" s="16"/>
      <c r="D13" s="134">
        <f>性質・日光市!D13+性質・今市市!D13+性質・足尾町!D13+性質・栗山村!D13+性質・藤原町!D13</f>
        <v>1305077</v>
      </c>
      <c r="E13" s="134">
        <f>性質・日光市!E13+性質・今市市!E13+性質・足尾町!E13+性質・栗山村!E13+性質・藤原町!E13</f>
        <v>1226150</v>
      </c>
      <c r="F13" s="134">
        <f>性質・日光市!F13+性質・今市市!F13+性質・足尾町!F13+性質・栗山村!F13+性質・藤原町!F13</f>
        <v>1245223</v>
      </c>
      <c r="G13" s="134">
        <f>性質・日光市!G13+性質・今市市!G13+性質・足尾町!G13+性質・栗山村!G13+性質・藤原町!G13</f>
        <v>1346299</v>
      </c>
      <c r="H13" s="134">
        <f>性質・日光市!H13+性質・今市市!H13+性質・足尾町!H13+性質・栗山村!H13+性質・藤原町!H13</f>
        <v>1442720</v>
      </c>
      <c r="I13" s="134">
        <f>性質・日光市!I13+性質・今市市!I13+性質・足尾町!I13+性質・栗山村!I13+性質・藤原町!I13</f>
        <v>1493736</v>
      </c>
      <c r="J13" s="134">
        <f>性質・日光市!J13+性質・今市市!J13+性質・足尾町!J13+性質・栗山村!J13+性質・藤原町!J13</f>
        <v>1515687</v>
      </c>
      <c r="K13" s="134">
        <f>性質・日光市!K13+性質・今市市!K13+性質・足尾町!K13+性質・栗山村!K13+性質・藤原町!K13</f>
        <v>1597900</v>
      </c>
      <c r="L13" s="134">
        <f>性質・日光市!L13+性質・今市市!L13+性質・足尾町!L13+性質・栗山村!L13+性質・藤原町!L13</f>
        <v>1563858</v>
      </c>
      <c r="M13" s="134">
        <f>性質・日光市!M13+性質・今市市!M13+性質・足尾町!M13+性質・栗山村!M13+性質・藤原町!M13</f>
        <v>1524289</v>
      </c>
      <c r="N13" s="134">
        <f>性質・日光市!N13+性質・今市市!N13+性質・足尾町!N13+性質・栗山村!N13+性質・藤原町!N13</f>
        <v>1515072</v>
      </c>
      <c r="O13" s="134">
        <f>性質・日光市!O13+性質・今市市!O13+性質・足尾町!O13+性質・栗山村!O13+性質・藤原町!O13</f>
        <v>1524374</v>
      </c>
      <c r="P13" s="134">
        <f>性質・日光市!P13+性質・今市市!P13+性質・足尾町!P13+性質・栗山村!P13+性質・藤原町!P13</f>
        <v>1504701</v>
      </c>
      <c r="Q13" s="134">
        <f>性質・日光市!Q13+性質・今市市!Q13+性質・足尾町!Q13+性質・栗山村!Q13+性質・藤原町!Q13</f>
        <v>1421739</v>
      </c>
      <c r="R13" s="16">
        <v>26228</v>
      </c>
      <c r="S13" s="16">
        <v>27644</v>
      </c>
      <c r="T13" s="16">
        <v>51487</v>
      </c>
      <c r="U13" s="16">
        <v>33726</v>
      </c>
      <c r="V13" s="16">
        <v>32965</v>
      </c>
      <c r="W13" s="16">
        <v>33179</v>
      </c>
      <c r="X13" s="16">
        <v>62366</v>
      </c>
      <c r="Y13" s="16">
        <v>33849</v>
      </c>
      <c r="Z13" s="102">
        <v>33746</v>
      </c>
      <c r="AA13" s="102">
        <v>33845</v>
      </c>
      <c r="AB13" s="102">
        <v>33951</v>
      </c>
      <c r="AC13" s="104">
        <v>34252</v>
      </c>
      <c r="AD13" s="104">
        <v>34031</v>
      </c>
      <c r="AE13" s="104">
        <v>33970</v>
      </c>
      <c r="AF13" s="104">
        <v>34062</v>
      </c>
    </row>
    <row r="14" spans="1:32" ht="18" customHeight="1" x14ac:dyDescent="0.15">
      <c r="A14" s="16" t="s">
        <v>61</v>
      </c>
      <c r="B14" s="16"/>
      <c r="C14" s="16"/>
      <c r="D14" s="134">
        <f>性質・日光市!D14+性質・今市市!D14+性質・足尾町!D14+性質・栗山村!D14+性質・藤原町!D14</f>
        <v>2259251</v>
      </c>
      <c r="E14" s="134">
        <f>性質・日光市!E14+性質・今市市!E14+性質・足尾町!E14+性質・栗山村!E14+性質・藤原町!E14</f>
        <v>2312679</v>
      </c>
      <c r="F14" s="134">
        <f>性質・日光市!F14+性質・今市市!F14+性質・足尾町!F14+性質・栗山村!F14+性質・藤原町!F14</f>
        <v>2201002</v>
      </c>
      <c r="G14" s="134">
        <f>性質・日光市!G14+性質・今市市!G14+性質・足尾町!G14+性質・栗山村!G14+性質・藤原町!G14</f>
        <v>2482678</v>
      </c>
      <c r="H14" s="134">
        <f>性質・日光市!H14+性質・今市市!H14+性質・足尾町!H14+性質・栗山村!H14+性質・藤原町!H14</f>
        <v>2457684</v>
      </c>
      <c r="I14" s="134">
        <f>性質・日光市!I14+性質・今市市!I14+性質・足尾町!I14+性質・栗山村!I14+性質・藤原町!I14</f>
        <v>2415921</v>
      </c>
      <c r="J14" s="134">
        <f>性質・日光市!J14+性質・今市市!J14+性質・足尾町!J14+性質・栗山村!J14+性質・藤原町!J14</f>
        <v>2454116</v>
      </c>
      <c r="K14" s="134">
        <f>性質・日光市!K14+性質・今市市!K14+性質・足尾町!K14+性質・栗山村!K14+性質・藤原町!K14</f>
        <v>2462311</v>
      </c>
      <c r="L14" s="134">
        <f>性質・日光市!L14+性質・今市市!L14+性質・足尾町!L14+性質・栗山村!L14+性質・藤原町!L14</f>
        <v>2429706</v>
      </c>
      <c r="M14" s="134">
        <f>性質・日光市!M14+性質・今市市!M14+性質・足尾町!M14+性質・栗山村!M14+性質・藤原町!M14</f>
        <v>3124832</v>
      </c>
      <c r="N14" s="134">
        <f>性質・日光市!N14+性質・今市市!N14+性質・足尾町!N14+性質・栗山村!N14+性質・藤原町!N14</f>
        <v>3122450</v>
      </c>
      <c r="O14" s="134">
        <f>性質・日光市!O14+性質・今市市!O14+性質・足尾町!O14+性質・栗山村!O14+性質・藤原町!O14</f>
        <v>2934803</v>
      </c>
      <c r="P14" s="134">
        <f>性質・日光市!P14+性質・今市市!P14+性質・足尾町!P14+性質・栗山村!P14+性質・藤原町!P14</f>
        <v>3348367</v>
      </c>
      <c r="Q14" s="134">
        <f>性質・日光市!Q14+性質・今市市!Q14+性質・足尾町!Q14+性質・栗山村!Q14+性質・藤原町!Q14</f>
        <v>3340781</v>
      </c>
      <c r="R14" s="16">
        <v>3108904</v>
      </c>
      <c r="S14" s="16">
        <v>3465306</v>
      </c>
      <c r="T14" s="16">
        <v>2933095</v>
      </c>
      <c r="U14" s="16">
        <v>3039759</v>
      </c>
      <c r="V14" s="16">
        <v>3283903</v>
      </c>
      <c r="W14" s="16">
        <v>3677155</v>
      </c>
      <c r="X14" s="16">
        <v>3824641</v>
      </c>
      <c r="Y14" s="16">
        <v>3699582</v>
      </c>
      <c r="Z14" s="102">
        <v>4039661</v>
      </c>
      <c r="AA14" s="102">
        <v>3967140</v>
      </c>
      <c r="AB14" s="102">
        <v>4023234</v>
      </c>
      <c r="AC14" s="104">
        <v>4221948</v>
      </c>
      <c r="AD14" s="104">
        <v>4224580</v>
      </c>
      <c r="AE14" s="104">
        <v>4272076</v>
      </c>
      <c r="AF14" s="104">
        <v>4308928</v>
      </c>
    </row>
    <row r="15" spans="1:32" ht="18" customHeight="1" x14ac:dyDescent="0.15">
      <c r="A15" s="16" t="s">
        <v>62</v>
      </c>
      <c r="B15" s="16"/>
      <c r="C15" s="16"/>
      <c r="D15" s="134">
        <f>性質・日光市!D15+性質・今市市!D15+性質・足尾町!D15+性質・栗山村!D15+性質・藤原町!D15</f>
        <v>2305409</v>
      </c>
      <c r="E15" s="134">
        <f>性質・日光市!E15+性質・今市市!E15+性質・足尾町!E15+性質・栗山村!E15+性質・藤原町!E15</f>
        <v>2391702</v>
      </c>
      <c r="F15" s="134">
        <f>性質・日光市!F15+性質・今市市!F15+性質・足尾町!F15+性質・栗山村!F15+性質・藤原町!F15</f>
        <v>1196945</v>
      </c>
      <c r="G15" s="134">
        <f>性質・日光市!G15+性質・今市市!G15+性質・足尾町!G15+性質・栗山村!G15+性質・藤原町!G15</f>
        <v>595380</v>
      </c>
      <c r="H15" s="134">
        <f>性質・日光市!H15+性質・今市市!H15+性質・足尾町!H15+性質・栗山村!H15+性質・藤原町!H15</f>
        <v>856506</v>
      </c>
      <c r="I15" s="134">
        <f>性質・日光市!I15+性質・今市市!I15+性質・足尾町!I15+性質・栗山村!I15+性質・藤原町!I15</f>
        <v>633755</v>
      </c>
      <c r="J15" s="134">
        <f>性質・日光市!J15+性質・今市市!J15+性質・足尾町!J15+性質・栗山村!J15+性質・藤原町!J15</f>
        <v>469617</v>
      </c>
      <c r="K15" s="134">
        <f>性質・日光市!K15+性質・今市市!K15+性質・足尾町!K15+性質・栗山村!K15+性質・藤原町!K15</f>
        <v>321749</v>
      </c>
      <c r="L15" s="134">
        <f>性質・日光市!L15+性質・今市市!L15+性質・足尾町!L15+性質・栗山村!L15+性質・藤原町!L15</f>
        <v>1590633</v>
      </c>
      <c r="M15" s="134">
        <f>性質・日光市!M15+性質・今市市!M15+性質・足尾町!M15+性質・栗山村!M15+性質・藤原町!M15</f>
        <v>1101356</v>
      </c>
      <c r="N15" s="134">
        <f>性質・日光市!N15+性質・今市市!N15+性質・足尾町!N15+性質・栗山村!N15+性質・藤原町!N15</f>
        <v>462426</v>
      </c>
      <c r="O15" s="134">
        <f>性質・日光市!O15+性質・今市市!O15+性質・足尾町!O15+性質・栗山村!O15+性質・藤原町!O15</f>
        <v>251538</v>
      </c>
      <c r="P15" s="134">
        <f>性質・日光市!P15+性質・今市市!P15+性質・足尾町!P15+性質・栗山村!P15+性質・藤原町!P15</f>
        <v>1149557</v>
      </c>
      <c r="Q15" s="134">
        <f>性質・日光市!Q15+性質・今市市!Q15+性質・足尾町!Q15+性質・栗山村!Q15+性質・藤原町!Q15</f>
        <v>1098986</v>
      </c>
      <c r="R15" s="16">
        <v>2919359</v>
      </c>
      <c r="S15" s="16">
        <v>3508165</v>
      </c>
      <c r="T15" s="16">
        <v>1811003</v>
      </c>
      <c r="U15" s="16">
        <v>164947</v>
      </c>
      <c r="V15" s="16">
        <v>386912</v>
      </c>
      <c r="W15" s="16">
        <v>1428451</v>
      </c>
      <c r="X15" s="16">
        <v>716321</v>
      </c>
      <c r="Y15" s="16">
        <v>378012</v>
      </c>
      <c r="Z15" s="102">
        <v>353578</v>
      </c>
      <c r="AA15" s="102">
        <v>386658</v>
      </c>
      <c r="AB15" s="102">
        <v>31813</v>
      </c>
      <c r="AC15" s="104">
        <v>174509</v>
      </c>
      <c r="AD15" s="104">
        <v>154296</v>
      </c>
      <c r="AE15" s="104">
        <v>625785</v>
      </c>
      <c r="AF15" s="104">
        <v>375767</v>
      </c>
    </row>
    <row r="16" spans="1:32" ht="18" customHeight="1" x14ac:dyDescent="0.15">
      <c r="A16" s="16" t="s">
        <v>63</v>
      </c>
      <c r="B16" s="16"/>
      <c r="C16" s="16"/>
      <c r="D16" s="134">
        <f>性質・日光市!D16+性質・今市市!D16+性質・足尾町!D16+性質・栗山村!D16+性質・藤原町!D16</f>
        <v>1519706</v>
      </c>
      <c r="E16" s="134">
        <f>性質・日光市!E16+性質・今市市!E16+性質・足尾町!E16+性質・栗山村!E16+性質・藤原町!E16</f>
        <v>1469023</v>
      </c>
      <c r="F16" s="134">
        <f>性質・日光市!F16+性質・今市市!F16+性質・足尾町!F16+性質・栗山村!F16+性質・藤原町!F16</f>
        <v>1478987</v>
      </c>
      <c r="G16" s="134">
        <f>性質・日光市!G16+性質・今市市!G16+性質・足尾町!G16+性質・栗山村!G16+性質・藤原町!G16</f>
        <v>1425573</v>
      </c>
      <c r="H16" s="134">
        <f>性質・日光市!H16+性質・今市市!H16+性質・足尾町!H16+性質・栗山村!H16+性質・藤原町!H16</f>
        <v>1552406</v>
      </c>
      <c r="I16" s="134">
        <f>性質・日光市!I16+性質・今市市!I16+性質・足尾町!I16+性質・栗山村!I16+性質・藤原町!I16</f>
        <v>1613441</v>
      </c>
      <c r="J16" s="134">
        <f>性質・日光市!J16+性質・今市市!J16+性質・足尾町!J16+性質・栗山村!J16+性質・藤原町!J16</f>
        <v>1519437</v>
      </c>
      <c r="K16" s="134">
        <f>性質・日光市!K16+性質・今市市!K16+性質・足尾町!K16+性質・栗山村!K16+性質・藤原町!K16</f>
        <v>1706784</v>
      </c>
      <c r="L16" s="134">
        <f>性質・日光市!L16+性質・今市市!L16+性質・足尾町!L16+性質・栗山村!L16+性質・藤原町!L16</f>
        <v>1628670</v>
      </c>
      <c r="M16" s="134">
        <f>性質・日光市!M16+性質・今市市!M16+性質・足尾町!M16+性質・栗山村!M16+性質・藤原町!M16</f>
        <v>2311389</v>
      </c>
      <c r="N16" s="134">
        <f>性質・日光市!N16+性質・今市市!N16+性質・足尾町!N16+性質・栗山村!N16+性質・藤原町!N16</f>
        <v>1419205</v>
      </c>
      <c r="O16" s="134">
        <f>性質・日光市!O16+性質・今市市!O16+性質・足尾町!O16+性質・栗山村!O16+性質・藤原町!O16</f>
        <v>1111201</v>
      </c>
      <c r="P16" s="134">
        <f>性質・日光市!P16+性質・今市市!P16+性質・足尾町!P16+性質・栗山村!P16+性質・藤原町!P16</f>
        <v>1096653</v>
      </c>
      <c r="Q16" s="134">
        <f>性質・日光市!Q16+性質・今市市!Q16+性質・足尾町!Q16+性質・栗山村!Q16+性質・藤原町!Q16</f>
        <v>1175446</v>
      </c>
      <c r="R16" s="16">
        <v>951965</v>
      </c>
      <c r="S16" s="16">
        <v>910826</v>
      </c>
      <c r="T16" s="16">
        <v>860737</v>
      </c>
      <c r="U16" s="16">
        <v>1232467</v>
      </c>
      <c r="V16" s="16">
        <v>1055834</v>
      </c>
      <c r="W16" s="16">
        <v>1185515</v>
      </c>
      <c r="X16" s="16">
        <v>1494486</v>
      </c>
      <c r="Y16" s="16">
        <v>1422718</v>
      </c>
      <c r="Z16" s="102">
        <v>1439835</v>
      </c>
      <c r="AA16" s="102">
        <v>1813807</v>
      </c>
      <c r="AB16" s="102">
        <v>1509828</v>
      </c>
      <c r="AC16" s="104">
        <v>1625244</v>
      </c>
      <c r="AD16" s="104">
        <v>1773760</v>
      </c>
      <c r="AE16" s="104">
        <v>1547359</v>
      </c>
      <c r="AF16" s="104">
        <v>1353233</v>
      </c>
    </row>
    <row r="17" spans="1:32" ht="18" customHeight="1" x14ac:dyDescent="0.15">
      <c r="A17" s="16" t="s">
        <v>71</v>
      </c>
      <c r="B17" s="16"/>
      <c r="C17" s="16"/>
      <c r="D17" s="134">
        <f>性質・日光市!D17+性質・今市市!D17+性質・足尾町!D17+性質・栗山村!D17+性質・藤原町!D17</f>
        <v>60</v>
      </c>
      <c r="E17" s="134">
        <f>性質・日光市!E17+性質・今市市!E17+性質・足尾町!E17+性質・栗山村!E17+性質・藤原町!E17</f>
        <v>0</v>
      </c>
      <c r="F17" s="134">
        <f>性質・日光市!F17+性質・今市市!F17+性質・足尾町!F17+性質・栗山村!F17+性質・藤原町!F17</f>
        <v>0</v>
      </c>
      <c r="G17" s="134">
        <f>性質・日光市!G17+性質・今市市!G17+性質・足尾町!G17+性質・栗山村!G17+性質・藤原町!G17</f>
        <v>0</v>
      </c>
      <c r="H17" s="134">
        <f>性質・日光市!H17+性質・今市市!H17+性質・足尾町!H17+性質・栗山村!H17+性質・藤原町!H17</f>
        <v>0</v>
      </c>
      <c r="I17" s="134">
        <f>性質・日光市!I17+性質・今市市!I17+性質・足尾町!I17+性質・栗山村!I17+性質・藤原町!I17</f>
        <v>0</v>
      </c>
      <c r="J17" s="134">
        <f>性質・日光市!J17+性質・今市市!J17+性質・足尾町!J17+性質・栗山村!J17+性質・藤原町!J17</f>
        <v>0</v>
      </c>
      <c r="K17" s="134">
        <f>性質・日光市!K17+性質・今市市!K17+性質・足尾町!K17+性質・栗山村!K17+性質・藤原町!K17</f>
        <v>0</v>
      </c>
      <c r="L17" s="134">
        <f>性質・日光市!L17+性質・今市市!L17+性質・足尾町!L17+性質・栗山村!L17+性質・藤原町!L17</f>
        <v>0</v>
      </c>
      <c r="M17" s="134">
        <f>性質・日光市!M17+性質・今市市!M17+性質・足尾町!M17+性質・栗山村!M17+性質・藤原町!M17</f>
        <v>0</v>
      </c>
      <c r="N17" s="134">
        <f>性質・日光市!N17+性質・今市市!N17+性質・足尾町!N17+性質・栗山村!N17+性質・藤原町!N17</f>
        <v>0</v>
      </c>
      <c r="O17" s="134">
        <f>性質・日光市!O17+性質・今市市!O17+性質・足尾町!O17+性質・栗山村!O17+性質・藤原町!O17</f>
        <v>1</v>
      </c>
      <c r="P17" s="134">
        <f>性質・日光市!P17+性質・今市市!P17+性質・足尾町!P17+性質・栗山村!P17+性質・藤原町!P17</f>
        <v>0</v>
      </c>
      <c r="Q17" s="134">
        <f>性質・日光市!Q17+性質・今市市!Q17+性質・足尾町!Q17+性質・栗山村!Q17+性質・藤原町!Q17</f>
        <v>2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02">
        <v>1</v>
      </c>
      <c r="AA17" s="102">
        <v>1</v>
      </c>
      <c r="AB17" s="102">
        <v>1</v>
      </c>
      <c r="AC17" s="102">
        <v>0</v>
      </c>
      <c r="AD17" s="102">
        <v>0</v>
      </c>
      <c r="AE17" s="102">
        <v>0</v>
      </c>
      <c r="AF17" s="102">
        <v>0</v>
      </c>
    </row>
    <row r="18" spans="1:32" ht="18" customHeight="1" x14ac:dyDescent="0.15">
      <c r="A18" s="16" t="s">
        <v>153</v>
      </c>
      <c r="B18" s="16"/>
      <c r="C18" s="16"/>
      <c r="D18" s="134">
        <f>性質・日光市!D18+性質・今市市!D18+性質・足尾町!D18+性質・栗山村!D18+性質・藤原町!D18</f>
        <v>10736252</v>
      </c>
      <c r="E18" s="134">
        <f>性質・日光市!E18+性質・今市市!E18+性質・足尾町!E18+性質・栗山村!E18+性質・藤原町!E18</f>
        <v>12087026</v>
      </c>
      <c r="F18" s="134">
        <f>性質・日光市!F18+性質・今市市!F18+性質・足尾町!F18+性質・栗山村!F18+性質・藤原町!F18</f>
        <v>12750088</v>
      </c>
      <c r="G18" s="134">
        <f>性質・日光市!G18+性質・今市市!G18+性質・足尾町!G18+性質・栗山村!G18+性質・藤原町!G18</f>
        <v>12035902</v>
      </c>
      <c r="H18" s="134">
        <f>性質・日光市!H18+性質・今市市!H18+性質・足尾町!H18+性質・栗山村!H18+性質・藤原町!H18</f>
        <v>12153681</v>
      </c>
      <c r="I18" s="134">
        <f>性質・日光市!I18+性質・今市市!I18+性質・足尾町!I18+性質・栗山村!I18+性質・藤原町!I18</f>
        <v>10774572</v>
      </c>
      <c r="J18" s="134">
        <f>性質・日光市!J18+性質・今市市!J18+性質・足尾町!J18+性質・栗山村!J18+性質・藤原町!J18</f>
        <v>10571026</v>
      </c>
      <c r="K18" s="134">
        <f>性質・日光市!K18+性質・今市市!K18+性質・足尾町!K18+性質・栗山村!K18+性質・藤原町!K18</f>
        <v>12249395</v>
      </c>
      <c r="L18" s="134">
        <f>性質・日光市!L18+性質・今市市!L18+性質・足尾町!L18+性質・栗山村!L18+性質・藤原町!L18</f>
        <v>9978240</v>
      </c>
      <c r="M18" s="134">
        <f>性質・日光市!M18+性質・今市市!M18+性質・足尾町!M18+性質・栗山村!M18+性質・藤原町!M18</f>
        <v>9342302</v>
      </c>
      <c r="N18" s="134">
        <f>性質・日光市!N18+性質・今市市!N18+性質・足尾町!N18+性質・栗山村!N18+性質・藤原町!N18</f>
        <v>7897701</v>
      </c>
      <c r="O18" s="134">
        <f>性質・日光市!O18+性質・今市市!O18+性質・足尾町!O18+性質・栗山村!O18+性質・藤原町!O18</f>
        <v>8612078</v>
      </c>
      <c r="P18" s="134">
        <f>性質・日光市!P18+性質・今市市!P18+性質・足尾町!P18+性質・栗山村!P18+性質・藤原町!P18</f>
        <v>6347015</v>
      </c>
      <c r="Q18" s="134">
        <f>性質・日光市!Q18+性質・今市市!Q18+性質・足尾町!Q18+性質・栗山村!Q18+性質・藤原町!Q18</f>
        <v>6025587</v>
      </c>
      <c r="R18" s="16">
        <v>9455417</v>
      </c>
      <c r="S18" s="16">
        <v>5314161</v>
      </c>
      <c r="T18" s="16">
        <v>6520834</v>
      </c>
      <c r="U18" s="16">
        <v>7244330</v>
      </c>
      <c r="V18" s="16">
        <v>9436318</v>
      </c>
      <c r="W18" s="16">
        <v>8654087</v>
      </c>
      <c r="X18" s="16">
        <v>6438131</v>
      </c>
      <c r="Y18" s="16">
        <v>6697196</v>
      </c>
      <c r="Z18" s="102">
        <v>8698553</v>
      </c>
      <c r="AA18" s="102">
        <v>6908568</v>
      </c>
      <c r="AB18" s="102">
        <v>6843344</v>
      </c>
      <c r="AC18" s="104">
        <v>6117259</v>
      </c>
      <c r="AD18" s="104">
        <v>8796052</v>
      </c>
      <c r="AE18" s="104">
        <v>8832860</v>
      </c>
      <c r="AF18" s="104">
        <v>4913727</v>
      </c>
    </row>
    <row r="19" spans="1:32" ht="18" customHeight="1" x14ac:dyDescent="0.15">
      <c r="A19" s="16" t="s">
        <v>65</v>
      </c>
      <c r="B19" s="16"/>
      <c r="C19" s="16"/>
      <c r="D19" s="134">
        <f>性質・日光市!D19+性質・今市市!D19+性質・足尾町!D19+性質・栗山村!D19+性質・藤原町!D19</f>
        <v>3227848</v>
      </c>
      <c r="E19" s="134">
        <f>性質・日光市!E19+性質・今市市!E19+性質・足尾町!E19+性質・栗山村!E19+性質・藤原町!E19</f>
        <v>3330079</v>
      </c>
      <c r="F19" s="134">
        <f>性質・日光市!F19+性質・今市市!F19+性質・足尾町!F19+性質・栗山村!F19+性質・藤原町!F19</f>
        <v>3544863</v>
      </c>
      <c r="G19" s="134">
        <f>性質・日光市!G19+性質・今市市!G19+性質・足尾町!G19+性質・栗山村!G19+性質・藤原町!G19</f>
        <v>3037304</v>
      </c>
      <c r="H19" s="134">
        <f>性質・日光市!H19+性質・今市市!H19+性質・足尾町!H19+性質・栗山村!H19+性質・藤原町!H19</f>
        <v>3463160</v>
      </c>
      <c r="I19" s="134">
        <f>性質・日光市!I19+性質・今市市!I19+性質・足尾町!I19+性質・栗山村!I19+性質・藤原町!I19</f>
        <v>2346960</v>
      </c>
      <c r="J19" s="134">
        <f>性質・日光市!J19+性質・今市市!J19+性質・足尾町!J19+性質・栗山村!J19+性質・藤原町!J19</f>
        <v>1690859</v>
      </c>
      <c r="K19" s="134">
        <f>性質・日光市!K19+性質・今市市!K19+性質・足尾町!K19+性質・栗山村!K19+性質・藤原町!K19</f>
        <v>2506276</v>
      </c>
      <c r="L19" s="134">
        <f>性質・日光市!L19+性質・今市市!L19+性質・足尾町!L19+性質・栗山村!L19+性質・藤原町!L19</f>
        <v>2220768</v>
      </c>
      <c r="M19" s="134">
        <f>性質・日光市!M19+性質・今市市!M19+性質・足尾町!M19+性質・栗山村!M19+性質・藤原町!M19</f>
        <v>2465244</v>
      </c>
      <c r="N19" s="134">
        <f>性質・日光市!N19+性質・今市市!N19+性質・足尾町!N19+性質・栗山村!N19+性質・藤原町!N19</f>
        <v>1716113</v>
      </c>
      <c r="O19" s="134">
        <f>性質・日光市!O19+性質・今市市!O19+性質・足尾町!O19+性質・栗山村!O19+性質・藤原町!O19</f>
        <v>2483055</v>
      </c>
      <c r="P19" s="134">
        <f>性質・日光市!P19+性質・今市市!P19+性質・足尾町!P19+性質・栗山村!P19+性質・藤原町!P19</f>
        <v>1075369</v>
      </c>
      <c r="Q19" s="134">
        <f>性質・日光市!Q19+性質・今市市!Q19+性質・足尾町!Q19+性質・栗山村!Q19+性質・藤原町!Q19</f>
        <v>1637895</v>
      </c>
      <c r="R19" s="16">
        <v>1700967</v>
      </c>
      <c r="S19" s="16">
        <v>1734579</v>
      </c>
      <c r="T19" s="16">
        <v>3503066</v>
      </c>
      <c r="U19" s="16">
        <v>4053243</v>
      </c>
      <c r="V19" s="16">
        <v>5838517</v>
      </c>
      <c r="W19" s="16">
        <v>5154831</v>
      </c>
      <c r="X19" s="16">
        <v>1665757</v>
      </c>
      <c r="Y19" s="16">
        <v>2544232</v>
      </c>
      <c r="Z19" s="102">
        <v>4009683</v>
      </c>
      <c r="AA19" s="102">
        <v>3380965</v>
      </c>
      <c r="AB19" s="102">
        <v>2035171</v>
      </c>
      <c r="AC19" s="104">
        <v>1505631</v>
      </c>
      <c r="AD19" s="104">
        <v>2106625</v>
      </c>
      <c r="AE19" s="104">
        <v>1895922</v>
      </c>
      <c r="AF19" s="104">
        <v>1198941</v>
      </c>
    </row>
    <row r="20" spans="1:32" ht="18" customHeight="1" x14ac:dyDescent="0.15">
      <c r="A20" s="16" t="s">
        <v>66</v>
      </c>
      <c r="B20" s="16"/>
      <c r="C20" s="16"/>
      <c r="D20" s="134">
        <f>性質・日光市!D20+性質・今市市!D20+性質・足尾町!D20+性質・栗山村!D20+性質・藤原町!D20</f>
        <v>7397213</v>
      </c>
      <c r="E20" s="134">
        <f>性質・日光市!E20+性質・今市市!E20+性質・足尾町!E20+性質・栗山村!E20+性質・藤原町!E20</f>
        <v>8624922</v>
      </c>
      <c r="F20" s="134">
        <f>性質・日光市!F20+性質・今市市!F20+性質・足尾町!F20+性質・栗山村!F20+性質・藤原町!F20</f>
        <v>8884573</v>
      </c>
      <c r="G20" s="134">
        <f>性質・日光市!G20+性質・今市市!G20+性質・足尾町!G20+性質・栗山村!G20+性質・藤原町!G20</f>
        <v>8789743</v>
      </c>
      <c r="H20" s="134">
        <f>性質・日光市!H20+性質・今市市!H20+性質・足尾町!H20+性質・栗山村!H20+性質・藤原町!H20</f>
        <v>8300646</v>
      </c>
      <c r="I20" s="134">
        <f>性質・日光市!I20+性質・今市市!I20+性質・足尾町!I20+性質・栗山村!I20+性質・藤原町!I20</f>
        <v>8133625</v>
      </c>
      <c r="J20" s="134">
        <f>性質・日光市!J20+性質・今市市!J20+性質・足尾町!J20+性質・栗山村!J20+性質・藤原町!J20</f>
        <v>8330218</v>
      </c>
      <c r="K20" s="134">
        <f>性質・日光市!K20+性質・今市市!K20+性質・足尾町!K20+性質・栗山村!K20+性質・藤原町!K20</f>
        <v>9223550</v>
      </c>
      <c r="L20" s="134">
        <f>性質・日光市!L20+性質・今市市!L20+性質・足尾町!L20+性質・栗山村!L20+性質・藤原町!L20</f>
        <v>7175226</v>
      </c>
      <c r="M20" s="134">
        <f>性質・日光市!M20+性質・今市市!M20+性質・足尾町!M20+性質・栗山村!M20+性質・藤原町!M20</f>
        <v>6570821</v>
      </c>
      <c r="N20" s="134">
        <f>性質・日光市!N20+性質・今市市!N20+性質・足尾町!N20+性質・栗山村!N20+性質・藤原町!N20</f>
        <v>5593906</v>
      </c>
      <c r="O20" s="134">
        <f>性質・日光市!O20+性質・今市市!O20+性質・足尾町!O20+性質・栗山村!O20+性質・藤原町!O20</f>
        <v>5852170</v>
      </c>
      <c r="P20" s="134">
        <f>性質・日光市!P20+性質・今市市!P20+性質・足尾町!P20+性質・栗山村!P20+性質・藤原町!P20</f>
        <v>5095922</v>
      </c>
      <c r="Q20" s="134">
        <f>性質・日光市!Q20+性質・今市市!Q20+性質・足尾町!Q20+性質・栗山村!Q20+性質・藤原町!Q20</f>
        <v>4219083</v>
      </c>
      <c r="R20" s="16">
        <v>7633319</v>
      </c>
      <c r="S20" s="16">
        <v>3459237</v>
      </c>
      <c r="T20" s="16">
        <v>2913634</v>
      </c>
      <c r="U20" s="16">
        <v>3123807</v>
      </c>
      <c r="V20" s="16">
        <v>3455182</v>
      </c>
      <c r="W20" s="16">
        <v>3390945</v>
      </c>
      <c r="X20" s="16">
        <v>4632861</v>
      </c>
      <c r="Y20" s="16">
        <v>4017949</v>
      </c>
      <c r="Z20" s="102">
        <v>4595046</v>
      </c>
      <c r="AA20" s="102">
        <v>3442236</v>
      </c>
      <c r="AB20" s="102">
        <v>4706957</v>
      </c>
      <c r="AC20" s="104">
        <v>4470030</v>
      </c>
      <c r="AD20" s="104">
        <v>6582532</v>
      </c>
      <c r="AE20" s="104">
        <v>6864777</v>
      </c>
      <c r="AF20" s="104">
        <v>3679248</v>
      </c>
    </row>
    <row r="21" spans="1:32" ht="18" customHeight="1" x14ac:dyDescent="0.15">
      <c r="A21" s="16" t="s">
        <v>154</v>
      </c>
      <c r="B21" s="16"/>
      <c r="C21" s="16"/>
      <c r="D21" s="134">
        <f>性質・日光市!D21+性質・今市市!D21+性質・足尾町!D21+性質・栗山村!D21+性質・藤原町!D21</f>
        <v>405929</v>
      </c>
      <c r="E21" s="134">
        <f>性質・日光市!E21+性質・今市市!E21+性質・足尾町!E21+性質・栗山村!E21+性質・藤原町!E21</f>
        <v>322231</v>
      </c>
      <c r="F21" s="134">
        <f>性質・日光市!F21+性質・今市市!F21+性質・足尾町!F21+性質・栗山村!F21+性質・藤原町!F21</f>
        <v>361655</v>
      </c>
      <c r="G21" s="134">
        <f>性質・日光市!G21+性質・今市市!G21+性質・足尾町!G21+性質・栗山村!G21+性質・藤原町!G21</f>
        <v>866537</v>
      </c>
      <c r="H21" s="134">
        <f>性質・日光市!H21+性質・今市市!H21+性質・足尾町!H21+性質・栗山村!H21+性質・藤原町!H21</f>
        <v>730196</v>
      </c>
      <c r="I21" s="134">
        <f>性質・日光市!I21+性質・今市市!I21+性質・足尾町!I21+性質・栗山村!I21+性質・藤原町!I21</f>
        <v>305182</v>
      </c>
      <c r="J21" s="134">
        <f>性質・日光市!J21+性質・今市市!J21+性質・足尾町!J21+性質・栗山村!J21+性質・藤原町!J21</f>
        <v>589275</v>
      </c>
      <c r="K21" s="134">
        <f>性質・日光市!K21+性質・今市市!K21+性質・足尾町!K21+性質・栗山村!K21+性質・藤原町!K21</f>
        <v>920496</v>
      </c>
      <c r="L21" s="134">
        <f>性質・日光市!L21+性質・今市市!L21+性質・足尾町!L21+性質・栗山村!L21+性質・藤原町!L21</f>
        <v>542043</v>
      </c>
      <c r="M21" s="134">
        <f>性質・日光市!M21+性質・今市市!M21+性質・足尾町!M21+性質・栗山村!M21+性質・藤原町!M21</f>
        <v>76746</v>
      </c>
      <c r="N21" s="134">
        <f>性質・日光市!N21+性質・今市市!N21+性質・足尾町!N21+性質・栗山村!N21+性質・藤原町!N21</f>
        <v>265219</v>
      </c>
      <c r="O21" s="134">
        <f>性質・日光市!O21+性質・今市市!O21+性質・足尾町!O21+性質・栗山村!O21+性質・藤原町!O21</f>
        <v>302595</v>
      </c>
      <c r="P21" s="134">
        <f>性質・日光市!P21+性質・今市市!P21+性質・足尾町!P21+性質・栗山村!P21+性質・藤原町!P21</f>
        <v>1169</v>
      </c>
      <c r="Q21" s="134">
        <f>性質・日光市!Q21+性質・今市市!Q21+性質・足尾町!Q21+性質・栗山村!Q21+性質・藤原町!Q21</f>
        <v>4023</v>
      </c>
      <c r="R21" s="16">
        <v>11220</v>
      </c>
      <c r="S21" s="16">
        <v>3630</v>
      </c>
      <c r="T21" s="16">
        <v>13790</v>
      </c>
      <c r="U21" s="16">
        <v>24551</v>
      </c>
      <c r="V21" s="16">
        <v>14250</v>
      </c>
      <c r="W21" s="16"/>
      <c r="X21" s="16">
        <v>288827</v>
      </c>
      <c r="Y21" s="16">
        <v>573464</v>
      </c>
      <c r="Z21" s="102">
        <v>673517</v>
      </c>
      <c r="AA21" s="102">
        <v>557656</v>
      </c>
      <c r="AB21" s="102">
        <v>1250147</v>
      </c>
      <c r="AC21" s="104">
        <v>856698</v>
      </c>
      <c r="AD21" s="104">
        <v>30937</v>
      </c>
      <c r="AE21" s="104">
        <v>56170</v>
      </c>
      <c r="AF21" s="104">
        <v>384694</v>
      </c>
    </row>
    <row r="22" spans="1:32" ht="18" customHeight="1" x14ac:dyDescent="0.15">
      <c r="A22" s="16" t="s">
        <v>155</v>
      </c>
      <c r="B22" s="16"/>
      <c r="C22" s="16"/>
      <c r="D22" s="134">
        <f>性質・日光市!D22+性質・今市市!D22+性質・足尾町!D22+性質・栗山村!D22+性質・藤原町!D22</f>
        <v>0</v>
      </c>
      <c r="E22" s="134">
        <f>性質・日光市!E22+性質・今市市!E22+性質・足尾町!E22+性質・栗山村!E22+性質・藤原町!E22</f>
        <v>0</v>
      </c>
      <c r="F22" s="134">
        <f>性質・日光市!F22+性質・今市市!F22+性質・足尾町!F22+性質・栗山村!F22+性質・藤原町!F22</f>
        <v>0</v>
      </c>
      <c r="G22" s="134">
        <f>性質・日光市!G22+性質・今市市!G22+性質・足尾町!G22+性質・栗山村!G22+性質・藤原町!G22</f>
        <v>0</v>
      </c>
      <c r="H22" s="134">
        <f>性質・日光市!H22+性質・今市市!H22+性質・足尾町!H22+性質・栗山村!H22+性質・藤原町!H22</f>
        <v>0</v>
      </c>
      <c r="I22" s="134">
        <f>性質・日光市!I22+性質・今市市!I22+性質・足尾町!I22+性質・栗山村!I22+性質・藤原町!I22</f>
        <v>0</v>
      </c>
      <c r="J22" s="134">
        <f>性質・日光市!J22+性質・今市市!J22+性質・足尾町!J22+性質・栗山村!J22+性質・藤原町!J22</f>
        <v>0</v>
      </c>
      <c r="K22" s="134">
        <f>性質・日光市!K22+性質・今市市!K22+性質・足尾町!K22+性質・栗山村!K22+性質・藤原町!K22</f>
        <v>0</v>
      </c>
      <c r="L22" s="134">
        <f>性質・日光市!L22+性質・今市市!L22+性質・足尾町!L22+性質・栗山村!L22+性質・藤原町!L22</f>
        <v>0</v>
      </c>
      <c r="M22" s="134">
        <f>性質・日光市!M22+性質・今市市!M22+性質・足尾町!M22+性質・栗山村!M22+性質・藤原町!M22</f>
        <v>0</v>
      </c>
      <c r="N22" s="134">
        <f>性質・日光市!N22+性質・今市市!N22+性質・足尾町!N22+性質・栗山村!N22+性質・藤原町!N22</f>
        <v>0</v>
      </c>
      <c r="O22" s="134">
        <f>性質・日光市!O22+性質・今市市!O22+性質・足尾町!O22+性質・栗山村!O22+性質・藤原町!O22</f>
        <v>3</v>
      </c>
      <c r="P22" s="134">
        <f>性質・日光市!P22+性質・今市市!P22+性質・足尾町!P22+性質・栗山村!P22+性質・藤原町!P22</f>
        <v>0</v>
      </c>
      <c r="Q22" s="134">
        <f>性質・日光市!Q22+性質・今市市!Q22+性質・足尾町!Q22+性質・栗山村!Q22+性質・藤原町!Q22</f>
        <v>2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02">
        <v>1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</row>
    <row r="23" spans="1:32" ht="18" customHeight="1" x14ac:dyDescent="0.15">
      <c r="A23" s="16" t="s">
        <v>50</v>
      </c>
      <c r="B23" s="16"/>
      <c r="C23" s="16"/>
      <c r="D23" s="134">
        <f>性質・日光市!D23+性質・今市市!D23+性質・足尾町!D23+性質・栗山村!D23+性質・藤原町!D23</f>
        <v>37000596</v>
      </c>
      <c r="E23" s="134">
        <f>性質・日光市!E23+性質・今市市!E23+性質・足尾町!E23+性質・栗山村!E23+性質・藤原町!E23</f>
        <v>40081646</v>
      </c>
      <c r="F23" s="134">
        <f>性質・日光市!F23+性質・今市市!F23+性質・足尾町!F23+性質・栗山村!F23+性質・藤原町!F23</f>
        <v>40820045</v>
      </c>
      <c r="G23" s="134">
        <f>性質・日光市!G23+性質・今市市!G23+性質・足尾町!G23+性質・栗山村!G23+性質・藤原町!G23</f>
        <v>40839958</v>
      </c>
      <c r="H23" s="134">
        <f>性質・日光市!H23+性質・今市市!H23+性質・足尾町!H23+性質・栗山村!H23+性質・藤原町!H23</f>
        <v>42411384</v>
      </c>
      <c r="I23" s="134">
        <f>性質・日光市!I23+性質・今市市!I23+性質・足尾町!I23+性質・栗山村!I23+性質・藤原町!I23</f>
        <v>41277148</v>
      </c>
      <c r="J23" s="134">
        <f>性質・日光市!J23+性質・今市市!J23+性質・足尾町!J23+性質・栗山村!J23+性質・藤原町!J23</f>
        <v>42288159</v>
      </c>
      <c r="K23" s="134">
        <f>性質・日光市!K23+性質・今市市!K23+性質・足尾町!K23+性質・栗山村!K23+性質・藤原町!K23</f>
        <v>44810854</v>
      </c>
      <c r="L23" s="134">
        <f>性質・日光市!L23+性質・今市市!L23+性質・足尾町!L23+性質・栗山村!L23+性質・藤原町!L23</f>
        <v>44553101</v>
      </c>
      <c r="M23" s="134">
        <f>性質・日光市!M23+性質・今市市!M23+性質・足尾町!M23+性質・栗山村!M23+性質・藤原町!M23</f>
        <v>43305578</v>
      </c>
      <c r="N23" s="134">
        <f>性質・日光市!N23+性質・今市市!N23+性質・足尾町!N23+性質・栗山村!N23+性質・藤原町!N23</f>
        <v>40928399</v>
      </c>
      <c r="O23" s="134">
        <f>性質・日光市!O23+性質・今市市!O23+性質・足尾町!O23+性質・栗山村!O23+性質・藤原町!O23</f>
        <v>40958729</v>
      </c>
      <c r="P23" s="134">
        <f>性質・日光市!P23+性質・今市市!P23+性質・足尾町!P23+性質・栗山村!P23+性質・藤原町!P23</f>
        <v>40066960</v>
      </c>
      <c r="Q23" s="134">
        <f>性質・日光市!Q23+性質・今市市!Q23+性質・足尾町!Q23+性質・栗山村!Q23+性質・藤原町!Q23</f>
        <v>39887634</v>
      </c>
      <c r="R23" s="17">
        <f t="shared" ref="R23:X23" si="0">SUM(R4:R22)-R5-R8-R9-R13-R19-R20</f>
        <v>45675971</v>
      </c>
      <c r="S23" s="17">
        <f t="shared" si="0"/>
        <v>40084114</v>
      </c>
      <c r="T23" s="17">
        <f t="shared" si="0"/>
        <v>39659700</v>
      </c>
      <c r="U23" s="17">
        <f t="shared" si="0"/>
        <v>38402853</v>
      </c>
      <c r="V23" s="17">
        <f t="shared" si="0"/>
        <v>42258443</v>
      </c>
      <c r="W23" s="17">
        <f t="shared" si="0"/>
        <v>42925120</v>
      </c>
      <c r="X23" s="17">
        <f t="shared" si="0"/>
        <v>41191460</v>
      </c>
      <c r="Y23" s="17">
        <f>SUM(Y4:Y22)-Y5-Y8-Y9-Y13-Y19-Y20</f>
        <v>41351362</v>
      </c>
      <c r="Z23" s="12">
        <f t="shared" ref="Z23:AB23" si="1">SUM(Z4:Z22)-Z5-Z8-Z9-Z13-Z19-Z20</f>
        <v>44325564</v>
      </c>
      <c r="AA23" s="12">
        <f t="shared" si="1"/>
        <v>43010525</v>
      </c>
      <c r="AB23" s="12">
        <f t="shared" si="1"/>
        <v>43192691</v>
      </c>
      <c r="AC23" s="12">
        <f t="shared" ref="AC23:AD23" si="2">SUM(AC4:AC22)-AC5-AC8-AC9-AC13-AC19-AC20</f>
        <v>42895017</v>
      </c>
      <c r="AD23" s="12">
        <f t="shared" si="2"/>
        <v>44856632</v>
      </c>
      <c r="AE23" s="12">
        <f t="shared" ref="AE23" si="3">SUM(AE4:AE22)-AE5-AE8-AE9-AE13-AE19-AE20</f>
        <v>45106885</v>
      </c>
      <c r="AF23" s="12">
        <f t="shared" ref="AF23" si="4">SUM(AF4:AF22)-AF5-AF8-AF9-AF13-AF19-AF20</f>
        <v>41796443</v>
      </c>
    </row>
    <row r="24" spans="1:32" ht="18" customHeight="1" x14ac:dyDescent="0.15">
      <c r="A24" s="16" t="s">
        <v>69</v>
      </c>
      <c r="B24" s="16"/>
      <c r="C24" s="16"/>
      <c r="D24" s="134">
        <f>性質・日光市!D24+性質・今市市!D24+性質・足尾町!D24+性質・栗山村!D24+性質・藤原町!D24</f>
        <v>12889172</v>
      </c>
      <c r="E24" s="134">
        <f>性質・日光市!E24+性質・今市市!E24+性質・足尾町!E24+性質・栗山村!E24+性質・藤原町!E24</f>
        <v>14007513</v>
      </c>
      <c r="F24" s="134">
        <f>性質・日光市!F24+性質・今市市!F24+性質・足尾町!F24+性質・栗山村!F24+性質・藤原町!F24</f>
        <v>14579209</v>
      </c>
      <c r="G24" s="134">
        <f>性質・日光市!G24+性質・今市市!G24+性質・足尾町!G24+性質・栗山村!G24+性質・藤原町!G24</f>
        <v>15231447</v>
      </c>
      <c r="H24" s="134">
        <f>性質・日光市!H24+性質・今市市!H24+性質・足尾町!H24+性質・栗山村!H24+性質・藤原町!H24</f>
        <v>15714596</v>
      </c>
      <c r="I24" s="134">
        <f>性質・日光市!I24+性質・今市市!I24+性質・足尾町!I24+性質・栗山村!I24+性質・藤原町!I24</f>
        <v>16391586</v>
      </c>
      <c r="J24" s="134">
        <f>性質・日光市!J24+性質・今市市!J24+性質・足尾町!J24+性質・栗山村!J24+性質・藤原町!J24</f>
        <v>17498257</v>
      </c>
      <c r="K24" s="134">
        <f>性質・日光市!K24+性質・今市市!K24+性質・足尾町!K24+性質・栗山村!K24+性質・藤原町!K24</f>
        <v>17931162</v>
      </c>
      <c r="L24" s="134">
        <f>性質・日光市!L24+性質・今市市!L24+性質・足尾町!L24+性質・栗山村!L24+性質・藤原町!L24</f>
        <v>18411446</v>
      </c>
      <c r="M24" s="134">
        <f>性質・日光市!M24+性質・今市市!M24+性質・足尾町!M24+性質・栗山村!M24+性質・藤原町!M24</f>
        <v>17712290</v>
      </c>
      <c r="N24" s="134">
        <f>性質・日光市!N24+性質・今市市!N24+性質・足尾町!N24+性質・栗山村!N24+性質・藤原町!N24</f>
        <v>18151411</v>
      </c>
      <c r="O24" s="134">
        <f>性質・日光市!O24+性質・今市市!O24+性質・足尾町!O24+性質・栗山村!O24+性質・藤原町!O24</f>
        <v>18213207</v>
      </c>
      <c r="P24" s="134">
        <f>性質・日光市!P24+性質・今市市!P24+性質・足尾町!P24+性質・栗山村!P24+性質・藤原町!P24</f>
        <v>18454607</v>
      </c>
      <c r="Q24" s="134">
        <f>性質・日光市!Q24+性質・今市市!Q24+性質・足尾町!Q24+性質・栗山村!Q24+性質・藤原町!Q24</f>
        <v>18601906</v>
      </c>
      <c r="R24" s="17">
        <f t="shared" ref="R24:X24" si="5">SUM(R4:R7)-R5</f>
        <v>19882501</v>
      </c>
      <c r="S24" s="17">
        <f t="shared" si="5"/>
        <v>19640648</v>
      </c>
      <c r="T24" s="17">
        <f t="shared" si="5"/>
        <v>20223410</v>
      </c>
      <c r="U24" s="17">
        <f t="shared" si="5"/>
        <v>19378186</v>
      </c>
      <c r="V24" s="17">
        <f t="shared" si="5"/>
        <v>19119515</v>
      </c>
      <c r="W24" s="17">
        <f t="shared" si="5"/>
        <v>19995503</v>
      </c>
      <c r="X24" s="17">
        <f t="shared" si="5"/>
        <v>20387107</v>
      </c>
      <c r="Y24" s="17">
        <f>SUM(Y4:Y7)-Y5</f>
        <v>20264349</v>
      </c>
      <c r="Z24" s="12">
        <f t="shared" ref="Z24:AB24" si="6">SUM(Z4:Z7)-Z5</f>
        <v>19834295</v>
      </c>
      <c r="AA24" s="12">
        <f t="shared" si="6"/>
        <v>20057190</v>
      </c>
      <c r="AB24" s="12">
        <f t="shared" si="6"/>
        <v>19871851</v>
      </c>
      <c r="AC24" s="12">
        <f t="shared" ref="AC24:AD24" si="7">SUM(AC4:AC7)-AC5</f>
        <v>20023476</v>
      </c>
      <c r="AD24" s="12">
        <f t="shared" si="7"/>
        <v>19909519</v>
      </c>
      <c r="AE24" s="12">
        <f t="shared" ref="AE24" si="8">SUM(AE4:AE7)-AE5</f>
        <v>20127641</v>
      </c>
      <c r="AF24" s="12">
        <f t="shared" ref="AF24" si="9">SUM(AF4:AF7)-AF5</f>
        <v>20719286</v>
      </c>
    </row>
    <row r="25" spans="1:32" ht="18" customHeight="1" x14ac:dyDescent="0.15">
      <c r="A25" s="16" t="s">
        <v>156</v>
      </c>
      <c r="B25" s="16"/>
      <c r="C25" s="16"/>
      <c r="D25" s="134">
        <f>性質・日光市!D25+性質・今市市!D25+性質・足尾町!D25+性質・栗山村!D25+性質・藤原町!D25</f>
        <v>11142181</v>
      </c>
      <c r="E25" s="134">
        <f>性質・日光市!E25+性質・今市市!E25+性質・足尾町!E25+性質・栗山村!E25+性質・藤原町!E25</f>
        <v>12409257</v>
      </c>
      <c r="F25" s="134">
        <f>性質・日光市!F25+性質・今市市!F25+性質・足尾町!F25+性質・栗山村!F25+性質・藤原町!F25</f>
        <v>13111743</v>
      </c>
      <c r="G25" s="134">
        <f>性質・日光市!G25+性質・今市市!G25+性質・足尾町!G25+性質・栗山村!G25+性質・藤原町!G25</f>
        <v>12902439</v>
      </c>
      <c r="H25" s="134">
        <f>性質・日光市!H25+性質・今市市!H25+性質・足尾町!H25+性質・栗山村!H25+性質・藤原町!H25</f>
        <v>12883877</v>
      </c>
      <c r="I25" s="134">
        <f>性質・日光市!I25+性質・今市市!I25+性質・足尾町!I25+性質・栗山村!I25+性質・藤原町!I25</f>
        <v>11079754</v>
      </c>
      <c r="J25" s="134">
        <f>性質・日光市!J25+性質・今市市!J25+性質・足尾町!J25+性質・栗山村!J25+性質・藤原町!J25</f>
        <v>11160301</v>
      </c>
      <c r="K25" s="134">
        <f>性質・日光市!K25+性質・今市市!K25+性質・足尾町!K25+性質・栗山村!K25+性質・藤原町!K25</f>
        <v>13169891</v>
      </c>
      <c r="L25" s="134">
        <f>性質・日光市!L25+性質・今市市!L25+性質・足尾町!L25+性質・栗山村!L25+性質・藤原町!L25</f>
        <v>10520283</v>
      </c>
      <c r="M25" s="134">
        <f>性質・日光市!M25+性質・今市市!M25+性質・足尾町!M25+性質・栗山村!M25+性質・藤原町!M25</f>
        <v>9419048</v>
      </c>
      <c r="N25" s="134">
        <f>性質・日光市!N25+性質・今市市!N25+性質・足尾町!N25+性質・栗山村!N25+性質・藤原町!N25</f>
        <v>8162920</v>
      </c>
      <c r="O25" s="134">
        <f>性質・日光市!O25+性質・今市市!O25+性質・足尾町!O25+性質・栗山村!O25+性質・藤原町!O25</f>
        <v>8914676</v>
      </c>
      <c r="P25" s="134">
        <f>性質・日光市!P25+性質・今市市!P25+性質・足尾町!P25+性質・栗山村!P25+性質・藤原町!P25</f>
        <v>6348184</v>
      </c>
      <c r="Q25" s="134">
        <f>性質・日光市!Q25+性質・今市市!Q25+性質・足尾町!Q25+性質・栗山村!Q25+性質・藤原町!Q25</f>
        <v>6029612</v>
      </c>
      <c r="R25" s="17">
        <f t="shared" ref="R25:X25" si="10">+R18+R21+R22</f>
        <v>9466638</v>
      </c>
      <c r="S25" s="17">
        <f t="shared" si="10"/>
        <v>5317792</v>
      </c>
      <c r="T25" s="17">
        <f t="shared" si="10"/>
        <v>6534625</v>
      </c>
      <c r="U25" s="17">
        <f t="shared" si="10"/>
        <v>7268882</v>
      </c>
      <c r="V25" s="17">
        <f t="shared" si="10"/>
        <v>9450569</v>
      </c>
      <c r="W25" s="17">
        <f t="shared" si="10"/>
        <v>8654088</v>
      </c>
      <c r="X25" s="17">
        <f t="shared" si="10"/>
        <v>6726959</v>
      </c>
      <c r="Y25" s="17">
        <f>+Y18+Y21+Y22</f>
        <v>7270661</v>
      </c>
      <c r="Z25" s="12">
        <f t="shared" ref="Z25:AB25" si="11">+Z18+Z21+Z22</f>
        <v>9372071</v>
      </c>
      <c r="AA25" s="12">
        <f t="shared" si="11"/>
        <v>7466224</v>
      </c>
      <c r="AB25" s="12">
        <f t="shared" si="11"/>
        <v>8093491</v>
      </c>
      <c r="AC25" s="12">
        <f t="shared" ref="AC25:AD25" si="12">+AC18+AC21+AC22</f>
        <v>6973957</v>
      </c>
      <c r="AD25" s="12">
        <f t="shared" si="12"/>
        <v>8826989</v>
      </c>
      <c r="AE25" s="12">
        <f t="shared" ref="AE25" si="13">+AE18+AE21+AE22</f>
        <v>8889030</v>
      </c>
      <c r="AF25" s="12">
        <f t="shared" ref="AF25" si="14">+AF18+AF21+AF22</f>
        <v>5298421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7" t="s">
        <v>81</v>
      </c>
      <c r="B30" s="27"/>
      <c r="C30" s="27"/>
      <c r="D30" s="27"/>
      <c r="E30" s="27"/>
      <c r="F30" s="27"/>
      <c r="G30" s="27"/>
      <c r="H30" s="27"/>
      <c r="I30" s="27"/>
      <c r="J30" s="27"/>
      <c r="K30" s="28">
        <f>財政指標!$Y$1</f>
        <v>0</v>
      </c>
      <c r="M30" s="27"/>
      <c r="N30" s="27"/>
      <c r="O30" s="27"/>
      <c r="P30" s="27"/>
      <c r="Q30" s="27"/>
      <c r="R30" s="28"/>
      <c r="S30" s="28"/>
      <c r="T30" s="28"/>
      <c r="U30" s="28">
        <f>財政指標!$Y$1</f>
        <v>0</v>
      </c>
      <c r="W30" s="28"/>
      <c r="X30" s="28"/>
      <c r="Y30" s="28"/>
      <c r="Z30" s="28"/>
      <c r="AA30" s="28"/>
      <c r="AB30" s="28"/>
      <c r="AC30" s="28"/>
      <c r="AD30" s="28"/>
      <c r="AE30" s="28">
        <f>財政指標!$Y$1</f>
        <v>0</v>
      </c>
    </row>
    <row r="31" spans="1:32" ht="18" customHeight="1" x14ac:dyDescent="0.15">
      <c r="L31" s="124" t="s">
        <v>285</v>
      </c>
      <c r="N31" s="35" t="s">
        <v>251</v>
      </c>
      <c r="V31" s="124" t="s">
        <v>285</v>
      </c>
      <c r="AF31" s="124" t="s">
        <v>285</v>
      </c>
    </row>
    <row r="32" spans="1:32" ht="18" customHeight="1" x14ac:dyDescent="0.15">
      <c r="A32" s="12"/>
      <c r="B32" s="39" t="s">
        <v>168</v>
      </c>
      <c r="C32" s="39" t="s">
        <v>169</v>
      </c>
      <c r="D32" s="109" t="s">
        <v>170</v>
      </c>
      <c r="E32" s="109" t="s">
        <v>171</v>
      </c>
      <c r="F32" s="109" t="s">
        <v>172</v>
      </c>
      <c r="G32" s="109" t="s">
        <v>173</v>
      </c>
      <c r="H32" s="110" t="s">
        <v>174</v>
      </c>
      <c r="I32" s="109" t="s">
        <v>175</v>
      </c>
      <c r="J32" s="110" t="s">
        <v>176</v>
      </c>
      <c r="K32" s="110" t="s">
        <v>177</v>
      </c>
      <c r="L32" s="109" t="s">
        <v>178</v>
      </c>
      <c r="M32" s="109" t="s">
        <v>179</v>
      </c>
      <c r="N32" s="109" t="s">
        <v>180</v>
      </c>
      <c r="O32" s="109" t="s">
        <v>181</v>
      </c>
      <c r="P32" s="109" t="s">
        <v>182</v>
      </c>
      <c r="Q32" s="109" t="s">
        <v>183</v>
      </c>
      <c r="R32" s="39" t="s">
        <v>164</v>
      </c>
      <c r="S32" s="39" t="s">
        <v>252</v>
      </c>
      <c r="T32" s="39" t="s">
        <v>253</v>
      </c>
      <c r="U32" s="39" t="s">
        <v>261</v>
      </c>
      <c r="V32" s="39" t="s">
        <v>262</v>
      </c>
      <c r="W32" s="39" t="s">
        <v>263</v>
      </c>
      <c r="X32" s="39" t="s">
        <v>264</v>
      </c>
      <c r="Y32" s="39" t="s">
        <v>267</v>
      </c>
      <c r="Z32" s="39" t="s">
        <v>272</v>
      </c>
      <c r="AA32" s="39" t="s">
        <v>273</v>
      </c>
      <c r="AB32" s="39" t="s">
        <v>274</v>
      </c>
      <c r="AC32" s="39" t="s">
        <v>275</v>
      </c>
      <c r="AD32" s="39" t="s">
        <v>277</v>
      </c>
      <c r="AE32" s="39" t="str">
        <f>AE3</f>
        <v>１８(H30)</v>
      </c>
      <c r="AF32" s="39" t="str">
        <f>AF3</f>
        <v>１９(R１)</v>
      </c>
    </row>
    <row r="33" spans="1:32" ht="18" customHeight="1" x14ac:dyDescent="0.15">
      <c r="A33" s="16" t="s">
        <v>51</v>
      </c>
      <c r="B33" s="16"/>
      <c r="C33" s="16"/>
      <c r="D33" s="135">
        <f t="shared" ref="D33:Q48" si="15">D4/D$23*100</f>
        <v>23.287368127799887</v>
      </c>
      <c r="E33" s="135">
        <f t="shared" si="15"/>
        <v>23.145132313178955</v>
      </c>
      <c r="F33" s="135">
        <f t="shared" si="15"/>
        <v>23.274758761289949</v>
      </c>
      <c r="G33" s="135">
        <f t="shared" si="15"/>
        <v>23.829187091720318</v>
      </c>
      <c r="H33" s="135">
        <f t="shared" si="15"/>
        <v>23.402695370658027</v>
      </c>
      <c r="I33" s="135">
        <f t="shared" si="15"/>
        <v>24.409283315794976</v>
      </c>
      <c r="J33" s="135">
        <f t="shared" si="15"/>
        <v>24.258982283905997</v>
      </c>
      <c r="K33" s="135">
        <f t="shared" si="15"/>
        <v>23.24741456612275</v>
      </c>
      <c r="L33" s="135">
        <f t="shared" si="15"/>
        <v>23.358647919928178</v>
      </c>
      <c r="M33" s="135">
        <f t="shared" si="15"/>
        <v>23.884283451891577</v>
      </c>
      <c r="N33" s="135">
        <f t="shared" si="15"/>
        <v>25.350439434486553</v>
      </c>
      <c r="O33" s="135">
        <f t="shared" si="15"/>
        <v>24.725628082844075</v>
      </c>
      <c r="P33" s="135">
        <f t="shared" si="15"/>
        <v>24.794543933455397</v>
      </c>
      <c r="Q33" s="135">
        <f t="shared" si="15"/>
        <v>24.653964183486039</v>
      </c>
      <c r="R33" s="29">
        <f t="shared" ref="R33:S51" si="16">R4/R$23*100</f>
        <v>23.399826574020725</v>
      </c>
      <c r="S33" s="29">
        <f t="shared" si="16"/>
        <v>24.788932593096607</v>
      </c>
      <c r="T33" s="29">
        <f t="shared" ref="T33:U51" si="17">T4/T$23*100</f>
        <v>25.227745040935762</v>
      </c>
      <c r="U33" s="29">
        <f t="shared" si="17"/>
        <v>24.295757401149338</v>
      </c>
      <c r="V33" s="29">
        <f t="shared" ref="V33:X51" si="18">V4/V$23*100</f>
        <v>20.996455075261526</v>
      </c>
      <c r="W33" s="29">
        <f t="shared" si="18"/>
        <v>20.570929096994952</v>
      </c>
      <c r="X33" s="29">
        <f t="shared" si="18"/>
        <v>21.507742138783136</v>
      </c>
      <c r="Y33" s="29">
        <f t="shared" ref="Y33:AB51" si="19">Y4/Y$23*100</f>
        <v>21.398535796716924</v>
      </c>
      <c r="Z33" s="103">
        <f t="shared" si="19"/>
        <v>19.222113000073726</v>
      </c>
      <c r="AA33" s="103">
        <f t="shared" si="19"/>
        <v>19.746383007415044</v>
      </c>
      <c r="AB33" s="103">
        <f t="shared" si="19"/>
        <v>19.040371899958721</v>
      </c>
      <c r="AC33" s="103">
        <f t="shared" ref="AC33:AD33" si="20">AC4/AC$23*100</f>
        <v>18.855528137452424</v>
      </c>
      <c r="AD33" s="103">
        <f t="shared" si="20"/>
        <v>17.453601955670681</v>
      </c>
      <c r="AE33" s="103">
        <f t="shared" ref="AE33" si="21">AE4/AE$23*100</f>
        <v>17.248792506953205</v>
      </c>
      <c r="AF33" s="103">
        <f t="shared" ref="AF33" si="22">AF4/AF$23*100</f>
        <v>18.526313351593103</v>
      </c>
    </row>
    <row r="34" spans="1:32" ht="18" customHeight="1" x14ac:dyDescent="0.15">
      <c r="A34" s="16" t="s">
        <v>52</v>
      </c>
      <c r="B34" s="16"/>
      <c r="C34" s="16"/>
      <c r="D34" s="135">
        <f t="shared" si="15"/>
        <v>16.910854625152524</v>
      </c>
      <c r="E34" s="135">
        <f t="shared" si="15"/>
        <v>16.617017175392448</v>
      </c>
      <c r="F34" s="135">
        <f t="shared" si="15"/>
        <v>16.652874831470665</v>
      </c>
      <c r="G34" s="135">
        <f t="shared" si="15"/>
        <v>16.98125889355714</v>
      </c>
      <c r="H34" s="135">
        <f t="shared" si="15"/>
        <v>16.642890031600949</v>
      </c>
      <c r="I34" s="135">
        <f t="shared" si="15"/>
        <v>17.41119807986734</v>
      </c>
      <c r="J34" s="135">
        <f t="shared" si="15"/>
        <v>17.233422244747047</v>
      </c>
      <c r="K34" s="135">
        <f t="shared" si="15"/>
        <v>16.563366545078566</v>
      </c>
      <c r="L34" s="135">
        <f t="shared" si="15"/>
        <v>16.540303221542313</v>
      </c>
      <c r="M34" s="135">
        <f t="shared" si="15"/>
        <v>16.89617443739003</v>
      </c>
      <c r="N34" s="135">
        <f t="shared" si="15"/>
        <v>17.86547037913699</v>
      </c>
      <c r="O34" s="135">
        <f t="shared" si="15"/>
        <v>17.266729638998317</v>
      </c>
      <c r="P34" s="135">
        <f t="shared" si="15"/>
        <v>17.14311991725851</v>
      </c>
      <c r="Q34" s="135">
        <f t="shared" si="15"/>
        <v>16.966000039009586</v>
      </c>
      <c r="R34" s="29">
        <f t="shared" si="16"/>
        <v>16.267905941178569</v>
      </c>
      <c r="S34" s="29">
        <f t="shared" si="16"/>
        <v>17.790534175209661</v>
      </c>
      <c r="T34" s="29">
        <f t="shared" si="17"/>
        <v>17.380971111733068</v>
      </c>
      <c r="U34" s="29">
        <f t="shared" si="17"/>
        <v>16.838472912416169</v>
      </c>
      <c r="V34" s="29">
        <f t="shared" si="18"/>
        <v>14.388495099074047</v>
      </c>
      <c r="W34" s="29">
        <f t="shared" si="18"/>
        <v>13.764609161255695</v>
      </c>
      <c r="X34" s="29">
        <f t="shared" si="18"/>
        <v>14.372947693526767</v>
      </c>
      <c r="Y34" s="29">
        <f t="shared" si="19"/>
        <v>14.421125959527039</v>
      </c>
      <c r="Z34" s="103">
        <f t="shared" si="19"/>
        <v>12.826550836442827</v>
      </c>
      <c r="AA34" s="103">
        <f t="shared" si="19"/>
        <v>13.311685918737332</v>
      </c>
      <c r="AB34" s="103">
        <f t="shared" si="19"/>
        <v>12.821773480147369</v>
      </c>
      <c r="AC34" s="103">
        <f t="shared" ref="AC34:AD34" si="23">AC5/AC$23*100</f>
        <v>12.725121428440044</v>
      </c>
      <c r="AD34" s="103">
        <f t="shared" si="23"/>
        <v>11.709118063077049</v>
      </c>
      <c r="AE34" s="103">
        <f t="shared" ref="AE34" si="24">AE5/AE$23*100</f>
        <v>11.592407677896622</v>
      </c>
      <c r="AF34" s="103">
        <f t="shared" ref="AF34" si="25">AF5/AF$23*100</f>
        <v>12.476004237968288</v>
      </c>
    </row>
    <row r="35" spans="1:32" ht="18" customHeight="1" x14ac:dyDescent="0.15">
      <c r="A35" s="16" t="s">
        <v>53</v>
      </c>
      <c r="B35" s="16"/>
      <c r="C35" s="16"/>
      <c r="D35" s="135">
        <f t="shared" si="15"/>
        <v>3.8343247227693307</v>
      </c>
      <c r="E35" s="135">
        <f t="shared" si="15"/>
        <v>3.9821842645883359</v>
      </c>
      <c r="F35" s="135">
        <f t="shared" si="15"/>
        <v>4.1937459892560138</v>
      </c>
      <c r="G35" s="135">
        <f t="shared" si="15"/>
        <v>4.4625290750788729</v>
      </c>
      <c r="H35" s="135">
        <f t="shared" si="15"/>
        <v>4.4808629683011523</v>
      </c>
      <c r="I35" s="135">
        <f t="shared" si="15"/>
        <v>5.2090783985366427</v>
      </c>
      <c r="J35" s="135">
        <f t="shared" si="15"/>
        <v>5.8794614350556138</v>
      </c>
      <c r="K35" s="135">
        <f t="shared" si="15"/>
        <v>6.3532799441849512</v>
      </c>
      <c r="L35" s="135">
        <f t="shared" si="15"/>
        <v>6.9713598611239203</v>
      </c>
      <c r="M35" s="135">
        <f t="shared" si="15"/>
        <v>5.3561506556961325</v>
      </c>
      <c r="N35" s="135">
        <f t="shared" si="15"/>
        <v>6.3192259242781521</v>
      </c>
      <c r="O35" s="135">
        <f t="shared" si="15"/>
        <v>6.944419588801205</v>
      </c>
      <c r="P35" s="135">
        <f t="shared" si="15"/>
        <v>8.0445159802490629</v>
      </c>
      <c r="Q35" s="135">
        <f t="shared" si="15"/>
        <v>8.8131198756988187</v>
      </c>
      <c r="R35" s="29">
        <f t="shared" si="16"/>
        <v>7.8562008019490159</v>
      </c>
      <c r="S35" s="29">
        <f t="shared" si="16"/>
        <v>10.122346723193134</v>
      </c>
      <c r="T35" s="29">
        <f t="shared" si="17"/>
        <v>10.970940274384326</v>
      </c>
      <c r="U35" s="29">
        <f t="shared" si="17"/>
        <v>11.605541390375345</v>
      </c>
      <c r="V35" s="29">
        <f t="shared" si="18"/>
        <v>11.340460414028978</v>
      </c>
      <c r="W35" s="29">
        <f t="shared" si="18"/>
        <v>13.777531664442638</v>
      </c>
      <c r="X35" s="29">
        <f t="shared" si="18"/>
        <v>15.285148911934659</v>
      </c>
      <c r="Y35" s="29">
        <f t="shared" si="19"/>
        <v>15.095821994932113</v>
      </c>
      <c r="Z35" s="103">
        <f t="shared" si="19"/>
        <v>14.207999699676693</v>
      </c>
      <c r="AA35" s="103">
        <f t="shared" si="19"/>
        <v>15.451603996928659</v>
      </c>
      <c r="AB35" s="103">
        <f t="shared" si="19"/>
        <v>15.490933408154634</v>
      </c>
      <c r="AC35" s="103">
        <f t="shared" ref="AC35:AD35" si="26">AC6/AC$23*100</f>
        <v>16.270819988251784</v>
      </c>
      <c r="AD35" s="103">
        <f t="shared" si="26"/>
        <v>15.634831879486628</v>
      </c>
      <c r="AE35" s="103">
        <f t="shared" ref="AE35" si="27">AE6/AE$23*100</f>
        <v>15.706036894367678</v>
      </c>
      <c r="AF35" s="103">
        <f t="shared" ref="AF35" si="28">AF6/AF$23*100</f>
        <v>17.505255172072896</v>
      </c>
    </row>
    <row r="36" spans="1:32" ht="18" customHeight="1" x14ac:dyDescent="0.15">
      <c r="A36" s="16" t="s">
        <v>54</v>
      </c>
      <c r="B36" s="16"/>
      <c r="C36" s="16"/>
      <c r="D36" s="135">
        <f t="shared" si="15"/>
        <v>7.7133460228586594</v>
      </c>
      <c r="E36" s="135">
        <f t="shared" si="15"/>
        <v>7.8201329356583802</v>
      </c>
      <c r="F36" s="135">
        <f t="shared" si="15"/>
        <v>8.2473035000328885</v>
      </c>
      <c r="G36" s="135">
        <f t="shared" si="15"/>
        <v>9.0037359979655207</v>
      </c>
      <c r="H36" s="135">
        <f t="shared" si="15"/>
        <v>9.1692197547715022</v>
      </c>
      <c r="I36" s="135">
        <f t="shared" si="15"/>
        <v>10.092681306373203</v>
      </c>
      <c r="J36" s="135">
        <f t="shared" si="15"/>
        <v>11.240177185296716</v>
      </c>
      <c r="K36" s="135">
        <f t="shared" si="15"/>
        <v>10.414525909280819</v>
      </c>
      <c r="L36" s="135">
        <f t="shared" si="15"/>
        <v>10.99471617026164</v>
      </c>
      <c r="M36" s="135">
        <f t="shared" si="15"/>
        <v>11.660278498072465</v>
      </c>
      <c r="N36" s="135">
        <f t="shared" si="15"/>
        <v>12.679518688234054</v>
      </c>
      <c r="O36" s="135">
        <f t="shared" si="15"/>
        <v>12.797169560608193</v>
      </c>
      <c r="P36" s="135">
        <f t="shared" si="15"/>
        <v>13.220354127191083</v>
      </c>
      <c r="Q36" s="135">
        <f t="shared" si="15"/>
        <v>13.168687819387834</v>
      </c>
      <c r="R36" s="29">
        <f t="shared" si="16"/>
        <v>12.273427093646241</v>
      </c>
      <c r="S36" s="29">
        <f t="shared" si="16"/>
        <v>14.087304012756775</v>
      </c>
      <c r="T36" s="29">
        <f t="shared" si="17"/>
        <v>14.793657037244357</v>
      </c>
      <c r="U36" s="29">
        <f t="shared" si="17"/>
        <v>14.558978209249194</v>
      </c>
      <c r="V36" s="29">
        <f t="shared" si="18"/>
        <v>12.90733309790898</v>
      </c>
      <c r="W36" s="29">
        <f t="shared" si="18"/>
        <v>12.233827185573389</v>
      </c>
      <c r="X36" s="29">
        <f t="shared" si="18"/>
        <v>12.700637462231249</v>
      </c>
      <c r="Y36" s="29">
        <f t="shared" si="19"/>
        <v>12.510918020064249</v>
      </c>
      <c r="Z36" s="103">
        <f t="shared" si="19"/>
        <v>11.316740380336729</v>
      </c>
      <c r="AA36" s="103">
        <f t="shared" si="19"/>
        <v>11.435226610230869</v>
      </c>
      <c r="AB36" s="103">
        <f t="shared" si="19"/>
        <v>11.47613377457774</v>
      </c>
      <c r="AC36" s="103">
        <f t="shared" ref="AC36:AD36" si="29">AC7/AC$23*100</f>
        <v>11.553843188825406</v>
      </c>
      <c r="AD36" s="103">
        <f t="shared" si="29"/>
        <v>11.296349667982206</v>
      </c>
      <c r="AE36" s="103">
        <f t="shared" ref="AE36" si="30">AE7/AE$23*100</f>
        <v>11.667274297482525</v>
      </c>
      <c r="AF36" s="103">
        <f t="shared" ref="AF36" si="31">AF7/AF$23*100</f>
        <v>13.5403196870126</v>
      </c>
    </row>
    <row r="37" spans="1:32" ht="18" customHeight="1" x14ac:dyDescent="0.15">
      <c r="A37" s="16" t="s">
        <v>55</v>
      </c>
      <c r="B37" s="16"/>
      <c r="C37" s="16"/>
      <c r="D37" s="135">
        <f t="shared" si="15"/>
        <v>7.6833113715249342</v>
      </c>
      <c r="E37" s="135">
        <f t="shared" si="15"/>
        <v>7.8173536086816391</v>
      </c>
      <c r="F37" s="135">
        <f t="shared" si="15"/>
        <v>8.2413211450403843</v>
      </c>
      <c r="G37" s="135">
        <f t="shared" si="15"/>
        <v>8.9843260857418112</v>
      </c>
      <c r="H37" s="135">
        <f t="shared" si="15"/>
        <v>9.1611346613918556</v>
      </c>
      <c r="I37" s="135">
        <f t="shared" si="15"/>
        <v>10.080509922827034</v>
      </c>
      <c r="J37" s="135">
        <f t="shared" si="15"/>
        <v>11.228171460479043</v>
      </c>
      <c r="K37" s="135">
        <f t="shared" si="15"/>
        <v>10.386648734701643</v>
      </c>
      <c r="L37" s="135">
        <f t="shared" si="15"/>
        <v>10.98079794715075</v>
      </c>
      <c r="M37" s="135">
        <f t="shared" si="15"/>
        <v>11.655974202676616</v>
      </c>
      <c r="N37" s="135">
        <f t="shared" si="15"/>
        <v>12.666979717432875</v>
      </c>
      <c r="O37" s="135">
        <f t="shared" si="15"/>
        <v>12.784154020013657</v>
      </c>
      <c r="P37" s="135">
        <f t="shared" si="15"/>
        <v>13.216193591927114</v>
      </c>
      <c r="Q37" s="135">
        <f t="shared" si="15"/>
        <v>13.165676861154513</v>
      </c>
      <c r="R37" s="29">
        <f t="shared" si="16"/>
        <v>12.272036865948618</v>
      </c>
      <c r="S37" s="29">
        <f t="shared" si="16"/>
        <v>14.083237563888776</v>
      </c>
      <c r="T37" s="29">
        <f t="shared" si="17"/>
        <v>14.790996906179322</v>
      </c>
      <c r="U37" s="29">
        <f t="shared" si="17"/>
        <v>14.551635004826336</v>
      </c>
      <c r="V37" s="29">
        <f t="shared" si="18"/>
        <v>12.90672256902603</v>
      </c>
      <c r="W37" s="29">
        <f t="shared" si="18"/>
        <v>12.23294658232755</v>
      </c>
      <c r="X37" s="29">
        <f t="shared" si="18"/>
        <v>12.699659104095847</v>
      </c>
      <c r="Y37" s="29">
        <f t="shared" si="19"/>
        <v>12.510473052858572</v>
      </c>
      <c r="Z37" s="103">
        <f t="shared" si="19"/>
        <v>11.316740380336729</v>
      </c>
      <c r="AA37" s="103">
        <f t="shared" si="19"/>
        <v>11.435226610230869</v>
      </c>
      <c r="AB37" s="103">
        <f t="shared" si="19"/>
        <v>11.47613377457774</v>
      </c>
      <c r="AC37" s="103">
        <f t="shared" ref="AC37:AD37" si="32">AC8/AC$23*100</f>
        <v>11.553472516399749</v>
      </c>
      <c r="AD37" s="103">
        <f t="shared" si="32"/>
        <v>11.295986288047663</v>
      </c>
      <c r="AE37" s="103">
        <f t="shared" ref="AE37" si="33">AE8/AE$23*100</f>
        <v>11.666755529671358</v>
      </c>
      <c r="AF37" s="103">
        <f t="shared" ref="AF37" si="34">AF8/AF$23*100</f>
        <v>13.539843569942065</v>
      </c>
    </row>
    <row r="38" spans="1:32" ht="18" customHeight="1" x14ac:dyDescent="0.15">
      <c r="A38" s="16" t="s">
        <v>56</v>
      </c>
      <c r="B38" s="16"/>
      <c r="C38" s="16"/>
      <c r="D38" s="135">
        <f t="shared" si="15"/>
        <v>3.003465133372446E-2</v>
      </c>
      <c r="E38" s="135">
        <f t="shared" si="15"/>
        <v>2.7543779015462588E-3</v>
      </c>
      <c r="F38" s="135">
        <f t="shared" si="15"/>
        <v>5.9823549925042954E-3</v>
      </c>
      <c r="G38" s="135">
        <f t="shared" si="15"/>
        <v>1.9409912223709927E-2</v>
      </c>
      <c r="H38" s="135">
        <f t="shared" si="15"/>
        <v>8.0850933796454277E-3</v>
      </c>
      <c r="I38" s="135">
        <f t="shared" si="15"/>
        <v>1.217138354616942E-2</v>
      </c>
      <c r="J38" s="135">
        <f t="shared" si="15"/>
        <v>1.2048289924373392E-2</v>
      </c>
      <c r="K38" s="135">
        <f t="shared" si="15"/>
        <v>2.7877174579176735E-2</v>
      </c>
      <c r="L38" s="135">
        <f t="shared" si="15"/>
        <v>1.3918223110889633E-2</v>
      </c>
      <c r="M38" s="135">
        <f t="shared" si="15"/>
        <v>4.3042953958494674E-3</v>
      </c>
      <c r="N38" s="135">
        <f t="shared" si="15"/>
        <v>1.2538970801178906E-2</v>
      </c>
      <c r="O38" s="135">
        <f t="shared" si="15"/>
        <v>1.3015540594533585E-2</v>
      </c>
      <c r="P38" s="135">
        <f t="shared" si="15"/>
        <v>4.1605352639681173E-3</v>
      </c>
      <c r="Q38" s="135">
        <f t="shared" si="15"/>
        <v>3.0109582333211343E-3</v>
      </c>
      <c r="R38" s="29">
        <f t="shared" si="16"/>
        <v>1.3902276976224546E-3</v>
      </c>
      <c r="S38" s="29">
        <f t="shared" si="16"/>
        <v>4.0664488679979308E-3</v>
      </c>
      <c r="T38" s="29">
        <f t="shared" si="17"/>
        <v>2.6601310650357919E-3</v>
      </c>
      <c r="U38" s="29">
        <f t="shared" si="17"/>
        <v>7.3432044228588953E-3</v>
      </c>
      <c r="V38" s="29">
        <f t="shared" si="18"/>
        <v>6.1052888295008885E-4</v>
      </c>
      <c r="W38" s="29">
        <f t="shared" si="18"/>
        <v>8.8060324583833427E-4</v>
      </c>
      <c r="X38" s="29">
        <f t="shared" si="18"/>
        <v>9.783581353999106E-4</v>
      </c>
      <c r="Y38" s="29">
        <f t="shared" si="19"/>
        <v>4.4496720567511176E-4</v>
      </c>
      <c r="Z38" s="103">
        <f t="shared" si="19"/>
        <v>4.1511034129199125E-4</v>
      </c>
      <c r="AA38" s="103">
        <f t="shared" si="19"/>
        <v>4.278022646782386E-4</v>
      </c>
      <c r="AB38" s="103">
        <f t="shared" si="19"/>
        <v>4.2599800044873336E-4</v>
      </c>
      <c r="AC38" s="103">
        <f t="shared" ref="AC38:AD38" si="35">AC9/AC$23*100</f>
        <v>3.7067242565727392E-4</v>
      </c>
      <c r="AD38" s="103">
        <f t="shared" si="35"/>
        <v>3.6337993454345834E-4</v>
      </c>
      <c r="AE38" s="103">
        <f t="shared" ref="AE38" si="36">AE9/AE$23*100</f>
        <v>5.1876781116674321E-4</v>
      </c>
      <c r="AF38" s="103">
        <f t="shared" ref="AF38" si="37">AF9/AF$23*100</f>
        <v>4.7611707053636117E-4</v>
      </c>
    </row>
    <row r="39" spans="1:32" ht="18" customHeight="1" x14ac:dyDescent="0.15">
      <c r="A39" s="16" t="s">
        <v>57</v>
      </c>
      <c r="B39" s="16"/>
      <c r="C39" s="16"/>
      <c r="D39" s="135">
        <f t="shared" si="15"/>
        <v>9.5516137091413338</v>
      </c>
      <c r="E39" s="135">
        <f t="shared" si="15"/>
        <v>10.227297052621044</v>
      </c>
      <c r="F39" s="135">
        <f t="shared" si="15"/>
        <v>10.997028543207142</v>
      </c>
      <c r="G39" s="135">
        <f t="shared" si="15"/>
        <v>11.448383467975162</v>
      </c>
      <c r="H39" s="135">
        <f t="shared" si="15"/>
        <v>11.577276044563884</v>
      </c>
      <c r="I39" s="135">
        <f t="shared" si="15"/>
        <v>12.448132317668845</v>
      </c>
      <c r="J39" s="135">
        <f t="shared" si="15"/>
        <v>11.864474875815709</v>
      </c>
      <c r="K39" s="135">
        <f t="shared" si="15"/>
        <v>11.629367742020717</v>
      </c>
      <c r="L39" s="135">
        <f t="shared" si="15"/>
        <v>11.430295278436398</v>
      </c>
      <c r="M39" s="135">
        <f t="shared" si="15"/>
        <v>12.312940379181638</v>
      </c>
      <c r="N39" s="135">
        <f t="shared" si="15"/>
        <v>12.755140996353168</v>
      </c>
      <c r="O39" s="135">
        <f t="shared" si="15"/>
        <v>12.629432422085168</v>
      </c>
      <c r="P39" s="135">
        <f t="shared" si="15"/>
        <v>13.162004304793776</v>
      </c>
      <c r="Q39" s="135">
        <f t="shared" si="15"/>
        <v>13.136211588784635</v>
      </c>
      <c r="R39" s="29">
        <f t="shared" si="16"/>
        <v>13.567035060951413</v>
      </c>
      <c r="S39" s="29">
        <f t="shared" si="16"/>
        <v>12.107507228424709</v>
      </c>
      <c r="T39" s="29">
        <f t="shared" si="17"/>
        <v>12.453145132212295</v>
      </c>
      <c r="U39" s="29">
        <f t="shared" si="17"/>
        <v>12.503826213120156</v>
      </c>
      <c r="V39" s="29">
        <f t="shared" si="18"/>
        <v>12.013114160405767</v>
      </c>
      <c r="W39" s="29">
        <f t="shared" si="18"/>
        <v>13.437215784137587</v>
      </c>
      <c r="X39" s="29">
        <f t="shared" si="18"/>
        <v>13.815866201392229</v>
      </c>
      <c r="Y39" s="29">
        <f t="shared" si="19"/>
        <v>14.266981097261077</v>
      </c>
      <c r="Z39" s="103">
        <f t="shared" si="19"/>
        <v>14.527598565920108</v>
      </c>
      <c r="AA39" s="103">
        <f t="shared" si="19"/>
        <v>14.961372826767402</v>
      </c>
      <c r="AB39" s="103">
        <f t="shared" si="19"/>
        <v>14.997893972385281</v>
      </c>
      <c r="AC39" s="103">
        <f t="shared" ref="AC39:AD39" si="38">AC10/AC$23*100</f>
        <v>15.366439882749086</v>
      </c>
      <c r="AD39" s="103">
        <f t="shared" si="38"/>
        <v>15.069283400501401</v>
      </c>
      <c r="AE39" s="103">
        <f t="shared" ref="AE39" si="39">AE10/AE$23*100</f>
        <v>14.710485993435372</v>
      </c>
      <c r="AF39" s="103">
        <f t="shared" ref="AF39" si="40">AF10/AF$23*100</f>
        <v>16.671047820983233</v>
      </c>
    </row>
    <row r="40" spans="1:32" ht="18" customHeight="1" x14ac:dyDescent="0.15">
      <c r="A40" s="16" t="s">
        <v>58</v>
      </c>
      <c r="B40" s="16"/>
      <c r="C40" s="16"/>
      <c r="D40" s="135">
        <f t="shared" si="15"/>
        <v>1.1681838854703854</v>
      </c>
      <c r="E40" s="135">
        <f t="shared" si="15"/>
        <v>1.138249162721511</v>
      </c>
      <c r="F40" s="135">
        <f t="shared" si="15"/>
        <v>1.3372302749788738</v>
      </c>
      <c r="G40" s="135">
        <f t="shared" si="15"/>
        <v>1.3087060471511749</v>
      </c>
      <c r="H40" s="135">
        <f t="shared" si="15"/>
        <v>1.458183963060484</v>
      </c>
      <c r="I40" s="135">
        <f t="shared" si="15"/>
        <v>1.4034181818957066</v>
      </c>
      <c r="J40" s="135">
        <f t="shared" si="15"/>
        <v>1.4944821788056557</v>
      </c>
      <c r="K40" s="135">
        <f t="shared" si="15"/>
        <v>1.3156790093757196</v>
      </c>
      <c r="L40" s="135">
        <f t="shared" si="15"/>
        <v>1.3172191987264814</v>
      </c>
      <c r="M40" s="135">
        <f t="shared" si="15"/>
        <v>1.587054212739061</v>
      </c>
      <c r="N40" s="135">
        <f t="shared" si="15"/>
        <v>1.6410023758808643</v>
      </c>
      <c r="O40" s="135">
        <f t="shared" si="15"/>
        <v>1.3470046885488074</v>
      </c>
      <c r="P40" s="135">
        <f t="shared" si="15"/>
        <v>1.2492612366897813</v>
      </c>
      <c r="Q40" s="135">
        <f t="shared" si="15"/>
        <v>1.1937835169666871</v>
      </c>
      <c r="R40" s="29">
        <f t="shared" si="16"/>
        <v>1.419232007131277</v>
      </c>
      <c r="S40" s="29">
        <f t="shared" si="16"/>
        <v>1.3375074225165611</v>
      </c>
      <c r="T40" s="29">
        <f t="shared" si="17"/>
        <v>1.1731379712907561</v>
      </c>
      <c r="U40" s="29">
        <f t="shared" si="17"/>
        <v>1.4418954758387352</v>
      </c>
      <c r="V40" s="29">
        <f t="shared" si="18"/>
        <v>1.3004691157220345</v>
      </c>
      <c r="W40" s="29">
        <f t="shared" si="18"/>
        <v>0.87893289523710127</v>
      </c>
      <c r="X40" s="29">
        <f t="shared" si="18"/>
        <v>0.96262429154004259</v>
      </c>
      <c r="Y40" s="29">
        <f t="shared" si="19"/>
        <v>1.0039814408047794</v>
      </c>
      <c r="Z40" s="103">
        <f t="shared" si="19"/>
        <v>1.3624192125338779</v>
      </c>
      <c r="AA40" s="103">
        <f t="shared" si="19"/>
        <v>1.2210639140070949</v>
      </c>
      <c r="AB40" s="103">
        <f t="shared" si="19"/>
        <v>1.2026641266690237</v>
      </c>
      <c r="AC40" s="103">
        <f t="shared" ref="AC40:AD40" si="41">AC11/AC$23*100</f>
        <v>1.3183396104027654</v>
      </c>
      <c r="AD40" s="103">
        <f t="shared" si="41"/>
        <v>1.5877763627015065</v>
      </c>
      <c r="AE40" s="103">
        <f t="shared" ref="AE40" si="42">AE11/AE$23*100</f>
        <v>1.3367981406829579</v>
      </c>
      <c r="AF40" s="103">
        <f t="shared" ref="AF40" si="43">AF11/AF$23*100</f>
        <v>1.1280936035633464</v>
      </c>
    </row>
    <row r="41" spans="1:32" ht="18" customHeight="1" x14ac:dyDescent="0.15">
      <c r="A41" s="16" t="s">
        <v>59</v>
      </c>
      <c r="B41" s="16"/>
      <c r="C41" s="16"/>
      <c r="D41" s="135">
        <f t="shared" si="15"/>
        <v>7.8875161902797464</v>
      </c>
      <c r="E41" s="135">
        <f t="shared" si="15"/>
        <v>7.3249836097050505</v>
      </c>
      <c r="F41" s="135">
        <f t="shared" si="15"/>
        <v>7.8816890084271103</v>
      </c>
      <c r="G41" s="135">
        <f t="shared" si="15"/>
        <v>7.3272626774004035</v>
      </c>
      <c r="H41" s="135">
        <f t="shared" si="15"/>
        <v>8.058675944175743</v>
      </c>
      <c r="I41" s="135">
        <f t="shared" si="15"/>
        <v>8.2979715555929392</v>
      </c>
      <c r="J41" s="135">
        <f t="shared" si="15"/>
        <v>8.364454929333764</v>
      </c>
      <c r="K41" s="135">
        <f t="shared" si="15"/>
        <v>7.6279978953313412</v>
      </c>
      <c r="L41" s="135">
        <f t="shared" si="15"/>
        <v>9.6355806972897344</v>
      </c>
      <c r="M41" s="135">
        <f t="shared" si="15"/>
        <v>8.3527115144381625</v>
      </c>
      <c r="N41" s="135">
        <f t="shared" si="15"/>
        <v>9.0838539763062798</v>
      </c>
      <c r="O41" s="135">
        <f t="shared" si="15"/>
        <v>9.2989506583566115</v>
      </c>
      <c r="P41" s="135">
        <f t="shared" si="15"/>
        <v>9.7223148449495547</v>
      </c>
      <c r="Q41" s="135">
        <f t="shared" si="15"/>
        <v>9.8401549713377339</v>
      </c>
      <c r="R41" s="29">
        <f t="shared" si="16"/>
        <v>5.4765776079505786</v>
      </c>
      <c r="S41" s="29">
        <f t="shared" si="16"/>
        <v>4.6204364152841197</v>
      </c>
      <c r="T41" s="29">
        <f t="shared" si="17"/>
        <v>4.772315473894154</v>
      </c>
      <c r="U41" s="29">
        <f t="shared" si="17"/>
        <v>5.1117452133048555</v>
      </c>
      <c r="V41" s="29">
        <f t="shared" si="18"/>
        <v>7.8933244180340481</v>
      </c>
      <c r="W41" s="29">
        <f t="shared" si="18"/>
        <v>4.2846310039436108</v>
      </c>
      <c r="X41" s="29">
        <f t="shared" si="18"/>
        <v>4.7448403139874138</v>
      </c>
      <c r="Y41" s="29">
        <f t="shared" si="19"/>
        <v>4.8397148321257228</v>
      </c>
      <c r="Z41" s="103">
        <f t="shared" si="19"/>
        <v>5.0597957422493263</v>
      </c>
      <c r="AA41" s="103">
        <f t="shared" si="19"/>
        <v>5.485527089009028</v>
      </c>
      <c r="AB41" s="103">
        <f t="shared" si="19"/>
        <v>6.1700624302384863</v>
      </c>
      <c r="AC41" s="103">
        <f t="shared" ref="AC41:AD41" si="44">AC12/AC$23*100</f>
        <v>6.3386010547565474</v>
      </c>
      <c r="AD41" s="103">
        <f t="shared" si="44"/>
        <v>5.5637079484701397</v>
      </c>
      <c r="AE41" s="103">
        <f t="shared" ref="AE41" si="45">AE12/AE$23*100</f>
        <v>5.3352476013362482</v>
      </c>
      <c r="AF41" s="103">
        <f t="shared" ref="AF41" si="46">AF12/AF$23*100</f>
        <v>5.5062101815697568</v>
      </c>
    </row>
    <row r="42" spans="1:32" ht="18" customHeight="1" x14ac:dyDescent="0.15">
      <c r="A42" s="16" t="s">
        <v>60</v>
      </c>
      <c r="B42" s="16"/>
      <c r="C42" s="16"/>
      <c r="D42" s="135">
        <f t="shared" si="15"/>
        <v>3.5271783189654564</v>
      </c>
      <c r="E42" s="135">
        <f t="shared" si="15"/>
        <v>3.0591308550552041</v>
      </c>
      <c r="F42" s="135">
        <f t="shared" si="15"/>
        <v>3.050518440143807</v>
      </c>
      <c r="G42" s="135">
        <f t="shared" si="15"/>
        <v>3.2965239582273811</v>
      </c>
      <c r="H42" s="135">
        <f t="shared" si="15"/>
        <v>3.4017281775100758</v>
      </c>
      <c r="I42" s="135">
        <f t="shared" si="15"/>
        <v>3.6187965311944517</v>
      </c>
      <c r="J42" s="135">
        <f t="shared" si="15"/>
        <v>3.5841877155257573</v>
      </c>
      <c r="K42" s="135">
        <f t="shared" si="15"/>
        <v>3.5658771421763129</v>
      </c>
      <c r="L42" s="135">
        <f t="shared" si="15"/>
        <v>3.5100991062328073</v>
      </c>
      <c r="M42" s="135">
        <f t="shared" si="15"/>
        <v>3.5198444874699515</v>
      </c>
      <c r="N42" s="135">
        <f t="shared" si="15"/>
        <v>3.7017621920661985</v>
      </c>
      <c r="O42" s="135">
        <f t="shared" si="15"/>
        <v>3.7217316972897279</v>
      </c>
      <c r="P42" s="135">
        <f t="shared" si="15"/>
        <v>3.7554658501668206</v>
      </c>
      <c r="Q42" s="135">
        <f t="shared" si="15"/>
        <v>3.5643603228007956</v>
      </c>
      <c r="R42" s="29">
        <f t="shared" si="16"/>
        <v>5.7421877249199588E-2</v>
      </c>
      <c r="S42" s="29">
        <f t="shared" si="16"/>
        <v>6.8964976998119515E-2</v>
      </c>
      <c r="T42" s="29">
        <f t="shared" si="17"/>
        <v>0.12982196032748608</v>
      </c>
      <c r="U42" s="29">
        <f t="shared" si="17"/>
        <v>8.7821600129552868E-2</v>
      </c>
      <c r="V42" s="29">
        <f t="shared" si="18"/>
        <v>7.8008079947479367E-2</v>
      </c>
      <c r="W42" s="29">
        <f t="shared" si="18"/>
        <v>7.729506638537062E-2</v>
      </c>
      <c r="X42" s="29">
        <f t="shared" si="18"/>
        <v>0.15140516990657774</v>
      </c>
      <c r="Y42" s="29">
        <f t="shared" si="19"/>
        <v>8.1857037744004657E-2</v>
      </c>
      <c r="Z42" s="103">
        <f t="shared" si="19"/>
        <v>7.6132139006736613E-2</v>
      </c>
      <c r="AA42" s="103">
        <f t="shared" si="19"/>
        <v>7.8690041565407542E-2</v>
      </c>
      <c r="AB42" s="103">
        <f t="shared" si="19"/>
        <v>7.8603576702363828E-2</v>
      </c>
      <c r="AC42" s="103">
        <f t="shared" ref="AC42:AD42" si="47">AC13/AC$23*100</f>
        <v>7.9850766815175764E-2</v>
      </c>
      <c r="AD42" s="103">
        <f t="shared" si="47"/>
        <v>7.5866150628517995E-2</v>
      </c>
      <c r="AE42" s="103">
        <f t="shared" ref="AE42" si="48">AE13/AE$23*100</f>
        <v>7.531001087749685E-2</v>
      </c>
      <c r="AF42" s="103">
        <f t="shared" ref="AF42" si="49">AF13/AF$23*100</f>
        <v>8.149497314879163E-2</v>
      </c>
    </row>
    <row r="43" spans="1:32" ht="18" customHeight="1" x14ac:dyDescent="0.15">
      <c r="A43" s="16" t="s">
        <v>61</v>
      </c>
      <c r="B43" s="16"/>
      <c r="C43" s="16"/>
      <c r="D43" s="135">
        <f t="shared" si="15"/>
        <v>6.1059854279104044</v>
      </c>
      <c r="E43" s="135">
        <f t="shared" si="15"/>
        <v>5.7699202273279893</v>
      </c>
      <c r="F43" s="135">
        <f t="shared" si="15"/>
        <v>5.3919636786289677</v>
      </c>
      <c r="G43" s="135">
        <f t="shared" si="15"/>
        <v>6.0790415112571861</v>
      </c>
      <c r="H43" s="135">
        <f t="shared" si="15"/>
        <v>5.7948686607350517</v>
      </c>
      <c r="I43" s="135">
        <f t="shared" si="15"/>
        <v>5.8529261760042139</v>
      </c>
      <c r="J43" s="135">
        <f t="shared" si="15"/>
        <v>5.8033171886248347</v>
      </c>
      <c r="K43" s="135">
        <f t="shared" si="15"/>
        <v>5.4948986243377549</v>
      </c>
      <c r="L43" s="135">
        <f t="shared" si="15"/>
        <v>5.4535059187013717</v>
      </c>
      <c r="M43" s="135">
        <f t="shared" si="15"/>
        <v>7.2157725270402819</v>
      </c>
      <c r="N43" s="135">
        <f t="shared" si="15"/>
        <v>7.6290548281646693</v>
      </c>
      <c r="O43" s="135">
        <f t="shared" si="15"/>
        <v>7.1652687269666</v>
      </c>
      <c r="P43" s="135">
        <f t="shared" si="15"/>
        <v>8.3569280025237749</v>
      </c>
      <c r="Q43" s="135">
        <f t="shared" si="15"/>
        <v>8.3754804809931827</v>
      </c>
      <c r="R43" s="29">
        <f t="shared" si="16"/>
        <v>6.8064322048019514</v>
      </c>
      <c r="S43" s="29">
        <f t="shared" si="16"/>
        <v>8.6450856815744999</v>
      </c>
      <c r="T43" s="29">
        <f t="shared" si="17"/>
        <v>7.3956560437925658</v>
      </c>
      <c r="U43" s="29">
        <f t="shared" si="17"/>
        <v>7.9154509692287709</v>
      </c>
      <c r="V43" s="29">
        <f t="shared" si="18"/>
        <v>7.7709985670792463</v>
      </c>
      <c r="W43" s="29">
        <f t="shared" si="18"/>
        <v>8.566440816007038</v>
      </c>
      <c r="X43" s="29">
        <f t="shared" si="18"/>
        <v>9.2850338395385847</v>
      </c>
      <c r="Y43" s="29">
        <f t="shared" si="19"/>
        <v>8.9466992647062025</v>
      </c>
      <c r="Z43" s="103">
        <f t="shared" si="19"/>
        <v>9.1136144370323198</v>
      </c>
      <c r="AA43" s="103">
        <f t="shared" si="19"/>
        <v>9.2236493276936287</v>
      </c>
      <c r="AB43" s="103">
        <f t="shared" si="19"/>
        <v>9.3146176050943428</v>
      </c>
      <c r="AC43" s="103">
        <f t="shared" ref="AC43:AD43" si="50">AC14/AC$23*100</f>
        <v>9.8425138752130579</v>
      </c>
      <c r="AD43" s="103">
        <f t="shared" si="50"/>
        <v>9.4179607599607564</v>
      </c>
      <c r="AE43" s="103">
        <f t="shared" ref="AE43" si="51">AE14/AE$23*100</f>
        <v>9.4710064771708353</v>
      </c>
      <c r="AF43" s="103">
        <f t="shared" ref="AF43" si="52">AF14/AF$23*100</f>
        <v>10.309317469910059</v>
      </c>
    </row>
    <row r="44" spans="1:32" ht="18" customHeight="1" x14ac:dyDescent="0.15">
      <c r="A44" s="16" t="s">
        <v>62</v>
      </c>
      <c r="B44" s="16"/>
      <c r="C44" s="16"/>
      <c r="D44" s="135">
        <f t="shared" si="15"/>
        <v>6.2307347697858706</v>
      </c>
      <c r="E44" s="135">
        <f t="shared" si="15"/>
        <v>5.9670753042427451</v>
      </c>
      <c r="F44" s="135">
        <f t="shared" si="15"/>
        <v>2.9322481148661153</v>
      </c>
      <c r="G44" s="135">
        <f t="shared" si="15"/>
        <v>1.4578369546805117</v>
      </c>
      <c r="H44" s="135">
        <f t="shared" si="15"/>
        <v>2.0195190989287215</v>
      </c>
      <c r="I44" s="135">
        <f t="shared" si="15"/>
        <v>1.5353652825044986</v>
      </c>
      <c r="J44" s="135">
        <f t="shared" si="15"/>
        <v>1.1105165396299232</v>
      </c>
      <c r="K44" s="135">
        <f t="shared" si="15"/>
        <v>0.71801577358913982</v>
      </c>
      <c r="L44" s="135">
        <f t="shared" si="15"/>
        <v>3.5701959331629909</v>
      </c>
      <c r="M44" s="135">
        <f t="shared" si="15"/>
        <v>2.5432197210253147</v>
      </c>
      <c r="N44" s="135">
        <f t="shared" si="15"/>
        <v>1.1298414091398983</v>
      </c>
      <c r="O44" s="135">
        <f t="shared" si="15"/>
        <v>0.61412550179474557</v>
      </c>
      <c r="P44" s="135">
        <f t="shared" si="15"/>
        <v>2.8690896439360509</v>
      </c>
      <c r="Q44" s="135">
        <f t="shared" si="15"/>
        <v>2.7552047835176183</v>
      </c>
      <c r="R44" s="29">
        <f t="shared" si="16"/>
        <v>6.3914547103990413</v>
      </c>
      <c r="S44" s="29">
        <f t="shared" si="16"/>
        <v>8.7520083392637797</v>
      </c>
      <c r="T44" s="29">
        <f t="shared" si="17"/>
        <v>4.5663557717279755</v>
      </c>
      <c r="U44" s="29">
        <f t="shared" si="17"/>
        <v>0.42951756735365471</v>
      </c>
      <c r="V44" s="29">
        <f t="shared" si="18"/>
        <v>0.91558508201544475</v>
      </c>
      <c r="W44" s="29">
        <f t="shared" si="18"/>
        <v>3.3277740400026836</v>
      </c>
      <c r="X44" s="29">
        <f t="shared" si="18"/>
        <v>1.7390036672650107</v>
      </c>
      <c r="Y44" s="29">
        <f t="shared" si="19"/>
        <v>0.91414643125902351</v>
      </c>
      <c r="Z44" s="103">
        <f t="shared" si="19"/>
        <v>0.79768415355075917</v>
      </c>
      <c r="AA44" s="103">
        <f t="shared" si="19"/>
        <v>0.89898460899977395</v>
      </c>
      <c r="AB44" s="103">
        <f t="shared" si="19"/>
        <v>7.3653665153671485E-2</v>
      </c>
      <c r="AC44" s="103">
        <f t="shared" ref="AC44:AD44" si="53">AC15/AC$23*100</f>
        <v>0.4068281404341208</v>
      </c>
      <c r="AD44" s="103">
        <f t="shared" si="53"/>
        <v>0.34397589190378802</v>
      </c>
      <c r="AE44" s="103">
        <f t="shared" ref="AE44" si="54">AE15/AE$23*100</f>
        <v>1.3873380970554718</v>
      </c>
      <c r="AF44" s="103">
        <f t="shared" ref="AF44" si="55">AF15/AF$23*100</f>
        <v>0.89904061931777302</v>
      </c>
    </row>
    <row r="45" spans="1:32" ht="18" customHeight="1" x14ac:dyDescent="0.15">
      <c r="A45" s="16" t="s">
        <v>63</v>
      </c>
      <c r="B45" s="16"/>
      <c r="C45" s="16"/>
      <c r="D45" s="135">
        <f t="shared" si="15"/>
        <v>4.1072473535291163</v>
      </c>
      <c r="E45" s="135">
        <f t="shared" si="15"/>
        <v>3.6650765290427443</v>
      </c>
      <c r="F45" s="135">
        <f t="shared" si="15"/>
        <v>3.623188068508989</v>
      </c>
      <c r="G45" s="135">
        <f t="shared" si="15"/>
        <v>3.4906328747938478</v>
      </c>
      <c r="H45" s="135">
        <f t="shared" si="15"/>
        <v>3.6603521356435813</v>
      </c>
      <c r="I45" s="135">
        <f t="shared" si="15"/>
        <v>3.9087996098955289</v>
      </c>
      <c r="J45" s="135">
        <f t="shared" si="15"/>
        <v>3.5930554460883481</v>
      </c>
      <c r="K45" s="135">
        <f t="shared" si="15"/>
        <v>3.808862915221388</v>
      </c>
      <c r="L45" s="135">
        <f t="shared" si="15"/>
        <v>3.6555704618630251</v>
      </c>
      <c r="M45" s="135">
        <f t="shared" si="15"/>
        <v>5.3373932568224811</v>
      </c>
      <c r="N45" s="135">
        <f t="shared" si="15"/>
        <v>3.4675311878190005</v>
      </c>
      <c r="O45" s="135">
        <f t="shared" si="15"/>
        <v>2.7129772508321732</v>
      </c>
      <c r="P45" s="135">
        <f t="shared" si="15"/>
        <v>2.7370506771664234</v>
      </c>
      <c r="Q45" s="135">
        <f t="shared" si="15"/>
        <v>2.9468932652159814</v>
      </c>
      <c r="R45" s="29">
        <f t="shared" si="16"/>
        <v>2.0841702522317478</v>
      </c>
      <c r="S45" s="29">
        <f t="shared" si="16"/>
        <v>2.272286721866922</v>
      </c>
      <c r="T45" s="29">
        <f t="shared" si="17"/>
        <v>2.1703063815409598</v>
      </c>
      <c r="U45" s="29">
        <f t="shared" si="17"/>
        <v>3.2093110373856857</v>
      </c>
      <c r="V45" s="29">
        <f t="shared" si="18"/>
        <v>2.4985160953516434</v>
      </c>
      <c r="W45" s="29">
        <f t="shared" si="18"/>
        <v>2.7618210502381819</v>
      </c>
      <c r="X45" s="29">
        <f t="shared" si="18"/>
        <v>3.6281452514671728</v>
      </c>
      <c r="Y45" s="29">
        <f t="shared" si="19"/>
        <v>3.4405589832808889</v>
      </c>
      <c r="Z45" s="103">
        <f t="shared" si="19"/>
        <v>3.2483173818160558</v>
      </c>
      <c r="AA45" s="103">
        <f t="shared" si="19"/>
        <v>4.2171235993980547</v>
      </c>
      <c r="AB45" s="103">
        <f t="shared" si="19"/>
        <v>3.4955636359864686</v>
      </c>
      <c r="AC45" s="103">
        <f t="shared" ref="AC45:AD45" si="56">AC16/AC$23*100</f>
        <v>3.7888876463203172</v>
      </c>
      <c r="AD45" s="103">
        <f t="shared" si="56"/>
        <v>3.9542870717534031</v>
      </c>
      <c r="AE45" s="103">
        <f t="shared" ref="AE45" si="57">AE16/AE$23*100</f>
        <v>3.4304275278596608</v>
      </c>
      <c r="AF45" s="103">
        <f t="shared" ref="AF45" si="58">AF16/AF$23*100</f>
        <v>3.2376750337343303</v>
      </c>
    </row>
    <row r="46" spans="1:32" ht="18" customHeight="1" x14ac:dyDescent="0.15">
      <c r="A46" s="16" t="s">
        <v>71</v>
      </c>
      <c r="B46" s="16"/>
      <c r="C46" s="16"/>
      <c r="D46" s="135">
        <f t="shared" si="15"/>
        <v>1.6215955007859874E-4</v>
      </c>
      <c r="E46" s="135">
        <f t="shared" si="15"/>
        <v>0</v>
      </c>
      <c r="F46" s="135">
        <f t="shared" si="15"/>
        <v>0</v>
      </c>
      <c r="G46" s="135">
        <f t="shared" si="15"/>
        <v>0</v>
      </c>
      <c r="H46" s="135">
        <f t="shared" si="15"/>
        <v>0</v>
      </c>
      <c r="I46" s="135">
        <f t="shared" si="15"/>
        <v>0</v>
      </c>
      <c r="J46" s="135">
        <f t="shared" si="15"/>
        <v>0</v>
      </c>
      <c r="K46" s="135">
        <f t="shared" si="15"/>
        <v>0</v>
      </c>
      <c r="L46" s="135">
        <f t="shared" si="15"/>
        <v>0</v>
      </c>
      <c r="M46" s="135">
        <f t="shared" si="15"/>
        <v>0</v>
      </c>
      <c r="N46" s="135">
        <f t="shared" si="15"/>
        <v>0</v>
      </c>
      <c r="O46" s="135">
        <f t="shared" si="15"/>
        <v>2.4414820098543586E-6</v>
      </c>
      <c r="P46" s="135">
        <f t="shared" si="15"/>
        <v>0</v>
      </c>
      <c r="Q46" s="135">
        <f t="shared" si="15"/>
        <v>5.0140853177704146E-6</v>
      </c>
      <c r="R46" s="29">
        <f t="shared" si="16"/>
        <v>2.1893349568857552E-6</v>
      </c>
      <c r="S46" s="29">
        <f t="shared" si="16"/>
        <v>2.4947539067471967E-6</v>
      </c>
      <c r="T46" s="29">
        <f t="shared" si="17"/>
        <v>2.5214512464794235E-6</v>
      </c>
      <c r="U46" s="29">
        <f t="shared" si="17"/>
        <v>2.603973199595353E-6</v>
      </c>
      <c r="V46" s="29">
        <f t="shared" si="18"/>
        <v>2.3663910191863909E-6</v>
      </c>
      <c r="W46" s="29">
        <f t="shared" si="18"/>
        <v>2.32963821650353E-6</v>
      </c>
      <c r="X46" s="29">
        <f t="shared" si="18"/>
        <v>2.4276876808930784E-6</v>
      </c>
      <c r="Y46" s="29">
        <f t="shared" si="19"/>
        <v>2.4183000308429986E-6</v>
      </c>
      <c r="Z46" s="103">
        <f t="shared" si="19"/>
        <v>2.2560344635434303E-6</v>
      </c>
      <c r="AA46" s="103">
        <f t="shared" si="19"/>
        <v>2.3250123080339054E-6</v>
      </c>
      <c r="AB46" s="103">
        <f t="shared" si="19"/>
        <v>2.3152065241778988E-6</v>
      </c>
      <c r="AC46" s="103">
        <f t="shared" ref="AC46:AD46" si="59">AC17/AC$23*100</f>
        <v>0</v>
      </c>
      <c r="AD46" s="103">
        <f t="shared" si="59"/>
        <v>0</v>
      </c>
      <c r="AE46" s="103">
        <f t="shared" ref="AE46" si="60">AE17/AE$23*100</f>
        <v>0</v>
      </c>
      <c r="AF46" s="103">
        <f t="shared" ref="AF46" si="61">AF17/AF$23*100</f>
        <v>0</v>
      </c>
    </row>
    <row r="47" spans="1:32" ht="18" customHeight="1" x14ac:dyDescent="0.15">
      <c r="A47" s="16" t="s">
        <v>64</v>
      </c>
      <c r="B47" s="16"/>
      <c r="C47" s="16"/>
      <c r="D47" s="135">
        <f t="shared" si="15"/>
        <v>29.016429897507596</v>
      </c>
      <c r="E47" s="135">
        <f t="shared" si="15"/>
        <v>30.156012055991908</v>
      </c>
      <c r="F47" s="135">
        <f t="shared" si="15"/>
        <v>31.234870025253525</v>
      </c>
      <c r="G47" s="135">
        <f t="shared" si="15"/>
        <v>29.470897105232087</v>
      </c>
      <c r="H47" s="135">
        <f t="shared" si="15"/>
        <v>28.656647941505515</v>
      </c>
      <c r="I47" s="135">
        <f t="shared" si="15"/>
        <v>26.102995294151622</v>
      </c>
      <c r="J47" s="135">
        <f t="shared" si="15"/>
        <v>24.997602756837914</v>
      </c>
      <c r="K47" s="135">
        <f t="shared" si="15"/>
        <v>27.335776729450412</v>
      </c>
      <c r="L47" s="135">
        <f t="shared" si="15"/>
        <v>22.396286175456115</v>
      </c>
      <c r="M47" s="135">
        <f t="shared" si="15"/>
        <v>21.572976118688452</v>
      </c>
      <c r="N47" s="135">
        <f t="shared" si="15"/>
        <v>19.296383911816338</v>
      </c>
      <c r="O47" s="135">
        <f t="shared" si="15"/>
        <v>21.026233504462503</v>
      </c>
      <c r="P47" s="135">
        <f t="shared" si="15"/>
        <v>15.841019633134135</v>
      </c>
      <c r="Q47" s="135">
        <f t="shared" si="15"/>
        <v>15.106403653824142</v>
      </c>
      <c r="R47" s="29">
        <f t="shared" si="16"/>
        <v>20.701074970031836</v>
      </c>
      <c r="S47" s="29">
        <f t="shared" si="16"/>
        <v>13.257523915833588</v>
      </c>
      <c r="T47" s="29">
        <f t="shared" si="17"/>
        <v>16.441965017385407</v>
      </c>
      <c r="U47" s="29">
        <f t="shared" si="17"/>
        <v>18.864041169024603</v>
      </c>
      <c r="V47" s="29">
        <f t="shared" si="18"/>
        <v>22.330018169386882</v>
      </c>
      <c r="W47" s="29">
        <f t="shared" si="18"/>
        <v>20.160891804146384</v>
      </c>
      <c r="X47" s="29">
        <f t="shared" si="18"/>
        <v>15.629771316675836</v>
      </c>
      <c r="Y47" s="29">
        <f t="shared" si="19"/>
        <v>16.195829293361609</v>
      </c>
      <c r="Z47" s="103">
        <f t="shared" si="19"/>
        <v>19.624235350959101</v>
      </c>
      <c r="AA47" s="103">
        <f t="shared" si="19"/>
        <v>16.062505630889184</v>
      </c>
      <c r="AB47" s="103">
        <f t="shared" si="19"/>
        <v>15.843754675993676</v>
      </c>
      <c r="AC47" s="103">
        <f t="shared" ref="AC47:AD47" si="62">AC18/AC$23*100</f>
        <v>14.2610014585144</v>
      </c>
      <c r="AD47" s="103">
        <f t="shared" si="62"/>
        <v>19.609256441723044</v>
      </c>
      <c r="AE47" s="103">
        <f t="shared" ref="AE47" si="63">AE18/AE$23*100</f>
        <v>19.58206601941145</v>
      </c>
      <c r="AF47" s="103">
        <f t="shared" ref="AF47" si="64">AF18/AF$23*100</f>
        <v>11.756328164097599</v>
      </c>
    </row>
    <row r="48" spans="1:32" ht="18" customHeight="1" x14ac:dyDescent="0.15">
      <c r="A48" s="16" t="s">
        <v>65</v>
      </c>
      <c r="B48" s="16"/>
      <c r="C48" s="16"/>
      <c r="D48" s="135">
        <f t="shared" si="15"/>
        <v>8.72377299003508</v>
      </c>
      <c r="E48" s="135">
        <f t="shared" si="15"/>
        <v>8.3082391376841169</v>
      </c>
      <c r="F48" s="135">
        <f t="shared" si="15"/>
        <v>8.6841232046657471</v>
      </c>
      <c r="G48" s="135">
        <f t="shared" si="15"/>
        <v>7.4370889411786365</v>
      </c>
      <c r="H48" s="135">
        <f t="shared" si="15"/>
        <v>8.1656377919664216</v>
      </c>
      <c r="I48" s="135">
        <f t="shared" si="15"/>
        <v>5.6858579473562463</v>
      </c>
      <c r="J48" s="135">
        <f t="shared" si="15"/>
        <v>3.9984218750217999</v>
      </c>
      <c r="K48" s="135">
        <f t="shared" si="15"/>
        <v>5.5930110146974661</v>
      </c>
      <c r="L48" s="135">
        <f t="shared" si="15"/>
        <v>4.9845419289669648</v>
      </c>
      <c r="M48" s="135">
        <f t="shared" si="15"/>
        <v>5.6926708148312901</v>
      </c>
      <c r="N48" s="135">
        <f t="shared" si="15"/>
        <v>4.1929639124169009</v>
      </c>
      <c r="O48" s="135">
        <f t="shared" si="15"/>
        <v>6.062334111978914</v>
      </c>
      <c r="P48" s="135">
        <f t="shared" si="15"/>
        <v>2.6839296018465091</v>
      </c>
      <c r="Q48" s="135">
        <f t="shared" si="15"/>
        <v>4.1062726357747863</v>
      </c>
      <c r="R48" s="29">
        <f t="shared" si="16"/>
        <v>3.7239865136090922</v>
      </c>
      <c r="S48" s="29">
        <f t="shared" si="16"/>
        <v>4.327347736811646</v>
      </c>
      <c r="T48" s="29">
        <f t="shared" si="17"/>
        <v>8.8328101321996897</v>
      </c>
      <c r="U48" s="29">
        <f t="shared" si="17"/>
        <v>10.554536143447466</v>
      </c>
      <c r="V48" s="29">
        <f t="shared" si="18"/>
        <v>13.816214194167067</v>
      </c>
      <c r="W48" s="29">
        <f t="shared" si="18"/>
        <v>12.008891297217108</v>
      </c>
      <c r="X48" s="29">
        <f t="shared" si="18"/>
        <v>4.0439377482614116</v>
      </c>
      <c r="Y48" s="29">
        <f t="shared" si="19"/>
        <v>6.1527163240717444</v>
      </c>
      <c r="Z48" s="103">
        <f t="shared" si="19"/>
        <v>9.0459830358842126</v>
      </c>
      <c r="AA48" s="103">
        <f t="shared" si="19"/>
        <v>7.8607852380318537</v>
      </c>
      <c r="AB48" s="103">
        <f t="shared" si="19"/>
        <v>4.711841177017658</v>
      </c>
      <c r="AC48" s="103">
        <f t="shared" ref="AC48:AD48" si="65">AC19/AC$23*100</f>
        <v>3.510037074935767</v>
      </c>
      <c r="AD48" s="103">
        <f t="shared" si="65"/>
        <v>4.6963512552614297</v>
      </c>
      <c r="AE48" s="103">
        <f t="shared" ref="AE48" si="66">AE19/AE$23*100</f>
        <v>4.2031765217216837</v>
      </c>
      <c r="AF48" s="103">
        <f t="shared" ref="AF48" si="67">AF19/AF$23*100</f>
        <v>2.8685240033464092</v>
      </c>
    </row>
    <row r="49" spans="1:32" ht="18" customHeight="1" x14ac:dyDescent="0.15">
      <c r="A49" s="16" t="s">
        <v>66</v>
      </c>
      <c r="B49" s="16"/>
      <c r="C49" s="16"/>
      <c r="D49" s="135">
        <f t="shared" ref="D49:Q51" si="68">D20/D$23*100</f>
        <v>19.992145531926024</v>
      </c>
      <c r="E49" s="135">
        <f t="shared" si="68"/>
        <v>21.518382753043625</v>
      </c>
      <c r="F49" s="135">
        <f t="shared" si="68"/>
        <v>21.765220983955309</v>
      </c>
      <c r="G49" s="135">
        <f t="shared" si="68"/>
        <v>21.522409499049925</v>
      </c>
      <c r="H49" s="135">
        <f t="shared" si="68"/>
        <v>19.571740455345669</v>
      </c>
      <c r="I49" s="135">
        <f t="shared" si="68"/>
        <v>19.704910329560558</v>
      </c>
      <c r="J49" s="135">
        <f t="shared" si="68"/>
        <v>19.698701000438447</v>
      </c>
      <c r="K49" s="135">
        <f t="shared" si="68"/>
        <v>20.583294395594425</v>
      </c>
      <c r="L49" s="135">
        <f t="shared" si="68"/>
        <v>16.104885718280308</v>
      </c>
      <c r="M49" s="135">
        <f t="shared" si="68"/>
        <v>15.173151597237657</v>
      </c>
      <c r="N49" s="135">
        <f t="shared" si="68"/>
        <v>13.667541698858047</v>
      </c>
      <c r="O49" s="135">
        <f t="shared" si="68"/>
        <v>14.287967773609381</v>
      </c>
      <c r="P49" s="135">
        <f t="shared" si="68"/>
        <v>12.718514207217119</v>
      </c>
      <c r="Q49" s="135">
        <f t="shared" si="68"/>
        <v>10.577421062377377</v>
      </c>
      <c r="R49" s="29">
        <f t="shared" si="16"/>
        <v>16.711892123760215</v>
      </c>
      <c r="S49" s="29">
        <f t="shared" si="16"/>
        <v>8.6299450201144516</v>
      </c>
      <c r="T49" s="29">
        <f t="shared" si="17"/>
        <v>7.3465860810848289</v>
      </c>
      <c r="U49" s="29">
        <f t="shared" si="17"/>
        <v>8.1343097087083613</v>
      </c>
      <c r="V49" s="29">
        <f t="shared" si="18"/>
        <v>8.1763116544544729</v>
      </c>
      <c r="W49" s="29">
        <f t="shared" si="18"/>
        <v>7.8996750620615614</v>
      </c>
      <c r="X49" s="29">
        <f t="shared" si="18"/>
        <v>11.247139576989989</v>
      </c>
      <c r="Y49" s="29">
        <f t="shared" si="19"/>
        <v>9.7166061906255958</v>
      </c>
      <c r="Z49" s="103">
        <f t="shared" si="19"/>
        <v>10.366582137567388</v>
      </c>
      <c r="AA49" s="103">
        <f t="shared" si="19"/>
        <v>8.0032410671573988</v>
      </c>
      <c r="AB49" s="103">
        <f t="shared" si="19"/>
        <v>10.897577555424828</v>
      </c>
      <c r="AC49" s="103">
        <f t="shared" ref="AC49:AD49" si="69">AC20/AC$23*100</f>
        <v>10.420860772709334</v>
      </c>
      <c r="AD49" s="103">
        <f t="shared" si="69"/>
        <v>14.674601517117914</v>
      </c>
      <c r="AE49" s="103">
        <f t="shared" ref="AE49" si="70">AE20/AE$23*100</f>
        <v>15.218911702725649</v>
      </c>
      <c r="AF49" s="103">
        <f t="shared" ref="AF49" si="71">AF20/AF$23*100</f>
        <v>8.8027777866169146</v>
      </c>
    </row>
    <row r="50" spans="1:32" ht="18" customHeight="1" x14ac:dyDescent="0.15">
      <c r="A50" s="16" t="s">
        <v>67</v>
      </c>
      <c r="B50" s="16"/>
      <c r="C50" s="16"/>
      <c r="D50" s="135">
        <f t="shared" si="68"/>
        <v>1.0970877333975917</v>
      </c>
      <c r="E50" s="135">
        <f t="shared" si="68"/>
        <v>0.80393654492133382</v>
      </c>
      <c r="F50" s="135">
        <f t="shared" si="68"/>
        <v>0.88597403555042631</v>
      </c>
      <c r="G50" s="135">
        <f t="shared" si="68"/>
        <v>2.1217871967449136</v>
      </c>
      <c r="H50" s="135">
        <f t="shared" si="68"/>
        <v>1.7216981176563351</v>
      </c>
      <c r="I50" s="135">
        <f t="shared" si="68"/>
        <v>0.73934856158182249</v>
      </c>
      <c r="J50" s="135">
        <f t="shared" si="68"/>
        <v>1.3934751806055212</v>
      </c>
      <c r="K50" s="135">
        <f t="shared" si="68"/>
        <v>2.0541808910850037</v>
      </c>
      <c r="L50" s="135">
        <f t="shared" si="68"/>
        <v>1.216622385050145</v>
      </c>
      <c r="M50" s="135">
        <f t="shared" si="68"/>
        <v>0.17721966440443307</v>
      </c>
      <c r="N50" s="135">
        <f t="shared" si="68"/>
        <v>0.64800726752101878</v>
      </c>
      <c r="O50" s="135">
        <f t="shared" si="68"/>
        <v>0.73878024877187964</v>
      </c>
      <c r="P50" s="135">
        <f t="shared" si="68"/>
        <v>2.9176159109650444E-3</v>
      </c>
      <c r="Q50" s="135">
        <f t="shared" si="68"/>
        <v>1.0085832616695189E-2</v>
      </c>
      <c r="R50" s="29">
        <f t="shared" si="16"/>
        <v>2.4564338216258173E-2</v>
      </c>
      <c r="S50" s="29">
        <f t="shared" si="16"/>
        <v>9.0559566814923248E-3</v>
      </c>
      <c r="T50" s="29">
        <f t="shared" si="17"/>
        <v>3.4770812688951255E-2</v>
      </c>
      <c r="U50" s="29">
        <f t="shared" si="17"/>
        <v>6.3930146023265522E-2</v>
      </c>
      <c r="V50" s="29">
        <f t="shared" si="18"/>
        <v>3.3721072023406067E-2</v>
      </c>
      <c r="W50" s="29">
        <f t="shared" si="18"/>
        <v>0</v>
      </c>
      <c r="X50" s="29">
        <f t="shared" si="18"/>
        <v>0.70118174980930514</v>
      </c>
      <c r="Y50" s="29">
        <f t="shared" si="19"/>
        <v>1.3868080088873493</v>
      </c>
      <c r="Z50" s="103">
        <f t="shared" si="19"/>
        <v>1.5194775637823807</v>
      </c>
      <c r="AA50" s="103">
        <f t="shared" si="19"/>
        <v>1.2965570636489556</v>
      </c>
      <c r="AB50" s="103">
        <f t="shared" si="19"/>
        <v>2.8943484905814274</v>
      </c>
      <c r="AC50" s="103">
        <f t="shared" ref="AC50:AD50" si="72">AC21/AC$23*100</f>
        <v>1.9971970170800959</v>
      </c>
      <c r="AD50" s="103">
        <f t="shared" si="72"/>
        <v>6.8968619846447671E-2</v>
      </c>
      <c r="AE50" s="103">
        <f t="shared" ref="AE50" si="73">AE21/AE$23*100</f>
        <v>0.12452644424459813</v>
      </c>
      <c r="AF50" s="103">
        <f t="shared" ref="AF50" si="74">AF21/AF$23*100</f>
        <v>0.92039889614530124</v>
      </c>
    </row>
    <row r="51" spans="1:32" ht="18" customHeight="1" x14ac:dyDescent="0.15">
      <c r="A51" s="16" t="s">
        <v>68</v>
      </c>
      <c r="B51" s="16"/>
      <c r="C51" s="16"/>
      <c r="D51" s="135">
        <f t="shared" si="68"/>
        <v>0</v>
      </c>
      <c r="E51" s="135">
        <f t="shared" si="68"/>
        <v>0</v>
      </c>
      <c r="F51" s="135">
        <f t="shared" si="68"/>
        <v>0</v>
      </c>
      <c r="G51" s="135">
        <f t="shared" si="68"/>
        <v>0</v>
      </c>
      <c r="H51" s="135">
        <f t="shared" si="68"/>
        <v>0</v>
      </c>
      <c r="I51" s="135">
        <f t="shared" si="68"/>
        <v>0</v>
      </c>
      <c r="J51" s="135">
        <f t="shared" si="68"/>
        <v>0</v>
      </c>
      <c r="K51" s="135">
        <f t="shared" si="68"/>
        <v>0</v>
      </c>
      <c r="L51" s="135">
        <f t="shared" si="68"/>
        <v>0</v>
      </c>
      <c r="M51" s="135">
        <f t="shared" si="68"/>
        <v>0</v>
      </c>
      <c r="N51" s="135">
        <f t="shared" si="68"/>
        <v>0</v>
      </c>
      <c r="O51" s="135">
        <f t="shared" si="68"/>
        <v>7.3244460295630759E-6</v>
      </c>
      <c r="P51" s="135">
        <f t="shared" si="68"/>
        <v>0</v>
      </c>
      <c r="Q51" s="135">
        <f t="shared" si="68"/>
        <v>5.0140853177704146E-6</v>
      </c>
      <c r="R51" s="29">
        <f t="shared" si="16"/>
        <v>2.1893349568857552E-6</v>
      </c>
      <c r="S51" s="29">
        <f t="shared" si="16"/>
        <v>2.4947539067471967E-6</v>
      </c>
      <c r="T51" s="29">
        <f t="shared" si="17"/>
        <v>2.5214512464794235E-6</v>
      </c>
      <c r="U51" s="29">
        <f t="shared" si="17"/>
        <v>2.603973199595353E-6</v>
      </c>
      <c r="V51" s="29">
        <f t="shared" si="18"/>
        <v>2.3663910191863909E-6</v>
      </c>
      <c r="W51" s="29">
        <f t="shared" si="18"/>
        <v>2.32963821650353E-6</v>
      </c>
      <c r="X51" s="29">
        <f t="shared" si="18"/>
        <v>2.4276876808930784E-6</v>
      </c>
      <c r="Y51" s="29">
        <f t="shared" si="19"/>
        <v>2.4183000308429986E-6</v>
      </c>
      <c r="Z51" s="103">
        <f t="shared" si="19"/>
        <v>2.2560344635434303E-6</v>
      </c>
      <c r="AA51" s="103">
        <f t="shared" si="19"/>
        <v>0</v>
      </c>
      <c r="AB51" s="103">
        <f t="shared" si="19"/>
        <v>0</v>
      </c>
      <c r="AC51" s="103">
        <f t="shared" ref="AC51:AD51" si="75">AC22/AC$23*100</f>
        <v>0</v>
      </c>
      <c r="AD51" s="103">
        <f t="shared" si="75"/>
        <v>0</v>
      </c>
      <c r="AE51" s="103">
        <f t="shared" ref="AE51" si="76">AE22/AE$23*100</f>
        <v>0</v>
      </c>
      <c r="AF51" s="103">
        <f t="shared" ref="AF51" si="77">AF22/AF$23*100</f>
        <v>0</v>
      </c>
    </row>
    <row r="52" spans="1:32" ht="18" customHeight="1" x14ac:dyDescent="0.15">
      <c r="A52" s="16" t="s">
        <v>50</v>
      </c>
      <c r="B52" s="16"/>
      <c r="C52" s="16"/>
      <c r="D52" s="136">
        <f t="shared" ref="D52:Q52" si="78">SUM(D33:D51)-D34-D37-D38-D42-D48-D49</f>
        <v>99.999999999999957</v>
      </c>
      <c r="E52" s="136">
        <f t="shared" si="78"/>
        <v>100.00000000000001</v>
      </c>
      <c r="F52" s="136">
        <f t="shared" si="78"/>
        <v>100</v>
      </c>
      <c r="G52" s="136">
        <f t="shared" si="78"/>
        <v>100</v>
      </c>
      <c r="H52" s="136">
        <f t="shared" si="78"/>
        <v>100</v>
      </c>
      <c r="I52" s="136">
        <f t="shared" si="78"/>
        <v>100.00000000000004</v>
      </c>
      <c r="J52" s="136">
        <f t="shared" si="78"/>
        <v>99.999999999999957</v>
      </c>
      <c r="K52" s="136">
        <f t="shared" si="78"/>
        <v>99.999999999999986</v>
      </c>
      <c r="L52" s="136">
        <f t="shared" si="78"/>
        <v>100.00000000000003</v>
      </c>
      <c r="M52" s="136">
        <f t="shared" si="78"/>
        <v>100</v>
      </c>
      <c r="N52" s="136">
        <f t="shared" si="78"/>
        <v>100</v>
      </c>
      <c r="O52" s="136">
        <f t="shared" si="78"/>
        <v>99.999999999999986</v>
      </c>
      <c r="P52" s="136">
        <f t="shared" si="78"/>
        <v>99.999999999999972</v>
      </c>
      <c r="Q52" s="136">
        <f t="shared" si="78"/>
        <v>99.999999999999972</v>
      </c>
      <c r="R52" s="30">
        <f t="shared" ref="R52:X52" si="79">SUM(R33:R51)-R34-R37-R38-R42-R48-R49</f>
        <v>100.00000000000003</v>
      </c>
      <c r="S52" s="30">
        <f t="shared" si="79"/>
        <v>100.00000000000003</v>
      </c>
      <c r="T52" s="30">
        <f t="shared" si="79"/>
        <v>100.00000000000001</v>
      </c>
      <c r="U52" s="30">
        <f t="shared" si="79"/>
        <v>100.00000000000004</v>
      </c>
      <c r="V52" s="30">
        <f t="shared" si="79"/>
        <v>99.999999999999972</v>
      </c>
      <c r="W52" s="30">
        <f t="shared" si="79"/>
        <v>100.00000000000003</v>
      </c>
      <c r="X52" s="30">
        <f t="shared" si="79"/>
        <v>100.00000000000001</v>
      </c>
      <c r="Y52" s="30">
        <f>SUM(Y33:Y51)-Y34-Y37-Y38-Y42-Y48-Y49</f>
        <v>99.999999999999972</v>
      </c>
      <c r="Z52" s="20">
        <f t="shared" ref="Z52:AB52" si="80">SUM(Z33:Z51)-Z34-Z37-Z38-Z42-Z48-Z49</f>
        <v>99.999999999999986</v>
      </c>
      <c r="AA52" s="20">
        <f t="shared" si="80"/>
        <v>99.999999999999986</v>
      </c>
      <c r="AB52" s="20">
        <f t="shared" si="80"/>
        <v>100</v>
      </c>
      <c r="AC52" s="20">
        <f t="shared" ref="AC52:AD52" si="81">SUM(AC33:AC51)-AC34-AC37-AC38-AC42-AC48-AC49</f>
        <v>100</v>
      </c>
      <c r="AD52" s="20">
        <f t="shared" si="81"/>
        <v>100</v>
      </c>
      <c r="AE52" s="20">
        <f t="shared" ref="AE52" si="82">SUM(AE33:AE51)-AE34-AE37-AE38-AE42-AE48-AE49</f>
        <v>100</v>
      </c>
      <c r="AF52" s="20">
        <f t="shared" ref="AF52" si="83">SUM(AF33:AF51)-AF34-AF37-AF38-AF42-AF48-AF49</f>
        <v>100.00000000000001</v>
      </c>
    </row>
    <row r="53" spans="1:32" ht="18" customHeight="1" x14ac:dyDescent="0.15">
      <c r="A53" s="16" t="s">
        <v>69</v>
      </c>
      <c r="B53" s="16"/>
      <c r="C53" s="16"/>
      <c r="D53" s="136">
        <f t="shared" ref="D53:Q53" si="84">SUM(D33:D36)-D34</f>
        <v>34.835038873427877</v>
      </c>
      <c r="E53" s="136">
        <f t="shared" si="84"/>
        <v>34.947449513425667</v>
      </c>
      <c r="F53" s="136">
        <f t="shared" si="84"/>
        <v>35.715808250578846</v>
      </c>
      <c r="G53" s="136">
        <f t="shared" si="84"/>
        <v>37.295452164764711</v>
      </c>
      <c r="H53" s="136">
        <f t="shared" si="84"/>
        <v>37.052778093730687</v>
      </c>
      <c r="I53" s="136">
        <f t="shared" si="84"/>
        <v>39.711043020704814</v>
      </c>
      <c r="J53" s="136">
        <f t="shared" si="84"/>
        <v>41.378620904258327</v>
      </c>
      <c r="K53" s="136">
        <f t="shared" si="84"/>
        <v>40.015220419588523</v>
      </c>
      <c r="L53" s="136">
        <f t="shared" si="84"/>
        <v>41.324723951313743</v>
      </c>
      <c r="M53" s="136">
        <f t="shared" si="84"/>
        <v>40.900712605660175</v>
      </c>
      <c r="N53" s="136">
        <f t="shared" si="84"/>
        <v>44.349184046998758</v>
      </c>
      <c r="O53" s="136">
        <f t="shared" si="84"/>
        <v>44.467217232253475</v>
      </c>
      <c r="P53" s="136">
        <f t="shared" si="84"/>
        <v>46.05941404089554</v>
      </c>
      <c r="Q53" s="136">
        <f t="shared" si="84"/>
        <v>46.63577187857269</v>
      </c>
      <c r="R53" s="30">
        <f t="shared" ref="R53:X53" si="85">SUM(R33:R36)-R34</f>
        <v>43.529454469615978</v>
      </c>
      <c r="S53" s="30">
        <f t="shared" si="85"/>
        <v>48.998583329046525</v>
      </c>
      <c r="T53" s="30">
        <f t="shared" si="85"/>
        <v>50.992342352564442</v>
      </c>
      <c r="U53" s="30">
        <f t="shared" si="85"/>
        <v>50.460277000773885</v>
      </c>
      <c r="V53" s="30">
        <f t="shared" si="85"/>
        <v>45.244248587199486</v>
      </c>
      <c r="W53" s="30">
        <f t="shared" si="85"/>
        <v>46.582287947010983</v>
      </c>
      <c r="X53" s="30">
        <f t="shared" si="85"/>
        <v>49.493528512949048</v>
      </c>
      <c r="Y53" s="30">
        <f>SUM(Y33:Y36)-Y34</f>
        <v>49.005275811713283</v>
      </c>
      <c r="Z53" s="20">
        <f t="shared" ref="Z53:AB53" si="86">SUM(Z33:Z36)-Z34</f>
        <v>44.746853080087142</v>
      </c>
      <c r="AA53" s="20">
        <f t="shared" si="86"/>
        <v>46.633213614574572</v>
      </c>
      <c r="AB53" s="20">
        <f t="shared" si="86"/>
        <v>46.007439082691093</v>
      </c>
      <c r="AC53" s="20">
        <f t="shared" ref="AC53:AD53" si="87">SUM(AC33:AC36)-AC34</f>
        <v>46.680191314529608</v>
      </c>
      <c r="AD53" s="20">
        <f t="shared" si="87"/>
        <v>44.384783503139516</v>
      </c>
      <c r="AE53" s="20">
        <f t="shared" ref="AE53" si="88">SUM(AE33:AE36)-AE34</f>
        <v>44.622103698803407</v>
      </c>
      <c r="AF53" s="20">
        <f t="shared" ref="AF53" si="89">SUM(AF33:AF36)-AF34</f>
        <v>49.571888210678601</v>
      </c>
    </row>
    <row r="54" spans="1:32" ht="18" customHeight="1" x14ac:dyDescent="0.15">
      <c r="A54" s="16" t="s">
        <v>70</v>
      </c>
      <c r="B54" s="16"/>
      <c r="C54" s="16"/>
      <c r="D54" s="136">
        <f t="shared" ref="D54:Q54" si="90">+D47+D50+D51</f>
        <v>30.113517630905186</v>
      </c>
      <c r="E54" s="136">
        <f t="shared" si="90"/>
        <v>30.959948600913243</v>
      </c>
      <c r="F54" s="136">
        <f t="shared" si="90"/>
        <v>32.120844060803954</v>
      </c>
      <c r="G54" s="136">
        <f t="shared" si="90"/>
        <v>31.592684301977002</v>
      </c>
      <c r="H54" s="136">
        <f t="shared" si="90"/>
        <v>30.378346059161849</v>
      </c>
      <c r="I54" s="136">
        <f t="shared" si="90"/>
        <v>26.842343855733446</v>
      </c>
      <c r="J54" s="136">
        <f t="shared" si="90"/>
        <v>26.391077937443434</v>
      </c>
      <c r="K54" s="136">
        <f t="shared" si="90"/>
        <v>29.389957620535416</v>
      </c>
      <c r="L54" s="136">
        <f t="shared" si="90"/>
        <v>23.612908560506259</v>
      </c>
      <c r="M54" s="136">
        <f t="shared" si="90"/>
        <v>21.750195783092884</v>
      </c>
      <c r="N54" s="136">
        <f t="shared" si="90"/>
        <v>19.944391179337359</v>
      </c>
      <c r="O54" s="136">
        <f t="shared" si="90"/>
        <v>21.765021077680412</v>
      </c>
      <c r="P54" s="136">
        <f t="shared" si="90"/>
        <v>15.8439372490451</v>
      </c>
      <c r="Q54" s="136">
        <f t="shared" si="90"/>
        <v>15.116494500526155</v>
      </c>
      <c r="R54" s="30">
        <f t="shared" ref="R54:X54" si="91">+R47+R50+R51</f>
        <v>20.725641497583052</v>
      </c>
      <c r="S54" s="30">
        <f t="shared" si="91"/>
        <v>13.266582367268988</v>
      </c>
      <c r="T54" s="30">
        <f t="shared" si="91"/>
        <v>16.476738351525604</v>
      </c>
      <c r="U54" s="30">
        <f t="shared" si="91"/>
        <v>18.927973919021071</v>
      </c>
      <c r="V54" s="30">
        <f t="shared" si="91"/>
        <v>22.363741607801309</v>
      </c>
      <c r="W54" s="30">
        <f t="shared" si="91"/>
        <v>20.160894133784602</v>
      </c>
      <c r="X54" s="30">
        <f t="shared" si="91"/>
        <v>16.330955494172819</v>
      </c>
      <c r="Y54" s="30">
        <f>+Y47+Y50+Y51</f>
        <v>17.58263972054899</v>
      </c>
      <c r="Z54" s="20">
        <f t="shared" ref="Z54:AB54" si="92">+Z47+Z50+Z51</f>
        <v>21.143715170775945</v>
      </c>
      <c r="AA54" s="20">
        <f t="shared" si="92"/>
        <v>17.359062694538139</v>
      </c>
      <c r="AB54" s="20">
        <f t="shared" si="92"/>
        <v>18.738103166575105</v>
      </c>
      <c r="AC54" s="20">
        <f t="shared" ref="AC54:AD54" si="93">+AC47+AC50+AC51</f>
        <v>16.258198475594497</v>
      </c>
      <c r="AD54" s="20">
        <f t="shared" si="93"/>
        <v>19.678225061569492</v>
      </c>
      <c r="AE54" s="20">
        <f t="shared" ref="AE54" si="94">+AE47+AE50+AE51</f>
        <v>19.706592463656047</v>
      </c>
      <c r="AF54" s="20">
        <f t="shared" ref="AF54" si="95">+AF47+AF50+AF51</f>
        <v>12.6767270602429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1" manualBreakCount="1">
    <brk id="12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325"/>
  <sheetViews>
    <sheetView workbookViewId="0">
      <selection activeCell="A31" sqref="A31:B31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184</v>
      </c>
      <c r="Q1" s="37" t="s">
        <v>184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28" t="s">
        <v>73</v>
      </c>
      <c r="B4" s="128"/>
      <c r="C4" s="40">
        <v>20627</v>
      </c>
      <c r="D4" s="40">
        <v>20312</v>
      </c>
      <c r="E4" s="40">
        <v>20153</v>
      </c>
      <c r="F4" s="40">
        <v>19834</v>
      </c>
      <c r="G4" s="40">
        <v>19645</v>
      </c>
      <c r="H4" s="40">
        <v>19347</v>
      </c>
      <c r="I4" s="40">
        <v>19111</v>
      </c>
      <c r="J4" s="40">
        <v>18837</v>
      </c>
      <c r="K4" s="40">
        <v>18477</v>
      </c>
      <c r="L4" s="40">
        <v>18286</v>
      </c>
      <c r="M4" s="40">
        <v>18050</v>
      </c>
      <c r="N4" s="40">
        <v>17818</v>
      </c>
      <c r="O4" s="40">
        <v>17527</v>
      </c>
      <c r="P4" s="40">
        <v>17324</v>
      </c>
      <c r="Q4" s="40">
        <v>17144</v>
      </c>
      <c r="R4" s="40">
        <v>16919</v>
      </c>
    </row>
    <row r="5" spans="1:18" ht="14.1" customHeight="1" x14ac:dyDescent="0.2">
      <c r="A5" s="129" t="s">
        <v>4</v>
      </c>
      <c r="B5" s="42" t="s">
        <v>12</v>
      </c>
      <c r="C5" s="43">
        <v>7945765</v>
      </c>
      <c r="D5" s="43">
        <v>8325578</v>
      </c>
      <c r="E5" s="43">
        <v>8240479</v>
      </c>
      <c r="F5" s="43">
        <v>9238115</v>
      </c>
      <c r="G5" s="43">
        <v>8769529</v>
      </c>
      <c r="H5" s="43">
        <v>8969421</v>
      </c>
      <c r="I5" s="44">
        <v>9143215</v>
      </c>
      <c r="J5" s="43">
        <v>10013451</v>
      </c>
      <c r="K5" s="43">
        <v>9415460</v>
      </c>
      <c r="L5" s="43">
        <v>11369966</v>
      </c>
      <c r="M5" s="45">
        <v>10510378</v>
      </c>
      <c r="N5" s="45">
        <v>9782549</v>
      </c>
      <c r="O5" s="45">
        <v>9247664</v>
      </c>
      <c r="P5" s="45">
        <v>9364438</v>
      </c>
      <c r="Q5" s="45">
        <v>8530818</v>
      </c>
      <c r="R5" s="45">
        <v>8712133</v>
      </c>
    </row>
    <row r="6" spans="1:18" ht="14.1" customHeight="1" x14ac:dyDescent="0.2">
      <c r="A6" s="129"/>
      <c r="B6" s="42" t="s">
        <v>13</v>
      </c>
      <c r="C6" s="43">
        <v>7547446</v>
      </c>
      <c r="D6" s="43">
        <v>7843248</v>
      </c>
      <c r="E6" s="43">
        <v>7780201</v>
      </c>
      <c r="F6" s="43">
        <v>8943737</v>
      </c>
      <c r="G6" s="43">
        <v>8650288</v>
      </c>
      <c r="H6" s="43">
        <v>8737679</v>
      </c>
      <c r="I6" s="44">
        <v>8797697</v>
      </c>
      <c r="J6" s="43">
        <v>9752258</v>
      </c>
      <c r="K6" s="43">
        <v>9041468</v>
      </c>
      <c r="L6" s="43">
        <v>10895510</v>
      </c>
      <c r="M6" s="45">
        <v>9970057</v>
      </c>
      <c r="N6" s="45">
        <v>9357420</v>
      </c>
      <c r="O6" s="45">
        <v>8793702</v>
      </c>
      <c r="P6" s="45">
        <v>9109058</v>
      </c>
      <c r="Q6" s="45">
        <v>8214780</v>
      </c>
      <c r="R6" s="45">
        <v>8405465</v>
      </c>
    </row>
    <row r="7" spans="1:18" ht="14.1" customHeight="1" x14ac:dyDescent="0.2">
      <c r="A7" s="129"/>
      <c r="B7" s="42" t="s">
        <v>14</v>
      </c>
      <c r="C7" s="44">
        <f t="shared" ref="C7:R7" si="0">+C5-C6</f>
        <v>398319</v>
      </c>
      <c r="D7" s="44">
        <f t="shared" si="0"/>
        <v>482330</v>
      </c>
      <c r="E7" s="44">
        <f t="shared" si="0"/>
        <v>460278</v>
      </c>
      <c r="F7" s="44">
        <f t="shared" si="0"/>
        <v>294378</v>
      </c>
      <c r="G7" s="44">
        <f t="shared" si="0"/>
        <v>119241</v>
      </c>
      <c r="H7" s="44">
        <f t="shared" si="0"/>
        <v>231742</v>
      </c>
      <c r="I7" s="44">
        <f t="shared" si="0"/>
        <v>345518</v>
      </c>
      <c r="J7" s="44">
        <f t="shared" si="0"/>
        <v>261193</v>
      </c>
      <c r="K7" s="44">
        <f t="shared" si="0"/>
        <v>373992</v>
      </c>
      <c r="L7" s="44">
        <f t="shared" si="0"/>
        <v>474456</v>
      </c>
      <c r="M7" s="44">
        <f t="shared" si="0"/>
        <v>540321</v>
      </c>
      <c r="N7" s="44">
        <f t="shared" si="0"/>
        <v>425129</v>
      </c>
      <c r="O7" s="44">
        <f t="shared" si="0"/>
        <v>453962</v>
      </c>
      <c r="P7" s="44">
        <f t="shared" si="0"/>
        <v>255380</v>
      </c>
      <c r="Q7" s="44">
        <f t="shared" si="0"/>
        <v>316038</v>
      </c>
      <c r="R7" s="44">
        <f t="shared" si="0"/>
        <v>306668</v>
      </c>
    </row>
    <row r="8" spans="1:18" ht="14.1" customHeight="1" x14ac:dyDescent="0.2">
      <c r="A8" s="129"/>
      <c r="B8" s="42" t="s">
        <v>15</v>
      </c>
      <c r="C8" s="43">
        <v>18000</v>
      </c>
      <c r="D8" s="43">
        <v>2554</v>
      </c>
      <c r="E8" s="43">
        <v>18954</v>
      </c>
      <c r="F8" s="43">
        <v>1370</v>
      </c>
      <c r="G8" s="43">
        <v>4917</v>
      </c>
      <c r="H8" s="43">
        <v>78682</v>
      </c>
      <c r="I8" s="44">
        <v>30769</v>
      </c>
      <c r="J8" s="43">
        <v>19229</v>
      </c>
      <c r="K8" s="43">
        <v>99757</v>
      </c>
      <c r="L8" s="44">
        <v>217111</v>
      </c>
      <c r="M8" s="45">
        <v>157305</v>
      </c>
      <c r="N8" s="45">
        <v>19877</v>
      </c>
      <c r="O8" s="45">
        <v>82898</v>
      </c>
      <c r="P8" s="45">
        <v>62399</v>
      </c>
      <c r="Q8" s="45">
        <v>10930</v>
      </c>
      <c r="R8" s="45">
        <v>16714</v>
      </c>
    </row>
    <row r="9" spans="1:18" ht="14.1" customHeight="1" x14ac:dyDescent="0.2">
      <c r="A9" s="129"/>
      <c r="B9" s="42" t="s">
        <v>16</v>
      </c>
      <c r="C9" s="44">
        <f t="shared" ref="C9:R9" si="1">+C7-C8</f>
        <v>380319</v>
      </c>
      <c r="D9" s="44">
        <f t="shared" si="1"/>
        <v>479776</v>
      </c>
      <c r="E9" s="44">
        <f t="shared" si="1"/>
        <v>441324</v>
      </c>
      <c r="F9" s="44">
        <f t="shared" si="1"/>
        <v>293008</v>
      </c>
      <c r="G9" s="44">
        <f t="shared" si="1"/>
        <v>114324</v>
      </c>
      <c r="H9" s="44">
        <f t="shared" si="1"/>
        <v>153060</v>
      </c>
      <c r="I9" s="44">
        <f t="shared" si="1"/>
        <v>314749</v>
      </c>
      <c r="J9" s="44">
        <f t="shared" si="1"/>
        <v>241964</v>
      </c>
      <c r="K9" s="44">
        <f t="shared" si="1"/>
        <v>274235</v>
      </c>
      <c r="L9" s="44">
        <f t="shared" si="1"/>
        <v>257345</v>
      </c>
      <c r="M9" s="44">
        <f t="shared" si="1"/>
        <v>383016</v>
      </c>
      <c r="N9" s="44">
        <f t="shared" si="1"/>
        <v>405252</v>
      </c>
      <c r="O9" s="44">
        <f t="shared" si="1"/>
        <v>371064</v>
      </c>
      <c r="P9" s="44">
        <f t="shared" si="1"/>
        <v>192981</v>
      </c>
      <c r="Q9" s="44">
        <f t="shared" si="1"/>
        <v>305108</v>
      </c>
      <c r="R9" s="44">
        <f t="shared" si="1"/>
        <v>289954</v>
      </c>
    </row>
    <row r="10" spans="1:18" ht="14.1" customHeight="1" x14ac:dyDescent="0.2">
      <c r="A10" s="129"/>
      <c r="B10" s="42" t="s">
        <v>17</v>
      </c>
      <c r="C10" s="45">
        <v>95306</v>
      </c>
      <c r="D10" s="45">
        <v>99457</v>
      </c>
      <c r="E10" s="45">
        <v>-38452</v>
      </c>
      <c r="F10" s="45">
        <v>-148316</v>
      </c>
      <c r="G10" s="45">
        <v>-178684</v>
      </c>
      <c r="H10" s="45">
        <v>38736</v>
      </c>
      <c r="I10" s="45">
        <v>161689</v>
      </c>
      <c r="J10" s="45">
        <v>-72785</v>
      </c>
      <c r="K10" s="45">
        <v>32271</v>
      </c>
      <c r="L10" s="45">
        <v>-16890</v>
      </c>
      <c r="M10" s="45">
        <v>125671</v>
      </c>
      <c r="N10" s="45">
        <v>22252</v>
      </c>
      <c r="O10" s="45">
        <v>-34188</v>
      </c>
      <c r="P10" s="45">
        <v>-178083</v>
      </c>
      <c r="Q10" s="45">
        <v>112127</v>
      </c>
      <c r="R10" s="45">
        <v>-15154</v>
      </c>
    </row>
    <row r="11" spans="1:18" ht="14.1" customHeight="1" x14ac:dyDescent="0.2">
      <c r="A11" s="129"/>
      <c r="B11" s="42" t="s">
        <v>18</v>
      </c>
      <c r="C11" s="43">
        <v>15100</v>
      </c>
      <c r="D11" s="43">
        <v>60900</v>
      </c>
      <c r="E11" s="43">
        <v>71103</v>
      </c>
      <c r="F11" s="43">
        <v>102354</v>
      </c>
      <c r="G11" s="43">
        <v>15329</v>
      </c>
      <c r="H11" s="43">
        <v>10659</v>
      </c>
      <c r="I11" s="44">
        <v>5002</v>
      </c>
      <c r="J11" s="43">
        <v>275689</v>
      </c>
      <c r="K11" s="43">
        <v>68551</v>
      </c>
      <c r="L11" s="44">
        <v>2385</v>
      </c>
      <c r="M11" s="45">
        <v>62971</v>
      </c>
      <c r="N11" s="45">
        <v>189700</v>
      </c>
      <c r="O11" s="45">
        <v>738</v>
      </c>
      <c r="P11" s="45">
        <v>400</v>
      </c>
      <c r="Q11" s="45">
        <v>161</v>
      </c>
      <c r="R11" s="45">
        <v>483122</v>
      </c>
    </row>
    <row r="12" spans="1:18" ht="14.1" customHeight="1" x14ac:dyDescent="0.2">
      <c r="A12" s="129"/>
      <c r="B12" s="42" t="s">
        <v>19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1</v>
      </c>
    </row>
    <row r="13" spans="1:18" ht="14.1" customHeight="1" x14ac:dyDescent="0.2">
      <c r="A13" s="129"/>
      <c r="B13" s="42" t="s">
        <v>20</v>
      </c>
      <c r="C13" s="43">
        <v>0</v>
      </c>
      <c r="D13" s="43">
        <v>0</v>
      </c>
      <c r="E13" s="43">
        <v>0</v>
      </c>
      <c r="F13" s="43">
        <v>0</v>
      </c>
      <c r="G13" s="43">
        <v>71350</v>
      </c>
      <c r="H13" s="43">
        <v>167563</v>
      </c>
      <c r="I13" s="44">
        <v>99297</v>
      </c>
      <c r="J13" s="43">
        <v>0</v>
      </c>
      <c r="K13" s="43">
        <v>0</v>
      </c>
      <c r="L13" s="44">
        <v>175268</v>
      </c>
      <c r="M13" s="45">
        <v>0</v>
      </c>
      <c r="N13" s="45">
        <v>0</v>
      </c>
      <c r="O13" s="45">
        <v>0</v>
      </c>
      <c r="P13" s="45">
        <v>272430</v>
      </c>
      <c r="Q13" s="45">
        <v>98257</v>
      </c>
      <c r="R13" s="45">
        <v>63826</v>
      </c>
    </row>
    <row r="14" spans="1:18" ht="14.1" customHeight="1" x14ac:dyDescent="0.2">
      <c r="A14" s="129"/>
      <c r="B14" s="42" t="s">
        <v>21</v>
      </c>
      <c r="C14" s="44">
        <f t="shared" ref="C14:R14" si="2">+C10+C11+C12-C13</f>
        <v>110406</v>
      </c>
      <c r="D14" s="44">
        <f t="shared" si="2"/>
        <v>160357</v>
      </c>
      <c r="E14" s="44">
        <f t="shared" si="2"/>
        <v>32651</v>
      </c>
      <c r="F14" s="44">
        <f t="shared" si="2"/>
        <v>-45962</v>
      </c>
      <c r="G14" s="44">
        <f t="shared" si="2"/>
        <v>-234705</v>
      </c>
      <c r="H14" s="44">
        <f t="shared" si="2"/>
        <v>-118168</v>
      </c>
      <c r="I14" s="44">
        <f t="shared" si="2"/>
        <v>67394</v>
      </c>
      <c r="J14" s="44">
        <f t="shared" si="2"/>
        <v>202904</v>
      </c>
      <c r="K14" s="44">
        <f t="shared" si="2"/>
        <v>100822</v>
      </c>
      <c r="L14" s="44">
        <f t="shared" si="2"/>
        <v>-189773</v>
      </c>
      <c r="M14" s="44">
        <f t="shared" si="2"/>
        <v>188642</v>
      </c>
      <c r="N14" s="44">
        <f t="shared" si="2"/>
        <v>211952</v>
      </c>
      <c r="O14" s="44">
        <f t="shared" si="2"/>
        <v>-33450</v>
      </c>
      <c r="P14" s="44">
        <f t="shared" si="2"/>
        <v>-450113</v>
      </c>
      <c r="Q14" s="44">
        <f t="shared" si="2"/>
        <v>14031</v>
      </c>
      <c r="R14" s="44">
        <f t="shared" si="2"/>
        <v>404143</v>
      </c>
    </row>
    <row r="15" spans="1:18" ht="14.1" customHeight="1" x14ac:dyDescent="0.2">
      <c r="A15" s="129"/>
      <c r="B15" s="3" t="s">
        <v>22</v>
      </c>
      <c r="C15" s="46">
        <f t="shared" ref="C15:N15" si="3">+C9/C19*100</f>
        <v>9.1430990600363629</v>
      </c>
      <c r="D15" s="46">
        <f t="shared" si="3"/>
        <v>10.831461211924594</v>
      </c>
      <c r="E15" s="46">
        <f t="shared" si="3"/>
        <v>9.242360336535139</v>
      </c>
      <c r="F15" s="46">
        <f t="shared" si="3"/>
        <v>5.6835791527353265</v>
      </c>
      <c r="G15" s="46">
        <f t="shared" si="3"/>
        <v>2.238426358310337</v>
      </c>
      <c r="H15" s="46">
        <f t="shared" si="3"/>
        <v>3.0138778975789537</v>
      </c>
      <c r="I15" s="46">
        <f t="shared" si="3"/>
        <v>5.9576980328082341</v>
      </c>
      <c r="J15" s="46">
        <f t="shared" si="3"/>
        <v>4.520683053529301</v>
      </c>
      <c r="K15" s="46">
        <f t="shared" si="3"/>
        <v>4.9645816335009645</v>
      </c>
      <c r="L15" s="46">
        <f t="shared" si="3"/>
        <v>4.6085800587782213</v>
      </c>
      <c r="M15" s="46">
        <f t="shared" si="3"/>
        <v>6.8220873931666555</v>
      </c>
      <c r="N15" s="46">
        <f t="shared" si="3"/>
        <v>7.3267289141759981</v>
      </c>
      <c r="O15" s="46">
        <f>+O9/O19*100</f>
        <v>6.971618944051416</v>
      </c>
      <c r="P15" s="46">
        <f>+P9/P19*100</f>
        <v>3.8404576524971006</v>
      </c>
      <c r="Q15" s="46">
        <f>+Q9/Q19*100</f>
        <v>6.5198447244919633</v>
      </c>
      <c r="R15" s="46">
        <f>+R9/R19*100</f>
        <v>6.3876509321942416</v>
      </c>
    </row>
    <row r="16" spans="1:18" ht="14.1" customHeight="1" x14ac:dyDescent="0.2">
      <c r="A16" s="130" t="s">
        <v>23</v>
      </c>
      <c r="B16" s="130"/>
      <c r="C16" s="61">
        <v>2369477</v>
      </c>
      <c r="D16" s="47">
        <v>2269195</v>
      </c>
      <c r="E16" s="47">
        <v>2491131</v>
      </c>
      <c r="F16" s="47">
        <v>2690525</v>
      </c>
      <c r="G16" s="47">
        <v>2744199</v>
      </c>
      <c r="H16" s="47">
        <v>2627704</v>
      </c>
      <c r="I16" s="61">
        <v>2716251</v>
      </c>
      <c r="J16" s="47">
        <v>2754188</v>
      </c>
      <c r="K16" s="47">
        <v>2793093</v>
      </c>
      <c r="L16" s="61">
        <v>2749717</v>
      </c>
      <c r="M16" s="47">
        <v>2668304</v>
      </c>
      <c r="N16" s="47">
        <v>2501128</v>
      </c>
      <c r="O16" s="47">
        <v>2579592</v>
      </c>
      <c r="P16" s="47">
        <v>2504304</v>
      </c>
      <c r="Q16" s="47">
        <v>2269754</v>
      </c>
      <c r="R16" s="47">
        <v>2294733</v>
      </c>
    </row>
    <row r="17" spans="1:18" ht="14.1" customHeight="1" x14ac:dyDescent="0.2">
      <c r="A17" s="130" t="s">
        <v>24</v>
      </c>
      <c r="B17" s="130"/>
      <c r="C17" s="61">
        <v>3397334</v>
      </c>
      <c r="D17" s="47">
        <v>3701784</v>
      </c>
      <c r="E17" s="47">
        <v>3981649</v>
      </c>
      <c r="F17" s="47">
        <v>4300367</v>
      </c>
      <c r="G17" s="47">
        <v>4230989</v>
      </c>
      <c r="H17" s="47">
        <v>4240571</v>
      </c>
      <c r="I17" s="61">
        <v>4412745</v>
      </c>
      <c r="J17" s="47">
        <v>4468489</v>
      </c>
      <c r="K17" s="47">
        <v>4630716</v>
      </c>
      <c r="L17" s="61">
        <v>4698233</v>
      </c>
      <c r="M17" s="47">
        <v>4761305</v>
      </c>
      <c r="N17" s="47">
        <v>4725289</v>
      </c>
      <c r="O17" s="47">
        <v>4500081</v>
      </c>
      <c r="P17" s="47">
        <v>4219336</v>
      </c>
      <c r="Q17" s="47">
        <v>3966271</v>
      </c>
      <c r="R17" s="47">
        <v>3812862</v>
      </c>
    </row>
    <row r="18" spans="1:18" ht="14.1" customHeight="1" x14ac:dyDescent="0.2">
      <c r="A18" s="130" t="s">
        <v>25</v>
      </c>
      <c r="B18" s="130"/>
      <c r="C18" s="61">
        <v>3131772</v>
      </c>
      <c r="D18" s="47">
        <v>2998524</v>
      </c>
      <c r="E18" s="47">
        <v>3293188</v>
      </c>
      <c r="F18" s="47">
        <v>3557811</v>
      </c>
      <c r="G18" s="47">
        <v>3628159</v>
      </c>
      <c r="H18" s="47">
        <v>3473182</v>
      </c>
      <c r="I18" s="61">
        <v>3590969</v>
      </c>
      <c r="J18" s="47">
        <v>3639607</v>
      </c>
      <c r="K18" s="47">
        <v>3690365</v>
      </c>
      <c r="L18" s="61">
        <v>3632763</v>
      </c>
      <c r="M18" s="47">
        <v>3525849</v>
      </c>
      <c r="N18" s="47">
        <v>3301150</v>
      </c>
      <c r="O18" s="47">
        <v>3405338</v>
      </c>
      <c r="P18" s="47">
        <v>3305326</v>
      </c>
      <c r="Q18" s="47">
        <v>2990703</v>
      </c>
      <c r="R18" s="47">
        <v>3022556</v>
      </c>
    </row>
    <row r="19" spans="1:18" ht="14.1" customHeight="1" x14ac:dyDescent="0.2">
      <c r="A19" s="130" t="s">
        <v>26</v>
      </c>
      <c r="B19" s="130"/>
      <c r="C19" s="61">
        <v>4159629</v>
      </c>
      <c r="D19" s="47">
        <v>4429467</v>
      </c>
      <c r="E19" s="47">
        <v>4775014</v>
      </c>
      <c r="F19" s="47">
        <v>5155343</v>
      </c>
      <c r="G19" s="47">
        <v>5107338</v>
      </c>
      <c r="H19" s="47">
        <v>5078507</v>
      </c>
      <c r="I19" s="61">
        <v>5283064</v>
      </c>
      <c r="J19" s="47">
        <v>5352377</v>
      </c>
      <c r="K19" s="47">
        <v>5523829</v>
      </c>
      <c r="L19" s="61">
        <v>5584041</v>
      </c>
      <c r="M19" s="47">
        <v>5614352</v>
      </c>
      <c r="N19" s="47">
        <v>5531145</v>
      </c>
      <c r="O19" s="47">
        <v>5322494</v>
      </c>
      <c r="P19" s="47">
        <v>5024948</v>
      </c>
      <c r="Q19" s="47">
        <v>4679682</v>
      </c>
      <c r="R19" s="47">
        <v>4539290</v>
      </c>
    </row>
    <row r="20" spans="1:18" ht="14.1" customHeight="1" x14ac:dyDescent="0.2">
      <c r="A20" s="130" t="s">
        <v>27</v>
      </c>
      <c r="B20" s="130"/>
      <c r="C20" s="62">
        <v>0.71</v>
      </c>
      <c r="D20" s="48">
        <v>0.67</v>
      </c>
      <c r="E20" s="48">
        <v>0.65</v>
      </c>
      <c r="F20" s="48">
        <v>0.62</v>
      </c>
      <c r="G20" s="48">
        <v>0.64</v>
      </c>
      <c r="H20" s="48">
        <v>0.63</v>
      </c>
      <c r="I20" s="63">
        <v>0.63</v>
      </c>
      <c r="J20" s="48">
        <v>0.62</v>
      </c>
      <c r="K20" s="48">
        <v>0.61</v>
      </c>
      <c r="L20" s="63">
        <v>0.6</v>
      </c>
      <c r="M20" s="48">
        <v>0.57999999999999996</v>
      </c>
      <c r="N20" s="48">
        <v>0.56000000000000005</v>
      </c>
      <c r="O20" s="48">
        <v>0.55000000000000004</v>
      </c>
      <c r="P20" s="48">
        <v>0.56000000000000005</v>
      </c>
      <c r="Q20" s="48">
        <v>0.57999999999999996</v>
      </c>
      <c r="R20" s="48">
        <v>0.59</v>
      </c>
    </row>
    <row r="21" spans="1:18" ht="14.1" customHeight="1" x14ac:dyDescent="0.2">
      <c r="A21" s="130" t="s">
        <v>28</v>
      </c>
      <c r="B21" s="130"/>
      <c r="C21" s="64">
        <v>80.7</v>
      </c>
      <c r="D21" s="49">
        <v>77.3</v>
      </c>
      <c r="E21" s="49">
        <v>77</v>
      </c>
      <c r="F21" s="49">
        <v>77.099999999999994</v>
      </c>
      <c r="G21" s="49">
        <v>84.8</v>
      </c>
      <c r="H21" s="49">
        <v>84.5</v>
      </c>
      <c r="I21" s="65">
        <v>82.1</v>
      </c>
      <c r="J21" s="49">
        <v>83.9</v>
      </c>
      <c r="K21" s="49">
        <v>85.7</v>
      </c>
      <c r="L21" s="65">
        <v>86.9</v>
      </c>
      <c r="M21" s="49">
        <v>86.7</v>
      </c>
      <c r="N21" s="49">
        <v>86.9</v>
      </c>
      <c r="O21" s="49">
        <v>90.9</v>
      </c>
      <c r="P21" s="49">
        <v>96.4</v>
      </c>
      <c r="Q21" s="49">
        <v>96</v>
      </c>
      <c r="R21" s="49">
        <v>97.4</v>
      </c>
    </row>
    <row r="22" spans="1:18" ht="14.1" customHeight="1" x14ac:dyDescent="0.2">
      <c r="A22" s="130" t="s">
        <v>29</v>
      </c>
      <c r="B22" s="130"/>
      <c r="C22" s="64">
        <v>10.199999999999999</v>
      </c>
      <c r="D22" s="49">
        <v>10</v>
      </c>
      <c r="E22" s="49">
        <v>10.3</v>
      </c>
      <c r="F22" s="49">
        <v>10.6</v>
      </c>
      <c r="G22" s="49">
        <v>11.9</v>
      </c>
      <c r="H22" s="49">
        <v>12.3</v>
      </c>
      <c r="I22" s="65">
        <v>12.2</v>
      </c>
      <c r="J22" s="49">
        <v>12</v>
      </c>
      <c r="K22" s="49">
        <v>11.8</v>
      </c>
      <c r="L22" s="65">
        <v>12.4</v>
      </c>
      <c r="M22" s="49">
        <v>12.5</v>
      </c>
      <c r="N22" s="49">
        <v>13.7</v>
      </c>
      <c r="O22" s="49">
        <v>14.6</v>
      </c>
      <c r="P22" s="49">
        <v>15.3</v>
      </c>
      <c r="Q22" s="49">
        <v>16.100000000000001</v>
      </c>
      <c r="R22" s="49">
        <v>15.6</v>
      </c>
    </row>
    <row r="23" spans="1:18" ht="14.1" customHeight="1" x14ac:dyDescent="0.2">
      <c r="A23" s="130" t="s">
        <v>30</v>
      </c>
      <c r="B23" s="130"/>
      <c r="C23" s="64">
        <v>12.5</v>
      </c>
      <c r="D23" s="49">
        <v>13</v>
      </c>
      <c r="E23" s="49">
        <v>13.3</v>
      </c>
      <c r="F23" s="49">
        <v>13.2</v>
      </c>
      <c r="G23" s="49">
        <v>14.2</v>
      </c>
      <c r="H23" s="49">
        <v>14.9</v>
      </c>
      <c r="I23" s="65">
        <v>14.4</v>
      </c>
      <c r="J23" s="49">
        <v>14</v>
      </c>
      <c r="K23" s="49">
        <v>13.7</v>
      </c>
      <c r="L23" s="65">
        <v>14.2</v>
      </c>
      <c r="M23" s="49">
        <v>14.4</v>
      </c>
      <c r="N23" s="49">
        <v>16.100000000000001</v>
      </c>
      <c r="O23" s="49">
        <v>16.899999999999999</v>
      </c>
      <c r="P23" s="49">
        <v>17.600000000000001</v>
      </c>
      <c r="Q23" s="49">
        <v>18.100000000000001</v>
      </c>
      <c r="R23" s="49">
        <v>17.899999999999999</v>
      </c>
    </row>
    <row r="24" spans="1:18" ht="14.1" customHeight="1" x14ac:dyDescent="0.2">
      <c r="A24" s="130" t="s">
        <v>185</v>
      </c>
      <c r="B24" s="130"/>
      <c r="C24" s="64">
        <v>10.7</v>
      </c>
      <c r="D24" s="49">
        <v>10.5</v>
      </c>
      <c r="E24" s="49">
        <v>10.3</v>
      </c>
      <c r="F24" s="49">
        <v>10.4</v>
      </c>
      <c r="G24" s="49">
        <v>10.5</v>
      </c>
      <c r="H24" s="49">
        <v>10.7</v>
      </c>
      <c r="I24" s="65">
        <v>10.7</v>
      </c>
      <c r="J24" s="49">
        <v>10.4</v>
      </c>
      <c r="K24" s="49">
        <v>9.9</v>
      </c>
      <c r="L24" s="65">
        <v>9.6999999999999993</v>
      </c>
      <c r="M24" s="49">
        <v>9.6</v>
      </c>
      <c r="N24" s="49">
        <v>9.9</v>
      </c>
      <c r="O24" s="49">
        <v>10.6</v>
      </c>
      <c r="P24" s="49">
        <v>11.3</v>
      </c>
      <c r="Q24" s="49">
        <v>11.8</v>
      </c>
      <c r="R24" s="49">
        <v>11.8</v>
      </c>
    </row>
    <row r="25" spans="1:18" ht="14.1" customHeight="1" x14ac:dyDescent="0.2">
      <c r="A25" s="128" t="s">
        <v>186</v>
      </c>
      <c r="B25" s="128"/>
      <c r="C25" s="44">
        <f t="shared" ref="C25:Q25" si="4">SUM(C26:C28)</f>
        <v>1449997</v>
      </c>
      <c r="D25" s="44">
        <f t="shared" si="4"/>
        <v>1867874</v>
      </c>
      <c r="E25" s="44">
        <f t="shared" si="4"/>
        <v>2386475</v>
      </c>
      <c r="F25" s="44">
        <f t="shared" si="4"/>
        <v>3032156</v>
      </c>
      <c r="G25" s="44">
        <f t="shared" si="4"/>
        <v>3144777</v>
      </c>
      <c r="H25" s="44">
        <f t="shared" si="4"/>
        <v>2811055</v>
      </c>
      <c r="I25" s="44">
        <f t="shared" si="4"/>
        <v>2473901</v>
      </c>
      <c r="J25" s="44">
        <f t="shared" si="4"/>
        <v>2338618</v>
      </c>
      <c r="K25" s="44">
        <f t="shared" si="4"/>
        <v>2381879</v>
      </c>
      <c r="L25" s="44">
        <f t="shared" si="4"/>
        <v>1894979</v>
      </c>
      <c r="M25" s="44">
        <f t="shared" si="4"/>
        <v>2205499</v>
      </c>
      <c r="N25" s="44">
        <f t="shared" si="4"/>
        <v>2227917</v>
      </c>
      <c r="O25" s="44">
        <f t="shared" si="4"/>
        <v>2046274</v>
      </c>
      <c r="P25" s="44">
        <f t="shared" si="4"/>
        <v>1553659</v>
      </c>
      <c r="Q25" s="44">
        <f t="shared" si="4"/>
        <v>1203276</v>
      </c>
      <c r="R25" s="44">
        <f>SUM(R26:R28)</f>
        <v>863421</v>
      </c>
    </row>
    <row r="26" spans="1:18" ht="14.1" customHeight="1" x14ac:dyDescent="0.15">
      <c r="A26" s="50"/>
      <c r="B26" s="2" t="s">
        <v>9</v>
      </c>
      <c r="C26" s="44">
        <v>297023</v>
      </c>
      <c r="D26" s="43">
        <v>357923</v>
      </c>
      <c r="E26" s="43">
        <v>429026</v>
      </c>
      <c r="F26" s="43">
        <v>531380</v>
      </c>
      <c r="G26" s="43">
        <v>475359</v>
      </c>
      <c r="H26" s="43">
        <v>318455</v>
      </c>
      <c r="I26" s="44">
        <v>224160</v>
      </c>
      <c r="J26" s="43">
        <v>499849</v>
      </c>
      <c r="K26" s="43">
        <v>568400</v>
      </c>
      <c r="L26" s="44">
        <v>395517</v>
      </c>
      <c r="M26" s="43">
        <v>458434</v>
      </c>
      <c r="N26" s="43">
        <v>648134</v>
      </c>
      <c r="O26" s="43">
        <v>648872</v>
      </c>
      <c r="P26" s="43">
        <v>376842</v>
      </c>
      <c r="Q26" s="43">
        <v>278746</v>
      </c>
      <c r="R26" s="43">
        <v>698042</v>
      </c>
    </row>
    <row r="27" spans="1:18" ht="14.1" customHeight="1" x14ac:dyDescent="0.15">
      <c r="A27" s="50"/>
      <c r="B27" s="2" t="s">
        <v>10</v>
      </c>
      <c r="C27" s="44">
        <v>189912</v>
      </c>
      <c r="D27" s="43">
        <v>317912</v>
      </c>
      <c r="E27" s="43">
        <v>507573</v>
      </c>
      <c r="F27" s="43">
        <v>683270</v>
      </c>
      <c r="G27" s="43">
        <v>648926</v>
      </c>
      <c r="H27" s="43">
        <v>566138</v>
      </c>
      <c r="I27" s="44">
        <v>475597</v>
      </c>
      <c r="J27" s="43">
        <v>377692</v>
      </c>
      <c r="K27" s="43">
        <v>379035</v>
      </c>
      <c r="L27" s="44">
        <v>380495</v>
      </c>
      <c r="M27" s="43">
        <v>281223</v>
      </c>
      <c r="N27" s="43">
        <v>281555</v>
      </c>
      <c r="O27" s="43">
        <v>167987</v>
      </c>
      <c r="P27" s="43">
        <v>68157</v>
      </c>
      <c r="Q27" s="43">
        <v>8190</v>
      </c>
      <c r="R27" s="43">
        <v>40192</v>
      </c>
    </row>
    <row r="28" spans="1:18" ht="14.1" customHeight="1" x14ac:dyDescent="0.15">
      <c r="A28" s="50"/>
      <c r="B28" s="2" t="s">
        <v>11</v>
      </c>
      <c r="C28" s="44">
        <v>963062</v>
      </c>
      <c r="D28" s="43">
        <v>1192039</v>
      </c>
      <c r="E28" s="43">
        <v>1449876</v>
      </c>
      <c r="F28" s="43">
        <v>1817506</v>
      </c>
      <c r="G28" s="43">
        <v>2020492</v>
      </c>
      <c r="H28" s="43">
        <v>1926462</v>
      </c>
      <c r="I28" s="44">
        <v>1774144</v>
      </c>
      <c r="J28" s="43">
        <v>1461077</v>
      </c>
      <c r="K28" s="43">
        <v>1434444</v>
      </c>
      <c r="L28" s="44">
        <v>1118967</v>
      </c>
      <c r="M28" s="43">
        <v>1465842</v>
      </c>
      <c r="N28" s="43">
        <v>1298228</v>
      </c>
      <c r="O28" s="43">
        <v>1229415</v>
      </c>
      <c r="P28" s="43">
        <v>1108660</v>
      </c>
      <c r="Q28" s="43">
        <v>916340</v>
      </c>
      <c r="R28" s="43">
        <v>125187</v>
      </c>
    </row>
    <row r="29" spans="1:18" ht="14.1" customHeight="1" x14ac:dyDescent="0.2">
      <c r="A29" s="128" t="s">
        <v>187</v>
      </c>
      <c r="B29" s="128"/>
      <c r="C29" s="44">
        <v>5493963</v>
      </c>
      <c r="D29" s="43">
        <v>5831456</v>
      </c>
      <c r="E29" s="43">
        <v>5764838</v>
      </c>
      <c r="F29" s="43">
        <v>5988920</v>
      </c>
      <c r="G29" s="43">
        <v>6136932</v>
      </c>
      <c r="H29" s="43">
        <v>6430207</v>
      </c>
      <c r="I29" s="44">
        <v>6631398</v>
      </c>
      <c r="J29" s="43">
        <v>7379442</v>
      </c>
      <c r="K29" s="43">
        <v>7491014</v>
      </c>
      <c r="L29" s="44">
        <v>8251627</v>
      </c>
      <c r="M29" s="43">
        <v>8176938</v>
      </c>
      <c r="N29" s="43">
        <v>8103926</v>
      </c>
      <c r="O29" s="43">
        <v>7878212</v>
      </c>
      <c r="P29" s="43">
        <v>7897512</v>
      </c>
      <c r="Q29" s="43">
        <v>7692238</v>
      </c>
      <c r="R29" s="43">
        <v>7221403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137100</v>
      </c>
      <c r="P30" s="43">
        <v>432900</v>
      </c>
      <c r="Q30" s="43">
        <v>927400</v>
      </c>
      <c r="R30" s="43">
        <v>1272200</v>
      </c>
    </row>
    <row r="31" spans="1:18" ht="14.1" customHeight="1" x14ac:dyDescent="0.2">
      <c r="A31" s="133" t="s">
        <v>188</v>
      </c>
      <c r="B31" s="133"/>
      <c r="C31" s="44">
        <f t="shared" ref="C31:Q31" si="5">SUM(C32:C35)</f>
        <v>193983</v>
      </c>
      <c r="D31" s="44">
        <f t="shared" si="5"/>
        <v>168119</v>
      </c>
      <c r="E31" s="44">
        <f t="shared" si="5"/>
        <v>14255</v>
      </c>
      <c r="F31" s="44">
        <f t="shared" si="5"/>
        <v>116390</v>
      </c>
      <c r="G31" s="44">
        <f t="shared" si="5"/>
        <v>93243</v>
      </c>
      <c r="H31" s="44">
        <f t="shared" si="5"/>
        <v>67871</v>
      </c>
      <c r="I31" s="44">
        <f t="shared" si="5"/>
        <v>41841</v>
      </c>
      <c r="J31" s="44">
        <f t="shared" si="5"/>
        <v>80343</v>
      </c>
      <c r="K31" s="44">
        <f t="shared" si="5"/>
        <v>93181</v>
      </c>
      <c r="L31" s="44">
        <f t="shared" si="5"/>
        <v>243162</v>
      </c>
      <c r="M31" s="44">
        <f t="shared" si="5"/>
        <v>651472</v>
      </c>
      <c r="N31" s="44">
        <f t="shared" si="5"/>
        <v>419815</v>
      </c>
      <c r="O31" s="44">
        <f t="shared" si="5"/>
        <v>846239</v>
      </c>
      <c r="P31" s="44">
        <f t="shared" si="5"/>
        <v>594653</v>
      </c>
      <c r="Q31" s="44">
        <f t="shared" si="5"/>
        <v>497796</v>
      </c>
      <c r="R31" s="44">
        <f>SUM(R32:R35)</f>
        <v>458049</v>
      </c>
    </row>
    <row r="32" spans="1:18" ht="14.1" customHeight="1" x14ac:dyDescent="0.2">
      <c r="A32" s="39"/>
      <c r="B32" s="39" t="s">
        <v>5</v>
      </c>
      <c r="C32" s="44">
        <v>193983</v>
      </c>
      <c r="D32" s="43">
        <v>168119</v>
      </c>
      <c r="E32" s="43">
        <v>14255</v>
      </c>
      <c r="F32" s="43">
        <v>116390</v>
      </c>
      <c r="G32" s="43">
        <v>90526</v>
      </c>
      <c r="H32" s="43">
        <v>64662</v>
      </c>
      <c r="I32" s="44">
        <v>38797</v>
      </c>
      <c r="J32" s="43">
        <v>78435</v>
      </c>
      <c r="K32" s="43">
        <v>91400</v>
      </c>
      <c r="L32" s="44">
        <v>241478</v>
      </c>
      <c r="M32" s="43">
        <v>299231</v>
      </c>
      <c r="N32" s="43">
        <v>11217</v>
      </c>
      <c r="O32" s="43">
        <v>95000</v>
      </c>
      <c r="P32" s="43">
        <v>36495</v>
      </c>
      <c r="Q32" s="43">
        <v>10540</v>
      </c>
      <c r="R32" s="43">
        <v>5182</v>
      </c>
    </row>
    <row r="33" spans="1:18" ht="14.1" customHeight="1" x14ac:dyDescent="0.2">
      <c r="A33" s="41"/>
      <c r="B33" s="39" t="s">
        <v>6</v>
      </c>
      <c r="C33" s="44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7</v>
      </c>
      <c r="C34" s="44">
        <v>0</v>
      </c>
      <c r="D34" s="43">
        <v>0</v>
      </c>
      <c r="E34" s="43">
        <v>0</v>
      </c>
      <c r="F34" s="43">
        <v>0</v>
      </c>
      <c r="G34" s="43">
        <v>2717</v>
      </c>
      <c r="H34" s="43">
        <v>3209</v>
      </c>
      <c r="I34" s="44">
        <v>3044</v>
      </c>
      <c r="J34" s="43">
        <v>1908</v>
      </c>
      <c r="K34" s="43">
        <v>1781</v>
      </c>
      <c r="L34" s="44">
        <v>1684</v>
      </c>
      <c r="M34" s="43">
        <v>352241</v>
      </c>
      <c r="N34" s="43">
        <v>408598</v>
      </c>
      <c r="O34" s="43">
        <v>751239</v>
      </c>
      <c r="P34" s="43">
        <v>558158</v>
      </c>
      <c r="Q34" s="43">
        <v>487256</v>
      </c>
      <c r="R34" s="43">
        <v>452865</v>
      </c>
    </row>
    <row r="35" spans="1:18" ht="14.1" customHeight="1" x14ac:dyDescent="0.2">
      <c r="A35" s="41"/>
      <c r="B35" s="39" t="s">
        <v>8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1</v>
      </c>
    </row>
    <row r="36" spans="1:18" ht="14.1" customHeight="1" x14ac:dyDescent="0.2">
      <c r="A36" s="128" t="s">
        <v>189</v>
      </c>
      <c r="B36" s="128"/>
      <c r="C36" s="44">
        <v>28470</v>
      </c>
      <c r="D36" s="43">
        <v>38982</v>
      </c>
      <c r="E36" s="43">
        <v>41033</v>
      </c>
      <c r="F36" s="43">
        <v>35203</v>
      </c>
      <c r="G36" s="43">
        <v>24846</v>
      </c>
      <c r="H36" s="43">
        <v>12521</v>
      </c>
      <c r="I36" s="44">
        <v>10396</v>
      </c>
      <c r="J36" s="43">
        <v>9517</v>
      </c>
      <c r="K36" s="43">
        <v>4452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1</v>
      </c>
    </row>
    <row r="37" spans="1:18" ht="14.1" customHeight="1" x14ac:dyDescent="0.2">
      <c r="A37" s="128" t="s">
        <v>190</v>
      </c>
      <c r="B37" s="128"/>
      <c r="C37" s="44">
        <v>217066</v>
      </c>
      <c r="D37" s="43">
        <v>228282</v>
      </c>
      <c r="E37" s="43">
        <v>325677</v>
      </c>
      <c r="F37" s="43">
        <v>328412</v>
      </c>
      <c r="G37" s="43">
        <v>329745</v>
      </c>
      <c r="H37" s="43">
        <v>331896</v>
      </c>
      <c r="I37" s="44">
        <v>332734</v>
      </c>
      <c r="J37" s="43">
        <v>332948</v>
      </c>
      <c r="K37" s="43">
        <v>333194</v>
      </c>
      <c r="L37" s="44">
        <v>333443</v>
      </c>
      <c r="M37" s="43">
        <v>333613</v>
      </c>
      <c r="N37" s="43">
        <v>333712</v>
      </c>
      <c r="O37" s="43">
        <v>333856</v>
      </c>
      <c r="P37" s="43">
        <v>333926</v>
      </c>
      <c r="Q37" s="43">
        <v>333931</v>
      </c>
      <c r="R37" s="43">
        <v>333939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  <mergeCell ref="A19:B19"/>
    <mergeCell ref="A4:B4"/>
    <mergeCell ref="A5:A15"/>
    <mergeCell ref="A16:B16"/>
    <mergeCell ref="A17:B17"/>
    <mergeCell ref="A18:B18"/>
  </mergeCells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[1]財政指標!$M$1</f>
        <v>日光市</v>
      </c>
      <c r="P1" s="28" t="str">
        <f>[1]財政指標!$M$1</f>
        <v>日光市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6" t="s">
        <v>51</v>
      </c>
      <c r="B4" s="16">
        <v>1870520</v>
      </c>
      <c r="C4" s="12">
        <v>1935602</v>
      </c>
      <c r="D4" s="12">
        <v>2038069</v>
      </c>
      <c r="E4" s="12">
        <v>2121607</v>
      </c>
      <c r="F4" s="12">
        <v>2118786</v>
      </c>
      <c r="G4" s="12">
        <v>2101405</v>
      </c>
      <c r="H4" s="12">
        <v>2097133</v>
      </c>
      <c r="I4" s="12">
        <v>2106697</v>
      </c>
      <c r="J4" s="14">
        <v>2129963</v>
      </c>
      <c r="K4" s="13">
        <v>2112584</v>
      </c>
      <c r="L4" s="16">
        <v>2064382</v>
      </c>
      <c r="M4" s="16">
        <v>2097069</v>
      </c>
      <c r="N4" s="16">
        <v>2109197</v>
      </c>
      <c r="O4" s="16">
        <v>2052543</v>
      </c>
      <c r="P4" s="16">
        <v>1997083</v>
      </c>
      <c r="Q4" s="16">
        <v>1977090</v>
      </c>
    </row>
    <row r="5" spans="1:17" ht="18" customHeight="1" x14ac:dyDescent="0.15">
      <c r="A5" s="16" t="s">
        <v>52</v>
      </c>
      <c r="B5" s="16">
        <v>1351738</v>
      </c>
      <c r="C5" s="12">
        <v>1426670</v>
      </c>
      <c r="D5" s="12">
        <v>1479503</v>
      </c>
      <c r="E5" s="12">
        <v>1532164</v>
      </c>
      <c r="F5" s="12">
        <v>1518466</v>
      </c>
      <c r="G5" s="12">
        <v>1515555</v>
      </c>
      <c r="H5" s="12">
        <v>1510347</v>
      </c>
      <c r="I5" s="12">
        <v>1511233</v>
      </c>
      <c r="J5" s="14">
        <v>1523787</v>
      </c>
      <c r="K5" s="13">
        <v>1515505</v>
      </c>
      <c r="L5" s="16">
        <v>1467952</v>
      </c>
      <c r="M5" s="16">
        <v>1479264</v>
      </c>
      <c r="N5" s="16">
        <v>1482132</v>
      </c>
      <c r="O5" s="16">
        <v>1426723</v>
      </c>
      <c r="P5" s="16">
        <v>1383125</v>
      </c>
      <c r="Q5" s="16">
        <v>1365082</v>
      </c>
    </row>
    <row r="6" spans="1:17" ht="18" customHeight="1" x14ac:dyDescent="0.15">
      <c r="A6" s="16" t="s">
        <v>53</v>
      </c>
      <c r="B6" s="16">
        <v>337552</v>
      </c>
      <c r="C6" s="12">
        <v>346228</v>
      </c>
      <c r="D6" s="12">
        <v>358144</v>
      </c>
      <c r="E6" s="12">
        <v>393864</v>
      </c>
      <c r="F6" s="12">
        <v>402133</v>
      </c>
      <c r="G6" s="12">
        <v>414499</v>
      </c>
      <c r="H6" s="12">
        <v>404529</v>
      </c>
      <c r="I6" s="12">
        <v>492635</v>
      </c>
      <c r="J6" s="14">
        <v>542201</v>
      </c>
      <c r="K6" s="74">
        <v>588115</v>
      </c>
      <c r="L6" s="16">
        <v>609382</v>
      </c>
      <c r="M6" s="16">
        <v>438627</v>
      </c>
      <c r="N6" s="16">
        <v>497695</v>
      </c>
      <c r="O6" s="16">
        <v>538568</v>
      </c>
      <c r="P6" s="16">
        <v>545335</v>
      </c>
      <c r="Q6" s="16">
        <v>595184</v>
      </c>
    </row>
    <row r="7" spans="1:17" ht="18" customHeight="1" x14ac:dyDescent="0.15">
      <c r="A7" s="16" t="s">
        <v>54</v>
      </c>
      <c r="B7" s="16">
        <v>606134</v>
      </c>
      <c r="C7" s="12">
        <v>656618</v>
      </c>
      <c r="D7" s="12">
        <v>710770</v>
      </c>
      <c r="E7" s="12">
        <v>748940</v>
      </c>
      <c r="F7" s="12">
        <v>785774</v>
      </c>
      <c r="G7" s="12">
        <v>825002</v>
      </c>
      <c r="H7" s="12">
        <v>846611</v>
      </c>
      <c r="I7" s="12">
        <v>862608</v>
      </c>
      <c r="J7" s="14">
        <v>897790</v>
      </c>
      <c r="K7" s="13">
        <v>960614</v>
      </c>
      <c r="L7" s="16">
        <v>969495</v>
      </c>
      <c r="M7" s="16">
        <v>1027650</v>
      </c>
      <c r="N7" s="16">
        <v>1066486</v>
      </c>
      <c r="O7" s="16">
        <v>1088911</v>
      </c>
      <c r="P7" s="16">
        <v>1085369</v>
      </c>
      <c r="Q7" s="16">
        <v>1026019</v>
      </c>
    </row>
    <row r="8" spans="1:17" ht="18" customHeight="1" x14ac:dyDescent="0.15">
      <c r="A8" s="16" t="s">
        <v>55</v>
      </c>
      <c r="B8" s="16">
        <v>602260</v>
      </c>
      <c r="C8" s="12">
        <v>656618</v>
      </c>
      <c r="D8" s="12">
        <v>710770</v>
      </c>
      <c r="E8" s="12">
        <v>748940</v>
      </c>
      <c r="F8" s="12">
        <v>785774</v>
      </c>
      <c r="G8" s="12">
        <v>823961</v>
      </c>
      <c r="H8" s="12">
        <v>844724</v>
      </c>
      <c r="I8" s="12">
        <v>859875</v>
      </c>
      <c r="J8" s="14">
        <v>896290</v>
      </c>
      <c r="K8" s="13">
        <v>953457</v>
      </c>
      <c r="L8" s="16">
        <v>968417</v>
      </c>
      <c r="M8" s="16">
        <v>1026957</v>
      </c>
      <c r="N8" s="16">
        <v>1063477</v>
      </c>
      <c r="O8" s="16">
        <v>1085578</v>
      </c>
      <c r="P8" s="16">
        <v>1084810</v>
      </c>
      <c r="Q8" s="16">
        <v>1025774</v>
      </c>
    </row>
    <row r="9" spans="1:17" ht="18" customHeight="1" x14ac:dyDescent="0.15">
      <c r="A9" s="16" t="s">
        <v>56</v>
      </c>
      <c r="B9" s="16">
        <v>3874</v>
      </c>
      <c r="C9" s="12">
        <v>0</v>
      </c>
      <c r="D9" s="12">
        <v>0</v>
      </c>
      <c r="E9" s="12">
        <v>0</v>
      </c>
      <c r="F9" s="12">
        <v>0</v>
      </c>
      <c r="G9" s="12">
        <v>1041</v>
      </c>
      <c r="H9" s="12">
        <v>1887</v>
      </c>
      <c r="I9" s="12">
        <v>2733</v>
      </c>
      <c r="J9" s="14">
        <v>1500</v>
      </c>
      <c r="K9" s="13">
        <v>7157</v>
      </c>
      <c r="L9" s="16">
        <v>1078</v>
      </c>
      <c r="M9" s="16">
        <v>693</v>
      </c>
      <c r="N9" s="16">
        <v>3009</v>
      </c>
      <c r="O9" s="16">
        <v>3333</v>
      </c>
      <c r="P9" s="16">
        <v>559</v>
      </c>
      <c r="Q9" s="16">
        <v>245</v>
      </c>
    </row>
    <row r="10" spans="1:17" ht="18" customHeight="1" x14ac:dyDescent="0.15">
      <c r="A10" s="16" t="s">
        <v>57</v>
      </c>
      <c r="B10" s="16">
        <v>638743</v>
      </c>
      <c r="C10" s="12">
        <v>706157</v>
      </c>
      <c r="D10" s="12">
        <v>803353</v>
      </c>
      <c r="E10" s="12">
        <v>951110</v>
      </c>
      <c r="F10" s="12">
        <v>1004437</v>
      </c>
      <c r="G10" s="12">
        <v>1029899</v>
      </c>
      <c r="H10" s="12">
        <v>1138319</v>
      </c>
      <c r="I10" s="12">
        <v>1244317</v>
      </c>
      <c r="J10" s="14">
        <v>1322018</v>
      </c>
      <c r="K10" s="13">
        <v>1491842</v>
      </c>
      <c r="L10" s="16">
        <v>1378957</v>
      </c>
      <c r="M10" s="16">
        <v>1433550</v>
      </c>
      <c r="N10" s="16">
        <v>1395553</v>
      </c>
      <c r="O10" s="16">
        <v>1377781</v>
      </c>
      <c r="P10" s="16">
        <v>1374068</v>
      </c>
      <c r="Q10" s="16">
        <v>1325241</v>
      </c>
    </row>
    <row r="11" spans="1:17" ht="18" customHeight="1" x14ac:dyDescent="0.15">
      <c r="A11" s="16" t="s">
        <v>58</v>
      </c>
      <c r="B11" s="16">
        <v>34601</v>
      </c>
      <c r="C11" s="12">
        <v>40705</v>
      </c>
      <c r="D11" s="12">
        <v>30660</v>
      </c>
      <c r="E11" s="12">
        <v>28093</v>
      </c>
      <c r="F11" s="12">
        <v>43069</v>
      </c>
      <c r="G11" s="12">
        <v>40767</v>
      </c>
      <c r="H11" s="12">
        <v>65318</v>
      </c>
      <c r="I11" s="12">
        <v>80822</v>
      </c>
      <c r="J11" s="14">
        <v>95895</v>
      </c>
      <c r="K11" s="14">
        <v>76906</v>
      </c>
      <c r="L11" s="16">
        <v>63605</v>
      </c>
      <c r="M11" s="16">
        <v>58139</v>
      </c>
      <c r="N11" s="16">
        <v>64256</v>
      </c>
      <c r="O11" s="16">
        <v>40966</v>
      </c>
      <c r="P11" s="16">
        <v>30465</v>
      </c>
      <c r="Q11" s="16">
        <v>30887</v>
      </c>
    </row>
    <row r="12" spans="1:17" ht="18" customHeight="1" x14ac:dyDescent="0.15">
      <c r="A12" s="16" t="s">
        <v>59</v>
      </c>
      <c r="B12" s="16">
        <v>687854</v>
      </c>
      <c r="C12" s="12">
        <v>754892</v>
      </c>
      <c r="D12" s="12">
        <v>895353</v>
      </c>
      <c r="E12" s="12">
        <v>885307</v>
      </c>
      <c r="F12" s="12">
        <v>958648</v>
      </c>
      <c r="G12" s="12">
        <v>979792</v>
      </c>
      <c r="H12" s="12">
        <v>1131319</v>
      </c>
      <c r="I12" s="12">
        <v>1078736</v>
      </c>
      <c r="J12" s="14">
        <v>1132235</v>
      </c>
      <c r="K12" s="14">
        <v>1076912</v>
      </c>
      <c r="L12" s="16">
        <v>1365438</v>
      </c>
      <c r="M12" s="16">
        <v>1212121</v>
      </c>
      <c r="N12" s="16">
        <v>1274629</v>
      </c>
      <c r="O12" s="16">
        <v>1274718</v>
      </c>
      <c r="P12" s="16">
        <v>1303223</v>
      </c>
      <c r="Q12" s="16">
        <v>1274048</v>
      </c>
    </row>
    <row r="13" spans="1:17" ht="18" customHeight="1" x14ac:dyDescent="0.15">
      <c r="A13" s="16" t="s">
        <v>60</v>
      </c>
      <c r="B13" s="16">
        <v>434301</v>
      </c>
      <c r="C13" s="12">
        <v>483106</v>
      </c>
      <c r="D13" s="12">
        <v>544497</v>
      </c>
      <c r="E13" s="12">
        <v>539104</v>
      </c>
      <c r="F13" s="12">
        <v>569898</v>
      </c>
      <c r="G13" s="12">
        <v>615883</v>
      </c>
      <c r="H13" s="12">
        <v>619441</v>
      </c>
      <c r="I13" s="12">
        <v>624833</v>
      </c>
      <c r="J13" s="14">
        <v>633480</v>
      </c>
      <c r="K13" s="14">
        <v>669215</v>
      </c>
      <c r="L13" s="16">
        <v>655055</v>
      </c>
      <c r="M13" s="16">
        <v>662921</v>
      </c>
      <c r="N13" s="16">
        <v>653411</v>
      </c>
      <c r="O13" s="16">
        <v>628006</v>
      </c>
      <c r="P13" s="16">
        <v>613397</v>
      </c>
      <c r="Q13" s="16">
        <v>585995</v>
      </c>
    </row>
    <row r="14" spans="1:17" ht="18" customHeight="1" x14ac:dyDescent="0.15">
      <c r="A14" s="16" t="s">
        <v>61</v>
      </c>
      <c r="B14" s="16">
        <v>426038</v>
      </c>
      <c r="C14" s="12">
        <v>464309</v>
      </c>
      <c r="D14" s="12">
        <v>600766</v>
      </c>
      <c r="E14" s="12">
        <v>504171</v>
      </c>
      <c r="F14" s="12">
        <v>537680</v>
      </c>
      <c r="G14" s="12">
        <v>580290</v>
      </c>
      <c r="H14" s="12">
        <v>579268</v>
      </c>
      <c r="I14" s="12">
        <v>598216</v>
      </c>
      <c r="J14" s="14">
        <v>600888</v>
      </c>
      <c r="K14" s="14">
        <v>599219</v>
      </c>
      <c r="L14" s="16">
        <v>632177</v>
      </c>
      <c r="M14" s="16">
        <v>709834</v>
      </c>
      <c r="N14" s="16">
        <v>663947</v>
      </c>
      <c r="O14" s="16">
        <v>681388</v>
      </c>
      <c r="P14" s="16">
        <v>737162</v>
      </c>
      <c r="Q14" s="16">
        <v>697585</v>
      </c>
    </row>
    <row r="15" spans="1:17" ht="18" customHeight="1" x14ac:dyDescent="0.15">
      <c r="A15" s="16" t="s">
        <v>62</v>
      </c>
      <c r="B15" s="16">
        <v>246800</v>
      </c>
      <c r="C15" s="12">
        <v>418312</v>
      </c>
      <c r="D15" s="12">
        <v>551619</v>
      </c>
      <c r="E15" s="12">
        <v>721646</v>
      </c>
      <c r="F15" s="12">
        <v>299253</v>
      </c>
      <c r="G15" s="12">
        <v>173547</v>
      </c>
      <c r="H15" s="12">
        <v>132103</v>
      </c>
      <c r="I15" s="12">
        <v>358549</v>
      </c>
      <c r="J15" s="14">
        <v>179997</v>
      </c>
      <c r="K15" s="13">
        <v>53735</v>
      </c>
      <c r="L15" s="16">
        <v>502866</v>
      </c>
      <c r="M15" s="16">
        <v>257258</v>
      </c>
      <c r="N15" s="16">
        <v>6202</v>
      </c>
      <c r="O15" s="16">
        <v>1725</v>
      </c>
      <c r="P15" s="16">
        <v>806</v>
      </c>
      <c r="Q15" s="16">
        <v>523840</v>
      </c>
    </row>
    <row r="16" spans="1:17" ht="18" customHeight="1" x14ac:dyDescent="0.15">
      <c r="A16" s="16" t="s">
        <v>63</v>
      </c>
      <c r="B16" s="16">
        <v>412152</v>
      </c>
      <c r="C16" s="12">
        <v>429999</v>
      </c>
      <c r="D16" s="12">
        <v>457437</v>
      </c>
      <c r="E16" s="12">
        <v>398351</v>
      </c>
      <c r="F16" s="12">
        <v>469327</v>
      </c>
      <c r="G16" s="12">
        <v>479898</v>
      </c>
      <c r="H16" s="12">
        <v>530103</v>
      </c>
      <c r="I16" s="12">
        <v>590150</v>
      </c>
      <c r="J16" s="14">
        <v>567012</v>
      </c>
      <c r="K16" s="13">
        <v>647971</v>
      </c>
      <c r="L16" s="16">
        <v>544130</v>
      </c>
      <c r="M16" s="16">
        <v>467460</v>
      </c>
      <c r="N16" s="16">
        <v>521028</v>
      </c>
      <c r="O16" s="16">
        <v>497910</v>
      </c>
      <c r="P16" s="16">
        <v>464750</v>
      </c>
      <c r="Q16" s="16">
        <v>466990</v>
      </c>
    </row>
    <row r="17" spans="1:17" ht="18" customHeight="1" x14ac:dyDescent="0.15">
      <c r="A17" s="16" t="s">
        <v>71</v>
      </c>
      <c r="B17" s="16">
        <v>0</v>
      </c>
      <c r="C17" s="12">
        <v>0</v>
      </c>
      <c r="D17" s="12">
        <v>60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1</v>
      </c>
    </row>
    <row r="18" spans="1:17" ht="18" customHeight="1" x14ac:dyDescent="0.15">
      <c r="A18" s="16" t="s">
        <v>153</v>
      </c>
      <c r="B18" s="16">
        <v>2287052</v>
      </c>
      <c r="C18" s="12">
        <v>2085728</v>
      </c>
      <c r="D18" s="12">
        <v>1311592</v>
      </c>
      <c r="E18" s="12">
        <v>2137133</v>
      </c>
      <c r="F18" s="12">
        <v>1976651</v>
      </c>
      <c r="G18" s="12">
        <v>2057169</v>
      </c>
      <c r="H18" s="12">
        <v>1859667</v>
      </c>
      <c r="I18" s="12">
        <v>2335019</v>
      </c>
      <c r="J18" s="14">
        <v>1559537</v>
      </c>
      <c r="K18" s="13">
        <v>3250874</v>
      </c>
      <c r="L18" s="16">
        <v>1815060</v>
      </c>
      <c r="M18" s="16">
        <v>1646624</v>
      </c>
      <c r="N18" s="16">
        <v>1100826</v>
      </c>
      <c r="O18" s="16">
        <v>1442851</v>
      </c>
      <c r="P18" s="16">
        <v>676519</v>
      </c>
      <c r="Q18" s="16">
        <v>488581</v>
      </c>
    </row>
    <row r="19" spans="1:17" ht="18" customHeight="1" x14ac:dyDescent="0.15">
      <c r="A19" s="16" t="s">
        <v>65</v>
      </c>
      <c r="B19" s="16">
        <v>944801</v>
      </c>
      <c r="C19" s="12">
        <v>289993</v>
      </c>
      <c r="D19" s="12">
        <v>154953</v>
      </c>
      <c r="E19" s="12">
        <v>667190</v>
      </c>
      <c r="F19" s="12">
        <v>636399</v>
      </c>
      <c r="G19" s="12">
        <v>425484</v>
      </c>
      <c r="H19" s="12">
        <v>321631</v>
      </c>
      <c r="I19" s="12">
        <v>479026</v>
      </c>
      <c r="J19" s="14">
        <v>104538</v>
      </c>
      <c r="K19" s="13">
        <v>488163</v>
      </c>
      <c r="L19" s="16">
        <v>478881</v>
      </c>
      <c r="M19" s="16">
        <v>295198</v>
      </c>
      <c r="N19" s="16">
        <v>232121</v>
      </c>
      <c r="O19" s="16">
        <v>482807</v>
      </c>
      <c r="P19" s="16">
        <v>127940</v>
      </c>
      <c r="Q19" s="16">
        <v>105543</v>
      </c>
    </row>
    <row r="20" spans="1:17" ht="18" customHeight="1" x14ac:dyDescent="0.15">
      <c r="A20" s="16" t="s">
        <v>66</v>
      </c>
      <c r="B20" s="16">
        <v>1314159</v>
      </c>
      <c r="C20" s="12">
        <v>1759691</v>
      </c>
      <c r="D20" s="12">
        <v>1147222</v>
      </c>
      <c r="E20" s="12">
        <v>1462048</v>
      </c>
      <c r="F20" s="12">
        <v>1294720</v>
      </c>
      <c r="G20" s="12">
        <v>1598729</v>
      </c>
      <c r="H20" s="12">
        <v>1517689</v>
      </c>
      <c r="I20" s="12">
        <v>1824659</v>
      </c>
      <c r="J20" s="14">
        <v>1443599</v>
      </c>
      <c r="K20" s="13">
        <v>2746016</v>
      </c>
      <c r="L20" s="16">
        <v>1305868</v>
      </c>
      <c r="M20" s="16">
        <v>1331445</v>
      </c>
      <c r="N20" s="16">
        <v>856144</v>
      </c>
      <c r="O20" s="16">
        <v>939719</v>
      </c>
      <c r="P20" s="16">
        <v>540345</v>
      </c>
      <c r="Q20" s="16">
        <v>381590</v>
      </c>
    </row>
    <row r="21" spans="1:17" ht="18" customHeight="1" x14ac:dyDescent="0.15">
      <c r="A21" s="16" t="s">
        <v>154</v>
      </c>
      <c r="B21" s="16">
        <v>0</v>
      </c>
      <c r="C21" s="12">
        <v>4698</v>
      </c>
      <c r="D21" s="12">
        <v>21860</v>
      </c>
      <c r="E21" s="12">
        <v>53515</v>
      </c>
      <c r="F21" s="12">
        <v>54530</v>
      </c>
      <c r="G21" s="12">
        <v>55311</v>
      </c>
      <c r="H21" s="12">
        <v>12768</v>
      </c>
      <c r="I21" s="12">
        <v>4509</v>
      </c>
      <c r="J21" s="14">
        <v>13932</v>
      </c>
      <c r="K21" s="13">
        <v>36738</v>
      </c>
      <c r="L21" s="16">
        <v>24565</v>
      </c>
      <c r="M21" s="16">
        <v>9088</v>
      </c>
      <c r="N21" s="16">
        <v>93883</v>
      </c>
      <c r="O21" s="16">
        <v>111697</v>
      </c>
      <c r="P21" s="16">
        <v>0</v>
      </c>
      <c r="Q21" s="16">
        <v>1</v>
      </c>
    </row>
    <row r="22" spans="1:17" ht="18" customHeight="1" x14ac:dyDescent="0.15">
      <c r="A22" s="16" t="s">
        <v>155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1</v>
      </c>
    </row>
    <row r="23" spans="1:17" ht="18" customHeight="1" x14ac:dyDescent="0.15">
      <c r="A23" s="16" t="s">
        <v>50</v>
      </c>
      <c r="B23" s="16">
        <f t="shared" ref="B23:Q23" si="0">SUM(B4:B22)-B5-B8-B9-B13-B19-B20</f>
        <v>7547446</v>
      </c>
      <c r="C23" s="12">
        <f t="shared" si="0"/>
        <v>7843248</v>
      </c>
      <c r="D23" s="12">
        <f t="shared" si="0"/>
        <v>7779683</v>
      </c>
      <c r="E23" s="12">
        <f t="shared" si="0"/>
        <v>8943737</v>
      </c>
      <c r="F23" s="12">
        <f t="shared" si="0"/>
        <v>8650288</v>
      </c>
      <c r="G23" s="12">
        <f t="shared" si="0"/>
        <v>8737579</v>
      </c>
      <c r="H23" s="12">
        <f t="shared" si="0"/>
        <v>8797138</v>
      </c>
      <c r="I23" s="12">
        <f t="shared" si="0"/>
        <v>9752258</v>
      </c>
      <c r="J23" s="14">
        <f t="shared" si="0"/>
        <v>9041468</v>
      </c>
      <c r="K23" s="13">
        <f t="shared" si="0"/>
        <v>10895510</v>
      </c>
      <c r="L23" s="17">
        <f t="shared" si="0"/>
        <v>9970057</v>
      </c>
      <c r="M23" s="17">
        <f t="shared" si="0"/>
        <v>9357420</v>
      </c>
      <c r="N23" s="17">
        <f t="shared" si="0"/>
        <v>8793702</v>
      </c>
      <c r="O23" s="17">
        <f t="shared" si="0"/>
        <v>9109060</v>
      </c>
      <c r="P23" s="17">
        <f t="shared" si="0"/>
        <v>8214780</v>
      </c>
      <c r="Q23" s="17">
        <f t="shared" si="0"/>
        <v>8405468</v>
      </c>
    </row>
    <row r="24" spans="1:17" ht="18" customHeight="1" x14ac:dyDescent="0.15">
      <c r="A24" s="16" t="s">
        <v>69</v>
      </c>
      <c r="B24" s="16">
        <f t="shared" ref="B24:M24" si="1">SUM(B4:B7)-B5</f>
        <v>2814206</v>
      </c>
      <c r="C24" s="12">
        <f t="shared" si="1"/>
        <v>2938448</v>
      </c>
      <c r="D24" s="12">
        <f t="shared" si="1"/>
        <v>3106983</v>
      </c>
      <c r="E24" s="12">
        <f t="shared" si="1"/>
        <v>3264411</v>
      </c>
      <c r="F24" s="12">
        <f t="shared" si="1"/>
        <v>3306693</v>
      </c>
      <c r="G24" s="12">
        <f t="shared" si="1"/>
        <v>3340906</v>
      </c>
      <c r="H24" s="12">
        <f t="shared" si="1"/>
        <v>3348273</v>
      </c>
      <c r="I24" s="12">
        <f t="shared" si="1"/>
        <v>3461940</v>
      </c>
      <c r="J24" s="14">
        <f t="shared" si="1"/>
        <v>3569954</v>
      </c>
      <c r="K24" s="13">
        <f t="shared" si="1"/>
        <v>3661313</v>
      </c>
      <c r="L24" s="17">
        <f t="shared" si="1"/>
        <v>3643259</v>
      </c>
      <c r="M24" s="17">
        <f t="shared" si="1"/>
        <v>3563346</v>
      </c>
      <c r="N24" s="17">
        <f>SUM(N4:N7)-N5</f>
        <v>3673378</v>
      </c>
      <c r="O24" s="17">
        <f>SUM(O4:O7)-O5</f>
        <v>3680022</v>
      </c>
      <c r="P24" s="17">
        <f>SUM(P4:P7)-P5</f>
        <v>3627787</v>
      </c>
      <c r="Q24" s="17">
        <f>SUM(Q4:Q7)-Q5</f>
        <v>3598293</v>
      </c>
    </row>
    <row r="25" spans="1:17" ht="18" customHeight="1" x14ac:dyDescent="0.15">
      <c r="A25" s="16" t="s">
        <v>156</v>
      </c>
      <c r="B25" s="16">
        <f t="shared" ref="B25:M25" si="2">+B18+B21+B22</f>
        <v>2287052</v>
      </c>
      <c r="C25" s="12">
        <f t="shared" si="2"/>
        <v>2090426</v>
      </c>
      <c r="D25" s="12">
        <f t="shared" si="2"/>
        <v>1333452</v>
      </c>
      <c r="E25" s="12">
        <f t="shared" si="2"/>
        <v>2190648</v>
      </c>
      <c r="F25" s="12">
        <f t="shared" si="2"/>
        <v>2031181</v>
      </c>
      <c r="G25" s="12">
        <f t="shared" si="2"/>
        <v>2112480</v>
      </c>
      <c r="H25" s="12">
        <f t="shared" si="2"/>
        <v>1872435</v>
      </c>
      <c r="I25" s="12">
        <f t="shared" si="2"/>
        <v>2339528</v>
      </c>
      <c r="J25" s="14">
        <f t="shared" si="2"/>
        <v>1573469</v>
      </c>
      <c r="K25" s="13">
        <f t="shared" si="2"/>
        <v>3287612</v>
      </c>
      <c r="L25" s="17">
        <f t="shared" si="2"/>
        <v>1839625</v>
      </c>
      <c r="M25" s="17">
        <f t="shared" si="2"/>
        <v>1655712</v>
      </c>
      <c r="N25" s="17">
        <f>+N18+N21+N22</f>
        <v>1194709</v>
      </c>
      <c r="O25" s="17">
        <f>+O18+O21+O22</f>
        <v>1554549</v>
      </c>
      <c r="P25" s="17">
        <f>+P18+P21+P22</f>
        <v>676519</v>
      </c>
      <c r="Q25" s="17">
        <f>+Q18+Q21+Q22</f>
        <v>488583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[1]財政指標!$M$1</f>
        <v>日光市</v>
      </c>
      <c r="P30" s="28"/>
      <c r="Q30" s="28" t="str">
        <f>[1]財政指標!$M$1</f>
        <v>日光市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12" t="s">
        <v>179</v>
      </c>
      <c r="N32" s="12" t="s">
        <v>180</v>
      </c>
      <c r="O32" s="2" t="s">
        <v>181</v>
      </c>
      <c r="P32" s="2" t="s">
        <v>182</v>
      </c>
      <c r="Q32" s="2" t="s">
        <v>160</v>
      </c>
    </row>
    <row r="33" spans="1:17" ht="18" customHeight="1" x14ac:dyDescent="0.15">
      <c r="A33" s="16" t="s">
        <v>51</v>
      </c>
      <c r="B33" s="29">
        <f t="shared" ref="B33:Q33" si="3">B4/B$23*100</f>
        <v>24.783483048437844</v>
      </c>
      <c r="C33" s="29">
        <f t="shared" si="3"/>
        <v>24.678577038492218</v>
      </c>
      <c r="D33" s="29">
        <f t="shared" si="3"/>
        <v>26.197327063326359</v>
      </c>
      <c r="E33" s="29">
        <f t="shared" si="3"/>
        <v>23.721706038538475</v>
      </c>
      <c r="F33" s="29">
        <f t="shared" si="3"/>
        <v>24.493820321358086</v>
      </c>
      <c r="G33" s="29">
        <f t="shared" si="3"/>
        <v>24.050197428830113</v>
      </c>
      <c r="H33" s="29">
        <f t="shared" si="3"/>
        <v>23.838809849294169</v>
      </c>
      <c r="I33" s="29">
        <f t="shared" si="3"/>
        <v>21.602145882522798</v>
      </c>
      <c r="J33" s="29">
        <f t="shared" si="3"/>
        <v>23.557712088346715</v>
      </c>
      <c r="K33" s="29">
        <f t="shared" si="3"/>
        <v>19.389491634627475</v>
      </c>
      <c r="L33" s="29">
        <f t="shared" si="3"/>
        <v>20.705819435134622</v>
      </c>
      <c r="M33" s="29">
        <f t="shared" si="3"/>
        <v>22.410760658386604</v>
      </c>
      <c r="N33" s="29">
        <f t="shared" si="3"/>
        <v>23.985313580105398</v>
      </c>
      <c r="O33" s="29">
        <f t="shared" si="3"/>
        <v>22.532983644854685</v>
      </c>
      <c r="P33" s="29">
        <f t="shared" si="3"/>
        <v>24.310851903520238</v>
      </c>
      <c r="Q33" s="29">
        <f t="shared" si="3"/>
        <v>23.52147435455111</v>
      </c>
    </row>
    <row r="34" spans="1:17" ht="18" customHeight="1" x14ac:dyDescent="0.15">
      <c r="A34" s="16" t="s">
        <v>52</v>
      </c>
      <c r="B34" s="29">
        <f t="shared" ref="B34:Q49" si="4">B5/B$23*100</f>
        <v>17.909873088194335</v>
      </c>
      <c r="C34" s="29">
        <f t="shared" si="4"/>
        <v>18.189785660226477</v>
      </c>
      <c r="D34" s="29">
        <f t="shared" si="4"/>
        <v>19.017522950485258</v>
      </c>
      <c r="E34" s="29">
        <f t="shared" si="4"/>
        <v>17.131138806966259</v>
      </c>
      <c r="F34" s="29">
        <f t="shared" si="4"/>
        <v>17.553935776473569</v>
      </c>
      <c r="G34" s="29">
        <f t="shared" si="4"/>
        <v>17.345250898446814</v>
      </c>
      <c r="H34" s="29">
        <f t="shared" si="4"/>
        <v>17.168617793650618</v>
      </c>
      <c r="I34" s="29">
        <f t="shared" si="4"/>
        <v>15.496236871501964</v>
      </c>
      <c r="J34" s="29">
        <f t="shared" si="4"/>
        <v>16.853314085721475</v>
      </c>
      <c r="K34" s="29">
        <f t="shared" si="4"/>
        <v>13.909445266903523</v>
      </c>
      <c r="L34" s="29">
        <f t="shared" si="4"/>
        <v>14.723606896129079</v>
      </c>
      <c r="M34" s="29">
        <f t="shared" ref="M34:Q48" si="5">M5/M$23*100</f>
        <v>15.80846002423745</v>
      </c>
      <c r="N34" s="29">
        <f t="shared" si="5"/>
        <v>16.854471529737989</v>
      </c>
      <c r="O34" s="29">
        <f t="shared" si="5"/>
        <v>15.662680891332364</v>
      </c>
      <c r="P34" s="29">
        <f t="shared" si="5"/>
        <v>16.837030328261989</v>
      </c>
      <c r="Q34" s="29">
        <f t="shared" si="5"/>
        <v>16.240404460524982</v>
      </c>
    </row>
    <row r="35" spans="1:17" ht="18" customHeight="1" x14ac:dyDescent="0.15">
      <c r="A35" s="16" t="s">
        <v>53</v>
      </c>
      <c r="B35" s="29">
        <f t="shared" si="4"/>
        <v>4.4724003325098316</v>
      </c>
      <c r="C35" s="29">
        <f t="shared" si="4"/>
        <v>4.4143446694532669</v>
      </c>
      <c r="D35" s="29">
        <f t="shared" si="4"/>
        <v>4.6035808914065006</v>
      </c>
      <c r="E35" s="29">
        <f t="shared" si="4"/>
        <v>4.4037967574404302</v>
      </c>
      <c r="F35" s="29">
        <f t="shared" si="4"/>
        <v>4.6487816359409075</v>
      </c>
      <c r="G35" s="29">
        <f t="shared" si="4"/>
        <v>4.7438655490267951</v>
      </c>
      <c r="H35" s="29">
        <f t="shared" si="4"/>
        <v>4.5984159848350679</v>
      </c>
      <c r="I35" s="29">
        <f t="shared" si="4"/>
        <v>5.051496791819905</v>
      </c>
      <c r="J35" s="29">
        <f t="shared" si="4"/>
        <v>5.9968248518935203</v>
      </c>
      <c r="K35" s="29">
        <f t="shared" si="4"/>
        <v>5.3977739454142117</v>
      </c>
      <c r="L35" s="29">
        <f t="shared" si="4"/>
        <v>6.1121215254837562</v>
      </c>
      <c r="M35" s="29">
        <f t="shared" si="5"/>
        <v>4.6874779586680946</v>
      </c>
      <c r="N35" s="29">
        <f t="shared" si="5"/>
        <v>5.6596755268713901</v>
      </c>
      <c r="O35" s="29">
        <f t="shared" si="5"/>
        <v>5.9124432158751832</v>
      </c>
      <c r="P35" s="29">
        <f t="shared" si="5"/>
        <v>6.6384614073657477</v>
      </c>
      <c r="Q35" s="29">
        <f t="shared" si="5"/>
        <v>7.0809144713893382</v>
      </c>
    </row>
    <row r="36" spans="1:17" ht="18" customHeight="1" x14ac:dyDescent="0.15">
      <c r="A36" s="16" t="s">
        <v>54</v>
      </c>
      <c r="B36" s="29">
        <f t="shared" si="4"/>
        <v>8.0309816062281207</v>
      </c>
      <c r="C36" s="29">
        <f t="shared" si="4"/>
        <v>8.371761290730575</v>
      </c>
      <c r="D36" s="29">
        <f t="shared" si="4"/>
        <v>9.1362334429307719</v>
      </c>
      <c r="E36" s="29">
        <f t="shared" si="4"/>
        <v>8.373904554662106</v>
      </c>
      <c r="F36" s="29">
        <f t="shared" si="4"/>
        <v>9.0837900425974247</v>
      </c>
      <c r="G36" s="29">
        <f t="shared" si="4"/>
        <v>9.441997605973004</v>
      </c>
      <c r="H36" s="29">
        <f t="shared" si="4"/>
        <v>9.6237094382286603</v>
      </c>
      <c r="I36" s="29">
        <f t="shared" si="4"/>
        <v>8.8452130778328453</v>
      </c>
      <c r="J36" s="29">
        <f t="shared" si="4"/>
        <v>9.9296928330664898</v>
      </c>
      <c r="K36" s="29">
        <f t="shared" si="4"/>
        <v>8.8166042709336221</v>
      </c>
      <c r="L36" s="29">
        <f t="shared" si="4"/>
        <v>9.7240667731388086</v>
      </c>
      <c r="M36" s="29">
        <f t="shared" si="5"/>
        <v>10.982193809832197</v>
      </c>
      <c r="N36" s="29">
        <f t="shared" si="5"/>
        <v>12.127838764606761</v>
      </c>
      <c r="O36" s="29">
        <f t="shared" si="5"/>
        <v>11.954153337446455</v>
      </c>
      <c r="P36" s="29">
        <f t="shared" si="5"/>
        <v>13.212392784712431</v>
      </c>
      <c r="Q36" s="29">
        <f t="shared" si="5"/>
        <v>12.206566011553431</v>
      </c>
    </row>
    <row r="37" spans="1:17" ht="18" customHeight="1" x14ac:dyDescent="0.15">
      <c r="A37" s="16" t="s">
        <v>55</v>
      </c>
      <c r="B37" s="29">
        <f t="shared" si="4"/>
        <v>7.9796529845990278</v>
      </c>
      <c r="C37" s="29">
        <f t="shared" si="4"/>
        <v>8.371761290730575</v>
      </c>
      <c r="D37" s="29">
        <f t="shared" si="4"/>
        <v>9.1362334429307719</v>
      </c>
      <c r="E37" s="29">
        <f t="shared" si="4"/>
        <v>8.373904554662106</v>
      </c>
      <c r="F37" s="29">
        <f t="shared" si="4"/>
        <v>9.0837900425974247</v>
      </c>
      <c r="G37" s="29">
        <f t="shared" si="4"/>
        <v>9.430083550603662</v>
      </c>
      <c r="H37" s="29">
        <f t="shared" si="4"/>
        <v>9.6022592802340956</v>
      </c>
      <c r="I37" s="29">
        <f t="shared" si="4"/>
        <v>8.8171887987376873</v>
      </c>
      <c r="J37" s="29">
        <f t="shared" si="4"/>
        <v>9.9131026067890744</v>
      </c>
      <c r="K37" s="29">
        <f t="shared" si="4"/>
        <v>8.7509166620011367</v>
      </c>
      <c r="L37" s="29">
        <f t="shared" si="4"/>
        <v>9.7132543976428618</v>
      </c>
      <c r="M37" s="29">
        <f t="shared" si="5"/>
        <v>10.97478792231192</v>
      </c>
      <c r="N37" s="29">
        <f t="shared" si="5"/>
        <v>12.093621093823739</v>
      </c>
      <c r="O37" s="29">
        <f t="shared" si="5"/>
        <v>11.917563392929678</v>
      </c>
      <c r="P37" s="29">
        <f t="shared" si="5"/>
        <v>13.205587976793048</v>
      </c>
      <c r="Q37" s="29">
        <f t="shared" si="5"/>
        <v>12.203651242262776</v>
      </c>
    </row>
    <row r="38" spans="1:17" ht="18" customHeight="1" x14ac:dyDescent="0.15">
      <c r="A38" s="16" t="s">
        <v>56</v>
      </c>
      <c r="B38" s="29">
        <f t="shared" si="4"/>
        <v>5.1328621629091478E-2</v>
      </c>
      <c r="C38" s="29">
        <f t="shared" si="4"/>
        <v>0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1.1914055369342012E-2</v>
      </c>
      <c r="H38" s="29">
        <f t="shared" si="4"/>
        <v>2.1450157994565962E-2</v>
      </c>
      <c r="I38" s="29">
        <f t="shared" si="4"/>
        <v>2.8024279095159296E-2</v>
      </c>
      <c r="J38" s="29">
        <f t="shared" si="4"/>
        <v>1.6590226277414244E-2</v>
      </c>
      <c r="K38" s="29">
        <f t="shared" si="4"/>
        <v>6.5687608932486874E-2</v>
      </c>
      <c r="L38" s="29">
        <f t="shared" si="4"/>
        <v>1.0812375495947515E-2</v>
      </c>
      <c r="M38" s="29">
        <f t="shared" si="5"/>
        <v>7.4058875202780254E-3</v>
      </c>
      <c r="N38" s="29">
        <f t="shared" si="5"/>
        <v>3.4217670783021757E-2</v>
      </c>
      <c r="O38" s="29">
        <f t="shared" si="5"/>
        <v>3.65899445167778E-2</v>
      </c>
      <c r="P38" s="29">
        <f t="shared" si="5"/>
        <v>6.8048079193843295E-3</v>
      </c>
      <c r="Q38" s="29">
        <f t="shared" si="5"/>
        <v>2.9147692906569865E-3</v>
      </c>
    </row>
    <row r="39" spans="1:17" ht="18" customHeight="1" x14ac:dyDescent="0.15">
      <c r="A39" s="16" t="s">
        <v>57</v>
      </c>
      <c r="B39" s="29">
        <f t="shared" si="4"/>
        <v>8.4630350452325196</v>
      </c>
      <c r="C39" s="29">
        <f t="shared" si="4"/>
        <v>9.0033746223503321</v>
      </c>
      <c r="D39" s="29">
        <f t="shared" si="4"/>
        <v>10.326294786047194</v>
      </c>
      <c r="E39" s="29">
        <f t="shared" si="4"/>
        <v>10.634369056245728</v>
      </c>
      <c r="F39" s="29">
        <f t="shared" si="4"/>
        <v>11.611601833372484</v>
      </c>
      <c r="G39" s="29">
        <f t="shared" si="4"/>
        <v>11.787006446522543</v>
      </c>
      <c r="H39" s="29">
        <f t="shared" si="4"/>
        <v>12.939651509388622</v>
      </c>
      <c r="I39" s="29">
        <f t="shared" si="4"/>
        <v>12.759270724790095</v>
      </c>
      <c r="J39" s="29">
        <f t="shared" si="4"/>
        <v>14.621718508543083</v>
      </c>
      <c r="K39" s="29">
        <f t="shared" si="4"/>
        <v>13.692264061067357</v>
      </c>
      <c r="L39" s="29">
        <f t="shared" si="4"/>
        <v>13.830984115737754</v>
      </c>
      <c r="M39" s="29">
        <f t="shared" si="5"/>
        <v>15.319927928852184</v>
      </c>
      <c r="N39" s="29">
        <f t="shared" si="5"/>
        <v>15.869914627536843</v>
      </c>
      <c r="O39" s="29">
        <f t="shared" si="5"/>
        <v>15.125391643045496</v>
      </c>
      <c r="P39" s="29">
        <f t="shared" si="5"/>
        <v>16.726777832151317</v>
      </c>
      <c r="Q39" s="29">
        <f t="shared" si="5"/>
        <v>15.766415385794105</v>
      </c>
    </row>
    <row r="40" spans="1:17" ht="18" customHeight="1" x14ac:dyDescent="0.15">
      <c r="A40" s="16" t="s">
        <v>58</v>
      </c>
      <c r="B40" s="29">
        <f t="shared" si="4"/>
        <v>0.45844647315131504</v>
      </c>
      <c r="C40" s="29">
        <f t="shared" si="4"/>
        <v>0.51898142198232167</v>
      </c>
      <c r="D40" s="29">
        <f t="shared" si="4"/>
        <v>0.39410346154207054</v>
      </c>
      <c r="E40" s="29">
        <f t="shared" si="4"/>
        <v>0.31410807361620763</v>
      </c>
      <c r="F40" s="29">
        <f t="shared" si="4"/>
        <v>0.49789093727283995</v>
      </c>
      <c r="G40" s="29">
        <f t="shared" si="4"/>
        <v>0.46657088880111985</v>
      </c>
      <c r="H40" s="29">
        <f t="shared" si="4"/>
        <v>0.74249147847856878</v>
      </c>
      <c r="I40" s="29">
        <f t="shared" si="4"/>
        <v>0.82875165935929906</v>
      </c>
      <c r="J40" s="29">
        <f t="shared" si="4"/>
        <v>1.0606131659150926</v>
      </c>
      <c r="K40" s="29">
        <f t="shared" si="4"/>
        <v>0.70585039158332186</v>
      </c>
      <c r="L40" s="29">
        <f t="shared" si="4"/>
        <v>0.63796024435968623</v>
      </c>
      <c r="M40" s="29">
        <f t="shared" si="5"/>
        <v>0.62131442213772592</v>
      </c>
      <c r="N40" s="29">
        <f t="shared" si="5"/>
        <v>0.73070477030038083</v>
      </c>
      <c r="O40" s="29">
        <f t="shared" si="5"/>
        <v>0.44972807292958877</v>
      </c>
      <c r="P40" s="29">
        <f t="shared" si="5"/>
        <v>0.37085594501617819</v>
      </c>
      <c r="Q40" s="29">
        <f t="shared" si="5"/>
        <v>0.36746317992049937</v>
      </c>
    </row>
    <row r="41" spans="1:17" ht="18" customHeight="1" x14ac:dyDescent="0.15">
      <c r="A41" s="16" t="s">
        <v>59</v>
      </c>
      <c r="B41" s="29">
        <f t="shared" si="4"/>
        <v>9.1137319829780843</v>
      </c>
      <c r="C41" s="29">
        <f t="shared" si="4"/>
        <v>9.624737098712167</v>
      </c>
      <c r="D41" s="29">
        <f t="shared" si="4"/>
        <v>11.508862250556996</v>
      </c>
      <c r="E41" s="29">
        <f t="shared" si="4"/>
        <v>9.8986251496438236</v>
      </c>
      <c r="F41" s="29">
        <f t="shared" si="4"/>
        <v>11.082266856317386</v>
      </c>
      <c r="G41" s="29">
        <f t="shared" si="4"/>
        <v>11.213540959114647</v>
      </c>
      <c r="H41" s="29">
        <f t="shared" si="4"/>
        <v>12.860080176075448</v>
      </c>
      <c r="I41" s="29">
        <f t="shared" si="4"/>
        <v>11.061397268201887</v>
      </c>
      <c r="J41" s="29">
        <f t="shared" si="4"/>
        <v>12.522689899472079</v>
      </c>
      <c r="K41" s="29">
        <f t="shared" si="4"/>
        <v>9.8839980872854962</v>
      </c>
      <c r="L41" s="29">
        <f t="shared" si="4"/>
        <v>13.695388100589595</v>
      </c>
      <c r="M41" s="29">
        <f t="shared" si="5"/>
        <v>12.953581222174487</v>
      </c>
      <c r="N41" s="29">
        <f t="shared" si="5"/>
        <v>14.494794115151958</v>
      </c>
      <c r="O41" s="29">
        <f t="shared" si="5"/>
        <v>13.993957664127802</v>
      </c>
      <c r="P41" s="29">
        <f t="shared" si="5"/>
        <v>15.86436885710877</v>
      </c>
      <c r="Q41" s="29">
        <f t="shared" si="5"/>
        <v>15.15737136825695</v>
      </c>
    </row>
    <row r="42" spans="1:17" ht="18" customHeight="1" x14ac:dyDescent="0.15">
      <c r="A42" s="16" t="s">
        <v>60</v>
      </c>
      <c r="B42" s="29">
        <f t="shared" si="4"/>
        <v>5.7542776722085858</v>
      </c>
      <c r="C42" s="29">
        <f t="shared" si="4"/>
        <v>6.1595145276548697</v>
      </c>
      <c r="D42" s="29">
        <f t="shared" si="4"/>
        <v>6.9989612687303584</v>
      </c>
      <c r="E42" s="29">
        <f t="shared" si="4"/>
        <v>6.0277264414192855</v>
      </c>
      <c r="F42" s="29">
        <f t="shared" si="4"/>
        <v>6.5881968322904401</v>
      </c>
      <c r="G42" s="29">
        <f t="shared" si="4"/>
        <v>7.0486687445114953</v>
      </c>
      <c r="H42" s="29">
        <f t="shared" si="4"/>
        <v>7.0413923255495146</v>
      </c>
      <c r="I42" s="29">
        <f t="shared" si="4"/>
        <v>6.4070597804118803</v>
      </c>
      <c r="J42" s="29">
        <f t="shared" si="4"/>
        <v>7.0063843614775827</v>
      </c>
      <c r="K42" s="29">
        <f t="shared" si="4"/>
        <v>6.1421172574757863</v>
      </c>
      <c r="L42" s="29">
        <f t="shared" si="4"/>
        <v>6.5702232193858068</v>
      </c>
      <c r="M42" s="29">
        <f t="shared" si="5"/>
        <v>7.0844420791200999</v>
      </c>
      <c r="N42" s="29">
        <f t="shared" si="5"/>
        <v>7.4304428328365004</v>
      </c>
      <c r="O42" s="29">
        <f t="shared" si="5"/>
        <v>6.8943008389449627</v>
      </c>
      <c r="P42" s="29">
        <f t="shared" si="5"/>
        <v>7.4669924209777987</v>
      </c>
      <c r="Q42" s="29">
        <f t="shared" si="5"/>
        <v>6.9715927774634325</v>
      </c>
    </row>
    <row r="43" spans="1:17" ht="18" customHeight="1" x14ac:dyDescent="0.15">
      <c r="A43" s="16" t="s">
        <v>61</v>
      </c>
      <c r="B43" s="29">
        <f t="shared" si="4"/>
        <v>5.6447969286563957</v>
      </c>
      <c r="C43" s="29">
        <f t="shared" si="4"/>
        <v>5.9198561616309977</v>
      </c>
      <c r="D43" s="29">
        <f t="shared" si="4"/>
        <v>7.7222426672140756</v>
      </c>
      <c r="E43" s="29">
        <f t="shared" si="4"/>
        <v>5.6371402692185599</v>
      </c>
      <c r="F43" s="29">
        <f t="shared" si="4"/>
        <v>6.215746805193076</v>
      </c>
      <c r="G43" s="29">
        <f t="shared" si="4"/>
        <v>6.6413133432041072</v>
      </c>
      <c r="H43" s="29">
        <f t="shared" si="4"/>
        <v>6.5847324436652004</v>
      </c>
      <c r="I43" s="29">
        <f t="shared" si="4"/>
        <v>6.134128116791004</v>
      </c>
      <c r="J43" s="29">
        <f t="shared" si="4"/>
        <v>6.6459119249219265</v>
      </c>
      <c r="K43" s="29">
        <f t="shared" si="4"/>
        <v>5.4996874859460458</v>
      </c>
      <c r="L43" s="29">
        <f t="shared" si="4"/>
        <v>6.3407561260682863</v>
      </c>
      <c r="M43" s="29">
        <f t="shared" si="5"/>
        <v>7.5857875354531483</v>
      </c>
      <c r="N43" s="29">
        <f t="shared" si="5"/>
        <v>7.5502558535642885</v>
      </c>
      <c r="O43" s="29">
        <f t="shared" si="5"/>
        <v>7.4803327675962175</v>
      </c>
      <c r="P43" s="29">
        <f t="shared" si="5"/>
        <v>8.9736061099627751</v>
      </c>
      <c r="Q43" s="29">
        <f t="shared" si="5"/>
        <v>8.2991809617263428</v>
      </c>
    </row>
    <row r="44" spans="1:17" ht="18" customHeight="1" x14ac:dyDescent="0.15">
      <c r="A44" s="16" t="s">
        <v>62</v>
      </c>
      <c r="B44" s="29">
        <f t="shared" si="4"/>
        <v>3.2699803350696381</v>
      </c>
      <c r="C44" s="29">
        <f t="shared" si="4"/>
        <v>5.3334026923539843</v>
      </c>
      <c r="D44" s="29">
        <f t="shared" si="4"/>
        <v>7.0905074152764325</v>
      </c>
      <c r="E44" s="29">
        <f t="shared" si="4"/>
        <v>8.0687301068893245</v>
      </c>
      <c r="F44" s="29">
        <f t="shared" si="4"/>
        <v>3.459457072411924</v>
      </c>
      <c r="G44" s="29">
        <f t="shared" si="4"/>
        <v>1.9862138013287205</v>
      </c>
      <c r="H44" s="29">
        <f t="shared" si="4"/>
        <v>1.501658834952913</v>
      </c>
      <c r="I44" s="29">
        <f t="shared" si="4"/>
        <v>3.6765741841530439</v>
      </c>
      <c r="J44" s="29">
        <f t="shared" si="4"/>
        <v>1.9907939728371544</v>
      </c>
      <c r="K44" s="29">
        <f t="shared" si="4"/>
        <v>0.49318480731971248</v>
      </c>
      <c r="L44" s="29">
        <f t="shared" si="4"/>
        <v>5.0437625381680364</v>
      </c>
      <c r="M44" s="29">
        <f t="shared" si="5"/>
        <v>2.7492407095118097</v>
      </c>
      <c r="N44" s="29">
        <f t="shared" si="5"/>
        <v>7.0527748154304071E-2</v>
      </c>
      <c r="O44" s="29">
        <f t="shared" si="5"/>
        <v>1.8937190006433156E-2</v>
      </c>
      <c r="P44" s="29">
        <f t="shared" si="5"/>
        <v>9.8115835116704287E-3</v>
      </c>
      <c r="Q44" s="29">
        <f t="shared" si="5"/>
        <v>6.2321336539500241</v>
      </c>
    </row>
    <row r="45" spans="1:17" ht="18" customHeight="1" x14ac:dyDescent="0.15">
      <c r="A45" s="16" t="s">
        <v>63</v>
      </c>
      <c r="B45" s="29">
        <f t="shared" si="4"/>
        <v>5.460814161505759</v>
      </c>
      <c r="C45" s="29">
        <f t="shared" si="4"/>
        <v>5.4824098383730817</v>
      </c>
      <c r="D45" s="29">
        <f t="shared" si="4"/>
        <v>5.8798925354670617</v>
      </c>
      <c r="E45" s="29">
        <f t="shared" si="4"/>
        <v>4.4539659428715312</v>
      </c>
      <c r="F45" s="29">
        <f t="shared" si="4"/>
        <v>5.4255650216501463</v>
      </c>
      <c r="G45" s="29">
        <f t="shared" si="4"/>
        <v>5.4923451908131531</v>
      </c>
      <c r="H45" s="29">
        <f t="shared" si="4"/>
        <v>6.0258575004734496</v>
      </c>
      <c r="I45" s="29">
        <f t="shared" si="4"/>
        <v>6.0514190662306104</v>
      </c>
      <c r="J45" s="29">
        <f t="shared" si="4"/>
        <v>6.2712382546728032</v>
      </c>
      <c r="K45" s="29">
        <f t="shared" si="4"/>
        <v>5.9471378577046874</v>
      </c>
      <c r="L45" s="29">
        <f t="shared" si="4"/>
        <v>5.4576418168923206</v>
      </c>
      <c r="M45" s="29">
        <f t="shared" si="5"/>
        <v>4.9956077636784499</v>
      </c>
      <c r="N45" s="29">
        <f t="shared" si="5"/>
        <v>5.9250131514577138</v>
      </c>
      <c r="O45" s="29">
        <f t="shared" si="5"/>
        <v>5.4660963919438448</v>
      </c>
      <c r="P45" s="29">
        <f t="shared" si="5"/>
        <v>5.6574856539067389</v>
      </c>
      <c r="Q45" s="29">
        <f t="shared" si="5"/>
        <v>5.5557882083424746</v>
      </c>
    </row>
    <row r="46" spans="1:17" ht="18" customHeight="1" x14ac:dyDescent="0.15">
      <c r="A46" s="16" t="s">
        <v>71</v>
      </c>
      <c r="B46" s="29">
        <f t="shared" si="4"/>
        <v>0</v>
      </c>
      <c r="C46" s="29">
        <f t="shared" si="4"/>
        <v>0</v>
      </c>
      <c r="D46" s="29">
        <f t="shared" si="4"/>
        <v>7.7123965076726143E-4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1.0978081163149656E-5</v>
      </c>
      <c r="P46" s="29">
        <f t="shared" si="5"/>
        <v>0</v>
      </c>
      <c r="Q46" s="29">
        <f t="shared" si="5"/>
        <v>1.1897017512885659E-5</v>
      </c>
    </row>
    <row r="47" spans="1:17" ht="18" customHeight="1" x14ac:dyDescent="0.15">
      <c r="A47" s="16" t="s">
        <v>64</v>
      </c>
      <c r="B47" s="29">
        <f t="shared" si="4"/>
        <v>30.302330086230494</v>
      </c>
      <c r="C47" s="29">
        <f t="shared" si="4"/>
        <v>26.592656511690056</v>
      </c>
      <c r="D47" s="29">
        <f t="shared" si="4"/>
        <v>16.859195933818896</v>
      </c>
      <c r="E47" s="29">
        <f t="shared" si="4"/>
        <v>23.89530237751848</v>
      </c>
      <c r="F47" s="29">
        <f t="shared" si="4"/>
        <v>22.850695838103888</v>
      </c>
      <c r="G47" s="29">
        <f t="shared" si="4"/>
        <v>23.543924466949026</v>
      </c>
      <c r="H47" s="29">
        <f t="shared" si="4"/>
        <v>21.139454672644671</v>
      </c>
      <c r="I47" s="29">
        <f t="shared" si="4"/>
        <v>23.94336778210749</v>
      </c>
      <c r="J47" s="29">
        <f t="shared" si="4"/>
        <v>17.248714478666518</v>
      </c>
      <c r="K47" s="29">
        <f t="shared" si="4"/>
        <v>29.836822691181965</v>
      </c>
      <c r="L47" s="29">
        <f t="shared" si="4"/>
        <v>18.20511156556076</v>
      </c>
      <c r="M47" s="29">
        <f t="shared" si="5"/>
        <v>17.596987203737783</v>
      </c>
      <c r="N47" s="29">
        <f t="shared" si="5"/>
        <v>12.518345515915822</v>
      </c>
      <c r="O47" s="29">
        <f t="shared" si="5"/>
        <v>15.839735384331643</v>
      </c>
      <c r="P47" s="29">
        <f t="shared" si="5"/>
        <v>8.2353879227441258</v>
      </c>
      <c r="Q47" s="29">
        <f t="shared" si="5"/>
        <v>5.8126567134631886</v>
      </c>
    </row>
    <row r="48" spans="1:17" ht="18" customHeight="1" x14ac:dyDescent="0.15">
      <c r="A48" s="16" t="s">
        <v>65</v>
      </c>
      <c r="B48" s="29">
        <f t="shared" si="4"/>
        <v>12.518155148112356</v>
      </c>
      <c r="C48" s="29">
        <f t="shared" si="4"/>
        <v>3.6973585432973688</v>
      </c>
      <c r="D48" s="29">
        <f t="shared" si="4"/>
        <v>1.9917649600889906</v>
      </c>
      <c r="E48" s="29">
        <f t="shared" si="4"/>
        <v>7.459857104474338</v>
      </c>
      <c r="F48" s="29">
        <f t="shared" si="4"/>
        <v>7.3569689240404479</v>
      </c>
      <c r="G48" s="29">
        <f t="shared" si="4"/>
        <v>4.8695868729770568</v>
      </c>
      <c r="H48" s="29">
        <f t="shared" si="4"/>
        <v>3.6560867864071249</v>
      </c>
      <c r="I48" s="29">
        <f t="shared" si="4"/>
        <v>4.9119496223336174</v>
      </c>
      <c r="J48" s="29">
        <f t="shared" si="4"/>
        <v>1.1562060497255535</v>
      </c>
      <c r="K48" s="29">
        <f t="shared" si="4"/>
        <v>4.4804052311456743</v>
      </c>
      <c r="L48" s="29">
        <f t="shared" si="4"/>
        <v>4.8031921983996684</v>
      </c>
      <c r="M48" s="29">
        <f t="shared" si="5"/>
        <v>3.1546943495108692</v>
      </c>
      <c r="N48" s="29">
        <f t="shared" si="5"/>
        <v>2.6396277699653683</v>
      </c>
      <c r="O48" s="29">
        <f t="shared" si="5"/>
        <v>5.3002944321367957</v>
      </c>
      <c r="P48" s="29">
        <f t="shared" si="5"/>
        <v>1.5574367177209858</v>
      </c>
      <c r="Q48" s="29">
        <f t="shared" si="5"/>
        <v>1.2556469193624913</v>
      </c>
    </row>
    <row r="49" spans="1:17" ht="18" customHeight="1" x14ac:dyDescent="0.15">
      <c r="A49" s="16" t="s">
        <v>66</v>
      </c>
      <c r="B49" s="29">
        <f t="shared" si="4"/>
        <v>17.41196955897399</v>
      </c>
      <c r="C49" s="29">
        <f t="shared" si="4"/>
        <v>22.435743457302383</v>
      </c>
      <c r="D49" s="29">
        <f t="shared" si="4"/>
        <v>14.746384910541984</v>
      </c>
      <c r="E49" s="29">
        <f t="shared" si="4"/>
        <v>16.347171210423561</v>
      </c>
      <c r="F49" s="29">
        <f t="shared" si="4"/>
        <v>14.967362936355414</v>
      </c>
      <c r="G49" s="29">
        <f t="shared" si="4"/>
        <v>18.297162177303345</v>
      </c>
      <c r="H49" s="29">
        <f t="shared" si="4"/>
        <v>17.252076754962808</v>
      </c>
      <c r="I49" s="29">
        <f t="shared" si="4"/>
        <v>18.710118210572364</v>
      </c>
      <c r="J49" s="29">
        <f t="shared" si="4"/>
        <v>15.966422709232617</v>
      </c>
      <c r="K49" s="29">
        <f t="shared" si="4"/>
        <v>25.203189203626081</v>
      </c>
      <c r="L49" s="29">
        <f t="shared" si="4"/>
        <v>13.097899039092756</v>
      </c>
      <c r="M49" s="29">
        <f t="shared" si="4"/>
        <v>14.228761774078752</v>
      </c>
      <c r="N49" s="29">
        <f t="shared" si="4"/>
        <v>9.7358768809768623</v>
      </c>
      <c r="O49" s="29">
        <f t="shared" si="4"/>
        <v>10.316311452553832</v>
      </c>
      <c r="P49" s="29">
        <f t="shared" si="4"/>
        <v>6.5777172364932479</v>
      </c>
      <c r="Q49" s="29">
        <f t="shared" si="4"/>
        <v>4.539782912742039</v>
      </c>
    </row>
    <row r="50" spans="1:17" ht="18" customHeight="1" x14ac:dyDescent="0.15">
      <c r="A50" s="16" t="s">
        <v>67</v>
      </c>
      <c r="B50" s="29">
        <f t="shared" ref="B50:Q51" si="6">B21/B$23*100</f>
        <v>0</v>
      </c>
      <c r="C50" s="29">
        <f t="shared" si="6"/>
        <v>5.9898654231002255E-2</v>
      </c>
      <c r="D50" s="29">
        <f t="shared" si="6"/>
        <v>0.28098831276287223</v>
      </c>
      <c r="E50" s="29">
        <f t="shared" si="6"/>
        <v>0.59835167335533235</v>
      </c>
      <c r="F50" s="29">
        <f t="shared" si="6"/>
        <v>0.63038363578183754</v>
      </c>
      <c r="G50" s="29">
        <f t="shared" si="6"/>
        <v>0.6330243194367684</v>
      </c>
      <c r="H50" s="29">
        <f t="shared" si="6"/>
        <v>0.14513811196323168</v>
      </c>
      <c r="I50" s="29">
        <f t="shared" si="6"/>
        <v>4.6235446191025709E-2</v>
      </c>
      <c r="J50" s="29">
        <f t="shared" si="6"/>
        <v>0.15409002166462349</v>
      </c>
      <c r="K50" s="29">
        <f t="shared" si="6"/>
        <v>0.33718476693610488</v>
      </c>
      <c r="L50" s="29">
        <f t="shared" si="6"/>
        <v>0.2463877588663736</v>
      </c>
      <c r="M50" s="29">
        <f t="shared" si="6"/>
        <v>9.7120787567513259E-2</v>
      </c>
      <c r="N50" s="29">
        <f t="shared" si="6"/>
        <v>1.0676163463351385</v>
      </c>
      <c r="O50" s="29">
        <f t="shared" si="6"/>
        <v>1.226218731680327</v>
      </c>
      <c r="P50" s="29">
        <f t="shared" si="6"/>
        <v>0</v>
      </c>
      <c r="Q50" s="29">
        <f t="shared" si="6"/>
        <v>1.1897017512885659E-5</v>
      </c>
    </row>
    <row r="51" spans="1:17" ht="18" customHeight="1" x14ac:dyDescent="0.15">
      <c r="A51" s="16" t="s">
        <v>68</v>
      </c>
      <c r="B51" s="29">
        <f t="shared" si="6"/>
        <v>0</v>
      </c>
      <c r="C51" s="29">
        <f t="shared" si="6"/>
        <v>0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1.0978081163149656E-5</v>
      </c>
      <c r="P51" s="29">
        <f t="shared" si="6"/>
        <v>0</v>
      </c>
      <c r="Q51" s="29">
        <f t="shared" si="6"/>
        <v>1.1897017512885659E-5</v>
      </c>
    </row>
    <row r="52" spans="1:17" ht="18" customHeight="1" x14ac:dyDescent="0.15">
      <c r="A52" s="16" t="s">
        <v>50</v>
      </c>
      <c r="B52" s="29">
        <f t="shared" ref="B52:L52" si="7">SUM(B33:B51)-B34-B37-B38-B42-B48-B49</f>
        <v>99.999999999999972</v>
      </c>
      <c r="C52" s="20">
        <f t="shared" si="7"/>
        <v>100.00000000000001</v>
      </c>
      <c r="D52" s="20">
        <f t="shared" si="7"/>
        <v>100.00000000000003</v>
      </c>
      <c r="E52" s="20">
        <f t="shared" si="7"/>
        <v>100</v>
      </c>
      <c r="F52" s="20">
        <f t="shared" si="7"/>
        <v>100.00000000000003</v>
      </c>
      <c r="G52" s="20">
        <f t="shared" si="7"/>
        <v>100</v>
      </c>
      <c r="H52" s="20">
        <f t="shared" si="7"/>
        <v>100</v>
      </c>
      <c r="I52" s="20">
        <f t="shared" si="7"/>
        <v>100.00000000000004</v>
      </c>
      <c r="J52" s="21">
        <f t="shared" si="7"/>
        <v>99.999999999999986</v>
      </c>
      <c r="K52" s="75">
        <f t="shared" si="7"/>
        <v>100.00000000000001</v>
      </c>
      <c r="L52" s="30">
        <f t="shared" si="7"/>
        <v>100.00000000000003</v>
      </c>
      <c r="M52" s="30">
        <f>SUM(M33:M51)-M34-M37-M38-M42-M48-M49</f>
        <v>99.999999999999972</v>
      </c>
      <c r="N52" s="30">
        <f>SUM(N33:N51)-N34-N37-N38-N42-N48-N49</f>
        <v>100</v>
      </c>
      <c r="O52" s="30">
        <f>SUM(O33:O51)-O34-O37-O38-O42-O48-O49</f>
        <v>100.00000000000001</v>
      </c>
      <c r="P52" s="30">
        <f>SUM(P33:P51)-P34-P37-P38-P42-P48-P49</f>
        <v>99.999999999999986</v>
      </c>
      <c r="Q52" s="30">
        <f>SUM(Q33:Q51)-Q34-Q37-Q38-Q42-Q48-Q49</f>
        <v>100</v>
      </c>
    </row>
    <row r="53" spans="1:17" ht="18" customHeight="1" x14ac:dyDescent="0.15">
      <c r="A53" s="16" t="s">
        <v>69</v>
      </c>
      <c r="B53" s="29">
        <f t="shared" ref="B53:M53" si="8">SUM(B33:B36)-B34</f>
        <v>37.286864987175804</v>
      </c>
      <c r="C53" s="20">
        <f t="shared" si="8"/>
        <v>37.464682998676061</v>
      </c>
      <c r="D53" s="20">
        <f t="shared" si="8"/>
        <v>39.93714139766363</v>
      </c>
      <c r="E53" s="20">
        <f t="shared" si="8"/>
        <v>36.499407350641007</v>
      </c>
      <c r="F53" s="20">
        <f t="shared" si="8"/>
        <v>38.226391999896421</v>
      </c>
      <c r="G53" s="20">
        <f t="shared" si="8"/>
        <v>38.236060583829904</v>
      </c>
      <c r="H53" s="20">
        <f t="shared" si="8"/>
        <v>38.060935272357902</v>
      </c>
      <c r="I53" s="20">
        <f t="shared" si="8"/>
        <v>35.498855752175551</v>
      </c>
      <c r="J53" s="21">
        <f t="shared" si="8"/>
        <v>39.484229773306723</v>
      </c>
      <c r="K53" s="75">
        <f t="shared" si="8"/>
        <v>33.603869850975308</v>
      </c>
      <c r="L53" s="30">
        <f t="shared" si="8"/>
        <v>36.542007733757188</v>
      </c>
      <c r="M53" s="30">
        <f t="shared" si="8"/>
        <v>38.080432426886901</v>
      </c>
      <c r="N53" s="30">
        <f>SUM(N33:N36)-N34</f>
        <v>41.772827871583544</v>
      </c>
      <c r="O53" s="30">
        <f>SUM(O33:O36)-O34</f>
        <v>40.399580198176331</v>
      </c>
      <c r="P53" s="30">
        <f>SUM(P33:P36)-P34</f>
        <v>44.161706095598419</v>
      </c>
      <c r="Q53" s="30">
        <f>SUM(Q33:Q36)-Q34</f>
        <v>42.808954837493872</v>
      </c>
    </row>
    <row r="54" spans="1:17" ht="18" customHeight="1" x14ac:dyDescent="0.15">
      <c r="A54" s="16" t="s">
        <v>70</v>
      </c>
      <c r="B54" s="29">
        <f t="shared" ref="B54:L54" si="9">+B47+B50+B51</f>
        <v>30.302330086230494</v>
      </c>
      <c r="C54" s="20">
        <f t="shared" si="9"/>
        <v>26.652555165921058</v>
      </c>
      <c r="D54" s="20">
        <f t="shared" si="9"/>
        <v>17.140184246581768</v>
      </c>
      <c r="E54" s="20">
        <f t="shared" si="9"/>
        <v>24.493654050873811</v>
      </c>
      <c r="F54" s="20">
        <f t="shared" si="9"/>
        <v>23.481079473885725</v>
      </c>
      <c r="G54" s="20">
        <f t="shared" si="9"/>
        <v>24.176948786385793</v>
      </c>
      <c r="H54" s="20">
        <f t="shared" si="9"/>
        <v>21.284592784607902</v>
      </c>
      <c r="I54" s="20">
        <f t="shared" si="9"/>
        <v>23.989603228298517</v>
      </c>
      <c r="J54" s="21">
        <f t="shared" si="9"/>
        <v>17.40280450033114</v>
      </c>
      <c r="K54" s="75">
        <f t="shared" si="9"/>
        <v>30.174007458118069</v>
      </c>
      <c r="L54" s="30">
        <f t="shared" si="9"/>
        <v>18.451499324427132</v>
      </c>
      <c r="M54" s="30">
        <f>+M47+M50+M51</f>
        <v>17.694107991305295</v>
      </c>
      <c r="N54" s="30">
        <f>+N47+N50+N51</f>
        <v>13.585961862250961</v>
      </c>
      <c r="O54" s="30">
        <f>+O47+O50+O51</f>
        <v>17.065965094093134</v>
      </c>
      <c r="P54" s="30">
        <f>+P47+P50+P51</f>
        <v>8.2353879227441258</v>
      </c>
      <c r="Q54" s="30">
        <f>+Q47+Q50+Q51</f>
        <v>5.8126805074982135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[2]財政指標!$M$1</f>
        <v>今市市</v>
      </c>
      <c r="P1" s="28" t="str">
        <f>[2]財政指標!$M$1</f>
        <v>今市市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6" t="s">
        <v>51</v>
      </c>
      <c r="B4" s="16">
        <v>3037469</v>
      </c>
      <c r="C4" s="12">
        <v>3282863</v>
      </c>
      <c r="D4" s="12">
        <v>3497180</v>
      </c>
      <c r="E4" s="12">
        <v>3850561</v>
      </c>
      <c r="F4" s="12">
        <v>3917989</v>
      </c>
      <c r="G4" s="12">
        <v>4044062</v>
      </c>
      <c r="H4" s="12">
        <v>4154532</v>
      </c>
      <c r="I4" s="12">
        <v>4286456</v>
      </c>
      <c r="J4" s="14">
        <v>4359063</v>
      </c>
      <c r="K4" s="13">
        <v>4463339</v>
      </c>
      <c r="L4" s="16">
        <v>4474816</v>
      </c>
      <c r="M4" s="16">
        <v>4406121</v>
      </c>
      <c r="N4" s="16">
        <v>4502968</v>
      </c>
      <c r="O4" s="16">
        <v>4448761</v>
      </c>
      <c r="P4" s="16">
        <v>4370470</v>
      </c>
      <c r="Q4" s="16">
        <v>4413224</v>
      </c>
    </row>
    <row r="5" spans="1:17" ht="18" customHeight="1" x14ac:dyDescent="0.15">
      <c r="A5" s="16" t="s">
        <v>52</v>
      </c>
      <c r="B5" s="16">
        <v>2180876</v>
      </c>
      <c r="C5" s="12">
        <v>2370968</v>
      </c>
      <c r="D5" s="12">
        <v>2552098</v>
      </c>
      <c r="E5" s="12">
        <v>2754382</v>
      </c>
      <c r="F5" s="12">
        <v>2778541</v>
      </c>
      <c r="G5" s="12">
        <v>2848018</v>
      </c>
      <c r="H5" s="12">
        <v>2928190</v>
      </c>
      <c r="I5" s="12">
        <v>3032710</v>
      </c>
      <c r="J5" s="14">
        <v>3066255</v>
      </c>
      <c r="K5" s="13">
        <v>3157554</v>
      </c>
      <c r="L5" s="16">
        <v>3141775</v>
      </c>
      <c r="M5" s="16">
        <v>3099881</v>
      </c>
      <c r="N5" s="16">
        <v>3166206</v>
      </c>
      <c r="O5" s="16">
        <v>3093858</v>
      </c>
      <c r="P5" s="16">
        <v>3017810</v>
      </c>
      <c r="Q5" s="16">
        <v>3009990</v>
      </c>
    </row>
    <row r="6" spans="1:17" ht="18" customHeight="1" x14ac:dyDescent="0.15">
      <c r="A6" s="16" t="s">
        <v>53</v>
      </c>
      <c r="B6" s="16">
        <v>937473</v>
      </c>
      <c r="C6" s="12">
        <v>994503</v>
      </c>
      <c r="D6" s="12">
        <v>1004505</v>
      </c>
      <c r="E6" s="12">
        <v>1130441</v>
      </c>
      <c r="F6" s="12">
        <v>1220537</v>
      </c>
      <c r="G6" s="12">
        <v>1319050</v>
      </c>
      <c r="H6" s="12">
        <v>1391854</v>
      </c>
      <c r="I6" s="12">
        <v>1545036</v>
      </c>
      <c r="J6" s="14">
        <v>1676045</v>
      </c>
      <c r="K6" s="74">
        <v>1954952</v>
      </c>
      <c r="L6" s="16">
        <v>2187134</v>
      </c>
      <c r="M6" s="16">
        <v>1703224</v>
      </c>
      <c r="N6" s="16">
        <v>1898761</v>
      </c>
      <c r="O6" s="16">
        <v>2102579</v>
      </c>
      <c r="P6" s="16">
        <v>2343413</v>
      </c>
      <c r="Q6" s="16">
        <v>2539920</v>
      </c>
    </row>
    <row r="7" spans="1:17" ht="18" customHeight="1" x14ac:dyDescent="0.15">
      <c r="A7" s="16" t="s">
        <v>54</v>
      </c>
      <c r="B7" s="16">
        <v>971894</v>
      </c>
      <c r="C7" s="12">
        <v>1047005</v>
      </c>
      <c r="D7" s="12">
        <v>1110808</v>
      </c>
      <c r="E7" s="12">
        <v>1240024</v>
      </c>
      <c r="F7" s="12">
        <v>1378134</v>
      </c>
      <c r="G7" s="12">
        <v>1560783</v>
      </c>
      <c r="H7" s="12">
        <v>1734629</v>
      </c>
      <c r="I7" s="12">
        <v>1938138</v>
      </c>
      <c r="J7" s="14">
        <v>2405754</v>
      </c>
      <c r="K7" s="13">
        <v>2218693</v>
      </c>
      <c r="L7" s="16">
        <v>2406135</v>
      </c>
      <c r="M7" s="16">
        <v>2507597</v>
      </c>
      <c r="N7" s="16">
        <v>2585584</v>
      </c>
      <c r="O7" s="16">
        <v>2602289</v>
      </c>
      <c r="P7" s="16">
        <v>2658045</v>
      </c>
      <c r="Q7" s="16">
        <v>2609530</v>
      </c>
    </row>
    <row r="8" spans="1:17" ht="18" customHeight="1" x14ac:dyDescent="0.15">
      <c r="A8" s="16" t="s">
        <v>55</v>
      </c>
      <c r="B8" s="16">
        <v>971894</v>
      </c>
      <c r="C8" s="12">
        <v>1047005</v>
      </c>
      <c r="D8" s="12">
        <v>1110752</v>
      </c>
      <c r="E8" s="12">
        <v>1239807</v>
      </c>
      <c r="F8" s="12">
        <v>1378090</v>
      </c>
      <c r="G8" s="12">
        <v>1560311</v>
      </c>
      <c r="H8" s="12">
        <v>1733910</v>
      </c>
      <c r="I8" s="12">
        <v>1937072</v>
      </c>
      <c r="J8" s="14">
        <v>2403686</v>
      </c>
      <c r="K8" s="13">
        <v>2215127</v>
      </c>
      <c r="L8" s="16">
        <v>2404498</v>
      </c>
      <c r="M8" s="16">
        <v>2507452</v>
      </c>
      <c r="N8" s="16">
        <v>2585357</v>
      </c>
      <c r="O8" s="16">
        <v>2601910</v>
      </c>
      <c r="P8" s="16">
        <v>2657560</v>
      </c>
      <c r="Q8" s="16">
        <v>2609177</v>
      </c>
    </row>
    <row r="9" spans="1:17" ht="18" customHeight="1" x14ac:dyDescent="0.15">
      <c r="A9" s="16" t="s">
        <v>56</v>
      </c>
      <c r="B9" s="16">
        <v>0</v>
      </c>
      <c r="C9" s="12">
        <v>3</v>
      </c>
      <c r="D9" s="12">
        <v>56</v>
      </c>
      <c r="E9" s="12">
        <v>217</v>
      </c>
      <c r="F9" s="12">
        <v>44</v>
      </c>
      <c r="G9" s="12">
        <v>472</v>
      </c>
      <c r="H9" s="12">
        <v>719</v>
      </c>
      <c r="I9" s="12">
        <v>1066</v>
      </c>
      <c r="J9" s="14">
        <v>2086</v>
      </c>
      <c r="K9" s="13">
        <v>3566</v>
      </c>
      <c r="L9" s="16">
        <v>1637</v>
      </c>
      <c r="M9" s="16">
        <v>145</v>
      </c>
      <c r="N9" s="16">
        <v>227</v>
      </c>
      <c r="O9" s="16">
        <v>379</v>
      </c>
      <c r="P9" s="16">
        <v>485</v>
      </c>
      <c r="Q9" s="16">
        <v>353</v>
      </c>
    </row>
    <row r="10" spans="1:17" ht="18" customHeight="1" x14ac:dyDescent="0.15">
      <c r="A10" s="16" t="s">
        <v>57</v>
      </c>
      <c r="B10" s="16">
        <v>1180549</v>
      </c>
      <c r="C10" s="12">
        <v>1276384</v>
      </c>
      <c r="D10" s="12">
        <v>1367790</v>
      </c>
      <c r="E10" s="12">
        <v>1614371</v>
      </c>
      <c r="F10" s="12">
        <v>1763366</v>
      </c>
      <c r="G10" s="12">
        <v>1815663</v>
      </c>
      <c r="H10" s="12">
        <v>1969154</v>
      </c>
      <c r="I10" s="12">
        <v>2055782</v>
      </c>
      <c r="J10" s="14">
        <v>2020578</v>
      </c>
      <c r="K10" s="13">
        <v>2049063</v>
      </c>
      <c r="L10" s="16">
        <v>2042025</v>
      </c>
      <c r="M10" s="16">
        <v>2224109</v>
      </c>
      <c r="N10" s="16">
        <v>2206138</v>
      </c>
      <c r="O10" s="16">
        <v>2178082</v>
      </c>
      <c r="P10" s="16">
        <v>2210842</v>
      </c>
      <c r="Q10" s="16">
        <v>2237039</v>
      </c>
    </row>
    <row r="11" spans="1:17" ht="18" customHeight="1" x14ac:dyDescent="0.15">
      <c r="A11" s="16" t="s">
        <v>58</v>
      </c>
      <c r="B11" s="16">
        <v>224019</v>
      </c>
      <c r="C11" s="12">
        <v>203553</v>
      </c>
      <c r="D11" s="12">
        <v>206176</v>
      </c>
      <c r="E11" s="12">
        <v>250960</v>
      </c>
      <c r="F11" s="12">
        <v>273857</v>
      </c>
      <c r="G11" s="12">
        <v>298965</v>
      </c>
      <c r="H11" s="12">
        <v>329661</v>
      </c>
      <c r="I11" s="12">
        <v>328458</v>
      </c>
      <c r="J11" s="14">
        <v>355242</v>
      </c>
      <c r="K11" s="14">
        <v>349272</v>
      </c>
      <c r="L11" s="16">
        <v>370731</v>
      </c>
      <c r="M11" s="16">
        <v>480824</v>
      </c>
      <c r="N11" s="16">
        <v>485854</v>
      </c>
      <c r="O11" s="16">
        <v>398276</v>
      </c>
      <c r="P11" s="16">
        <v>368422</v>
      </c>
      <c r="Q11" s="16">
        <v>335681</v>
      </c>
    </row>
    <row r="12" spans="1:17" ht="18" customHeight="1" x14ac:dyDescent="0.15">
      <c r="A12" s="16" t="s">
        <v>59</v>
      </c>
      <c r="B12" s="16">
        <v>572342</v>
      </c>
      <c r="C12" s="12">
        <v>584539</v>
      </c>
      <c r="D12" s="12">
        <v>911585</v>
      </c>
      <c r="E12" s="12">
        <v>942652</v>
      </c>
      <c r="F12" s="12">
        <v>1031814</v>
      </c>
      <c r="G12" s="12">
        <v>910505</v>
      </c>
      <c r="H12" s="12">
        <v>1136604</v>
      </c>
      <c r="I12" s="12">
        <v>1254224</v>
      </c>
      <c r="J12" s="14">
        <v>1203554</v>
      </c>
      <c r="K12" s="14">
        <v>1105661</v>
      </c>
      <c r="L12" s="16">
        <v>1491006</v>
      </c>
      <c r="M12" s="16">
        <v>1156995</v>
      </c>
      <c r="N12" s="16">
        <v>1174021</v>
      </c>
      <c r="O12" s="16">
        <v>1254168</v>
      </c>
      <c r="P12" s="16">
        <v>1311290</v>
      </c>
      <c r="Q12" s="16">
        <v>1270037</v>
      </c>
    </row>
    <row r="13" spans="1:17" ht="18" customHeight="1" x14ac:dyDescent="0.15">
      <c r="A13" s="16" t="s">
        <v>60</v>
      </c>
      <c r="B13" s="16">
        <v>199312</v>
      </c>
      <c r="C13" s="12">
        <v>199164</v>
      </c>
      <c r="D13" s="12">
        <v>407428</v>
      </c>
      <c r="E13" s="12">
        <v>355987</v>
      </c>
      <c r="F13" s="12">
        <v>311883</v>
      </c>
      <c r="G13" s="12">
        <v>349119</v>
      </c>
      <c r="H13" s="12">
        <v>441540</v>
      </c>
      <c r="I13" s="12">
        <v>480391</v>
      </c>
      <c r="J13" s="14">
        <v>481561</v>
      </c>
      <c r="K13" s="14">
        <v>510313</v>
      </c>
      <c r="L13" s="16">
        <v>500379</v>
      </c>
      <c r="M13" s="16">
        <v>460163</v>
      </c>
      <c r="N13" s="16">
        <v>467686</v>
      </c>
      <c r="O13" s="16">
        <v>482265</v>
      </c>
      <c r="P13" s="16">
        <v>493340</v>
      </c>
      <c r="Q13" s="16">
        <v>463218</v>
      </c>
    </row>
    <row r="14" spans="1:17" ht="18" customHeight="1" x14ac:dyDescent="0.15">
      <c r="A14" s="16" t="s">
        <v>61</v>
      </c>
      <c r="B14" s="16">
        <v>909833</v>
      </c>
      <c r="C14" s="12">
        <v>775957</v>
      </c>
      <c r="D14" s="12">
        <v>983296</v>
      </c>
      <c r="E14" s="12">
        <v>1118724</v>
      </c>
      <c r="F14" s="12">
        <v>1051153</v>
      </c>
      <c r="G14" s="12">
        <v>1160212</v>
      </c>
      <c r="H14" s="12">
        <v>1186461</v>
      </c>
      <c r="I14" s="12">
        <v>1129667</v>
      </c>
      <c r="J14" s="14">
        <v>1183864</v>
      </c>
      <c r="K14" s="14">
        <v>1144796</v>
      </c>
      <c r="L14" s="16">
        <v>1171953</v>
      </c>
      <c r="M14" s="16">
        <v>1353980</v>
      </c>
      <c r="N14" s="16">
        <v>1481205</v>
      </c>
      <c r="O14" s="16">
        <v>1489340</v>
      </c>
      <c r="P14" s="16">
        <v>1702550</v>
      </c>
      <c r="Q14" s="16">
        <v>1796595</v>
      </c>
    </row>
    <row r="15" spans="1:17" ht="18" customHeight="1" x14ac:dyDescent="0.15">
      <c r="A15" s="16" t="s">
        <v>62</v>
      </c>
      <c r="B15" s="16">
        <v>795327</v>
      </c>
      <c r="C15" s="12">
        <v>929292</v>
      </c>
      <c r="D15" s="12">
        <v>766408</v>
      </c>
      <c r="E15" s="12">
        <v>657889</v>
      </c>
      <c r="F15" s="12">
        <v>202019</v>
      </c>
      <c r="G15" s="12">
        <v>95057</v>
      </c>
      <c r="H15" s="12">
        <v>499391</v>
      </c>
      <c r="I15" s="12">
        <v>52964</v>
      </c>
      <c r="J15" s="14">
        <v>50493</v>
      </c>
      <c r="K15" s="13">
        <v>41361</v>
      </c>
      <c r="L15" s="16">
        <v>640821</v>
      </c>
      <c r="M15" s="16">
        <v>326736</v>
      </c>
      <c r="N15" s="16">
        <v>11783</v>
      </c>
      <c r="O15" s="16">
        <v>41431</v>
      </c>
      <c r="P15" s="16">
        <v>231690</v>
      </c>
      <c r="Q15" s="16">
        <v>232777</v>
      </c>
    </row>
    <row r="16" spans="1:17" ht="18" customHeight="1" x14ac:dyDescent="0.15">
      <c r="A16" s="16" t="s">
        <v>63</v>
      </c>
      <c r="B16" s="16">
        <v>725191</v>
      </c>
      <c r="C16" s="12">
        <v>768488</v>
      </c>
      <c r="D16" s="12">
        <v>947076</v>
      </c>
      <c r="E16" s="12">
        <v>945959</v>
      </c>
      <c r="F16" s="12">
        <v>876185</v>
      </c>
      <c r="G16" s="12">
        <v>788660</v>
      </c>
      <c r="H16" s="12">
        <v>840127</v>
      </c>
      <c r="I16" s="12">
        <v>864406</v>
      </c>
      <c r="J16" s="14">
        <v>834553</v>
      </c>
      <c r="K16" s="13">
        <v>903923</v>
      </c>
      <c r="L16" s="16">
        <v>929645</v>
      </c>
      <c r="M16" s="16">
        <v>1719589</v>
      </c>
      <c r="N16" s="16">
        <v>781687</v>
      </c>
      <c r="O16" s="16">
        <v>490561</v>
      </c>
      <c r="P16" s="16">
        <v>479243</v>
      </c>
      <c r="Q16" s="16">
        <v>554066</v>
      </c>
    </row>
    <row r="17" spans="1:17" ht="18" customHeight="1" x14ac:dyDescent="0.15">
      <c r="A17" s="16" t="s">
        <v>71</v>
      </c>
      <c r="B17" s="16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</row>
    <row r="18" spans="1:17" ht="18" customHeight="1" x14ac:dyDescent="0.15">
      <c r="A18" s="16" t="s">
        <v>153</v>
      </c>
      <c r="B18" s="16">
        <v>4637656</v>
      </c>
      <c r="C18" s="12">
        <v>4979634</v>
      </c>
      <c r="D18" s="12">
        <v>6612555</v>
      </c>
      <c r="E18" s="12">
        <v>6498040</v>
      </c>
      <c r="F18" s="12">
        <v>6975627</v>
      </c>
      <c r="G18" s="15">
        <v>6619787</v>
      </c>
      <c r="H18" s="12">
        <v>7286350</v>
      </c>
      <c r="I18" s="12">
        <v>5503128</v>
      </c>
      <c r="J18" s="14">
        <v>6024009</v>
      </c>
      <c r="K18" s="13">
        <v>6219961</v>
      </c>
      <c r="L18" s="16">
        <v>5188995</v>
      </c>
      <c r="M18" s="16">
        <v>4761857</v>
      </c>
      <c r="N18" s="16">
        <v>5077521</v>
      </c>
      <c r="O18" s="16">
        <v>4774903</v>
      </c>
      <c r="P18" s="16">
        <v>3842299</v>
      </c>
      <c r="Q18" s="16">
        <v>2683034</v>
      </c>
    </row>
    <row r="19" spans="1:17" ht="18" customHeight="1" x14ac:dyDescent="0.15">
      <c r="A19" s="16" t="s">
        <v>65</v>
      </c>
      <c r="B19" s="16">
        <v>1538237</v>
      </c>
      <c r="C19" s="12">
        <v>1336523</v>
      </c>
      <c r="D19" s="12">
        <v>2227685</v>
      </c>
      <c r="E19" s="12">
        <v>1707696</v>
      </c>
      <c r="F19" s="12">
        <v>1745088</v>
      </c>
      <c r="G19" s="12">
        <v>1552944</v>
      </c>
      <c r="H19" s="12">
        <v>2217345</v>
      </c>
      <c r="I19" s="12">
        <v>1117125</v>
      </c>
      <c r="J19" s="14">
        <v>864014</v>
      </c>
      <c r="K19" s="13">
        <v>1480829</v>
      </c>
      <c r="L19" s="16">
        <v>1102169</v>
      </c>
      <c r="M19" s="16">
        <v>1008410</v>
      </c>
      <c r="N19" s="16">
        <v>1012546</v>
      </c>
      <c r="O19" s="16">
        <v>1003367</v>
      </c>
      <c r="P19" s="16">
        <v>715747</v>
      </c>
      <c r="Q19" s="16">
        <v>602678</v>
      </c>
    </row>
    <row r="20" spans="1:17" ht="18" customHeight="1" x14ac:dyDescent="0.15">
      <c r="A20" s="16" t="s">
        <v>66</v>
      </c>
      <c r="B20" s="16">
        <v>3045865</v>
      </c>
      <c r="C20" s="12">
        <v>3605147</v>
      </c>
      <c r="D20" s="12">
        <v>4341986</v>
      </c>
      <c r="E20" s="12">
        <v>4732975</v>
      </c>
      <c r="F20" s="12">
        <v>5032668</v>
      </c>
      <c r="G20" s="12">
        <v>4983371</v>
      </c>
      <c r="H20" s="12">
        <v>4845963</v>
      </c>
      <c r="I20" s="15">
        <v>4244269</v>
      </c>
      <c r="J20" s="14">
        <v>4734582</v>
      </c>
      <c r="K20" s="13">
        <v>4328862</v>
      </c>
      <c r="L20" s="16">
        <v>3686455</v>
      </c>
      <c r="M20" s="16">
        <v>3528821</v>
      </c>
      <c r="N20" s="16">
        <v>3565215</v>
      </c>
      <c r="O20" s="16">
        <v>3549610</v>
      </c>
      <c r="P20" s="16">
        <v>2982537</v>
      </c>
      <c r="Q20" s="16">
        <v>1953038</v>
      </c>
    </row>
    <row r="21" spans="1:17" ht="18" customHeight="1" x14ac:dyDescent="0.15">
      <c r="A21" s="16" t="s">
        <v>154</v>
      </c>
      <c r="B21" s="16">
        <v>21424</v>
      </c>
      <c r="C21" s="12">
        <v>137160</v>
      </c>
      <c r="D21" s="12">
        <v>114243</v>
      </c>
      <c r="E21" s="12">
        <v>76317</v>
      </c>
      <c r="F21" s="12">
        <v>201914</v>
      </c>
      <c r="G21" s="12">
        <v>453581</v>
      </c>
      <c r="H21" s="12">
        <v>171415</v>
      </c>
      <c r="I21" s="12">
        <v>103731</v>
      </c>
      <c r="J21" s="14">
        <v>378179</v>
      </c>
      <c r="K21" s="13">
        <v>543459</v>
      </c>
      <c r="L21" s="16">
        <v>107744</v>
      </c>
      <c r="M21" s="16">
        <v>21545</v>
      </c>
      <c r="N21" s="16">
        <v>93888</v>
      </c>
      <c r="O21" s="16">
        <v>43036</v>
      </c>
      <c r="P21" s="16">
        <v>1169</v>
      </c>
      <c r="Q21" s="16">
        <v>1317</v>
      </c>
    </row>
    <row r="22" spans="1:17" ht="18" customHeight="1" x14ac:dyDescent="0.15">
      <c r="A22" s="16" t="s">
        <v>155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1</v>
      </c>
    </row>
    <row r="23" spans="1:17" ht="18" customHeight="1" x14ac:dyDescent="0.15">
      <c r="A23" s="16" t="s">
        <v>50</v>
      </c>
      <c r="B23" s="16">
        <f t="shared" ref="B23:Q23" si="0">SUM(B4:B22)-B5-B8-B9-B13-B19-B20</f>
        <v>14013177</v>
      </c>
      <c r="C23" s="12">
        <f t="shared" si="0"/>
        <v>14979378</v>
      </c>
      <c r="D23" s="12">
        <f t="shared" si="0"/>
        <v>17521622</v>
      </c>
      <c r="E23" s="12">
        <f t="shared" si="0"/>
        <v>18325938</v>
      </c>
      <c r="F23" s="12">
        <f t="shared" si="0"/>
        <v>18892595</v>
      </c>
      <c r="G23" s="12">
        <f t="shared" si="0"/>
        <v>19066325</v>
      </c>
      <c r="H23" s="12">
        <f t="shared" si="0"/>
        <v>20700178</v>
      </c>
      <c r="I23" s="12">
        <f t="shared" si="0"/>
        <v>19061990</v>
      </c>
      <c r="J23" s="14">
        <f t="shared" si="0"/>
        <v>20491334</v>
      </c>
      <c r="K23" s="13">
        <f t="shared" si="0"/>
        <v>20994480</v>
      </c>
      <c r="L23" s="17">
        <f t="shared" si="0"/>
        <v>21011005</v>
      </c>
      <c r="M23" s="17">
        <f t="shared" si="0"/>
        <v>20662577</v>
      </c>
      <c r="N23" s="17">
        <f t="shared" si="0"/>
        <v>20299410</v>
      </c>
      <c r="O23" s="17">
        <f t="shared" si="0"/>
        <v>19823427</v>
      </c>
      <c r="P23" s="17">
        <f t="shared" si="0"/>
        <v>19519433</v>
      </c>
      <c r="Q23" s="17">
        <f t="shared" si="0"/>
        <v>18673222</v>
      </c>
    </row>
    <row r="24" spans="1:17" ht="18" customHeight="1" x14ac:dyDescent="0.15">
      <c r="A24" s="16" t="s">
        <v>69</v>
      </c>
      <c r="B24" s="16">
        <f t="shared" ref="B24:M24" si="1">SUM(B4:B7)-B5</f>
        <v>4946836</v>
      </c>
      <c r="C24" s="12">
        <f t="shared" si="1"/>
        <v>5324371</v>
      </c>
      <c r="D24" s="12">
        <f t="shared" si="1"/>
        <v>5612493</v>
      </c>
      <c r="E24" s="12">
        <f t="shared" si="1"/>
        <v>6221026</v>
      </c>
      <c r="F24" s="12">
        <f t="shared" si="1"/>
        <v>6516660</v>
      </c>
      <c r="G24" s="12">
        <f t="shared" si="1"/>
        <v>6923895</v>
      </c>
      <c r="H24" s="12">
        <f t="shared" si="1"/>
        <v>7281015</v>
      </c>
      <c r="I24" s="12">
        <f t="shared" si="1"/>
        <v>7769630</v>
      </c>
      <c r="J24" s="14">
        <f t="shared" si="1"/>
        <v>8440862</v>
      </c>
      <c r="K24" s="13">
        <f t="shared" si="1"/>
        <v>8636984</v>
      </c>
      <c r="L24" s="17">
        <f t="shared" si="1"/>
        <v>9068085</v>
      </c>
      <c r="M24" s="17">
        <f t="shared" si="1"/>
        <v>8616942</v>
      </c>
      <c r="N24" s="17">
        <f>SUM(N4:N7)-N5</f>
        <v>8987313</v>
      </c>
      <c r="O24" s="17">
        <f>SUM(O4:O7)-O5</f>
        <v>9153629</v>
      </c>
      <c r="P24" s="17">
        <f>SUM(P4:P7)-P5</f>
        <v>9371928</v>
      </c>
      <c r="Q24" s="17">
        <f>SUM(Q4:Q7)-Q5</f>
        <v>9562674</v>
      </c>
    </row>
    <row r="25" spans="1:17" ht="18" customHeight="1" x14ac:dyDescent="0.15">
      <c r="A25" s="16" t="s">
        <v>156</v>
      </c>
      <c r="B25" s="16">
        <f t="shared" ref="B25:M25" si="2">+B18+B21+B22</f>
        <v>4659080</v>
      </c>
      <c r="C25" s="12">
        <f t="shared" si="2"/>
        <v>5116794</v>
      </c>
      <c r="D25" s="12">
        <f t="shared" si="2"/>
        <v>6726798</v>
      </c>
      <c r="E25" s="12">
        <f t="shared" si="2"/>
        <v>6574357</v>
      </c>
      <c r="F25" s="12">
        <f t="shared" si="2"/>
        <v>7177541</v>
      </c>
      <c r="G25" s="12">
        <f t="shared" si="2"/>
        <v>7073368</v>
      </c>
      <c r="H25" s="12">
        <f t="shared" si="2"/>
        <v>7457765</v>
      </c>
      <c r="I25" s="12">
        <f t="shared" si="2"/>
        <v>5606859</v>
      </c>
      <c r="J25" s="14">
        <f t="shared" si="2"/>
        <v>6402188</v>
      </c>
      <c r="K25" s="13">
        <f t="shared" si="2"/>
        <v>6763420</v>
      </c>
      <c r="L25" s="17">
        <f t="shared" si="2"/>
        <v>5296739</v>
      </c>
      <c r="M25" s="17">
        <f t="shared" si="2"/>
        <v>4783402</v>
      </c>
      <c r="N25" s="17">
        <f>+N18+N21+N22</f>
        <v>5171409</v>
      </c>
      <c r="O25" s="17">
        <f>+O18+O21+O22</f>
        <v>4817940</v>
      </c>
      <c r="P25" s="17">
        <f>+P18+P21+P22</f>
        <v>3843468</v>
      </c>
      <c r="Q25" s="17">
        <f>+Q18+Q21+Q22</f>
        <v>2684352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[2]財政指標!$M$1</f>
        <v>今市市</v>
      </c>
      <c r="P30" s="28"/>
      <c r="Q30" s="28" t="str">
        <f>[2]財政指標!$M$1</f>
        <v>今市市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12" t="s">
        <v>179</v>
      </c>
      <c r="N32" s="12" t="s">
        <v>180</v>
      </c>
      <c r="O32" s="2" t="s">
        <v>181</v>
      </c>
      <c r="P32" s="2" t="s">
        <v>182</v>
      </c>
      <c r="Q32" s="2" t="s">
        <v>160</v>
      </c>
    </row>
    <row r="33" spans="1:17" ht="18" customHeight="1" x14ac:dyDescent="0.15">
      <c r="A33" s="16" t="s">
        <v>51</v>
      </c>
      <c r="B33" s="29">
        <f>B4/B$23*100</f>
        <v>21.675805565004993</v>
      </c>
      <c r="C33" s="29">
        <f t="shared" ref="C33:Q48" si="3">C4/C$23*100</f>
        <v>21.915883289679986</v>
      </c>
      <c r="D33" s="29">
        <f t="shared" si="3"/>
        <v>19.959225236111131</v>
      </c>
      <c r="E33" s="29">
        <f t="shared" si="3"/>
        <v>21.011535671461949</v>
      </c>
      <c r="F33" s="29">
        <f t="shared" si="3"/>
        <v>20.738225744001817</v>
      </c>
      <c r="G33" s="29">
        <f t="shared" si="3"/>
        <v>21.210495467794662</v>
      </c>
      <c r="H33" s="29">
        <f t="shared" si="3"/>
        <v>20.070030315681343</v>
      </c>
      <c r="I33" s="29">
        <f t="shared" si="3"/>
        <v>22.486928174865266</v>
      </c>
      <c r="J33" s="29">
        <f t="shared" si="3"/>
        <v>21.272714602182564</v>
      </c>
      <c r="K33" s="29">
        <f t="shared" si="3"/>
        <v>21.259583471464879</v>
      </c>
      <c r="L33" s="29">
        <f t="shared" si="3"/>
        <v>21.297486721839341</v>
      </c>
      <c r="M33" s="29">
        <f t="shared" si="3"/>
        <v>21.324160098713726</v>
      </c>
      <c r="N33" s="29">
        <f t="shared" si="3"/>
        <v>22.182753094794379</v>
      </c>
      <c r="O33" s="29">
        <f t="shared" si="3"/>
        <v>22.441937007158248</v>
      </c>
      <c r="P33" s="29">
        <f t="shared" si="3"/>
        <v>22.390353244379586</v>
      </c>
      <c r="Q33" s="29">
        <f t="shared" si="3"/>
        <v>23.633971684158205</v>
      </c>
    </row>
    <row r="34" spans="1:17" ht="18" customHeight="1" x14ac:dyDescent="0.15">
      <c r="A34" s="16" t="s">
        <v>52</v>
      </c>
      <c r="B34" s="29">
        <f t="shared" ref="B34:Q49" si="4">B5/B$23*100</f>
        <v>15.56303756100419</v>
      </c>
      <c r="C34" s="29">
        <f t="shared" si="4"/>
        <v>15.828213961888139</v>
      </c>
      <c r="D34" s="29">
        <f t="shared" si="4"/>
        <v>14.565420941052146</v>
      </c>
      <c r="E34" s="29">
        <f t="shared" si="4"/>
        <v>15.029964632642542</v>
      </c>
      <c r="F34" s="29">
        <f t="shared" si="4"/>
        <v>14.707037333939569</v>
      </c>
      <c r="G34" s="29">
        <f t="shared" si="3"/>
        <v>14.937425015046161</v>
      </c>
      <c r="H34" s="29">
        <f t="shared" si="4"/>
        <v>14.145723771070953</v>
      </c>
      <c r="I34" s="29">
        <f t="shared" si="3"/>
        <v>15.90972401097682</v>
      </c>
      <c r="J34" s="29">
        <f t="shared" si="4"/>
        <v>14.963667079947065</v>
      </c>
      <c r="K34" s="29">
        <f t="shared" si="4"/>
        <v>15.039924780227945</v>
      </c>
      <c r="L34" s="29">
        <f t="shared" si="4"/>
        <v>14.952997250726465</v>
      </c>
      <c r="M34" s="29">
        <f t="shared" si="3"/>
        <v>15.002392973538587</v>
      </c>
      <c r="N34" s="29">
        <f t="shared" si="3"/>
        <v>15.597527218771384</v>
      </c>
      <c r="O34" s="29">
        <f t="shared" si="3"/>
        <v>15.607079441914863</v>
      </c>
      <c r="P34" s="29">
        <f t="shared" si="3"/>
        <v>15.460541297485433</v>
      </c>
      <c r="Q34" s="29">
        <f t="shared" si="3"/>
        <v>16.119285680853576</v>
      </c>
    </row>
    <row r="35" spans="1:17" ht="18" customHeight="1" x14ac:dyDescent="0.15">
      <c r="A35" s="16" t="s">
        <v>53</v>
      </c>
      <c r="B35" s="29">
        <f t="shared" si="4"/>
        <v>6.6899390480831</v>
      </c>
      <c r="C35" s="29">
        <f t="shared" si="4"/>
        <v>6.6391474999829763</v>
      </c>
      <c r="D35" s="29">
        <f t="shared" si="4"/>
        <v>5.7329452718475489</v>
      </c>
      <c r="E35" s="29">
        <f t="shared" si="4"/>
        <v>6.1685300910654615</v>
      </c>
      <c r="F35" s="29">
        <f t="shared" si="4"/>
        <v>6.4603989023212529</v>
      </c>
      <c r="G35" s="29">
        <f t="shared" si="3"/>
        <v>6.9182183771649752</v>
      </c>
      <c r="H35" s="29">
        <f t="shared" si="4"/>
        <v>6.7238745483251403</v>
      </c>
      <c r="I35" s="29">
        <f t="shared" si="3"/>
        <v>8.105323735874375</v>
      </c>
      <c r="J35" s="29">
        <f t="shared" si="4"/>
        <v>8.1792869122137191</v>
      </c>
      <c r="K35" s="29">
        <f t="shared" si="4"/>
        <v>9.31174289622796</v>
      </c>
      <c r="L35" s="29">
        <f t="shared" si="4"/>
        <v>10.409468752208664</v>
      </c>
      <c r="M35" s="29">
        <f t="shared" si="3"/>
        <v>8.2430376424005587</v>
      </c>
      <c r="N35" s="29">
        <f t="shared" si="3"/>
        <v>9.3537743215196887</v>
      </c>
      <c r="O35" s="29">
        <f t="shared" si="3"/>
        <v>10.606536397566375</v>
      </c>
      <c r="P35" s="29">
        <f t="shared" si="3"/>
        <v>12.005538275625117</v>
      </c>
      <c r="Q35" s="29">
        <f t="shared" si="3"/>
        <v>13.601937576707437</v>
      </c>
    </row>
    <row r="36" spans="1:17" ht="18" customHeight="1" x14ac:dyDescent="0.15">
      <c r="A36" s="16" t="s">
        <v>54</v>
      </c>
      <c r="B36" s="29">
        <f t="shared" si="4"/>
        <v>6.9355721404218338</v>
      </c>
      <c r="C36" s="29">
        <f t="shared" si="4"/>
        <v>6.9896426941091949</v>
      </c>
      <c r="D36" s="29">
        <f t="shared" si="4"/>
        <v>6.3396413870816293</v>
      </c>
      <c r="E36" s="29">
        <f t="shared" si="4"/>
        <v>6.766496754490821</v>
      </c>
      <c r="F36" s="29">
        <f t="shared" si="4"/>
        <v>7.2945722914189393</v>
      </c>
      <c r="G36" s="29">
        <f t="shared" si="3"/>
        <v>8.1860715161416806</v>
      </c>
      <c r="H36" s="29">
        <f t="shared" si="4"/>
        <v>8.3797781835499183</v>
      </c>
      <c r="I36" s="29">
        <f t="shared" si="3"/>
        <v>10.167553335197427</v>
      </c>
      <c r="J36" s="29">
        <f t="shared" si="4"/>
        <v>11.740348383370257</v>
      </c>
      <c r="K36" s="29">
        <f t="shared" si="4"/>
        <v>10.567982631625075</v>
      </c>
      <c r="L36" s="29">
        <f t="shared" si="4"/>
        <v>11.451784433919272</v>
      </c>
      <c r="M36" s="29">
        <f t="shared" si="3"/>
        <v>12.135935415993853</v>
      </c>
      <c r="N36" s="29">
        <f t="shared" si="3"/>
        <v>12.737237190637559</v>
      </c>
      <c r="O36" s="29">
        <f t="shared" si="3"/>
        <v>13.127341705346913</v>
      </c>
      <c r="P36" s="29">
        <f t="shared" si="3"/>
        <v>13.617429358731886</v>
      </c>
      <c r="Q36" s="29">
        <f t="shared" si="3"/>
        <v>13.974717378714823</v>
      </c>
    </row>
    <row r="37" spans="1:17" ht="18" customHeight="1" x14ac:dyDescent="0.15">
      <c r="A37" s="16" t="s">
        <v>55</v>
      </c>
      <c r="B37" s="29">
        <f t="shared" si="4"/>
        <v>6.9355721404218338</v>
      </c>
      <c r="C37" s="29">
        <f t="shared" si="4"/>
        <v>6.9896426941091949</v>
      </c>
      <c r="D37" s="29">
        <f t="shared" si="4"/>
        <v>6.3393217819674454</v>
      </c>
      <c r="E37" s="29">
        <f t="shared" si="4"/>
        <v>6.7653126404771209</v>
      </c>
      <c r="F37" s="29">
        <f t="shared" si="4"/>
        <v>7.2943393959379321</v>
      </c>
      <c r="G37" s="29">
        <f t="shared" si="3"/>
        <v>8.1835959473050011</v>
      </c>
      <c r="H37" s="29">
        <f t="shared" si="4"/>
        <v>8.3763047834661126</v>
      </c>
      <c r="I37" s="29">
        <f t="shared" si="3"/>
        <v>10.161961054433457</v>
      </c>
      <c r="J37" s="29">
        <f t="shared" si="4"/>
        <v>11.730256312253756</v>
      </c>
      <c r="K37" s="29">
        <f t="shared" si="4"/>
        <v>10.550997214505909</v>
      </c>
      <c r="L37" s="29">
        <f t="shared" si="4"/>
        <v>11.443993278760345</v>
      </c>
      <c r="M37" s="29">
        <f t="shared" si="3"/>
        <v>12.135233664223005</v>
      </c>
      <c r="N37" s="29">
        <f t="shared" si="3"/>
        <v>12.736118931535447</v>
      </c>
      <c r="O37" s="29">
        <f t="shared" si="3"/>
        <v>13.12542982603361</v>
      </c>
      <c r="P37" s="29">
        <f t="shared" si="3"/>
        <v>13.61494465541084</v>
      </c>
      <c r="Q37" s="29">
        <f t="shared" si="3"/>
        <v>13.972826971156879</v>
      </c>
    </row>
    <row r="38" spans="1:17" ht="18" customHeight="1" x14ac:dyDescent="0.15">
      <c r="A38" s="16" t="s">
        <v>56</v>
      </c>
      <c r="B38" s="29">
        <f t="shared" si="4"/>
        <v>0</v>
      </c>
      <c r="C38" s="29">
        <f t="shared" si="4"/>
        <v>2.0027533853541848E-5</v>
      </c>
      <c r="D38" s="29">
        <f t="shared" si="4"/>
        <v>3.1960511418406356E-4</v>
      </c>
      <c r="E38" s="29">
        <f t="shared" si="4"/>
        <v>1.1841140137001445E-3</v>
      </c>
      <c r="F38" s="29">
        <f t="shared" si="4"/>
        <v>2.3289548100724117E-4</v>
      </c>
      <c r="G38" s="29">
        <f t="shared" si="3"/>
        <v>2.4755688366793287E-3</v>
      </c>
      <c r="H38" s="29">
        <f t="shared" si="4"/>
        <v>3.4734000838060426E-3</v>
      </c>
      <c r="I38" s="29">
        <f t="shared" si="3"/>
        <v>5.5922807639706036E-3</v>
      </c>
      <c r="J38" s="29">
        <f t="shared" si="4"/>
        <v>1.0179913128154566E-2</v>
      </c>
      <c r="K38" s="29">
        <f t="shared" si="4"/>
        <v>1.6985417119166561E-2</v>
      </c>
      <c r="L38" s="29">
        <f t="shared" si="4"/>
        <v>7.7911551589274286E-3</v>
      </c>
      <c r="M38" s="29">
        <f t="shared" si="3"/>
        <v>7.0175177084639542E-4</v>
      </c>
      <c r="N38" s="29">
        <f t="shared" si="3"/>
        <v>1.1182591021118347E-3</v>
      </c>
      <c r="O38" s="29">
        <f t="shared" si="3"/>
        <v>1.9118793132993604E-3</v>
      </c>
      <c r="P38" s="29">
        <f t="shared" si="3"/>
        <v>2.4847033210442129E-3</v>
      </c>
      <c r="Q38" s="29">
        <f t="shared" si="3"/>
        <v>1.8904075579458115E-3</v>
      </c>
    </row>
    <row r="39" spans="1:17" ht="18" customHeight="1" x14ac:dyDescent="0.15">
      <c r="A39" s="16" t="s">
        <v>57</v>
      </c>
      <c r="B39" s="29">
        <f t="shared" si="4"/>
        <v>8.4245635375903696</v>
      </c>
      <c r="C39" s="29">
        <f t="shared" si="4"/>
        <v>8.5209412567063865</v>
      </c>
      <c r="D39" s="29">
        <f t="shared" si="4"/>
        <v>7.806297841603933</v>
      </c>
      <c r="E39" s="29">
        <f t="shared" si="4"/>
        <v>8.809213476548921</v>
      </c>
      <c r="F39" s="29">
        <f t="shared" si="4"/>
        <v>9.3336357445867026</v>
      </c>
      <c r="G39" s="29">
        <f t="shared" si="3"/>
        <v>9.5228786879485163</v>
      </c>
      <c r="H39" s="29">
        <f t="shared" si="4"/>
        <v>9.5127394556703813</v>
      </c>
      <c r="I39" s="29">
        <f t="shared" si="3"/>
        <v>10.784718699359301</v>
      </c>
      <c r="J39" s="29">
        <f t="shared" si="4"/>
        <v>9.8606464566923755</v>
      </c>
      <c r="K39" s="29">
        <f t="shared" si="4"/>
        <v>9.7600083450507</v>
      </c>
      <c r="L39" s="29">
        <f t="shared" si="4"/>
        <v>9.7188354388569227</v>
      </c>
      <c r="M39" s="29">
        <f t="shared" si="3"/>
        <v>10.763947788313143</v>
      </c>
      <c r="N39" s="29">
        <f t="shared" si="3"/>
        <v>10.867990744558584</v>
      </c>
      <c r="O39" s="29">
        <f t="shared" si="3"/>
        <v>10.987414032901576</v>
      </c>
      <c r="P39" s="29">
        <f t="shared" si="3"/>
        <v>11.326363834441297</v>
      </c>
      <c r="Q39" s="29">
        <f t="shared" si="3"/>
        <v>11.979930405154505</v>
      </c>
    </row>
    <row r="40" spans="1:17" ht="18" customHeight="1" x14ac:dyDescent="0.15">
      <c r="A40" s="16" t="s">
        <v>58</v>
      </c>
      <c r="B40" s="29">
        <f t="shared" si="4"/>
        <v>1.598631059894555</v>
      </c>
      <c r="C40" s="29">
        <f t="shared" si="4"/>
        <v>1.3588881994966682</v>
      </c>
      <c r="D40" s="29">
        <f t="shared" si="4"/>
        <v>1.1766947146788123</v>
      </c>
      <c r="E40" s="29">
        <f t="shared" si="4"/>
        <v>1.3694251284709138</v>
      </c>
      <c r="F40" s="29">
        <f t="shared" si="4"/>
        <v>1.449546766868183</v>
      </c>
      <c r="G40" s="29">
        <f t="shared" si="3"/>
        <v>1.5680263501225329</v>
      </c>
      <c r="H40" s="29">
        <f t="shared" si="4"/>
        <v>1.5925515229869038</v>
      </c>
      <c r="I40" s="29">
        <f t="shared" si="3"/>
        <v>1.7231044607619668</v>
      </c>
      <c r="J40" s="29">
        <f t="shared" si="4"/>
        <v>1.7336206613000404</v>
      </c>
      <c r="K40" s="29">
        <f t="shared" si="4"/>
        <v>1.663637298947152</v>
      </c>
      <c r="L40" s="29">
        <f t="shared" si="4"/>
        <v>1.7644610526721591</v>
      </c>
      <c r="M40" s="29">
        <f t="shared" si="3"/>
        <v>2.3270282307961878</v>
      </c>
      <c r="N40" s="29">
        <f t="shared" si="3"/>
        <v>2.3934390211341117</v>
      </c>
      <c r="O40" s="29">
        <f t="shared" si="3"/>
        <v>2.0091177978459527</v>
      </c>
      <c r="P40" s="29">
        <f t="shared" si="3"/>
        <v>1.8874626122592804</v>
      </c>
      <c r="Q40" s="29">
        <f t="shared" si="3"/>
        <v>1.7976597718379828</v>
      </c>
    </row>
    <row r="41" spans="1:17" ht="18" customHeight="1" x14ac:dyDescent="0.15">
      <c r="A41" s="16" t="s">
        <v>59</v>
      </c>
      <c r="B41" s="29">
        <f t="shared" si="4"/>
        <v>4.0843129291808697</v>
      </c>
      <c r="C41" s="29">
        <f t="shared" si="4"/>
        <v>3.9022915370718327</v>
      </c>
      <c r="D41" s="29">
        <f t="shared" si="4"/>
        <v>5.2026290716692785</v>
      </c>
      <c r="E41" s="29">
        <f t="shared" si="4"/>
        <v>5.1438131024998555</v>
      </c>
      <c r="F41" s="29">
        <f t="shared" si="4"/>
        <v>5.4614731327273995</v>
      </c>
      <c r="G41" s="29">
        <f t="shared" si="3"/>
        <v>4.7754614483913391</v>
      </c>
      <c r="H41" s="29">
        <f t="shared" si="4"/>
        <v>5.490793364192327</v>
      </c>
      <c r="I41" s="29">
        <f t="shared" si="3"/>
        <v>6.5797117719608504</v>
      </c>
      <c r="J41" s="29">
        <f t="shared" si="4"/>
        <v>5.8734780273456089</v>
      </c>
      <c r="K41" s="29">
        <f t="shared" si="4"/>
        <v>5.2664367014567635</v>
      </c>
      <c r="L41" s="29">
        <f t="shared" si="4"/>
        <v>7.09630976719105</v>
      </c>
      <c r="M41" s="29">
        <f t="shared" si="3"/>
        <v>5.5994709662787949</v>
      </c>
      <c r="N41" s="29">
        <f t="shared" si="3"/>
        <v>5.7835227723367328</v>
      </c>
      <c r="O41" s="29">
        <f t="shared" si="3"/>
        <v>6.3266961862850453</v>
      </c>
      <c r="P41" s="29">
        <f t="shared" si="3"/>
        <v>6.7178693151588993</v>
      </c>
      <c r="Q41" s="29">
        <f t="shared" si="3"/>
        <v>6.8013811435434128</v>
      </c>
    </row>
    <row r="42" spans="1:17" ht="18" customHeight="1" x14ac:dyDescent="0.15">
      <c r="A42" s="16" t="s">
        <v>60</v>
      </c>
      <c r="B42" s="29">
        <f t="shared" si="4"/>
        <v>1.422318436425944</v>
      </c>
      <c r="C42" s="29">
        <f t="shared" si="4"/>
        <v>1.3295879174689365</v>
      </c>
      <c r="D42" s="29">
        <f t="shared" si="4"/>
        <v>2.3252870082461543</v>
      </c>
      <c r="E42" s="29">
        <f t="shared" si="4"/>
        <v>1.9425308543551769</v>
      </c>
      <c r="F42" s="29">
        <f t="shared" si="4"/>
        <v>1.6508213932495777</v>
      </c>
      <c r="G42" s="29">
        <f t="shared" si="3"/>
        <v>1.8310765184166324</v>
      </c>
      <c r="H42" s="29">
        <f t="shared" si="4"/>
        <v>2.1330251363055912</v>
      </c>
      <c r="I42" s="29">
        <f t="shared" si="3"/>
        <v>2.5201513588035667</v>
      </c>
      <c r="J42" s="29">
        <f t="shared" si="4"/>
        <v>2.3500714985173734</v>
      </c>
      <c r="K42" s="29">
        <f t="shared" si="4"/>
        <v>2.4307008318377021</v>
      </c>
      <c r="L42" s="29">
        <f t="shared" si="4"/>
        <v>2.3815091186737618</v>
      </c>
      <c r="M42" s="29">
        <f t="shared" si="3"/>
        <v>2.227035862951654</v>
      </c>
      <c r="N42" s="29">
        <f t="shared" si="3"/>
        <v>2.3039388829527558</v>
      </c>
      <c r="O42" s="29">
        <f t="shared" si="3"/>
        <v>2.4328033694678521</v>
      </c>
      <c r="P42" s="29">
        <f t="shared" si="3"/>
        <v>2.5274299719669111</v>
      </c>
      <c r="Q42" s="29">
        <f t="shared" si="3"/>
        <v>2.480653847525617</v>
      </c>
    </row>
    <row r="43" spans="1:17" ht="18" customHeight="1" x14ac:dyDescent="0.15">
      <c r="A43" s="16" t="s">
        <v>61</v>
      </c>
      <c r="B43" s="29">
        <f t="shared" si="4"/>
        <v>6.4926961245119497</v>
      </c>
      <c r="C43" s="29">
        <f t="shared" si="4"/>
        <v>5.1801683621309245</v>
      </c>
      <c r="D43" s="29">
        <f t="shared" si="4"/>
        <v>5.6119005420845172</v>
      </c>
      <c r="E43" s="29">
        <f t="shared" si="4"/>
        <v>6.1045933910722603</v>
      </c>
      <c r="F43" s="29">
        <f t="shared" si="4"/>
        <v>5.5638359897091956</v>
      </c>
      <c r="G43" s="29">
        <f t="shared" si="3"/>
        <v>6.085137015130079</v>
      </c>
      <c r="H43" s="29">
        <f t="shared" si="4"/>
        <v>5.7316463655529919</v>
      </c>
      <c r="I43" s="29">
        <f t="shared" si="3"/>
        <v>5.9262805195050463</v>
      </c>
      <c r="J43" s="29">
        <f t="shared" si="4"/>
        <v>5.7773886268214651</v>
      </c>
      <c r="K43" s="29">
        <f t="shared" si="4"/>
        <v>5.4528428424995523</v>
      </c>
      <c r="L43" s="29">
        <f t="shared" si="4"/>
        <v>5.5778055357180678</v>
      </c>
      <c r="M43" s="29">
        <f t="shared" si="3"/>
        <v>6.5528128461420847</v>
      </c>
      <c r="N43" s="29">
        <f t="shared" si="3"/>
        <v>7.2967884288262566</v>
      </c>
      <c r="O43" s="29">
        <f t="shared" si="3"/>
        <v>7.5130299115284158</v>
      </c>
      <c r="P43" s="29">
        <f t="shared" si="3"/>
        <v>8.7223332767913906</v>
      </c>
      <c r="Q43" s="29">
        <f t="shared" si="3"/>
        <v>9.6212372990585138</v>
      </c>
    </row>
    <row r="44" spans="1:17" ht="18" customHeight="1" x14ac:dyDescent="0.15">
      <c r="A44" s="16" t="s">
        <v>62</v>
      </c>
      <c r="B44" s="29">
        <f t="shared" si="4"/>
        <v>5.6755652197927704</v>
      </c>
      <c r="C44" s="29">
        <f t="shared" si="4"/>
        <v>6.2038089966085375</v>
      </c>
      <c r="D44" s="29">
        <f t="shared" si="4"/>
        <v>4.374069934849639</v>
      </c>
      <c r="E44" s="29">
        <f t="shared" si="4"/>
        <v>3.5899335684754585</v>
      </c>
      <c r="F44" s="29">
        <f t="shared" si="4"/>
        <v>1.0693025494909514</v>
      </c>
      <c r="G44" s="29">
        <f t="shared" si="3"/>
        <v>0.49855963328014186</v>
      </c>
      <c r="H44" s="29">
        <f t="shared" si="4"/>
        <v>2.4124961630764723</v>
      </c>
      <c r="I44" s="29">
        <f t="shared" si="3"/>
        <v>0.27785136808906102</v>
      </c>
      <c r="J44" s="29">
        <f t="shared" si="4"/>
        <v>0.24641148302009036</v>
      </c>
      <c r="K44" s="29">
        <f t="shared" si="4"/>
        <v>0.19700892806109033</v>
      </c>
      <c r="L44" s="29">
        <f t="shared" si="4"/>
        <v>3.0499302627361233</v>
      </c>
      <c r="M44" s="29">
        <f t="shared" si="3"/>
        <v>1.5812935627535714</v>
      </c>
      <c r="N44" s="29">
        <f t="shared" si="3"/>
        <v>5.8046022027241184E-2</v>
      </c>
      <c r="O44" s="29">
        <f t="shared" si="3"/>
        <v>0.20900018952323429</v>
      </c>
      <c r="P44" s="29">
        <f t="shared" si="3"/>
        <v>1.1869709535107911</v>
      </c>
      <c r="Q44" s="29">
        <f t="shared" si="3"/>
        <v>1.2465818700168616</v>
      </c>
    </row>
    <row r="45" spans="1:17" ht="18" customHeight="1" x14ac:dyDescent="0.15">
      <c r="A45" s="16" t="s">
        <v>63</v>
      </c>
      <c r="B45" s="29">
        <f t="shared" si="4"/>
        <v>5.17506486930123</v>
      </c>
      <c r="C45" s="29">
        <f t="shared" si="4"/>
        <v>5.1303064786802226</v>
      </c>
      <c r="D45" s="29">
        <f t="shared" si="4"/>
        <v>5.4051845200176096</v>
      </c>
      <c r="E45" s="29">
        <f t="shared" si="4"/>
        <v>5.1618585635289174</v>
      </c>
      <c r="F45" s="29">
        <f t="shared" si="4"/>
        <v>4.6377165233256727</v>
      </c>
      <c r="G45" s="29">
        <f t="shared" si="3"/>
        <v>4.1364027939311852</v>
      </c>
      <c r="H45" s="29">
        <f t="shared" si="4"/>
        <v>4.0585496414571898</v>
      </c>
      <c r="I45" s="29">
        <f t="shared" si="3"/>
        <v>4.534710174541063</v>
      </c>
      <c r="J45" s="29">
        <f t="shared" si="4"/>
        <v>4.0727119083608709</v>
      </c>
      <c r="K45" s="29">
        <f t="shared" si="4"/>
        <v>4.3055269766148054</v>
      </c>
      <c r="L45" s="29">
        <f t="shared" si="4"/>
        <v>4.4245622710574768</v>
      </c>
      <c r="M45" s="29">
        <f t="shared" si="3"/>
        <v>8.3222387991584981</v>
      </c>
      <c r="N45" s="29">
        <f t="shared" si="3"/>
        <v>3.850786796266493</v>
      </c>
      <c r="O45" s="29">
        <f t="shared" si="3"/>
        <v>2.4746528438296767</v>
      </c>
      <c r="P45" s="29">
        <f t="shared" si="3"/>
        <v>2.4552096364684366</v>
      </c>
      <c r="Q45" s="29">
        <f t="shared" si="3"/>
        <v>2.9671687082175748</v>
      </c>
    </row>
    <row r="46" spans="1:17" ht="18" customHeight="1" x14ac:dyDescent="0.15">
      <c r="A46" s="16" t="s">
        <v>71</v>
      </c>
      <c r="B46" s="29">
        <f t="shared" si="4"/>
        <v>0</v>
      </c>
      <c r="C46" s="29">
        <f t="shared" si="4"/>
        <v>0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3"/>
        <v>0</v>
      </c>
      <c r="H46" s="29">
        <f t="shared" si="4"/>
        <v>0</v>
      </c>
      <c r="I46" s="29">
        <f t="shared" si="3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5.3552622038124965E-6</v>
      </c>
    </row>
    <row r="47" spans="1:17" ht="18" customHeight="1" x14ac:dyDescent="0.15">
      <c r="A47" s="16" t="s">
        <v>64</v>
      </c>
      <c r="B47" s="29">
        <f t="shared" si="4"/>
        <v>33.09496483202917</v>
      </c>
      <c r="C47" s="29">
        <f t="shared" si="4"/>
        <v>33.243262837749334</v>
      </c>
      <c r="D47" s="29">
        <f t="shared" si="4"/>
        <v>37.739399925417864</v>
      </c>
      <c r="E47" s="29">
        <f t="shared" si="4"/>
        <v>35.458157721585657</v>
      </c>
      <c r="F47" s="29">
        <f t="shared" si="4"/>
        <v>36.922545579365881</v>
      </c>
      <c r="G47" s="29">
        <f t="shared" si="3"/>
        <v>34.719784751387586</v>
      </c>
      <c r="H47" s="29">
        <f t="shared" si="4"/>
        <v>35.199455772795766</v>
      </c>
      <c r="I47" s="29">
        <f t="shared" si="3"/>
        <v>28.869640577924972</v>
      </c>
      <c r="J47" s="29">
        <f t="shared" si="4"/>
        <v>29.397837153989098</v>
      </c>
      <c r="K47" s="29">
        <f t="shared" si="4"/>
        <v>29.626649481196964</v>
      </c>
      <c r="L47" s="29">
        <f t="shared" si="4"/>
        <v>24.696557827671736</v>
      </c>
      <c r="M47" s="29">
        <f t="shared" si="3"/>
        <v>23.045804015636577</v>
      </c>
      <c r="N47" s="29">
        <f t="shared" si="3"/>
        <v>25.013145702264257</v>
      </c>
      <c r="O47" s="29">
        <f t="shared" si="3"/>
        <v>24.087172212957931</v>
      </c>
      <c r="P47" s="29">
        <f t="shared" si="3"/>
        <v>19.684480589164654</v>
      </c>
      <c r="Q47" s="29">
        <f t="shared" si="3"/>
        <v>14.368350571743861</v>
      </c>
    </row>
    <row r="48" spans="1:17" ht="18" customHeight="1" x14ac:dyDescent="0.15">
      <c r="A48" s="16" t="s">
        <v>65</v>
      </c>
      <c r="B48" s="29">
        <f t="shared" si="4"/>
        <v>10.977075362710398</v>
      </c>
      <c r="C48" s="29">
        <f t="shared" si="4"/>
        <v>8.922419876179104</v>
      </c>
      <c r="D48" s="29">
        <f t="shared" si="4"/>
        <v>12.713919978412957</v>
      </c>
      <c r="E48" s="29">
        <f t="shared" si="4"/>
        <v>9.3184643536390865</v>
      </c>
      <c r="F48" s="29">
        <f t="shared" si="4"/>
        <v>9.236888844544648</v>
      </c>
      <c r="G48" s="29">
        <f t="shared" si="3"/>
        <v>8.1449571430257279</v>
      </c>
      <c r="H48" s="29">
        <f t="shared" si="4"/>
        <v>10.711719483764826</v>
      </c>
      <c r="I48" s="29">
        <f t="shared" si="3"/>
        <v>5.8604846608355157</v>
      </c>
      <c r="J48" s="29">
        <f t="shared" si="4"/>
        <v>4.2164848808769602</v>
      </c>
      <c r="K48" s="29">
        <f t="shared" si="4"/>
        <v>7.0534207086815197</v>
      </c>
      <c r="L48" s="29">
        <f t="shared" si="4"/>
        <v>5.245674826120883</v>
      </c>
      <c r="M48" s="29">
        <f t="shared" si="3"/>
        <v>4.8803689878566452</v>
      </c>
      <c r="N48" s="29">
        <f t="shared" si="3"/>
        <v>4.9880563031142282</v>
      </c>
      <c r="O48" s="29">
        <f t="shared" si="3"/>
        <v>5.0615214009161988</v>
      </c>
      <c r="P48" s="29">
        <f t="shared" si="3"/>
        <v>3.6668431916029531</v>
      </c>
      <c r="Q48" s="29">
        <f t="shared" si="3"/>
        <v>3.2274987144693084</v>
      </c>
    </row>
    <row r="49" spans="1:17" ht="18" customHeight="1" x14ac:dyDescent="0.15">
      <c r="A49" s="16" t="s">
        <v>66</v>
      </c>
      <c r="B49" s="29">
        <f t="shared" si="4"/>
        <v>21.735720600688911</v>
      </c>
      <c r="C49" s="29">
        <f t="shared" si="4"/>
        <v>24.067401196498277</v>
      </c>
      <c r="D49" s="29">
        <f t="shared" si="4"/>
        <v>24.780730916350098</v>
      </c>
      <c r="E49" s="29">
        <f t="shared" si="4"/>
        <v>25.82664527185457</v>
      </c>
      <c r="F49" s="29">
        <f t="shared" si="4"/>
        <v>26.638309877494333</v>
      </c>
      <c r="G49" s="29">
        <f t="shared" si="4"/>
        <v>26.137029553414198</v>
      </c>
      <c r="H49" s="29">
        <f t="shared" si="4"/>
        <v>23.410247969848374</v>
      </c>
      <c r="I49" s="29">
        <f t="shared" si="4"/>
        <v>22.265613401329031</v>
      </c>
      <c r="J49" s="29">
        <f t="shared" si="4"/>
        <v>23.105289289608962</v>
      </c>
      <c r="K49" s="29">
        <f t="shared" si="4"/>
        <v>20.619048435588784</v>
      </c>
      <c r="L49" s="29">
        <f t="shared" si="4"/>
        <v>17.545353018572886</v>
      </c>
      <c r="M49" s="29">
        <f t="shared" si="4"/>
        <v>17.078319901723781</v>
      </c>
      <c r="N49" s="29">
        <f t="shared" si="4"/>
        <v>17.563145923945573</v>
      </c>
      <c r="O49" s="29">
        <f t="shared" si="4"/>
        <v>17.906137016571353</v>
      </c>
      <c r="P49" s="29">
        <f t="shared" si="4"/>
        <v>15.279834204200501</v>
      </c>
      <c r="Q49" s="29">
        <f t="shared" si="4"/>
        <v>10.459030584009552</v>
      </c>
    </row>
    <row r="50" spans="1:17" ht="18" customHeight="1" x14ac:dyDescent="0.15">
      <c r="A50" s="16" t="s">
        <v>67</v>
      </c>
      <c r="B50" s="29">
        <f t="shared" ref="B50:Q51" si="5">B21/B$23*100</f>
        <v>0.15288467418915783</v>
      </c>
      <c r="C50" s="29">
        <f t="shared" si="5"/>
        <v>0.91565884778393347</v>
      </c>
      <c r="D50" s="29">
        <f t="shared" si="5"/>
        <v>0.65201155463803528</v>
      </c>
      <c r="E50" s="29">
        <f t="shared" si="5"/>
        <v>0.41644253079978777</v>
      </c>
      <c r="F50" s="29">
        <f t="shared" si="5"/>
        <v>1.0687467761840022</v>
      </c>
      <c r="G50" s="29">
        <f t="shared" si="5"/>
        <v>2.3789639587073022</v>
      </c>
      <c r="H50" s="29">
        <f t="shared" si="5"/>
        <v>0.82808466671156156</v>
      </c>
      <c r="I50" s="29">
        <f t="shared" si="5"/>
        <v>0.54417718192067044</v>
      </c>
      <c r="J50" s="29">
        <f t="shared" si="5"/>
        <v>1.8455557847039143</v>
      </c>
      <c r="K50" s="29">
        <f t="shared" si="5"/>
        <v>2.5885804268550592</v>
      </c>
      <c r="L50" s="29">
        <f t="shared" si="5"/>
        <v>0.51279793612918567</v>
      </c>
      <c r="M50" s="29">
        <f t="shared" si="5"/>
        <v>0.10427063381300407</v>
      </c>
      <c r="N50" s="29">
        <f t="shared" si="5"/>
        <v>0.46251590563469575</v>
      </c>
      <c r="O50" s="29">
        <f t="shared" si="5"/>
        <v>0.21709667052018808</v>
      </c>
      <c r="P50" s="29">
        <f t="shared" si="5"/>
        <v>5.9889034686612056E-3</v>
      </c>
      <c r="Q50" s="29">
        <f t="shared" si="5"/>
        <v>7.0528803224210587E-3</v>
      </c>
    </row>
    <row r="51" spans="1:17" ht="18" customHeight="1" x14ac:dyDescent="0.15">
      <c r="A51" s="16" t="s">
        <v>68</v>
      </c>
      <c r="B51" s="29">
        <f t="shared" si="5"/>
        <v>0</v>
      </c>
      <c r="C51" s="29">
        <f t="shared" si="5"/>
        <v>0</v>
      </c>
      <c r="D51" s="29">
        <f t="shared" si="5"/>
        <v>0</v>
      </c>
      <c r="E51" s="29">
        <f t="shared" si="5"/>
        <v>0</v>
      </c>
      <c r="F51" s="29">
        <f t="shared" si="5"/>
        <v>0</v>
      </c>
      <c r="G51" s="29">
        <f t="shared" si="5"/>
        <v>0</v>
      </c>
      <c r="H51" s="29">
        <f t="shared" si="5"/>
        <v>0</v>
      </c>
      <c r="I51" s="29">
        <f t="shared" si="5"/>
        <v>0</v>
      </c>
      <c r="J51" s="29">
        <f t="shared" si="5"/>
        <v>0</v>
      </c>
      <c r="K51" s="29">
        <f t="shared" si="5"/>
        <v>0</v>
      </c>
      <c r="L51" s="29">
        <f t="shared" si="5"/>
        <v>0</v>
      </c>
      <c r="M51" s="29">
        <f t="shared" si="5"/>
        <v>0</v>
      </c>
      <c r="N51" s="29">
        <f t="shared" si="5"/>
        <v>0</v>
      </c>
      <c r="O51" s="29">
        <f t="shared" si="5"/>
        <v>5.0445364467001591E-6</v>
      </c>
      <c r="P51" s="29">
        <f t="shared" si="5"/>
        <v>0</v>
      </c>
      <c r="Q51" s="29">
        <f t="shared" si="5"/>
        <v>5.3552622038124965E-6</v>
      </c>
    </row>
    <row r="52" spans="1:17" ht="18" customHeight="1" x14ac:dyDescent="0.15">
      <c r="A52" s="16" t="s">
        <v>50</v>
      </c>
      <c r="B52" s="29">
        <f t="shared" ref="B52:L52" si="6">SUM(B33:B51)-B34-B37-B38-B42-B48-B49</f>
        <v>99.999999999999986</v>
      </c>
      <c r="C52" s="20">
        <f t="shared" si="6"/>
        <v>100</v>
      </c>
      <c r="D52" s="20">
        <f t="shared" si="6"/>
        <v>99.999999999999972</v>
      </c>
      <c r="E52" s="20">
        <f t="shared" si="6"/>
        <v>100</v>
      </c>
      <c r="F52" s="20">
        <f t="shared" si="6"/>
        <v>99.999999999999972</v>
      </c>
      <c r="G52" s="20">
        <f t="shared" si="6"/>
        <v>99.999999999999986</v>
      </c>
      <c r="H52" s="20">
        <f t="shared" si="6"/>
        <v>100</v>
      </c>
      <c r="I52" s="20">
        <f t="shared" si="6"/>
        <v>100.00000000000003</v>
      </c>
      <c r="J52" s="21">
        <f t="shared" si="6"/>
        <v>100.00000000000004</v>
      </c>
      <c r="K52" s="75">
        <f t="shared" si="6"/>
        <v>100.00000000000001</v>
      </c>
      <c r="L52" s="30">
        <f t="shared" si="6"/>
        <v>100</v>
      </c>
      <c r="M52" s="30">
        <f>SUM(M33:M51)-M34-M37-M38-M42-M48-M49</f>
        <v>100.00000000000003</v>
      </c>
      <c r="N52" s="30">
        <f>SUM(N33:N51)-N34-N37-N38-N42-N48-N49</f>
        <v>100.00000000000001</v>
      </c>
      <c r="O52" s="30">
        <f>SUM(O33:O51)-O34-O37-O38-O42-O48-O49</f>
        <v>100.00000000000001</v>
      </c>
      <c r="P52" s="30">
        <f>SUM(P33:P51)-P34-P37-P38-P42-P48-P49</f>
        <v>100.00000000000001</v>
      </c>
      <c r="Q52" s="30">
        <f>SUM(Q33:Q51)-Q34-Q37-Q38-Q42-Q48-Q49</f>
        <v>100.00000000000001</v>
      </c>
    </row>
    <row r="53" spans="1:17" ht="18" customHeight="1" x14ac:dyDescent="0.15">
      <c r="A53" s="16" t="s">
        <v>69</v>
      </c>
      <c r="B53" s="29">
        <f t="shared" ref="B53:M53" si="7">SUM(B33:B36)-B34</f>
        <v>35.301316753509923</v>
      </c>
      <c r="C53" s="20">
        <f t="shared" si="7"/>
        <v>35.544673483772151</v>
      </c>
      <c r="D53" s="20">
        <f t="shared" si="7"/>
        <v>32.031811895040306</v>
      </c>
      <c r="E53" s="20">
        <f t="shared" si="7"/>
        <v>33.946562517018236</v>
      </c>
      <c r="F53" s="20">
        <f t="shared" si="7"/>
        <v>34.493196937742006</v>
      </c>
      <c r="G53" s="20">
        <f t="shared" si="7"/>
        <v>36.314785361101322</v>
      </c>
      <c r="H53" s="20">
        <f t="shared" si="7"/>
        <v>35.173683047556402</v>
      </c>
      <c r="I53" s="20">
        <f>SUM(I33:I36)-I34</f>
        <v>40.759805245937073</v>
      </c>
      <c r="J53" s="21">
        <f t="shared" si="7"/>
        <v>41.19234989776654</v>
      </c>
      <c r="K53" s="75">
        <f t="shared" si="7"/>
        <v>41.139308999317919</v>
      </c>
      <c r="L53" s="30">
        <f t="shared" si="7"/>
        <v>43.158739907967274</v>
      </c>
      <c r="M53" s="30">
        <f t="shared" si="7"/>
        <v>41.703133157108127</v>
      </c>
      <c r="N53" s="30">
        <f>SUM(N33:N36)-N34</f>
        <v>44.273764606951623</v>
      </c>
      <c r="O53" s="30">
        <f>SUM(O33:O36)-O34</f>
        <v>46.175815110071532</v>
      </c>
      <c r="P53" s="30">
        <f>SUM(P33:P36)-P34</f>
        <v>48.013320878736579</v>
      </c>
      <c r="Q53" s="30">
        <f>SUM(Q33:Q36)-Q34</f>
        <v>51.210626639580454</v>
      </c>
    </row>
    <row r="54" spans="1:17" ht="18" customHeight="1" x14ac:dyDescent="0.15">
      <c r="A54" s="16" t="s">
        <v>70</v>
      </c>
      <c r="B54" s="29">
        <f t="shared" ref="B54:L54" si="8">+B47+B50+B51</f>
        <v>33.24784950621833</v>
      </c>
      <c r="C54" s="20">
        <f t="shared" si="8"/>
        <v>34.158921685533265</v>
      </c>
      <c r="D54" s="20">
        <f t="shared" si="8"/>
        <v>38.391411480055901</v>
      </c>
      <c r="E54" s="20">
        <f t="shared" si="8"/>
        <v>35.874600252385441</v>
      </c>
      <c r="F54" s="20">
        <f t="shared" si="8"/>
        <v>37.991292355549881</v>
      </c>
      <c r="G54" s="20">
        <f t="shared" si="8"/>
        <v>37.098748710094888</v>
      </c>
      <c r="H54" s="20">
        <f t="shared" si="8"/>
        <v>36.027540439507327</v>
      </c>
      <c r="I54" s="20">
        <f>+I47+I50+I51</f>
        <v>29.413817759845642</v>
      </c>
      <c r="J54" s="21">
        <f t="shared" si="8"/>
        <v>31.243392938693013</v>
      </c>
      <c r="K54" s="75">
        <f t="shared" si="8"/>
        <v>32.215229908052024</v>
      </c>
      <c r="L54" s="30">
        <f t="shared" si="8"/>
        <v>25.209355763800922</v>
      </c>
      <c r="M54" s="30">
        <f>+M47+M50+M51</f>
        <v>23.150074649449582</v>
      </c>
      <c r="N54" s="30">
        <f>+N47+N50+N51</f>
        <v>25.475661607898953</v>
      </c>
      <c r="O54" s="30">
        <f>+O47+O50+O51</f>
        <v>24.304273928014567</v>
      </c>
      <c r="P54" s="30">
        <f>+P47+P50+P51</f>
        <v>19.690469492633316</v>
      </c>
      <c r="Q54" s="30">
        <f>+Q47+Q50+Q51</f>
        <v>14.375408807328485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[3]財政指標!$M$1</f>
        <v>足尾町</v>
      </c>
      <c r="P1" s="28" t="str">
        <f>[3]財政指標!$M$1</f>
        <v>足尾町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2" t="s">
        <v>245</v>
      </c>
      <c r="P3" s="2" t="s">
        <v>246</v>
      </c>
      <c r="Q3" s="2" t="s">
        <v>247</v>
      </c>
    </row>
    <row r="4" spans="1:17" ht="18" customHeight="1" x14ac:dyDescent="0.15">
      <c r="A4" s="16" t="s">
        <v>51</v>
      </c>
      <c r="B4" s="16"/>
      <c r="C4" s="12"/>
      <c r="D4" s="12">
        <v>712497</v>
      </c>
      <c r="E4" s="12">
        <v>761430</v>
      </c>
      <c r="F4" s="12">
        <v>831825</v>
      </c>
      <c r="G4" s="12">
        <v>852536</v>
      </c>
      <c r="H4" s="12">
        <v>873372</v>
      </c>
      <c r="I4" s="12">
        <v>836257</v>
      </c>
      <c r="J4" s="14">
        <v>847394</v>
      </c>
      <c r="K4" s="13">
        <v>860983</v>
      </c>
      <c r="L4" s="16">
        <v>840707</v>
      </c>
      <c r="M4" s="16">
        <v>809745</v>
      </c>
      <c r="N4" s="16">
        <v>769245</v>
      </c>
      <c r="O4" s="16">
        <v>714037</v>
      </c>
      <c r="P4" s="16">
        <v>697415</v>
      </c>
      <c r="Q4" s="16">
        <v>644508</v>
      </c>
    </row>
    <row r="5" spans="1:17" ht="18" customHeight="1" x14ac:dyDescent="0.15">
      <c r="A5" s="16" t="s">
        <v>52</v>
      </c>
      <c r="B5" s="16"/>
      <c r="C5" s="12"/>
      <c r="D5" s="12">
        <v>490675</v>
      </c>
      <c r="E5" s="12">
        <v>536514</v>
      </c>
      <c r="F5" s="12">
        <v>572923</v>
      </c>
      <c r="G5" s="12">
        <v>589361</v>
      </c>
      <c r="H5" s="12">
        <v>595586</v>
      </c>
      <c r="I5" s="12">
        <v>570015</v>
      </c>
      <c r="J5" s="14">
        <v>581494</v>
      </c>
      <c r="K5" s="13">
        <v>592051</v>
      </c>
      <c r="L5" s="16">
        <v>572100</v>
      </c>
      <c r="M5" s="16">
        <v>544302</v>
      </c>
      <c r="N5" s="16">
        <v>507435</v>
      </c>
      <c r="O5" s="16">
        <v>472145</v>
      </c>
      <c r="P5" s="16">
        <v>450788</v>
      </c>
      <c r="Q5" s="16">
        <v>426285</v>
      </c>
    </row>
    <row r="6" spans="1:17" ht="18" customHeight="1" x14ac:dyDescent="0.15">
      <c r="A6" s="16" t="s">
        <v>53</v>
      </c>
      <c r="B6" s="16"/>
      <c r="C6" s="12"/>
      <c r="D6" s="12">
        <v>20800</v>
      </c>
      <c r="E6" s="12">
        <v>25682</v>
      </c>
      <c r="F6" s="12">
        <v>23490</v>
      </c>
      <c r="G6" s="12">
        <v>25050</v>
      </c>
      <c r="H6" s="12">
        <v>27267</v>
      </c>
      <c r="I6" s="12">
        <v>31229</v>
      </c>
      <c r="J6" s="14">
        <v>32401</v>
      </c>
      <c r="K6" s="74">
        <v>34748</v>
      </c>
      <c r="L6" s="16">
        <v>34852</v>
      </c>
      <c r="M6" s="16">
        <v>28672</v>
      </c>
      <c r="N6" s="16">
        <v>26986</v>
      </c>
      <c r="O6" s="16">
        <v>25320</v>
      </c>
      <c r="P6" s="16">
        <v>79849</v>
      </c>
      <c r="Q6" s="16">
        <v>90368</v>
      </c>
    </row>
    <row r="7" spans="1:17" ht="18" customHeight="1" x14ac:dyDescent="0.15">
      <c r="A7" s="16" t="s">
        <v>54</v>
      </c>
      <c r="B7" s="16"/>
      <c r="C7" s="12"/>
      <c r="D7" s="12">
        <v>277015</v>
      </c>
      <c r="E7" s="12">
        <v>332710</v>
      </c>
      <c r="F7" s="12">
        <v>360380</v>
      </c>
      <c r="G7" s="12">
        <v>397494</v>
      </c>
      <c r="H7" s="12">
        <v>397579</v>
      </c>
      <c r="I7" s="12">
        <v>405275</v>
      </c>
      <c r="J7" s="14">
        <v>430132</v>
      </c>
      <c r="K7" s="13">
        <v>447595</v>
      </c>
      <c r="L7" s="16">
        <v>473039</v>
      </c>
      <c r="M7" s="16">
        <v>481800</v>
      </c>
      <c r="N7" s="16">
        <v>495900</v>
      </c>
      <c r="O7" s="16">
        <v>483875</v>
      </c>
      <c r="P7" s="16">
        <v>487809</v>
      </c>
      <c r="Q7" s="16">
        <v>489006</v>
      </c>
    </row>
    <row r="8" spans="1:17" ht="18" customHeight="1" x14ac:dyDescent="0.15">
      <c r="A8" s="16" t="s">
        <v>55</v>
      </c>
      <c r="B8" s="16"/>
      <c r="C8" s="12"/>
      <c r="D8" s="12">
        <v>277015</v>
      </c>
      <c r="E8" s="12">
        <v>332710</v>
      </c>
      <c r="F8" s="12">
        <v>360380</v>
      </c>
      <c r="G8" s="12">
        <v>397494</v>
      </c>
      <c r="H8" s="12">
        <v>397579</v>
      </c>
      <c r="I8" s="12">
        <v>405275</v>
      </c>
      <c r="J8" s="14">
        <v>430132</v>
      </c>
      <c r="K8" s="13">
        <v>447595</v>
      </c>
      <c r="L8" s="16">
        <v>473039</v>
      </c>
      <c r="M8" s="16">
        <v>481800</v>
      </c>
      <c r="N8" s="16">
        <v>495900</v>
      </c>
      <c r="O8" s="16">
        <v>483875</v>
      </c>
      <c r="P8" s="16">
        <v>487809</v>
      </c>
      <c r="Q8" s="16">
        <v>489006</v>
      </c>
    </row>
    <row r="9" spans="1:17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57</v>
      </c>
      <c r="B10" s="16"/>
      <c r="C10" s="12"/>
      <c r="D10" s="12">
        <v>275152</v>
      </c>
      <c r="E10" s="12">
        <v>348818</v>
      </c>
      <c r="F10" s="12">
        <v>381586</v>
      </c>
      <c r="G10" s="12">
        <v>419025</v>
      </c>
      <c r="H10" s="12">
        <v>395396</v>
      </c>
      <c r="I10" s="12">
        <v>392621</v>
      </c>
      <c r="J10" s="14">
        <v>374972</v>
      </c>
      <c r="K10" s="13">
        <v>367584</v>
      </c>
      <c r="L10" s="16">
        <v>384003</v>
      </c>
      <c r="M10" s="16">
        <v>325884</v>
      </c>
      <c r="N10" s="16">
        <v>329385</v>
      </c>
      <c r="O10" s="16">
        <v>328463</v>
      </c>
      <c r="P10" s="16">
        <v>321781</v>
      </c>
      <c r="Q10" s="16">
        <v>339001</v>
      </c>
    </row>
    <row r="11" spans="1:17" ht="18" customHeight="1" x14ac:dyDescent="0.15">
      <c r="A11" s="16" t="s">
        <v>58</v>
      </c>
      <c r="B11" s="16"/>
      <c r="C11" s="12"/>
      <c r="D11" s="12">
        <v>38244</v>
      </c>
      <c r="E11" s="12">
        <v>42878</v>
      </c>
      <c r="F11" s="12">
        <v>39027</v>
      </c>
      <c r="G11" s="12">
        <v>27084</v>
      </c>
      <c r="H11" s="12">
        <v>29287</v>
      </c>
      <c r="I11" s="12">
        <v>35389</v>
      </c>
      <c r="J11" s="14">
        <v>35135</v>
      </c>
      <c r="K11" s="14">
        <v>30364</v>
      </c>
      <c r="L11" s="16">
        <v>24531</v>
      </c>
      <c r="M11" s="16">
        <v>17293</v>
      </c>
      <c r="N11" s="16">
        <v>18426</v>
      </c>
      <c r="O11" s="16">
        <v>16293</v>
      </c>
      <c r="P11" s="16">
        <v>18281</v>
      </c>
      <c r="Q11" s="16">
        <v>17419</v>
      </c>
    </row>
    <row r="12" spans="1:17" ht="18" customHeight="1" x14ac:dyDescent="0.15">
      <c r="A12" s="16" t="s">
        <v>59</v>
      </c>
      <c r="B12" s="16"/>
      <c r="C12" s="12"/>
      <c r="D12" s="12">
        <v>326674</v>
      </c>
      <c r="E12" s="12">
        <v>307469</v>
      </c>
      <c r="F12" s="12">
        <v>362329</v>
      </c>
      <c r="G12" s="12">
        <v>357791</v>
      </c>
      <c r="H12" s="12">
        <v>365325</v>
      </c>
      <c r="I12" s="12">
        <v>365555</v>
      </c>
      <c r="J12" s="14">
        <v>386897</v>
      </c>
      <c r="K12" s="14">
        <v>375983</v>
      </c>
      <c r="L12" s="16">
        <v>395859</v>
      </c>
      <c r="M12" s="16">
        <v>365077</v>
      </c>
      <c r="N12" s="16">
        <v>357040</v>
      </c>
      <c r="O12" s="16">
        <v>366773</v>
      </c>
      <c r="P12" s="16">
        <v>343008</v>
      </c>
      <c r="Q12" s="16">
        <v>357040</v>
      </c>
    </row>
    <row r="13" spans="1:17" ht="18" customHeight="1" x14ac:dyDescent="0.15">
      <c r="A13" s="16" t="s">
        <v>60</v>
      </c>
      <c r="B13" s="16"/>
      <c r="C13" s="12"/>
      <c r="D13" s="12">
        <v>193296</v>
      </c>
      <c r="E13" s="12">
        <v>195645</v>
      </c>
      <c r="F13" s="12">
        <v>207937</v>
      </c>
      <c r="G13" s="12">
        <v>229290</v>
      </c>
      <c r="H13" s="12">
        <v>219894</v>
      </c>
      <c r="I13" s="12">
        <v>224316</v>
      </c>
      <c r="J13" s="14">
        <v>238860</v>
      </c>
      <c r="K13" s="14">
        <v>242736</v>
      </c>
      <c r="L13" s="16">
        <v>236688</v>
      </c>
      <c r="M13" s="16">
        <v>235937</v>
      </c>
      <c r="N13" s="16">
        <v>228657</v>
      </c>
      <c r="O13" s="16">
        <v>238563</v>
      </c>
      <c r="P13" s="16">
        <v>225181</v>
      </c>
      <c r="Q13" s="16">
        <v>213875</v>
      </c>
    </row>
    <row r="14" spans="1:17" ht="18" customHeight="1" x14ac:dyDescent="0.15">
      <c r="A14" s="16" t="s">
        <v>61</v>
      </c>
      <c r="B14" s="16"/>
      <c r="C14" s="12"/>
      <c r="D14" s="12">
        <v>129982</v>
      </c>
      <c r="E14" s="12">
        <v>122125</v>
      </c>
      <c r="F14" s="12">
        <v>99744</v>
      </c>
      <c r="G14" s="12">
        <v>123861</v>
      </c>
      <c r="H14" s="12">
        <v>126174</v>
      </c>
      <c r="I14" s="12">
        <v>143061</v>
      </c>
      <c r="J14" s="14">
        <v>128022</v>
      </c>
      <c r="K14" s="14">
        <v>112200</v>
      </c>
      <c r="L14" s="16">
        <v>123204</v>
      </c>
      <c r="M14" s="16">
        <v>123374</v>
      </c>
      <c r="N14" s="16">
        <v>108837</v>
      </c>
      <c r="O14" s="16">
        <v>114884</v>
      </c>
      <c r="P14" s="16">
        <v>135478</v>
      </c>
      <c r="Q14" s="16">
        <v>129092</v>
      </c>
    </row>
    <row r="15" spans="1:17" ht="18" customHeight="1" x14ac:dyDescent="0.15">
      <c r="A15" s="16" t="s">
        <v>62</v>
      </c>
      <c r="B15" s="16"/>
      <c r="C15" s="12"/>
      <c r="D15" s="12">
        <v>416206</v>
      </c>
      <c r="E15" s="12">
        <v>428229</v>
      </c>
      <c r="F15" s="12">
        <v>202227</v>
      </c>
      <c r="G15" s="12">
        <v>131157</v>
      </c>
      <c r="H15" s="12">
        <v>95905</v>
      </c>
      <c r="I15" s="12">
        <v>84609</v>
      </c>
      <c r="J15" s="14">
        <v>67998</v>
      </c>
      <c r="K15" s="13">
        <v>2215</v>
      </c>
      <c r="L15" s="16">
        <v>48458</v>
      </c>
      <c r="M15" s="16">
        <v>56139</v>
      </c>
      <c r="N15" s="16">
        <v>39942</v>
      </c>
      <c r="O15" s="16">
        <v>75819</v>
      </c>
      <c r="P15" s="16">
        <v>185593</v>
      </c>
      <c r="Q15" s="16">
        <v>71992</v>
      </c>
    </row>
    <row r="16" spans="1:17" ht="18" customHeight="1" x14ac:dyDescent="0.15">
      <c r="A16" s="16" t="s">
        <v>63</v>
      </c>
      <c r="B16" s="16"/>
      <c r="C16" s="12"/>
      <c r="D16" s="12">
        <v>27052</v>
      </c>
      <c r="E16" s="12">
        <v>31538</v>
      </c>
      <c r="F16" s="12">
        <v>34272</v>
      </c>
      <c r="G16" s="12">
        <v>52274</v>
      </c>
      <c r="H16" s="12">
        <v>43228</v>
      </c>
      <c r="I16" s="12">
        <v>17123</v>
      </c>
      <c r="J16" s="14">
        <v>17410</v>
      </c>
      <c r="K16" s="13">
        <v>15920</v>
      </c>
      <c r="L16" s="16">
        <v>15845</v>
      </c>
      <c r="M16" s="16">
        <v>16820</v>
      </c>
      <c r="N16" s="16">
        <v>16040</v>
      </c>
      <c r="O16" s="16">
        <v>17140</v>
      </c>
      <c r="P16" s="16">
        <v>17450</v>
      </c>
      <c r="Q16" s="16">
        <v>16840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153</v>
      </c>
      <c r="B18" s="16"/>
      <c r="C18" s="12"/>
      <c r="D18" s="12">
        <v>900526</v>
      </c>
      <c r="E18" s="12">
        <v>1237075</v>
      </c>
      <c r="F18" s="12">
        <v>1198370</v>
      </c>
      <c r="G18" s="12">
        <v>734067</v>
      </c>
      <c r="H18" s="12">
        <v>794712</v>
      </c>
      <c r="I18" s="12">
        <v>689372</v>
      </c>
      <c r="J18" s="14">
        <v>963355</v>
      </c>
      <c r="K18" s="13">
        <v>778965</v>
      </c>
      <c r="L18" s="16">
        <v>661655</v>
      </c>
      <c r="M18" s="16">
        <v>445465</v>
      </c>
      <c r="N18" s="16">
        <v>386820</v>
      </c>
      <c r="O18" s="16">
        <v>384005</v>
      </c>
      <c r="P18" s="16">
        <v>133955</v>
      </c>
      <c r="Q18" s="16">
        <v>125876</v>
      </c>
    </row>
    <row r="19" spans="1:17" ht="18" customHeight="1" x14ac:dyDescent="0.15">
      <c r="A19" s="16" t="s">
        <v>65</v>
      </c>
      <c r="B19" s="16"/>
      <c r="C19" s="12"/>
      <c r="D19" s="12">
        <v>288321</v>
      </c>
      <c r="E19" s="12">
        <v>338196</v>
      </c>
      <c r="F19" s="12">
        <v>456617</v>
      </c>
      <c r="G19" s="12">
        <v>187963</v>
      </c>
      <c r="H19" s="12">
        <v>193889</v>
      </c>
      <c r="I19" s="12">
        <v>194991</v>
      </c>
      <c r="J19" s="14">
        <v>504063</v>
      </c>
      <c r="K19" s="13">
        <v>286880</v>
      </c>
      <c r="L19" s="16">
        <v>168394</v>
      </c>
      <c r="M19" s="16">
        <v>50152</v>
      </c>
      <c r="N19" s="16">
        <v>103853</v>
      </c>
      <c r="O19" s="16">
        <v>176156</v>
      </c>
      <c r="P19" s="16">
        <v>1827</v>
      </c>
      <c r="Q19" s="16">
        <v>8819</v>
      </c>
    </row>
    <row r="20" spans="1:17" ht="18" customHeight="1" x14ac:dyDescent="0.15">
      <c r="A20" s="16" t="s">
        <v>66</v>
      </c>
      <c r="B20" s="16"/>
      <c r="C20" s="12"/>
      <c r="D20" s="12">
        <v>602152</v>
      </c>
      <c r="E20" s="12">
        <v>886822</v>
      </c>
      <c r="F20" s="12">
        <v>739753</v>
      </c>
      <c r="G20" s="12">
        <v>533067</v>
      </c>
      <c r="H20" s="12">
        <v>551170</v>
      </c>
      <c r="I20" s="12">
        <v>481382</v>
      </c>
      <c r="J20" s="14">
        <v>442984</v>
      </c>
      <c r="K20" s="13">
        <v>484087</v>
      </c>
      <c r="L20" s="16">
        <v>465415</v>
      </c>
      <c r="M20" s="16">
        <v>388431</v>
      </c>
      <c r="N20" s="16">
        <v>276748</v>
      </c>
      <c r="O20" s="16">
        <v>207219</v>
      </c>
      <c r="P20" s="16">
        <v>132128</v>
      </c>
      <c r="Q20" s="16">
        <v>117057</v>
      </c>
    </row>
    <row r="21" spans="1:17" ht="18" customHeight="1" x14ac:dyDescent="0.15">
      <c r="A21" s="16" t="s">
        <v>154</v>
      </c>
      <c r="B21" s="16"/>
      <c r="C21" s="12"/>
      <c r="D21" s="12">
        <v>0</v>
      </c>
      <c r="E21" s="12">
        <v>4195</v>
      </c>
      <c r="F21" s="12">
        <v>35819</v>
      </c>
      <c r="G21" s="12">
        <v>36746</v>
      </c>
      <c r="H21" s="12">
        <v>39153</v>
      </c>
      <c r="I21" s="12">
        <v>19545</v>
      </c>
      <c r="J21" s="14">
        <v>22626</v>
      </c>
      <c r="K21" s="13">
        <v>21842</v>
      </c>
      <c r="L21" s="16">
        <v>0</v>
      </c>
      <c r="M21" s="16">
        <v>0</v>
      </c>
      <c r="N21" s="16">
        <v>24777</v>
      </c>
      <c r="O21" s="16">
        <v>1</v>
      </c>
      <c r="P21" s="16">
        <v>0</v>
      </c>
      <c r="Q21" s="16">
        <v>0</v>
      </c>
    </row>
    <row r="22" spans="1:17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Q23" si="0">SUM(B4:B22)-B5-B8-B9-B13-B19-B20</f>
        <v>0</v>
      </c>
      <c r="C23" s="12">
        <f t="shared" si="0"/>
        <v>0</v>
      </c>
      <c r="D23" s="12">
        <f t="shared" si="0"/>
        <v>3124148</v>
      </c>
      <c r="E23" s="12">
        <f t="shared" si="0"/>
        <v>3642149</v>
      </c>
      <c r="F23" s="12">
        <f t="shared" si="0"/>
        <v>3569069</v>
      </c>
      <c r="G23" s="12">
        <f t="shared" si="0"/>
        <v>3157085</v>
      </c>
      <c r="H23" s="12">
        <f t="shared" si="0"/>
        <v>3187398</v>
      </c>
      <c r="I23" s="12">
        <f t="shared" si="0"/>
        <v>3020036</v>
      </c>
      <c r="J23" s="14">
        <f t="shared" si="0"/>
        <v>3306342</v>
      </c>
      <c r="K23" s="13">
        <f t="shared" si="0"/>
        <v>3048399</v>
      </c>
      <c r="L23" s="17">
        <f t="shared" si="0"/>
        <v>3002153</v>
      </c>
      <c r="M23" s="17">
        <f t="shared" si="0"/>
        <v>2670269</v>
      </c>
      <c r="N23" s="17">
        <f t="shared" si="0"/>
        <v>2573398</v>
      </c>
      <c r="O23" s="17">
        <f t="shared" si="0"/>
        <v>2526611</v>
      </c>
      <c r="P23" s="17">
        <f t="shared" si="0"/>
        <v>2420619</v>
      </c>
      <c r="Q23" s="17">
        <f t="shared" si="0"/>
        <v>2281142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1010312</v>
      </c>
      <c r="E24" s="12">
        <f t="shared" si="1"/>
        <v>1119822</v>
      </c>
      <c r="F24" s="12">
        <f t="shared" si="1"/>
        <v>1215695</v>
      </c>
      <c r="G24" s="12">
        <f t="shared" si="1"/>
        <v>1275080</v>
      </c>
      <c r="H24" s="12">
        <f t="shared" si="1"/>
        <v>1298218</v>
      </c>
      <c r="I24" s="12">
        <f t="shared" si="1"/>
        <v>1272761</v>
      </c>
      <c r="J24" s="14">
        <f t="shared" si="1"/>
        <v>1309927</v>
      </c>
      <c r="K24" s="13">
        <f t="shared" si="1"/>
        <v>1343326</v>
      </c>
      <c r="L24" s="17">
        <f t="shared" si="1"/>
        <v>1348598</v>
      </c>
      <c r="M24" s="17">
        <f t="shared" si="1"/>
        <v>1320217</v>
      </c>
      <c r="N24" s="17">
        <f>SUM(N4:N7)-N5</f>
        <v>1292131</v>
      </c>
      <c r="O24" s="17">
        <f>SUM(O4:O7)-O5</f>
        <v>1223232</v>
      </c>
      <c r="P24" s="17">
        <f>SUM(P4:P7)-P5</f>
        <v>1265073</v>
      </c>
      <c r="Q24" s="17">
        <f>SUM(Q4:Q7)-Q5</f>
        <v>1223882</v>
      </c>
    </row>
    <row r="25" spans="1:17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900526</v>
      </c>
      <c r="E25" s="12">
        <f t="shared" si="2"/>
        <v>1241270</v>
      </c>
      <c r="F25" s="12">
        <f t="shared" si="2"/>
        <v>1234189</v>
      </c>
      <c r="G25" s="12">
        <f t="shared" si="2"/>
        <v>770813</v>
      </c>
      <c r="H25" s="12">
        <f t="shared" si="2"/>
        <v>833865</v>
      </c>
      <c r="I25" s="12">
        <f t="shared" si="2"/>
        <v>708917</v>
      </c>
      <c r="J25" s="14">
        <f t="shared" si="2"/>
        <v>985981</v>
      </c>
      <c r="K25" s="13">
        <f t="shared" si="2"/>
        <v>800807</v>
      </c>
      <c r="L25" s="17">
        <f t="shared" si="2"/>
        <v>661655</v>
      </c>
      <c r="M25" s="17">
        <f t="shared" si="2"/>
        <v>445465</v>
      </c>
      <c r="N25" s="17">
        <f>+N18+N21+N22</f>
        <v>411597</v>
      </c>
      <c r="O25" s="17">
        <f>+O18+O21+O22</f>
        <v>384007</v>
      </c>
      <c r="P25" s="17">
        <f>+P18+P21+P22</f>
        <v>133955</v>
      </c>
      <c r="Q25" s="17">
        <f>+Q18+Q21+Q22</f>
        <v>125876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[3]財政指標!$M$1</f>
        <v>足尾町</v>
      </c>
      <c r="P30" s="28"/>
      <c r="Q30" s="28" t="str">
        <f>[3]財政指標!$M$1</f>
        <v>足尾町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12" t="s">
        <v>179</v>
      </c>
      <c r="N32" s="12" t="s">
        <v>180</v>
      </c>
      <c r="O32" s="2" t="s">
        <v>245</v>
      </c>
      <c r="P32" s="2" t="s">
        <v>246</v>
      </c>
      <c r="Q32" s="2" t="s">
        <v>247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22.806121861064202</v>
      </c>
      <c r="E33" s="29">
        <f t="shared" si="3"/>
        <v>20.906063974867585</v>
      </c>
      <c r="F33" s="29">
        <f t="shared" si="3"/>
        <v>23.306498137189276</v>
      </c>
      <c r="G33" s="29">
        <f t="shared" si="3"/>
        <v>27.003897582738507</v>
      </c>
      <c r="H33" s="29">
        <f t="shared" si="3"/>
        <v>27.400782707399578</v>
      </c>
      <c r="I33" s="29">
        <f t="shared" si="3"/>
        <v>27.690299056037741</v>
      </c>
      <c r="J33" s="29">
        <f t="shared" si="3"/>
        <v>25.629351107659161</v>
      </c>
      <c r="K33" s="29">
        <f t="shared" si="3"/>
        <v>28.243776487264299</v>
      </c>
      <c r="L33" s="29">
        <f t="shared" si="3"/>
        <v>28.003469510048291</v>
      </c>
      <c r="M33" s="29">
        <f t="shared" si="3"/>
        <v>30.324472927633884</v>
      </c>
      <c r="N33" s="29">
        <f t="shared" si="3"/>
        <v>29.892189237731593</v>
      </c>
      <c r="O33" s="29">
        <f t="shared" si="3"/>
        <v>28.260662207201666</v>
      </c>
      <c r="P33" s="29">
        <f t="shared" si="3"/>
        <v>28.811432117156809</v>
      </c>
      <c r="Q33" s="29">
        <f t="shared" si="3"/>
        <v>28.253743081316291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15.70588205168257</v>
      </c>
      <c r="E34" s="29">
        <f t="shared" si="4"/>
        <v>14.730698826434613</v>
      </c>
      <c r="F34" s="29">
        <f t="shared" si="4"/>
        <v>16.052449532357038</v>
      </c>
      <c r="G34" s="29">
        <f t="shared" si="4"/>
        <v>18.667885090201882</v>
      </c>
      <c r="H34" s="29">
        <f t="shared" si="4"/>
        <v>18.685648921157632</v>
      </c>
      <c r="I34" s="29">
        <f t="shared" si="4"/>
        <v>18.874443880801419</v>
      </c>
      <c r="J34" s="29">
        <f t="shared" si="4"/>
        <v>17.587230843028337</v>
      </c>
      <c r="K34" s="29">
        <f t="shared" si="4"/>
        <v>19.42170299885284</v>
      </c>
      <c r="L34" s="29">
        <f t="shared" si="4"/>
        <v>19.056323911539486</v>
      </c>
      <c r="M34" s="29">
        <f t="shared" ref="M34:Q48" si="5">M5/M$23*100</f>
        <v>20.383789048968477</v>
      </c>
      <c r="N34" s="29">
        <f t="shared" si="5"/>
        <v>19.718481167701228</v>
      </c>
      <c r="O34" s="29">
        <f t="shared" si="5"/>
        <v>18.686889275792751</v>
      </c>
      <c r="P34" s="29">
        <f t="shared" si="5"/>
        <v>18.622839860382818</v>
      </c>
      <c r="Q34" s="29">
        <f t="shared" si="5"/>
        <v>18.68735045867377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0.66578151867325108</v>
      </c>
      <c r="E35" s="29">
        <f t="shared" si="4"/>
        <v>0.70513315078542915</v>
      </c>
      <c r="F35" s="29">
        <f t="shared" si="4"/>
        <v>0.65815482973290795</v>
      </c>
      <c r="G35" s="29">
        <f t="shared" si="4"/>
        <v>0.79345345469000672</v>
      </c>
      <c r="H35" s="29">
        <f t="shared" si="4"/>
        <v>0.85546266892305256</v>
      </c>
      <c r="I35" s="29">
        <f t="shared" si="4"/>
        <v>1.0340605211328606</v>
      </c>
      <c r="J35" s="29">
        <f t="shared" si="4"/>
        <v>0.97996516996729321</v>
      </c>
      <c r="K35" s="29">
        <f t="shared" si="4"/>
        <v>1.1398770305330765</v>
      </c>
      <c r="L35" s="29">
        <f t="shared" si="4"/>
        <v>1.1609001939608008</v>
      </c>
      <c r="M35" s="29">
        <f t="shared" si="5"/>
        <v>1.0737494986460165</v>
      </c>
      <c r="N35" s="29">
        <f t="shared" si="5"/>
        <v>1.0486524043307721</v>
      </c>
      <c r="O35" s="29">
        <f t="shared" si="5"/>
        <v>1.0021328965954792</v>
      </c>
      <c r="P35" s="29">
        <f t="shared" si="5"/>
        <v>3.2987016957232842</v>
      </c>
      <c r="Q35" s="29">
        <f t="shared" si="5"/>
        <v>3.9615245346409824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8.8668974709264727</v>
      </c>
      <c r="E36" s="29">
        <f t="shared" si="4"/>
        <v>9.1349914569667519</v>
      </c>
      <c r="F36" s="29">
        <f t="shared" si="4"/>
        <v>10.097311091491926</v>
      </c>
      <c r="G36" s="29">
        <f t="shared" si="4"/>
        <v>12.590538423894193</v>
      </c>
      <c r="H36" s="29">
        <f t="shared" si="4"/>
        <v>12.47346581757283</v>
      </c>
      <c r="I36" s="29">
        <f t="shared" si="4"/>
        <v>13.419542018704414</v>
      </c>
      <c r="J36" s="29">
        <f t="shared" si="4"/>
        <v>13.009301518112768</v>
      </c>
      <c r="K36" s="29">
        <f t="shared" si="4"/>
        <v>14.682953248574087</v>
      </c>
      <c r="L36" s="29">
        <f t="shared" si="4"/>
        <v>15.756658637984138</v>
      </c>
      <c r="M36" s="29">
        <f t="shared" si="5"/>
        <v>18.04312599217532</v>
      </c>
      <c r="N36" s="29">
        <f t="shared" si="5"/>
        <v>19.270241136427401</v>
      </c>
      <c r="O36" s="29">
        <f t="shared" si="5"/>
        <v>19.151147525281889</v>
      </c>
      <c r="P36" s="29">
        <f t="shared" si="5"/>
        <v>20.152242050483782</v>
      </c>
      <c r="Q36" s="29">
        <f t="shared" si="5"/>
        <v>21.436894327490354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8.8668974709264727</v>
      </c>
      <c r="E37" s="29">
        <f t="shared" si="4"/>
        <v>9.1349914569667519</v>
      </c>
      <c r="F37" s="29">
        <f t="shared" si="4"/>
        <v>10.097311091491926</v>
      </c>
      <c r="G37" s="29">
        <f t="shared" si="4"/>
        <v>12.590538423894193</v>
      </c>
      <c r="H37" s="29">
        <f t="shared" si="4"/>
        <v>12.47346581757283</v>
      </c>
      <c r="I37" s="29">
        <f t="shared" si="4"/>
        <v>13.419542018704414</v>
      </c>
      <c r="J37" s="29">
        <f t="shared" si="4"/>
        <v>13.009301518112768</v>
      </c>
      <c r="K37" s="29">
        <f t="shared" si="4"/>
        <v>14.682953248574087</v>
      </c>
      <c r="L37" s="29">
        <f t="shared" si="4"/>
        <v>15.756658637984138</v>
      </c>
      <c r="M37" s="29">
        <f t="shared" si="5"/>
        <v>18.04312599217532</v>
      </c>
      <c r="N37" s="29">
        <f t="shared" si="5"/>
        <v>19.270241136427401</v>
      </c>
      <c r="O37" s="29">
        <f t="shared" si="5"/>
        <v>19.151147525281889</v>
      </c>
      <c r="P37" s="29">
        <f t="shared" si="5"/>
        <v>20.152242050483782</v>
      </c>
      <c r="Q37" s="29">
        <f t="shared" si="5"/>
        <v>21.436894327490354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8.8072652127876143</v>
      </c>
      <c r="E39" s="29">
        <f t="shared" si="4"/>
        <v>9.5772578222362679</v>
      </c>
      <c r="F39" s="29">
        <f t="shared" si="4"/>
        <v>10.691471641484096</v>
      </c>
      <c r="G39" s="29">
        <f t="shared" si="4"/>
        <v>13.272528297464275</v>
      </c>
      <c r="H39" s="29">
        <f t="shared" si="4"/>
        <v>12.404977351432109</v>
      </c>
      <c r="I39" s="29">
        <f t="shared" si="4"/>
        <v>13.000540390909249</v>
      </c>
      <c r="J39" s="29">
        <f t="shared" si="4"/>
        <v>11.340992553099467</v>
      </c>
      <c r="K39" s="29">
        <f t="shared" si="4"/>
        <v>12.058264026461103</v>
      </c>
      <c r="L39" s="29">
        <f t="shared" si="4"/>
        <v>12.790920382805274</v>
      </c>
      <c r="M39" s="29">
        <f t="shared" si="5"/>
        <v>12.204163700361274</v>
      </c>
      <c r="N39" s="29">
        <f t="shared" si="5"/>
        <v>12.799613584839967</v>
      </c>
      <c r="O39" s="29">
        <f t="shared" si="5"/>
        <v>13.000141295988977</v>
      </c>
      <c r="P39" s="29">
        <f t="shared" si="5"/>
        <v>13.293335299772496</v>
      </c>
      <c r="Q39" s="29">
        <f t="shared" si="5"/>
        <v>14.86102136561424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1.2241417500067218</v>
      </c>
      <c r="E40" s="29">
        <f t="shared" si="4"/>
        <v>1.1772719896961932</v>
      </c>
      <c r="F40" s="29">
        <f t="shared" si="4"/>
        <v>1.0934784393353001</v>
      </c>
      <c r="G40" s="29">
        <f t="shared" si="4"/>
        <v>0.85787997472351862</v>
      </c>
      <c r="H40" s="29">
        <f t="shared" si="4"/>
        <v>0.91883724592912464</v>
      </c>
      <c r="I40" s="29">
        <f t="shared" si="4"/>
        <v>1.1718072234900512</v>
      </c>
      <c r="J40" s="29">
        <f t="shared" si="4"/>
        <v>1.0626547404956899</v>
      </c>
      <c r="K40" s="29">
        <f t="shared" si="4"/>
        <v>0.9960638354756054</v>
      </c>
      <c r="L40" s="29">
        <f t="shared" si="4"/>
        <v>0.81711358481729623</v>
      </c>
      <c r="M40" s="29">
        <f t="shared" si="5"/>
        <v>0.64761265625298425</v>
      </c>
      <c r="N40" s="29">
        <f t="shared" si="5"/>
        <v>0.71601827622466474</v>
      </c>
      <c r="O40" s="29">
        <f t="shared" si="5"/>
        <v>0.64485589590166426</v>
      </c>
      <c r="P40" s="29">
        <f t="shared" si="5"/>
        <v>0.75522004908661799</v>
      </c>
      <c r="Q40" s="29">
        <f t="shared" si="5"/>
        <v>0.76360875386100469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10.456418838032002</v>
      </c>
      <c r="E41" s="29">
        <f t="shared" si="4"/>
        <v>8.4419665422803956</v>
      </c>
      <c r="F41" s="29">
        <f t="shared" si="4"/>
        <v>10.151919169957207</v>
      </c>
      <c r="G41" s="29">
        <f t="shared" si="4"/>
        <v>11.332954291696296</v>
      </c>
      <c r="H41" s="29">
        <f t="shared" si="4"/>
        <v>11.461543239971915</v>
      </c>
      <c r="I41" s="29">
        <f t="shared" si="4"/>
        <v>12.104325908697778</v>
      </c>
      <c r="J41" s="29">
        <f t="shared" si="4"/>
        <v>11.701663046351527</v>
      </c>
      <c r="K41" s="29">
        <f t="shared" si="4"/>
        <v>12.333785701937312</v>
      </c>
      <c r="L41" s="29">
        <f t="shared" si="4"/>
        <v>13.185836964338593</v>
      </c>
      <c r="M41" s="29">
        <f t="shared" si="5"/>
        <v>13.671918447167682</v>
      </c>
      <c r="N41" s="29">
        <f t="shared" si="5"/>
        <v>13.874262745210808</v>
      </c>
      <c r="O41" s="29">
        <f t="shared" si="5"/>
        <v>14.516401614652988</v>
      </c>
      <c r="P41" s="29">
        <f t="shared" si="5"/>
        <v>14.170259755872362</v>
      </c>
      <c r="Q41" s="29">
        <f t="shared" si="5"/>
        <v>15.65180948840537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6.1871588669934976</v>
      </c>
      <c r="E42" s="29">
        <f t="shared" si="4"/>
        <v>5.3716912734761815</v>
      </c>
      <c r="F42" s="29">
        <f t="shared" si="4"/>
        <v>5.8260851779553713</v>
      </c>
      <c r="G42" s="29">
        <f t="shared" si="4"/>
        <v>7.2627122804739184</v>
      </c>
      <c r="H42" s="29">
        <f t="shared" si="4"/>
        <v>6.8988560575114874</v>
      </c>
      <c r="I42" s="29">
        <f t="shared" si="4"/>
        <v>7.4275935783546947</v>
      </c>
      <c r="J42" s="29">
        <f t="shared" si="4"/>
        <v>7.2242980308752092</v>
      </c>
      <c r="K42" s="29">
        <f t="shared" si="4"/>
        <v>7.9627371613755287</v>
      </c>
      <c r="L42" s="29">
        <f t="shared" si="4"/>
        <v>7.8839419576550567</v>
      </c>
      <c r="M42" s="29">
        <f t="shared" si="5"/>
        <v>8.8357015716394116</v>
      </c>
      <c r="N42" s="29">
        <f t="shared" si="5"/>
        <v>8.8854114287801576</v>
      </c>
      <c r="O42" s="29">
        <f t="shared" si="5"/>
        <v>9.4420154111574757</v>
      </c>
      <c r="P42" s="29">
        <f t="shared" si="5"/>
        <v>9.302620528055014</v>
      </c>
      <c r="Q42" s="29">
        <f t="shared" si="5"/>
        <v>9.3757863385970719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4.1605583346243522</v>
      </c>
      <c r="E43" s="29">
        <f t="shared" si="4"/>
        <v>3.3531027972771019</v>
      </c>
      <c r="F43" s="29">
        <f t="shared" si="4"/>
        <v>2.7946783881174615</v>
      </c>
      <c r="G43" s="29">
        <f t="shared" si="4"/>
        <v>3.9232709920702167</v>
      </c>
      <c r="H43" s="29">
        <f t="shared" si="4"/>
        <v>3.9585266728535315</v>
      </c>
      <c r="I43" s="29">
        <f t="shared" si="4"/>
        <v>4.7370627370004854</v>
      </c>
      <c r="J43" s="29">
        <f t="shared" si="4"/>
        <v>3.8720132400096543</v>
      </c>
      <c r="K43" s="29">
        <f t="shared" si="4"/>
        <v>3.6806205486880161</v>
      </c>
      <c r="L43" s="29">
        <f t="shared" si="4"/>
        <v>4.1038548002050526</v>
      </c>
      <c r="M43" s="29">
        <f t="shared" si="5"/>
        <v>4.6202835744263968</v>
      </c>
      <c r="N43" s="29">
        <f t="shared" si="5"/>
        <v>4.2293108178369616</v>
      </c>
      <c r="O43" s="29">
        <f t="shared" si="5"/>
        <v>4.5469603354058066</v>
      </c>
      <c r="P43" s="29">
        <f t="shared" si="5"/>
        <v>5.5968328762188513</v>
      </c>
      <c r="Q43" s="29">
        <f t="shared" si="5"/>
        <v>5.6590953127863148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13.322224171198036</v>
      </c>
      <c r="E44" s="29">
        <f t="shared" si="4"/>
        <v>11.757591465917512</v>
      </c>
      <c r="F44" s="29">
        <f t="shared" si="4"/>
        <v>5.6660994786035239</v>
      </c>
      <c r="G44" s="29">
        <f t="shared" si="4"/>
        <v>4.1543702497715458</v>
      </c>
      <c r="H44" s="29">
        <f t="shared" si="4"/>
        <v>3.0088805979046231</v>
      </c>
      <c r="I44" s="29">
        <f t="shared" si="4"/>
        <v>2.8015891201296936</v>
      </c>
      <c r="J44" s="29">
        <f t="shared" si="4"/>
        <v>2.0565930566166477</v>
      </c>
      <c r="K44" s="29">
        <f t="shared" si="4"/>
        <v>7.2661091937111913E-2</v>
      </c>
      <c r="L44" s="29">
        <f t="shared" si="4"/>
        <v>1.6141082749613362</v>
      </c>
      <c r="M44" s="29">
        <f t="shared" si="5"/>
        <v>2.102372457606331</v>
      </c>
      <c r="N44" s="29">
        <f t="shared" si="5"/>
        <v>1.5521112552352958</v>
      </c>
      <c r="O44" s="29">
        <f t="shared" si="5"/>
        <v>3.0008180919025524</v>
      </c>
      <c r="P44" s="29">
        <f t="shared" si="5"/>
        <v>7.6671710830989923</v>
      </c>
      <c r="Q44" s="29">
        <f t="shared" si="5"/>
        <v>3.1559631097055769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0.86590007899753785</v>
      </c>
      <c r="E45" s="29">
        <f t="shared" si="4"/>
        <v>0.86591734714862012</v>
      </c>
      <c r="F45" s="29">
        <f t="shared" si="4"/>
        <v>0.96025041824632695</v>
      </c>
      <c r="G45" s="29">
        <f t="shared" si="4"/>
        <v>1.6557678998189787</v>
      </c>
      <c r="H45" s="29">
        <f t="shared" si="4"/>
        <v>1.3562159479299416</v>
      </c>
      <c r="I45" s="29">
        <f t="shared" si="4"/>
        <v>0.56697999626494522</v>
      </c>
      <c r="J45" s="29">
        <f t="shared" si="4"/>
        <v>0.52656379769545925</v>
      </c>
      <c r="K45" s="29">
        <f t="shared" si="4"/>
        <v>0.52224134701526936</v>
      </c>
      <c r="L45" s="29">
        <f t="shared" si="4"/>
        <v>0.52778789089030442</v>
      </c>
      <c r="M45" s="29">
        <f t="shared" si="5"/>
        <v>0.62989908507345138</v>
      </c>
      <c r="N45" s="29">
        <f t="shared" si="5"/>
        <v>0.62330039892779898</v>
      </c>
      <c r="O45" s="29">
        <f t="shared" si="5"/>
        <v>0.67837906191336939</v>
      </c>
      <c r="P45" s="29">
        <f t="shared" si="5"/>
        <v>0.72088998723053899</v>
      </c>
      <c r="Q45" s="29">
        <f t="shared" si="5"/>
        <v>0.73822673029561514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28.824690763689816</v>
      </c>
      <c r="E47" s="29">
        <f t="shared" si="4"/>
        <v>33.96552420013569</v>
      </c>
      <c r="F47" s="29">
        <f t="shared" si="4"/>
        <v>33.576543350660913</v>
      </c>
      <c r="G47" s="29">
        <f t="shared" si="4"/>
        <v>23.251417050855459</v>
      </c>
      <c r="H47" s="29">
        <f t="shared" si="4"/>
        <v>24.932939030519567</v>
      </c>
      <c r="I47" s="29">
        <f t="shared" si="4"/>
        <v>22.826615311870455</v>
      </c>
      <c r="J47" s="29">
        <f t="shared" si="4"/>
        <v>29.136580547323899</v>
      </c>
      <c r="K47" s="29">
        <f t="shared" si="4"/>
        <v>25.553249426994302</v>
      </c>
      <c r="L47" s="29">
        <f t="shared" si="4"/>
        <v>22.039349759988916</v>
      </c>
      <c r="M47" s="29">
        <f t="shared" si="5"/>
        <v>16.682401660656659</v>
      </c>
      <c r="N47" s="29">
        <f t="shared" si="5"/>
        <v>15.031487550701447</v>
      </c>
      <c r="O47" s="29">
        <f t="shared" si="5"/>
        <v>15.198421917738822</v>
      </c>
      <c r="P47" s="29">
        <f t="shared" si="5"/>
        <v>5.5339150853562664</v>
      </c>
      <c r="Q47" s="29">
        <f t="shared" si="5"/>
        <v>5.5181132958842545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9.2287881367976166</v>
      </c>
      <c r="E48" s="29">
        <f t="shared" si="4"/>
        <v>9.2856168157865042</v>
      </c>
      <c r="F48" s="29">
        <f t="shared" si="4"/>
        <v>12.793728560585407</v>
      </c>
      <c r="G48" s="29">
        <f t="shared" si="4"/>
        <v>5.9536882915727638</v>
      </c>
      <c r="H48" s="29">
        <f t="shared" si="4"/>
        <v>6.0829868124407431</v>
      </c>
      <c r="I48" s="29">
        <f t="shared" si="4"/>
        <v>6.4565786633007018</v>
      </c>
      <c r="J48" s="29">
        <f t="shared" si="4"/>
        <v>15.245337596655157</v>
      </c>
      <c r="K48" s="29">
        <f t="shared" si="4"/>
        <v>9.4108415597826927</v>
      </c>
      <c r="L48" s="29">
        <f t="shared" si="4"/>
        <v>5.6091078635898972</v>
      </c>
      <c r="M48" s="29">
        <f t="shared" si="5"/>
        <v>1.8781628367778678</v>
      </c>
      <c r="N48" s="29">
        <f t="shared" si="5"/>
        <v>4.0356369282948075</v>
      </c>
      <c r="O48" s="29">
        <f t="shared" si="5"/>
        <v>6.9720269562667152</v>
      </c>
      <c r="P48" s="29">
        <f t="shared" si="5"/>
        <v>7.5476561986830643E-2</v>
      </c>
      <c r="Q48" s="29">
        <f t="shared" si="5"/>
        <v>0.38660460418509679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19.274118895775743</v>
      </c>
      <c r="E49" s="29">
        <f t="shared" si="4"/>
        <v>24.348866562021488</v>
      </c>
      <c r="F49" s="29">
        <f t="shared" si="4"/>
        <v>20.726777767535456</v>
      </c>
      <c r="G49" s="29">
        <f t="shared" si="4"/>
        <v>16.884784540169175</v>
      </c>
      <c r="H49" s="29">
        <f t="shared" si="4"/>
        <v>17.292161192295406</v>
      </c>
      <c r="I49" s="29">
        <f t="shared" si="4"/>
        <v>15.9396113158916</v>
      </c>
      <c r="J49" s="29">
        <f t="shared" si="4"/>
        <v>13.398009038387437</v>
      </c>
      <c r="K49" s="29">
        <f t="shared" si="4"/>
        <v>15.880040637724917</v>
      </c>
      <c r="L49" s="29">
        <f t="shared" si="4"/>
        <v>15.502707556876683</v>
      </c>
      <c r="M49" s="29">
        <f t="shared" si="4"/>
        <v>14.546511980628168</v>
      </c>
      <c r="N49" s="29">
        <f t="shared" si="4"/>
        <v>10.754185710877213</v>
      </c>
      <c r="O49" s="29">
        <f t="shared" si="4"/>
        <v>8.2014603751824087</v>
      </c>
      <c r="P49" s="29">
        <f t="shared" si="4"/>
        <v>5.4584385233694359</v>
      </c>
      <c r="Q49" s="29">
        <f t="shared" si="4"/>
        <v>5.1315086916991577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0</v>
      </c>
      <c r="E50" s="29">
        <f t="shared" si="6"/>
        <v>0.115179252688454</v>
      </c>
      <c r="F50" s="29">
        <f t="shared" si="6"/>
        <v>1.0035950551810568</v>
      </c>
      <c r="G50" s="29">
        <f t="shared" si="6"/>
        <v>1.1639217822770056</v>
      </c>
      <c r="H50" s="29">
        <f t="shared" si="6"/>
        <v>1.2283687195637318</v>
      </c>
      <c r="I50" s="29">
        <f t="shared" si="6"/>
        <v>0.64717771576232863</v>
      </c>
      <c r="J50" s="29">
        <f t="shared" si="6"/>
        <v>0.68432122266843542</v>
      </c>
      <c r="K50" s="29">
        <f t="shared" si="6"/>
        <v>0.71650725511981872</v>
      </c>
      <c r="L50" s="29">
        <f t="shared" si="6"/>
        <v>0</v>
      </c>
      <c r="M50" s="29">
        <f t="shared" si="6"/>
        <v>0</v>
      </c>
      <c r="N50" s="29">
        <f t="shared" si="6"/>
        <v>0.96281259253329643</v>
      </c>
      <c r="O50" s="29">
        <f t="shared" si="6"/>
        <v>3.9578708396345936E-5</v>
      </c>
      <c r="P50" s="29">
        <f t="shared" si="6"/>
        <v>0</v>
      </c>
      <c r="Q50" s="29">
        <f t="shared" si="6"/>
        <v>0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3.9578708396345936E-5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100.00000000000004</v>
      </c>
      <c r="E52" s="20">
        <f t="shared" si="7"/>
        <v>100.00000000000001</v>
      </c>
      <c r="F52" s="20">
        <f t="shared" si="7"/>
        <v>100</v>
      </c>
      <c r="G52" s="20">
        <f t="shared" si="7"/>
        <v>100</v>
      </c>
      <c r="H52" s="20">
        <f t="shared" si="7"/>
        <v>99.999999999999986</v>
      </c>
      <c r="I52" s="20">
        <f t="shared" si="7"/>
        <v>100</v>
      </c>
      <c r="J52" s="21">
        <f t="shared" si="7"/>
        <v>100</v>
      </c>
      <c r="K52" s="75">
        <f t="shared" si="7"/>
        <v>99.999999999999986</v>
      </c>
      <c r="L52" s="30">
        <f t="shared" si="7"/>
        <v>99.999999999999957</v>
      </c>
      <c r="M52" s="30">
        <f>SUM(M33:M51)-M34-M37-M38-M42-M48-M49</f>
        <v>100.00000000000001</v>
      </c>
      <c r="N52" s="30">
        <f>SUM(N33:N51)-N34-N37-N38-N42-N48-N49</f>
        <v>100.00000000000001</v>
      </c>
      <c r="O52" s="30">
        <f>SUM(O33:O51)-O34-O37-O38-O42-O48-O49</f>
        <v>100.00000000000003</v>
      </c>
      <c r="P52" s="30">
        <f>SUM(P33:P51)-P34-P37-P38-P42-P48-P49</f>
        <v>99.999999999999972</v>
      </c>
      <c r="Q52" s="30">
        <f>SUM(Q33:Q51)-Q34-Q37-Q38-Q42-Q48-Q49</f>
        <v>100.00000000000003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32.338800850663922</v>
      </c>
      <c r="E53" s="20">
        <f t="shared" si="8"/>
        <v>30.746188582619766</v>
      </c>
      <c r="F53" s="20">
        <f t="shared" si="8"/>
        <v>34.061964058414105</v>
      </c>
      <c r="G53" s="20">
        <f t="shared" si="8"/>
        <v>40.387889461322715</v>
      </c>
      <c r="H53" s="20">
        <f t="shared" si="8"/>
        <v>40.729711193895454</v>
      </c>
      <c r="I53" s="20">
        <f t="shared" si="8"/>
        <v>42.143901595875008</v>
      </c>
      <c r="J53" s="21">
        <f t="shared" si="8"/>
        <v>39.618617795739226</v>
      </c>
      <c r="K53" s="75">
        <f t="shared" si="8"/>
        <v>44.066606766371464</v>
      </c>
      <c r="L53" s="30">
        <f t="shared" si="8"/>
        <v>44.921028341993228</v>
      </c>
      <c r="M53" s="30">
        <f t="shared" si="8"/>
        <v>49.44134841845522</v>
      </c>
      <c r="N53" s="30">
        <f>SUM(N33:N36)-N34</f>
        <v>50.211082778489768</v>
      </c>
      <c r="O53" s="30">
        <f>SUM(O33:O36)-O34</f>
        <v>48.413942629079031</v>
      </c>
      <c r="P53" s="30">
        <f>SUM(P33:P36)-P34</f>
        <v>52.262375863363864</v>
      </c>
      <c r="Q53" s="30">
        <f>SUM(Q33:Q36)-Q34</f>
        <v>53.652161943447631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28.824690763689816</v>
      </c>
      <c r="E54" s="20">
        <f t="shared" si="9"/>
        <v>34.080703452824146</v>
      </c>
      <c r="F54" s="20">
        <f t="shared" si="9"/>
        <v>34.580138405841971</v>
      </c>
      <c r="G54" s="20">
        <f t="shared" si="9"/>
        <v>24.415338833132463</v>
      </c>
      <c r="H54" s="20">
        <f t="shared" si="9"/>
        <v>26.161307750083299</v>
      </c>
      <c r="I54" s="20">
        <f t="shared" si="9"/>
        <v>23.473793027632784</v>
      </c>
      <c r="J54" s="21">
        <f t="shared" si="9"/>
        <v>29.820901769992332</v>
      </c>
      <c r="K54" s="75">
        <f t="shared" si="9"/>
        <v>26.269756682114121</v>
      </c>
      <c r="L54" s="30">
        <f t="shared" si="9"/>
        <v>22.039349759988916</v>
      </c>
      <c r="M54" s="30">
        <f>+M47+M50+M51</f>
        <v>16.682401660656659</v>
      </c>
      <c r="N54" s="30">
        <f>+N47+N50+N51</f>
        <v>15.994300143234744</v>
      </c>
      <c r="O54" s="30">
        <f>+O47+O50+O51</f>
        <v>15.198501075155614</v>
      </c>
      <c r="P54" s="30">
        <f>+P47+P50+P51</f>
        <v>5.5339150853562664</v>
      </c>
      <c r="Q54" s="30">
        <f>+Q47+Q50+Q51</f>
        <v>5.5181132958842545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[4]財政指標!$M$1</f>
        <v>栗山村</v>
      </c>
      <c r="P1" s="28" t="str">
        <f>[4]財政指標!$M$1</f>
        <v>栗山村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6" t="s">
        <v>51</v>
      </c>
      <c r="B4" s="16"/>
      <c r="C4" s="12"/>
      <c r="D4" s="12">
        <v>908962</v>
      </c>
      <c r="E4" s="12">
        <v>974537</v>
      </c>
      <c r="F4" s="12">
        <v>997999</v>
      </c>
      <c r="G4" s="12">
        <v>1062156</v>
      </c>
      <c r="H4" s="12">
        <v>1109024</v>
      </c>
      <c r="I4" s="12">
        <v>1119519</v>
      </c>
      <c r="J4" s="14">
        <v>1124988</v>
      </c>
      <c r="K4" s="13">
        <v>1142702</v>
      </c>
      <c r="L4" s="16">
        <v>1144348</v>
      </c>
      <c r="M4" s="16">
        <v>1142209</v>
      </c>
      <c r="N4" s="16">
        <v>1123727</v>
      </c>
      <c r="O4" s="16">
        <v>1084424</v>
      </c>
      <c r="P4" s="16">
        <v>1089674</v>
      </c>
      <c r="Q4" s="16">
        <v>1010435</v>
      </c>
    </row>
    <row r="5" spans="1:17" ht="18" customHeight="1" x14ac:dyDescent="0.15">
      <c r="A5" s="16" t="s">
        <v>52</v>
      </c>
      <c r="B5" s="16"/>
      <c r="C5" s="12"/>
      <c r="D5" s="12">
        <v>667414</v>
      </c>
      <c r="E5" s="12">
        <v>705457</v>
      </c>
      <c r="F5" s="12">
        <v>730415</v>
      </c>
      <c r="G5" s="12">
        <v>763372</v>
      </c>
      <c r="H5" s="12">
        <v>815351</v>
      </c>
      <c r="I5" s="12">
        <v>823015</v>
      </c>
      <c r="J5" s="14">
        <v>820631</v>
      </c>
      <c r="K5" s="13">
        <v>827107</v>
      </c>
      <c r="L5" s="16">
        <v>822786</v>
      </c>
      <c r="M5" s="16">
        <v>830154</v>
      </c>
      <c r="N5" s="16">
        <v>807396</v>
      </c>
      <c r="O5" s="16">
        <v>767893</v>
      </c>
      <c r="P5" s="16">
        <v>755396</v>
      </c>
      <c r="Q5" s="16">
        <v>704138</v>
      </c>
    </row>
    <row r="6" spans="1:17" ht="18" customHeight="1" x14ac:dyDescent="0.15">
      <c r="A6" s="16" t="s">
        <v>53</v>
      </c>
      <c r="B6" s="16"/>
      <c r="C6" s="12"/>
      <c r="D6" s="12">
        <v>7678</v>
      </c>
      <c r="E6" s="12">
        <v>9166</v>
      </c>
      <c r="F6" s="12">
        <v>17458</v>
      </c>
      <c r="G6" s="12">
        <v>18084</v>
      </c>
      <c r="H6" s="12">
        <v>24633</v>
      </c>
      <c r="I6" s="12">
        <v>23938</v>
      </c>
      <c r="J6" s="14">
        <v>35454</v>
      </c>
      <c r="K6" s="74">
        <v>46368</v>
      </c>
      <c r="L6" s="16">
        <v>44618</v>
      </c>
      <c r="M6" s="16">
        <v>16833</v>
      </c>
      <c r="N6" s="16">
        <v>16372</v>
      </c>
      <c r="O6" s="16">
        <v>15805</v>
      </c>
      <c r="P6" s="16">
        <v>27512</v>
      </c>
      <c r="Q6" s="16">
        <v>32783</v>
      </c>
    </row>
    <row r="7" spans="1:17" ht="18" customHeight="1" x14ac:dyDescent="0.15">
      <c r="A7" s="16" t="s">
        <v>54</v>
      </c>
      <c r="B7" s="16"/>
      <c r="C7" s="12"/>
      <c r="D7" s="12">
        <v>397026</v>
      </c>
      <c r="E7" s="12">
        <v>411139</v>
      </c>
      <c r="F7" s="12">
        <v>414836</v>
      </c>
      <c r="G7" s="12">
        <v>435498</v>
      </c>
      <c r="H7" s="12">
        <v>469065</v>
      </c>
      <c r="I7" s="12">
        <v>495903</v>
      </c>
      <c r="J7" s="14">
        <v>538437</v>
      </c>
      <c r="K7" s="13">
        <v>537320</v>
      </c>
      <c r="L7" s="16">
        <v>570022</v>
      </c>
      <c r="M7" s="16">
        <v>560542</v>
      </c>
      <c r="N7" s="16">
        <v>560918</v>
      </c>
      <c r="O7" s="16">
        <v>586346</v>
      </c>
      <c r="P7" s="16">
        <v>596440</v>
      </c>
      <c r="Q7" s="16">
        <v>570021</v>
      </c>
    </row>
    <row r="8" spans="1:17" ht="18" customHeight="1" x14ac:dyDescent="0.15">
      <c r="A8" s="16" t="s">
        <v>55</v>
      </c>
      <c r="B8" s="16"/>
      <c r="C8" s="12"/>
      <c r="D8" s="12">
        <v>386031</v>
      </c>
      <c r="E8" s="12">
        <v>410403</v>
      </c>
      <c r="F8" s="12">
        <v>412508</v>
      </c>
      <c r="G8" s="12">
        <v>429304</v>
      </c>
      <c r="H8" s="12">
        <v>468545</v>
      </c>
      <c r="I8" s="12">
        <v>494715</v>
      </c>
      <c r="J8" s="14">
        <v>536952</v>
      </c>
      <c r="K8" s="13">
        <v>535695</v>
      </c>
      <c r="L8" s="16">
        <v>566599</v>
      </c>
      <c r="M8" s="16">
        <v>559516</v>
      </c>
      <c r="N8" s="16">
        <v>559022</v>
      </c>
      <c r="O8" s="16">
        <v>584727</v>
      </c>
      <c r="P8" s="16">
        <v>595817</v>
      </c>
      <c r="Q8" s="16">
        <v>569418</v>
      </c>
    </row>
    <row r="9" spans="1:17" ht="18" customHeight="1" x14ac:dyDescent="0.15">
      <c r="A9" s="16" t="s">
        <v>56</v>
      </c>
      <c r="B9" s="16"/>
      <c r="C9" s="12"/>
      <c r="D9" s="12">
        <v>10995</v>
      </c>
      <c r="E9" s="12">
        <v>736</v>
      </c>
      <c r="F9" s="12">
        <v>2328</v>
      </c>
      <c r="G9" s="12">
        <v>6194</v>
      </c>
      <c r="H9" s="12">
        <v>520</v>
      </c>
      <c r="I9" s="12">
        <v>1188</v>
      </c>
      <c r="J9" s="14">
        <v>1485</v>
      </c>
      <c r="K9" s="13">
        <v>1625</v>
      </c>
      <c r="L9" s="16">
        <v>3423</v>
      </c>
      <c r="M9" s="16">
        <v>1026</v>
      </c>
      <c r="N9" s="16">
        <v>1896</v>
      </c>
      <c r="O9" s="16">
        <v>1619</v>
      </c>
      <c r="P9" s="16">
        <v>623</v>
      </c>
      <c r="Q9" s="16">
        <v>603</v>
      </c>
    </row>
    <row r="10" spans="1:17" ht="18" customHeight="1" x14ac:dyDescent="0.15">
      <c r="A10" s="16" t="s">
        <v>57</v>
      </c>
      <c r="B10" s="16"/>
      <c r="C10" s="12"/>
      <c r="D10" s="12">
        <v>350415</v>
      </c>
      <c r="E10" s="12">
        <v>388176</v>
      </c>
      <c r="F10" s="12">
        <v>421537</v>
      </c>
      <c r="G10" s="12">
        <v>452349</v>
      </c>
      <c r="H10" s="12">
        <v>443130</v>
      </c>
      <c r="I10" s="12">
        <v>433508</v>
      </c>
      <c r="J10" s="14">
        <v>406718</v>
      </c>
      <c r="K10" s="13">
        <v>397418</v>
      </c>
      <c r="L10" s="16">
        <v>375900</v>
      </c>
      <c r="M10" s="16">
        <v>404409</v>
      </c>
      <c r="N10" s="16">
        <v>370523</v>
      </c>
      <c r="O10" s="16">
        <v>397009</v>
      </c>
      <c r="P10" s="16">
        <v>384891</v>
      </c>
      <c r="Q10" s="16">
        <v>347910</v>
      </c>
    </row>
    <row r="11" spans="1:17" ht="18" customHeight="1" x14ac:dyDescent="0.15">
      <c r="A11" s="16" t="s">
        <v>58</v>
      </c>
      <c r="B11" s="16"/>
      <c r="C11" s="12"/>
      <c r="D11" s="12">
        <v>77295</v>
      </c>
      <c r="E11" s="12">
        <v>80836</v>
      </c>
      <c r="F11" s="12">
        <v>74412</v>
      </c>
      <c r="G11" s="12">
        <v>71981</v>
      </c>
      <c r="H11" s="12">
        <v>91762</v>
      </c>
      <c r="I11" s="12">
        <v>57132</v>
      </c>
      <c r="J11" s="14">
        <v>85949</v>
      </c>
      <c r="K11" s="14">
        <v>58942</v>
      </c>
      <c r="L11" s="16">
        <v>55920</v>
      </c>
      <c r="M11" s="16">
        <v>58161</v>
      </c>
      <c r="N11" s="16">
        <v>61779</v>
      </c>
      <c r="O11" s="16">
        <v>55767</v>
      </c>
      <c r="P11" s="16">
        <v>44311</v>
      </c>
      <c r="Q11" s="16">
        <v>55956</v>
      </c>
    </row>
    <row r="12" spans="1:17" ht="18" customHeight="1" x14ac:dyDescent="0.15">
      <c r="A12" s="16" t="s">
        <v>59</v>
      </c>
      <c r="B12" s="16"/>
      <c r="C12" s="12"/>
      <c r="D12" s="12">
        <v>221778</v>
      </c>
      <c r="E12" s="12">
        <v>211202</v>
      </c>
      <c r="F12" s="12">
        <v>236222</v>
      </c>
      <c r="G12" s="12">
        <v>241081</v>
      </c>
      <c r="H12" s="12">
        <v>260956</v>
      </c>
      <c r="I12" s="12">
        <v>257129</v>
      </c>
      <c r="J12" s="14">
        <v>320709</v>
      </c>
      <c r="K12" s="14">
        <v>352059</v>
      </c>
      <c r="L12" s="16">
        <v>462737</v>
      </c>
      <c r="M12" s="16">
        <v>413031</v>
      </c>
      <c r="N12" s="16">
        <v>426228</v>
      </c>
      <c r="O12" s="16">
        <v>437081</v>
      </c>
      <c r="P12" s="16">
        <v>467123</v>
      </c>
      <c r="Q12" s="16">
        <v>563689</v>
      </c>
    </row>
    <row r="13" spans="1:17" ht="18" customHeight="1" x14ac:dyDescent="0.15">
      <c r="A13" s="16" t="s">
        <v>60</v>
      </c>
      <c r="B13" s="16"/>
      <c r="C13" s="12"/>
      <c r="D13" s="12">
        <v>32660</v>
      </c>
      <c r="E13" s="12">
        <v>32547</v>
      </c>
      <c r="F13" s="12">
        <v>43880</v>
      </c>
      <c r="G13" s="12">
        <v>41043</v>
      </c>
      <c r="H13" s="12">
        <v>42690</v>
      </c>
      <c r="I13" s="12">
        <v>44467</v>
      </c>
      <c r="J13" s="14">
        <v>46078</v>
      </c>
      <c r="K13" s="14">
        <v>50055</v>
      </c>
      <c r="L13" s="16">
        <v>49995</v>
      </c>
      <c r="M13" s="16">
        <v>49857</v>
      </c>
      <c r="N13" s="16">
        <v>50997</v>
      </c>
      <c r="O13" s="16">
        <v>54826</v>
      </c>
      <c r="P13" s="16">
        <v>55564</v>
      </c>
      <c r="Q13" s="16">
        <v>51444</v>
      </c>
    </row>
    <row r="14" spans="1:17" ht="18" customHeight="1" x14ac:dyDescent="0.15">
      <c r="A14" s="16" t="s">
        <v>61</v>
      </c>
      <c r="B14" s="16"/>
      <c r="C14" s="12"/>
      <c r="D14" s="12">
        <v>255144</v>
      </c>
      <c r="E14" s="12">
        <v>213858</v>
      </c>
      <c r="F14" s="12">
        <v>176512</v>
      </c>
      <c r="G14" s="12">
        <v>229583</v>
      </c>
      <c r="H14" s="12">
        <v>185642</v>
      </c>
      <c r="I14" s="12">
        <v>167751</v>
      </c>
      <c r="J14" s="14">
        <v>130377</v>
      </c>
      <c r="K14" s="14">
        <v>191778</v>
      </c>
      <c r="L14" s="16">
        <v>105778</v>
      </c>
      <c r="M14" s="16">
        <v>450563</v>
      </c>
      <c r="N14" s="16">
        <v>400490</v>
      </c>
      <c r="O14" s="16">
        <v>162137</v>
      </c>
      <c r="P14" s="16">
        <v>186038</v>
      </c>
      <c r="Q14" s="16">
        <v>159714</v>
      </c>
    </row>
    <row r="15" spans="1:17" ht="18" customHeight="1" x14ac:dyDescent="0.15">
      <c r="A15" s="16" t="s">
        <v>62</v>
      </c>
      <c r="B15" s="16"/>
      <c r="C15" s="12"/>
      <c r="D15" s="12">
        <v>65014</v>
      </c>
      <c r="E15" s="12">
        <v>131720</v>
      </c>
      <c r="F15" s="12">
        <v>152174</v>
      </c>
      <c r="G15" s="12">
        <v>16672</v>
      </c>
      <c r="H15" s="12">
        <v>117960</v>
      </c>
      <c r="I15" s="12">
        <v>2072</v>
      </c>
      <c r="J15" s="14">
        <v>8096</v>
      </c>
      <c r="K15" s="13">
        <v>22</v>
      </c>
      <c r="L15" s="16">
        <v>101060</v>
      </c>
      <c r="M15" s="16">
        <v>252582</v>
      </c>
      <c r="N15" s="16">
        <v>64491</v>
      </c>
      <c r="O15" s="16">
        <v>64289</v>
      </c>
      <c r="P15" s="16">
        <v>535225</v>
      </c>
      <c r="Q15" s="16">
        <v>64291</v>
      </c>
    </row>
    <row r="16" spans="1:17" ht="18" customHeight="1" x14ac:dyDescent="0.15">
      <c r="A16" s="16" t="s">
        <v>63</v>
      </c>
      <c r="B16" s="16"/>
      <c r="C16" s="12"/>
      <c r="D16" s="12">
        <v>22510</v>
      </c>
      <c r="E16" s="12">
        <v>23580</v>
      </c>
      <c r="F16" s="12">
        <v>25020</v>
      </c>
      <c r="G16" s="12">
        <v>28300</v>
      </c>
      <c r="H16" s="12">
        <v>49147</v>
      </c>
      <c r="I16" s="12">
        <v>46802</v>
      </c>
      <c r="J16" s="14">
        <v>27480</v>
      </c>
      <c r="K16" s="13">
        <v>27120</v>
      </c>
      <c r="L16" s="16">
        <v>24600</v>
      </c>
      <c r="M16" s="16">
        <v>24600</v>
      </c>
      <c r="N16" s="16">
        <v>25320</v>
      </c>
      <c r="O16" s="16">
        <v>24240</v>
      </c>
      <c r="P16" s="16">
        <v>24960</v>
      </c>
      <c r="Q16" s="16">
        <v>28200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153</v>
      </c>
      <c r="B18" s="16"/>
      <c r="C18" s="12"/>
      <c r="D18" s="12">
        <v>770426</v>
      </c>
      <c r="E18" s="12">
        <v>475522</v>
      </c>
      <c r="F18" s="12">
        <v>722149</v>
      </c>
      <c r="G18" s="12">
        <v>1128018</v>
      </c>
      <c r="H18" s="12">
        <v>860022</v>
      </c>
      <c r="I18" s="12">
        <v>999650</v>
      </c>
      <c r="J18" s="14">
        <v>841350</v>
      </c>
      <c r="K18" s="13">
        <v>626964</v>
      </c>
      <c r="L18" s="16">
        <v>837661</v>
      </c>
      <c r="M18" s="16">
        <v>1209768</v>
      </c>
      <c r="N18" s="16">
        <v>743327</v>
      </c>
      <c r="O18" s="16">
        <v>513700</v>
      </c>
      <c r="P18" s="16">
        <v>1094313</v>
      </c>
      <c r="Q18" s="16">
        <v>1865552</v>
      </c>
    </row>
    <row r="19" spans="1:17" ht="18" customHeight="1" x14ac:dyDescent="0.15">
      <c r="A19" s="16" t="s">
        <v>65</v>
      </c>
      <c r="B19" s="16"/>
      <c r="C19" s="12"/>
      <c r="D19" s="12">
        <v>262510</v>
      </c>
      <c r="E19" s="12">
        <v>192863</v>
      </c>
      <c r="F19" s="12">
        <v>108208</v>
      </c>
      <c r="G19" s="12">
        <v>267619</v>
      </c>
      <c r="H19" s="12">
        <v>381602</v>
      </c>
      <c r="I19" s="12">
        <v>295906</v>
      </c>
      <c r="J19" s="14">
        <v>179841</v>
      </c>
      <c r="K19" s="13">
        <v>138597</v>
      </c>
      <c r="L19" s="16">
        <v>222608</v>
      </c>
      <c r="M19" s="16">
        <v>626844</v>
      </c>
      <c r="N19" s="16">
        <v>273747</v>
      </c>
      <c r="O19" s="16">
        <v>3186</v>
      </c>
      <c r="P19" s="16">
        <v>28105</v>
      </c>
      <c r="Q19" s="16">
        <v>410854</v>
      </c>
    </row>
    <row r="20" spans="1:17" ht="18" customHeight="1" x14ac:dyDescent="0.15">
      <c r="A20" s="16" t="s">
        <v>66</v>
      </c>
      <c r="B20" s="16"/>
      <c r="C20" s="12"/>
      <c r="D20" s="12">
        <v>474418</v>
      </c>
      <c r="E20" s="12">
        <v>251845</v>
      </c>
      <c r="F20" s="12">
        <v>560442</v>
      </c>
      <c r="G20" s="12">
        <v>798209</v>
      </c>
      <c r="H20" s="12">
        <v>402871</v>
      </c>
      <c r="I20" s="12">
        <v>613354</v>
      </c>
      <c r="J20" s="14">
        <v>580831</v>
      </c>
      <c r="K20" s="13">
        <v>412601</v>
      </c>
      <c r="L20" s="16">
        <v>526402</v>
      </c>
      <c r="M20" s="16">
        <v>531606</v>
      </c>
      <c r="N20" s="16">
        <v>418838</v>
      </c>
      <c r="O20" s="16">
        <v>487144</v>
      </c>
      <c r="P20" s="16">
        <v>1048418</v>
      </c>
      <c r="Q20" s="16">
        <v>1424196</v>
      </c>
    </row>
    <row r="21" spans="1:17" ht="18" customHeight="1" x14ac:dyDescent="0.15">
      <c r="A21" s="16" t="s">
        <v>154</v>
      </c>
      <c r="B21" s="16"/>
      <c r="C21" s="12"/>
      <c r="D21" s="12">
        <v>269826</v>
      </c>
      <c r="E21" s="12">
        <v>188204</v>
      </c>
      <c r="F21" s="12">
        <v>62637</v>
      </c>
      <c r="G21" s="12">
        <v>320899</v>
      </c>
      <c r="H21" s="12">
        <v>472091</v>
      </c>
      <c r="I21" s="12">
        <v>157596</v>
      </c>
      <c r="J21" s="14">
        <v>153018</v>
      </c>
      <c r="K21" s="13">
        <v>235648</v>
      </c>
      <c r="L21" s="16">
        <v>409548</v>
      </c>
      <c r="M21" s="16">
        <v>46113</v>
      </c>
      <c r="N21" s="16">
        <v>49597</v>
      </c>
      <c r="O21" s="16">
        <v>141645</v>
      </c>
      <c r="P21" s="16">
        <v>0</v>
      </c>
      <c r="Q21" s="16">
        <v>2600</v>
      </c>
    </row>
    <row r="22" spans="1:17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3346074</v>
      </c>
      <c r="E23" s="12">
        <f t="shared" si="0"/>
        <v>3107940</v>
      </c>
      <c r="F23" s="12">
        <f t="shared" si="0"/>
        <v>3300956</v>
      </c>
      <c r="G23" s="12">
        <f t="shared" si="0"/>
        <v>4004621</v>
      </c>
      <c r="H23" s="12">
        <f t="shared" si="0"/>
        <v>4083432</v>
      </c>
      <c r="I23" s="12">
        <f t="shared" si="0"/>
        <v>3761000</v>
      </c>
      <c r="J23" s="14">
        <f t="shared" si="0"/>
        <v>3672576</v>
      </c>
      <c r="K23" s="13">
        <f t="shared" si="0"/>
        <v>3616341</v>
      </c>
      <c r="L23" s="17">
        <f t="shared" si="0"/>
        <v>4132192</v>
      </c>
      <c r="M23" s="17">
        <f t="shared" si="0"/>
        <v>4578811</v>
      </c>
      <c r="N23" s="17">
        <f t="shared" si="0"/>
        <v>3842772</v>
      </c>
      <c r="O23" s="17">
        <f>SUM(O4:O22)-O5-O8-O9-O13-O19-O20</f>
        <v>3482443</v>
      </c>
      <c r="P23" s="17">
        <f>SUM(P4:P22)-P5-P8-P9-P13-P19-P20</f>
        <v>4450487</v>
      </c>
      <c r="Q23" s="17">
        <f>SUM(Q4:Q22)-Q5-Q8-Q9-Q13-Q19-Q20</f>
        <v>4701151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1313666</v>
      </c>
      <c r="E24" s="12">
        <f t="shared" si="1"/>
        <v>1394842</v>
      </c>
      <c r="F24" s="12">
        <f t="shared" si="1"/>
        <v>1430293</v>
      </c>
      <c r="G24" s="12">
        <f t="shared" si="1"/>
        <v>1515738</v>
      </c>
      <c r="H24" s="12">
        <f t="shared" si="1"/>
        <v>1602722</v>
      </c>
      <c r="I24" s="12">
        <f t="shared" si="1"/>
        <v>1639360</v>
      </c>
      <c r="J24" s="14">
        <f t="shared" si="1"/>
        <v>1698879</v>
      </c>
      <c r="K24" s="13">
        <f t="shared" si="1"/>
        <v>1726390</v>
      </c>
      <c r="L24" s="17">
        <f t="shared" si="1"/>
        <v>1758988</v>
      </c>
      <c r="M24" s="17">
        <f t="shared" si="1"/>
        <v>1719584</v>
      </c>
      <c r="N24" s="17">
        <f>SUM(N4:N7)-N5</f>
        <v>1701017</v>
      </c>
      <c r="O24" s="17">
        <f>SUM(O4:O7)-O5</f>
        <v>1686575</v>
      </c>
      <c r="P24" s="17">
        <f>SUM(P4:P7)-P5</f>
        <v>1713626</v>
      </c>
      <c r="Q24" s="17">
        <f>SUM(Q4:Q7)-Q5</f>
        <v>1613239</v>
      </c>
    </row>
    <row r="25" spans="1:17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1040252</v>
      </c>
      <c r="E25" s="12">
        <f t="shared" si="2"/>
        <v>663726</v>
      </c>
      <c r="F25" s="12">
        <f t="shared" si="2"/>
        <v>784786</v>
      </c>
      <c r="G25" s="12">
        <f t="shared" si="2"/>
        <v>1448917</v>
      </c>
      <c r="H25" s="12">
        <f t="shared" si="2"/>
        <v>1332113</v>
      </c>
      <c r="I25" s="12">
        <f t="shared" si="2"/>
        <v>1157246</v>
      </c>
      <c r="J25" s="14">
        <f t="shared" si="2"/>
        <v>994368</v>
      </c>
      <c r="K25" s="13">
        <f t="shared" si="2"/>
        <v>862612</v>
      </c>
      <c r="L25" s="17">
        <f t="shared" si="2"/>
        <v>1247209</v>
      </c>
      <c r="M25" s="17">
        <f t="shared" si="2"/>
        <v>1255881</v>
      </c>
      <c r="N25" s="17">
        <f>+N18+N21+N22</f>
        <v>792924</v>
      </c>
      <c r="O25" s="17">
        <f>+O18+O21+O22</f>
        <v>655345</v>
      </c>
      <c r="P25" s="17">
        <f>+P18+P21+P22</f>
        <v>1094313</v>
      </c>
      <c r="Q25" s="17">
        <f>+Q18+Q21+Q22</f>
        <v>1868152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[4]財政指標!$M$1</f>
        <v>栗山村</v>
      </c>
      <c r="N30" s="28"/>
      <c r="P30" s="28"/>
      <c r="Q30" s="28" t="str">
        <f>[4]財政指標!$M$1</f>
        <v>栗山村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27.165029823010489</v>
      </c>
      <c r="E33" s="29">
        <f t="shared" si="3"/>
        <v>31.356364665984543</v>
      </c>
      <c r="F33" s="29">
        <f t="shared" si="3"/>
        <v>30.233635346851035</v>
      </c>
      <c r="G33" s="29">
        <f t="shared" si="3"/>
        <v>26.523259005034433</v>
      </c>
      <c r="H33" s="29">
        <f t="shared" si="3"/>
        <v>27.15911517566596</v>
      </c>
      <c r="I33" s="29">
        <f t="shared" si="3"/>
        <v>29.766524860409465</v>
      </c>
      <c r="J33" s="29">
        <f t="shared" si="3"/>
        <v>30.632123065662903</v>
      </c>
      <c r="K33" s="29">
        <f t="shared" si="3"/>
        <v>31.598292307058433</v>
      </c>
      <c r="L33" s="29">
        <f t="shared" si="3"/>
        <v>27.693485685079494</v>
      </c>
      <c r="M33" s="29">
        <f t="shared" si="3"/>
        <v>24.945537171112765</v>
      </c>
      <c r="N33" s="29">
        <f t="shared" si="3"/>
        <v>29.242614446030107</v>
      </c>
      <c r="O33" s="29">
        <f t="shared" si="3"/>
        <v>31.13974873386298</v>
      </c>
      <c r="P33" s="29">
        <f t="shared" si="3"/>
        <v>24.484376653611168</v>
      </c>
      <c r="Q33" s="29">
        <f t="shared" si="3"/>
        <v>21.493353436211684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19.946181704289863</v>
      </c>
      <c r="E34" s="29">
        <f t="shared" si="4"/>
        <v>22.698539868852034</v>
      </c>
      <c r="F34" s="29">
        <f t="shared" si="4"/>
        <v>22.127377644536917</v>
      </c>
      <c r="G34" s="29">
        <f t="shared" si="4"/>
        <v>19.062278302990471</v>
      </c>
      <c r="H34" s="29">
        <f t="shared" si="4"/>
        <v>19.967297116739058</v>
      </c>
      <c r="I34" s="29">
        <f t="shared" si="4"/>
        <v>21.882876894442969</v>
      </c>
      <c r="J34" s="29">
        <f t="shared" si="4"/>
        <v>22.344833708002231</v>
      </c>
      <c r="K34" s="29">
        <f t="shared" si="4"/>
        <v>22.871377450301285</v>
      </c>
      <c r="L34" s="29">
        <f t="shared" si="4"/>
        <v>19.911611077123233</v>
      </c>
      <c r="M34" s="29">
        <f t="shared" ref="M34:Q48" si="5">M5/M$23*100</f>
        <v>18.130339950698993</v>
      </c>
      <c r="N34" s="29">
        <f t="shared" si="5"/>
        <v>21.010770350153482</v>
      </c>
      <c r="O34" s="29">
        <f t="shared" si="5"/>
        <v>22.050411162508617</v>
      </c>
      <c r="P34" s="29">
        <f t="shared" si="5"/>
        <v>16.97333348013375</v>
      </c>
      <c r="Q34" s="29">
        <f t="shared" si="5"/>
        <v>14.977991559939257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0.22946294672502759</v>
      </c>
      <c r="E35" s="29">
        <f t="shared" si="4"/>
        <v>0.29492203839198955</v>
      </c>
      <c r="F35" s="29">
        <f t="shared" si="4"/>
        <v>0.52887708894029484</v>
      </c>
      <c r="G35" s="29">
        <f t="shared" si="4"/>
        <v>0.45157831415257527</v>
      </c>
      <c r="H35" s="29">
        <f t="shared" si="4"/>
        <v>0.6032425665469634</v>
      </c>
      <c r="I35" s="29">
        <f t="shared" si="4"/>
        <v>0.63647965966498277</v>
      </c>
      <c r="J35" s="29">
        <f t="shared" si="4"/>
        <v>0.96537144500209116</v>
      </c>
      <c r="K35" s="29">
        <f t="shared" si="4"/>
        <v>1.2821799714130939</v>
      </c>
      <c r="L35" s="29">
        <f t="shared" si="4"/>
        <v>1.0797658966475905</v>
      </c>
      <c r="M35" s="29">
        <f t="shared" si="5"/>
        <v>0.3676281899383923</v>
      </c>
      <c r="N35" s="29">
        <f t="shared" si="5"/>
        <v>0.4260466142669927</v>
      </c>
      <c r="O35" s="29">
        <f t="shared" si="5"/>
        <v>0.45384806011182377</v>
      </c>
      <c r="P35" s="29">
        <f t="shared" si="5"/>
        <v>0.61817953855387064</v>
      </c>
      <c r="Q35" s="29">
        <f t="shared" si="5"/>
        <v>0.69733986421623129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11.865427961246523</v>
      </c>
      <c r="E36" s="29">
        <f t="shared" si="4"/>
        <v>13.22866593306177</v>
      </c>
      <c r="F36" s="29">
        <f t="shared" si="4"/>
        <v>12.567147214322155</v>
      </c>
      <c r="G36" s="29">
        <f t="shared" si="4"/>
        <v>10.874886787039273</v>
      </c>
      <c r="H36" s="29">
        <f t="shared" si="4"/>
        <v>11.487028558330344</v>
      </c>
      <c r="I36" s="29">
        <f t="shared" si="4"/>
        <v>13.185402818399361</v>
      </c>
      <c r="J36" s="29">
        <f t="shared" si="4"/>
        <v>14.661017226056044</v>
      </c>
      <c r="K36" s="29">
        <f t="shared" si="4"/>
        <v>14.858112108343766</v>
      </c>
      <c r="L36" s="29">
        <f t="shared" si="4"/>
        <v>13.794663945915389</v>
      </c>
      <c r="M36" s="29">
        <f t="shared" si="5"/>
        <v>12.242086428114199</v>
      </c>
      <c r="N36" s="29">
        <f t="shared" si="5"/>
        <v>14.59670258865215</v>
      </c>
      <c r="O36" s="29">
        <f t="shared" si="5"/>
        <v>16.83720307841363</v>
      </c>
      <c r="P36" s="29">
        <f t="shared" si="5"/>
        <v>13.401679411713818</v>
      </c>
      <c r="Q36" s="29">
        <f t="shared" si="5"/>
        <v>12.125137014318408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11.536833913416141</v>
      </c>
      <c r="E37" s="29">
        <f t="shared" si="4"/>
        <v>13.204984652213364</v>
      </c>
      <c r="F37" s="29">
        <f t="shared" si="4"/>
        <v>12.496622190662341</v>
      </c>
      <c r="G37" s="29">
        <f t="shared" si="4"/>
        <v>10.720215471077038</v>
      </c>
      <c r="H37" s="29">
        <f t="shared" si="4"/>
        <v>11.474294172157146</v>
      </c>
      <c r="I37" s="29">
        <f t="shared" si="4"/>
        <v>13.153815474607816</v>
      </c>
      <c r="J37" s="29">
        <f t="shared" si="4"/>
        <v>14.620582392304476</v>
      </c>
      <c r="K37" s="29">
        <f t="shared" si="4"/>
        <v>14.813177186554032</v>
      </c>
      <c r="L37" s="29">
        <f t="shared" si="4"/>
        <v>13.711826555978037</v>
      </c>
      <c r="M37" s="29">
        <f t="shared" si="5"/>
        <v>12.219678864229163</v>
      </c>
      <c r="N37" s="29">
        <f t="shared" si="5"/>
        <v>14.547363205519348</v>
      </c>
      <c r="O37" s="29">
        <f t="shared" si="5"/>
        <v>16.790712726669181</v>
      </c>
      <c r="P37" s="29">
        <f t="shared" si="5"/>
        <v>13.387680943680996</v>
      </c>
      <c r="Q37" s="29">
        <f t="shared" si="5"/>
        <v>12.112310368248117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0.32859404783038271</v>
      </c>
      <c r="E38" s="29">
        <f t="shared" si="4"/>
        <v>2.3681280848407628E-2</v>
      </c>
      <c r="F38" s="29">
        <f t="shared" si="4"/>
        <v>7.0525023659812489E-2</v>
      </c>
      <c r="G38" s="29">
        <f t="shared" si="4"/>
        <v>0.15467131596223463</v>
      </c>
      <c r="H38" s="29">
        <f t="shared" si="4"/>
        <v>1.2734386173199407E-2</v>
      </c>
      <c r="I38" s="29">
        <f t="shared" si="4"/>
        <v>3.1587343791544806E-2</v>
      </c>
      <c r="J38" s="29">
        <f t="shared" si="4"/>
        <v>4.043483375156838E-2</v>
      </c>
      <c r="K38" s="29">
        <f t="shared" si="4"/>
        <v>4.4934921789731665E-2</v>
      </c>
      <c r="L38" s="29">
        <f t="shared" si="4"/>
        <v>8.2837389937350445E-2</v>
      </c>
      <c r="M38" s="29">
        <f t="shared" si="5"/>
        <v>2.2407563885034783E-2</v>
      </c>
      <c r="N38" s="29">
        <f t="shared" si="5"/>
        <v>4.9339383132801007E-2</v>
      </c>
      <c r="O38" s="29">
        <f t="shared" si="5"/>
        <v>4.6490351744450667E-2</v>
      </c>
      <c r="P38" s="29">
        <f t="shared" si="5"/>
        <v>1.3998468032824273E-2</v>
      </c>
      <c r="Q38" s="29">
        <f t="shared" si="5"/>
        <v>1.2826646070292148E-2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10.472422307456441</v>
      </c>
      <c r="E39" s="29">
        <f t="shared" si="4"/>
        <v>12.489816405722118</v>
      </c>
      <c r="F39" s="29">
        <f t="shared" si="4"/>
        <v>12.77014901137731</v>
      </c>
      <c r="G39" s="29">
        <f t="shared" si="4"/>
        <v>11.295675670681444</v>
      </c>
      <c r="H39" s="29">
        <f t="shared" si="4"/>
        <v>10.851901047942025</v>
      </c>
      <c r="I39" s="29">
        <f t="shared" si="4"/>
        <v>11.52640255251263</v>
      </c>
      <c r="J39" s="29">
        <f t="shared" si="4"/>
        <v>11.074461086714066</v>
      </c>
      <c r="K39" s="29">
        <f t="shared" si="4"/>
        <v>10.98950569097328</v>
      </c>
      <c r="L39" s="29">
        <f t="shared" si="4"/>
        <v>9.0968667477213057</v>
      </c>
      <c r="M39" s="29">
        <f t="shared" si="5"/>
        <v>8.8321837262992524</v>
      </c>
      <c r="N39" s="29">
        <f t="shared" si="5"/>
        <v>9.6420760846597187</v>
      </c>
      <c r="O39" s="29">
        <f t="shared" si="5"/>
        <v>11.400301455041763</v>
      </c>
      <c r="P39" s="29">
        <f t="shared" si="5"/>
        <v>8.6482895018005888</v>
      </c>
      <c r="Q39" s="29">
        <f t="shared" si="5"/>
        <v>7.4005280834416931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2.3100206391131817</v>
      </c>
      <c r="E40" s="29">
        <f t="shared" si="4"/>
        <v>2.6009511123123352</v>
      </c>
      <c r="F40" s="29">
        <f t="shared" si="4"/>
        <v>2.2542560397654499</v>
      </c>
      <c r="G40" s="29">
        <f t="shared" si="4"/>
        <v>1.7974484976231209</v>
      </c>
      <c r="H40" s="29">
        <f t="shared" si="4"/>
        <v>2.2471783538944692</v>
      </c>
      <c r="I40" s="29">
        <f t="shared" si="4"/>
        <v>1.5190640787024727</v>
      </c>
      <c r="J40" s="29">
        <f t="shared" si="4"/>
        <v>2.340291936776802</v>
      </c>
      <c r="K40" s="29">
        <f t="shared" si="4"/>
        <v>1.629879483157147</v>
      </c>
      <c r="L40" s="29">
        <f t="shared" si="4"/>
        <v>1.3532769048485647</v>
      </c>
      <c r="M40" s="29">
        <f t="shared" si="5"/>
        <v>1.2702205878338284</v>
      </c>
      <c r="N40" s="29">
        <f t="shared" si="5"/>
        <v>1.6076675899584989</v>
      </c>
      <c r="O40" s="29">
        <f t="shared" si="5"/>
        <v>1.6013758157707103</v>
      </c>
      <c r="P40" s="29">
        <f t="shared" si="5"/>
        <v>0.99564384751601354</v>
      </c>
      <c r="Q40" s="29">
        <f t="shared" si="5"/>
        <v>1.1902617039954682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6.6280064338086957</v>
      </c>
      <c r="E41" s="29">
        <f t="shared" si="4"/>
        <v>6.7955623338931908</v>
      </c>
      <c r="F41" s="29">
        <f t="shared" si="4"/>
        <v>7.1561693036805094</v>
      </c>
      <c r="G41" s="29">
        <f t="shared" si="4"/>
        <v>6.0200703137700176</v>
      </c>
      <c r="H41" s="29">
        <f t="shared" si="4"/>
        <v>6.3906047657950467</v>
      </c>
      <c r="I41" s="29">
        <f t="shared" si="4"/>
        <v>6.8367189577240097</v>
      </c>
      <c r="J41" s="29">
        <f t="shared" si="4"/>
        <v>8.7325354192806355</v>
      </c>
      <c r="K41" s="29">
        <f t="shared" si="4"/>
        <v>9.7352268494591634</v>
      </c>
      <c r="L41" s="29">
        <f t="shared" si="4"/>
        <v>11.198342187391098</v>
      </c>
      <c r="M41" s="29">
        <f t="shared" si="5"/>
        <v>9.0204858859647192</v>
      </c>
      <c r="N41" s="29">
        <f t="shared" si="5"/>
        <v>11.091680692999741</v>
      </c>
      <c r="O41" s="29">
        <f t="shared" si="5"/>
        <v>12.550987912795703</v>
      </c>
      <c r="P41" s="29">
        <f t="shared" si="5"/>
        <v>10.495997404329009</v>
      </c>
      <c r="Q41" s="29">
        <f t="shared" si="5"/>
        <v>11.990446594887082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0.97606926804368355</v>
      </c>
      <c r="E42" s="29">
        <f t="shared" si="4"/>
        <v>1.047220988822178</v>
      </c>
      <c r="F42" s="29">
        <f t="shared" si="4"/>
        <v>1.3293118720758472</v>
      </c>
      <c r="G42" s="29">
        <f t="shared" si="4"/>
        <v>1.0248909946783977</v>
      </c>
      <c r="H42" s="29">
        <f t="shared" si="4"/>
        <v>1.0454441264113128</v>
      </c>
      <c r="I42" s="29">
        <f t="shared" si="4"/>
        <v>1.1823185323052381</v>
      </c>
      <c r="J42" s="29">
        <f t="shared" si="4"/>
        <v>1.2546506866025373</v>
      </c>
      <c r="K42" s="29">
        <f t="shared" si="4"/>
        <v>1.3841338524215498</v>
      </c>
      <c r="L42" s="29">
        <f t="shared" si="4"/>
        <v>1.2098905375161657</v>
      </c>
      <c r="M42" s="29">
        <f t="shared" si="5"/>
        <v>1.0888634625888687</v>
      </c>
      <c r="N42" s="29">
        <f t="shared" si="5"/>
        <v>1.3270888827127916</v>
      </c>
      <c r="O42" s="29">
        <f t="shared" si="5"/>
        <v>1.5743545551212181</v>
      </c>
      <c r="P42" s="29">
        <f t="shared" si="5"/>
        <v>1.2484925806995955</v>
      </c>
      <c r="Q42" s="29">
        <f t="shared" si="5"/>
        <v>1.0942852080267151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7.6251750559013338</v>
      </c>
      <c r="E43" s="29">
        <f t="shared" si="4"/>
        <v>6.881020869128748</v>
      </c>
      <c r="F43" s="29">
        <f t="shared" si="4"/>
        <v>5.3472993884195974</v>
      </c>
      <c r="G43" s="29">
        <f t="shared" si="4"/>
        <v>5.7329520071936892</v>
      </c>
      <c r="H43" s="29">
        <f t="shared" si="4"/>
        <v>4.5462248422405471</v>
      </c>
      <c r="I43" s="29">
        <f t="shared" si="4"/>
        <v>4.4602765222015419</v>
      </c>
      <c r="J43" s="29">
        <f t="shared" si="4"/>
        <v>3.550015030322041</v>
      </c>
      <c r="K43" s="29">
        <f t="shared" si="4"/>
        <v>5.3030950344560974</v>
      </c>
      <c r="L43" s="29">
        <f t="shared" si="4"/>
        <v>2.5598520107487746</v>
      </c>
      <c r="M43" s="29">
        <f t="shared" si="5"/>
        <v>9.8401746654317037</v>
      </c>
      <c r="N43" s="29">
        <f t="shared" si="5"/>
        <v>10.421903771548246</v>
      </c>
      <c r="O43" s="29">
        <f t="shared" si="5"/>
        <v>4.655840741686224</v>
      </c>
      <c r="P43" s="29">
        <f t="shared" si="5"/>
        <v>4.1801717430025072</v>
      </c>
      <c r="Q43" s="29">
        <f t="shared" si="5"/>
        <v>3.3973382263194694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1.9429934902814461</v>
      </c>
      <c r="E44" s="29">
        <f t="shared" si="4"/>
        <v>4.2381770561851262</v>
      </c>
      <c r="F44" s="29">
        <f t="shared" si="4"/>
        <v>4.6099978309314027</v>
      </c>
      <c r="G44" s="29">
        <f t="shared" si="4"/>
        <v>0.41631904742046755</v>
      </c>
      <c r="H44" s="29">
        <f t="shared" si="4"/>
        <v>2.8887465249819271</v>
      </c>
      <c r="I44" s="29">
        <f t="shared" si="4"/>
        <v>5.5091730922626966E-2</v>
      </c>
      <c r="J44" s="29">
        <f t="shared" si="4"/>
        <v>0.22044472326780987</v>
      </c>
      <c r="K44" s="29">
        <f t="shared" si="4"/>
        <v>6.0834971038405941E-4</v>
      </c>
      <c r="L44" s="29">
        <f t="shared" si="4"/>
        <v>2.4456753219598704</v>
      </c>
      <c r="M44" s="29">
        <f t="shared" si="5"/>
        <v>5.5163229056626273</v>
      </c>
      <c r="N44" s="29">
        <f t="shared" si="5"/>
        <v>1.6782416443130115</v>
      </c>
      <c r="O44" s="29">
        <f t="shared" si="5"/>
        <v>1.8460890817164848</v>
      </c>
      <c r="P44" s="29">
        <f t="shared" si="5"/>
        <v>12.02621196287058</v>
      </c>
      <c r="Q44" s="29">
        <f t="shared" si="5"/>
        <v>1.3675587106221434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0.67272869637670896</v>
      </c>
      <c r="E45" s="29">
        <f t="shared" si="4"/>
        <v>0.75870190544218996</v>
      </c>
      <c r="F45" s="29">
        <f t="shared" si="4"/>
        <v>0.75796223881808789</v>
      </c>
      <c r="G45" s="29">
        <f t="shared" si="4"/>
        <v>0.70668360376674844</v>
      </c>
      <c r="H45" s="29">
        <f t="shared" si="4"/>
        <v>1.2035709177965985</v>
      </c>
      <c r="I45" s="29">
        <f t="shared" si="4"/>
        <v>1.244403084286094</v>
      </c>
      <c r="J45" s="29">
        <f t="shared" si="4"/>
        <v>0.74824864073609365</v>
      </c>
      <c r="K45" s="29">
        <f t="shared" si="4"/>
        <v>0.74992927934616782</v>
      </c>
      <c r="L45" s="29">
        <f t="shared" si="4"/>
        <v>0.59532567702565609</v>
      </c>
      <c r="M45" s="29">
        <f t="shared" si="5"/>
        <v>0.53725737969966447</v>
      </c>
      <c r="N45" s="29">
        <f t="shared" si="5"/>
        <v>0.65889935702664637</v>
      </c>
      <c r="O45" s="29">
        <f t="shared" si="5"/>
        <v>0.69606307985514759</v>
      </c>
      <c r="P45" s="29">
        <f t="shared" si="5"/>
        <v>0.56083749935681193</v>
      </c>
      <c r="Q45" s="29">
        <f t="shared" si="5"/>
        <v>0.59985309980470736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23.024774706118276</v>
      </c>
      <c r="E47" s="29">
        <f t="shared" si="4"/>
        <v>15.300231021190886</v>
      </c>
      <c r="F47" s="29">
        <f t="shared" si="4"/>
        <v>21.876965339737943</v>
      </c>
      <c r="G47" s="29">
        <f t="shared" si="4"/>
        <v>28.16790902310106</v>
      </c>
      <c r="H47" s="29">
        <f t="shared" si="4"/>
        <v>21.061254356629426</v>
      </c>
      <c r="I47" s="29">
        <f t="shared" si="4"/>
        <v>26.579367189577241</v>
      </c>
      <c r="J47" s="29">
        <f t="shared" si="4"/>
        <v>22.908988132580511</v>
      </c>
      <c r="K47" s="29">
        <f t="shared" si="4"/>
        <v>17.336971264601431</v>
      </c>
      <c r="L47" s="29">
        <f t="shared" si="4"/>
        <v>20.271589509877565</v>
      </c>
      <c r="M47" s="29">
        <f t="shared" si="5"/>
        <v>26.421007549776572</v>
      </c>
      <c r="N47" s="29">
        <f t="shared" si="5"/>
        <v>19.343510361790916</v>
      </c>
      <c r="O47" s="29">
        <f t="shared" si="5"/>
        <v>14.75113878389395</v>
      </c>
      <c r="P47" s="29">
        <f t="shared" si="5"/>
        <v>24.588612437245633</v>
      </c>
      <c r="Q47" s="29">
        <f t="shared" si="5"/>
        <v>39.682877661236574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7.8453136421967953</v>
      </c>
      <c r="E48" s="29">
        <f t="shared" si="4"/>
        <v>6.2054930275359244</v>
      </c>
      <c r="F48" s="29">
        <f t="shared" si="4"/>
        <v>3.2780806529987072</v>
      </c>
      <c r="G48" s="29">
        <f t="shared" si="4"/>
        <v>6.682754747577861</v>
      </c>
      <c r="H48" s="29">
        <f t="shared" si="4"/>
        <v>9.3451292932023851</v>
      </c>
      <c r="I48" s="29">
        <f t="shared" si="4"/>
        <v>7.8677479393778258</v>
      </c>
      <c r="J48" s="29">
        <f t="shared" si="4"/>
        <v>4.8968625836470094</v>
      </c>
      <c r="K48" s="29">
        <f t="shared" si="4"/>
        <v>3.8325202186408855</v>
      </c>
      <c r="L48" s="29">
        <f t="shared" si="4"/>
        <v>5.3871649720051726</v>
      </c>
      <c r="M48" s="29">
        <f t="shared" si="5"/>
        <v>13.690104265059205</v>
      </c>
      <c r="N48" s="29">
        <f t="shared" si="5"/>
        <v>7.1236857143749361</v>
      </c>
      <c r="O48" s="29">
        <f t="shared" si="5"/>
        <v>9.1487498862149352E-2</v>
      </c>
      <c r="P48" s="29">
        <f t="shared" si="5"/>
        <v>0.63150392305381409</v>
      </c>
      <c r="Q48" s="29">
        <f t="shared" si="5"/>
        <v>8.7394342364242288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14.178347520108641</v>
      </c>
      <c r="E49" s="29">
        <f t="shared" si="4"/>
        <v>8.1032774120478521</v>
      </c>
      <c r="F49" s="29">
        <f t="shared" si="4"/>
        <v>16.978172384000271</v>
      </c>
      <c r="G49" s="29">
        <f t="shared" si="4"/>
        <v>19.932198327881714</v>
      </c>
      <c r="H49" s="29">
        <f t="shared" si="4"/>
        <v>9.8659901768904206</v>
      </c>
      <c r="I49" s="29">
        <f t="shared" si="4"/>
        <v>16.308269077373041</v>
      </c>
      <c r="J49" s="29">
        <f t="shared" si="4"/>
        <v>15.815356850341558</v>
      </c>
      <c r="K49" s="29">
        <f t="shared" si="4"/>
        <v>11.409349947916969</v>
      </c>
      <c r="L49" s="29">
        <f t="shared" si="4"/>
        <v>12.73904987957965</v>
      </c>
      <c r="M49" s="29">
        <f t="shared" si="4"/>
        <v>11.610131975309747</v>
      </c>
      <c r="N49" s="29">
        <f t="shared" si="4"/>
        <v>10.899371599459972</v>
      </c>
      <c r="O49" s="29">
        <f t="shared" si="4"/>
        <v>13.988570667201158</v>
      </c>
      <c r="P49" s="29">
        <f t="shared" si="4"/>
        <v>23.557376979193513</v>
      </c>
      <c r="Q49" s="29">
        <f t="shared" si="4"/>
        <v>30.294623593243443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8.0639579399618775</v>
      </c>
      <c r="E50" s="29">
        <f t="shared" si="6"/>
        <v>6.0555866586871048</v>
      </c>
      <c r="F50" s="29">
        <f t="shared" si="6"/>
        <v>1.8975411971562179</v>
      </c>
      <c r="G50" s="29">
        <f t="shared" si="6"/>
        <v>8.0132177302171659</v>
      </c>
      <c r="H50" s="29">
        <f t="shared" si="6"/>
        <v>11.561132890176694</v>
      </c>
      <c r="I50" s="29">
        <f t="shared" si="6"/>
        <v>4.1902685455995741</v>
      </c>
      <c r="J50" s="29">
        <f t="shared" si="6"/>
        <v>4.1665032936010036</v>
      </c>
      <c r="K50" s="29">
        <f t="shared" si="6"/>
        <v>6.5161996614810382</v>
      </c>
      <c r="L50" s="29">
        <f t="shared" si="6"/>
        <v>9.9111561127846919</v>
      </c>
      <c r="M50" s="29">
        <f t="shared" si="6"/>
        <v>1.0070955101662855</v>
      </c>
      <c r="N50" s="29">
        <f t="shared" si="6"/>
        <v>1.2906568487539725</v>
      </c>
      <c r="O50" s="29">
        <f t="shared" si="6"/>
        <v>4.0674032568515841</v>
      </c>
      <c r="P50" s="29">
        <f t="shared" si="6"/>
        <v>0</v>
      </c>
      <c r="Q50" s="29">
        <f t="shared" si="6"/>
        <v>5.5305604946533311E-2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</v>
      </c>
      <c r="E52" s="20">
        <f t="shared" si="7"/>
        <v>100</v>
      </c>
      <c r="F52" s="20">
        <f t="shared" si="7"/>
        <v>100</v>
      </c>
      <c r="G52" s="20">
        <f t="shared" si="7"/>
        <v>100</v>
      </c>
      <c r="H52" s="20">
        <f t="shared" si="7"/>
        <v>99.999999999999972</v>
      </c>
      <c r="I52" s="20">
        <f t="shared" si="7"/>
        <v>100.00000000000001</v>
      </c>
      <c r="J52" s="21">
        <f t="shared" si="7"/>
        <v>100.00000000000006</v>
      </c>
      <c r="K52" s="75">
        <f t="shared" si="7"/>
        <v>100.00000000000004</v>
      </c>
      <c r="L52" s="30">
        <f t="shared" si="7"/>
        <v>99.999999999999972</v>
      </c>
      <c r="M52" s="30">
        <f>SUM(M33:M51)-M34-M37-M38-M42-M48-M49</f>
        <v>100.00000000000004</v>
      </c>
      <c r="N52" s="30">
        <f>SUM(N33:N51)-N34-N37-N38-N42-N48-N49</f>
        <v>100.00000000000001</v>
      </c>
      <c r="O52" s="30">
        <f>SUM(O33:O51)-O34-O37-O38-O42-O48-O49</f>
        <v>99.999999999999957</v>
      </c>
      <c r="P52" s="30">
        <f>SUM(P33:P51)-P34-P37-P38-P42-P48-P49</f>
        <v>99.999999999999972</v>
      </c>
      <c r="Q52" s="30">
        <f>SUM(Q33:Q51)-Q34-Q37-Q38-Q42-Q48-Q49</f>
        <v>100.00000000000003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39.259920730982046</v>
      </c>
      <c r="E53" s="20">
        <f t="shared" si="8"/>
        <v>44.879952637438294</v>
      </c>
      <c r="F53" s="20">
        <f t="shared" si="8"/>
        <v>43.329659650113484</v>
      </c>
      <c r="G53" s="20">
        <f t="shared" si="8"/>
        <v>37.849724106226283</v>
      </c>
      <c r="H53" s="20">
        <f t="shared" si="8"/>
        <v>39.249386300543264</v>
      </c>
      <c r="I53" s="20">
        <f t="shared" si="8"/>
        <v>43.588407338473814</v>
      </c>
      <c r="J53" s="21">
        <f t="shared" si="8"/>
        <v>46.258511736721047</v>
      </c>
      <c r="K53" s="75">
        <f t="shared" si="8"/>
        <v>47.73858438681529</v>
      </c>
      <c r="L53" s="30">
        <f t="shared" si="8"/>
        <v>42.567915527642477</v>
      </c>
      <c r="M53" s="30">
        <f t="shared" si="8"/>
        <v>37.555251789165354</v>
      </c>
      <c r="N53" s="30">
        <f>SUM(N33:N36)-N34</f>
        <v>44.265363648949261</v>
      </c>
      <c r="O53" s="30">
        <f>SUM(O33:O36)-O34</f>
        <v>48.430799872388441</v>
      </c>
      <c r="P53" s="30">
        <f>SUM(P33:P36)-P34</f>
        <v>38.504235603878854</v>
      </c>
      <c r="Q53" s="30">
        <f>SUM(Q33:Q36)-Q34</f>
        <v>34.315830314746322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31.088732646080153</v>
      </c>
      <c r="E54" s="20">
        <f t="shared" si="9"/>
        <v>21.35581767987799</v>
      </c>
      <c r="F54" s="20">
        <f t="shared" si="9"/>
        <v>23.774506536894162</v>
      </c>
      <c r="G54" s="20">
        <f t="shared" si="9"/>
        <v>36.181126753318225</v>
      </c>
      <c r="H54" s="20">
        <f t="shared" si="9"/>
        <v>32.62238724680612</v>
      </c>
      <c r="I54" s="20">
        <f t="shared" si="9"/>
        <v>30.769635735176813</v>
      </c>
      <c r="J54" s="21">
        <f t="shared" si="9"/>
        <v>27.075491426181514</v>
      </c>
      <c r="K54" s="75">
        <f t="shared" si="9"/>
        <v>23.85317092608247</v>
      </c>
      <c r="L54" s="30">
        <f t="shared" si="9"/>
        <v>30.182745622662257</v>
      </c>
      <c r="M54" s="30">
        <f>+M47+M50+M51</f>
        <v>27.428103059942856</v>
      </c>
      <c r="N54" s="30">
        <f>+N47+N50+N51</f>
        <v>20.634167210544888</v>
      </c>
      <c r="O54" s="30">
        <f>+O47+O50+O51</f>
        <v>18.818542040745534</v>
      </c>
      <c r="P54" s="30">
        <f>+P47+P50+P51</f>
        <v>24.588612437245633</v>
      </c>
      <c r="Q54" s="30">
        <f>+Q47+Q50+Q51</f>
        <v>39.738183266183107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[5]財政指標!$M$1</f>
        <v>藤原町</v>
      </c>
      <c r="P1" s="28" t="str">
        <f>[5]財政指標!$M$1</f>
        <v>藤原町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6" t="s">
        <v>51</v>
      </c>
      <c r="B4" s="16"/>
      <c r="C4" s="12"/>
      <c r="D4" s="12">
        <v>1459757</v>
      </c>
      <c r="E4" s="12">
        <v>1568815</v>
      </c>
      <c r="F4" s="12">
        <v>1634168</v>
      </c>
      <c r="G4" s="12">
        <v>1671671</v>
      </c>
      <c r="H4" s="12">
        <v>1691346</v>
      </c>
      <c r="I4" s="12">
        <v>1726527</v>
      </c>
      <c r="J4" s="14">
        <v>1797269</v>
      </c>
      <c r="K4" s="13">
        <v>1837757</v>
      </c>
      <c r="L4" s="16">
        <v>1882749</v>
      </c>
      <c r="M4" s="16">
        <v>1888083</v>
      </c>
      <c r="N4" s="16">
        <v>1870392</v>
      </c>
      <c r="O4" s="16">
        <v>1827538</v>
      </c>
      <c r="P4" s="16">
        <v>1779778</v>
      </c>
      <c r="Q4" s="16">
        <v>1788626</v>
      </c>
    </row>
    <row r="5" spans="1:17" ht="18" customHeight="1" x14ac:dyDescent="0.15">
      <c r="A5" s="16" t="s">
        <v>52</v>
      </c>
      <c r="B5" s="16"/>
      <c r="C5" s="12"/>
      <c r="D5" s="12">
        <v>1067427</v>
      </c>
      <c r="E5" s="12">
        <v>1131857</v>
      </c>
      <c r="F5" s="12">
        <v>1197366</v>
      </c>
      <c r="G5" s="12">
        <v>1218833</v>
      </c>
      <c r="H5" s="12">
        <v>1209006</v>
      </c>
      <c r="I5" s="12">
        <v>1249873</v>
      </c>
      <c r="J5" s="14">
        <v>1295530</v>
      </c>
      <c r="K5" s="13">
        <v>1329969</v>
      </c>
      <c r="L5" s="16">
        <v>1364605</v>
      </c>
      <c r="M5" s="16">
        <v>1363385</v>
      </c>
      <c r="N5" s="16">
        <v>1348882</v>
      </c>
      <c r="O5" s="16">
        <v>1311614</v>
      </c>
      <c r="P5" s="16">
        <v>1261608</v>
      </c>
      <c r="Q5" s="16">
        <v>1261841</v>
      </c>
    </row>
    <row r="6" spans="1:17" ht="18" customHeight="1" x14ac:dyDescent="0.15">
      <c r="A6" s="16" t="s">
        <v>53</v>
      </c>
      <c r="B6" s="16"/>
      <c r="C6" s="12"/>
      <c r="D6" s="12">
        <v>27596</v>
      </c>
      <c r="E6" s="12">
        <v>36972</v>
      </c>
      <c r="F6" s="12">
        <v>48271</v>
      </c>
      <c r="G6" s="12">
        <v>45812</v>
      </c>
      <c r="H6" s="12">
        <v>52113</v>
      </c>
      <c r="I6" s="12">
        <v>57321</v>
      </c>
      <c r="J6" s="14">
        <v>200215</v>
      </c>
      <c r="K6" s="74">
        <v>222776</v>
      </c>
      <c r="L6" s="16">
        <v>229971</v>
      </c>
      <c r="M6" s="16">
        <v>132156</v>
      </c>
      <c r="N6" s="16">
        <v>146544</v>
      </c>
      <c r="O6" s="16">
        <v>162074</v>
      </c>
      <c r="P6" s="16">
        <v>227084</v>
      </c>
      <c r="Q6" s="16">
        <v>257090</v>
      </c>
    </row>
    <row r="7" spans="1:17" ht="18" customHeight="1" x14ac:dyDescent="0.15">
      <c r="A7" s="16" t="s">
        <v>54</v>
      </c>
      <c r="B7" s="16"/>
      <c r="C7" s="12"/>
      <c r="D7" s="12">
        <v>358365</v>
      </c>
      <c r="E7" s="12">
        <v>401625</v>
      </c>
      <c r="F7" s="12">
        <v>427429</v>
      </c>
      <c r="G7" s="12">
        <v>458345</v>
      </c>
      <c r="H7" s="12">
        <v>440909</v>
      </c>
      <c r="I7" s="12">
        <v>464047</v>
      </c>
      <c r="J7" s="14">
        <v>481151</v>
      </c>
      <c r="K7" s="13">
        <v>502616</v>
      </c>
      <c r="L7" s="16">
        <v>479796</v>
      </c>
      <c r="M7" s="16">
        <v>471962</v>
      </c>
      <c r="N7" s="16">
        <v>480636</v>
      </c>
      <c r="O7" s="16">
        <v>480137</v>
      </c>
      <c r="P7" s="16">
        <v>469331</v>
      </c>
      <c r="Q7" s="16">
        <v>558102</v>
      </c>
    </row>
    <row r="8" spans="1:17" ht="18" customHeight="1" x14ac:dyDescent="0.15">
      <c r="A8" s="16" t="s">
        <v>55</v>
      </c>
      <c r="B8" s="16"/>
      <c r="C8" s="12"/>
      <c r="D8" s="12">
        <v>358303</v>
      </c>
      <c r="E8" s="12">
        <v>401464</v>
      </c>
      <c r="F8" s="12">
        <v>427359</v>
      </c>
      <c r="G8" s="12">
        <v>458125</v>
      </c>
      <c r="H8" s="12">
        <v>440606</v>
      </c>
      <c r="I8" s="12">
        <v>464010</v>
      </c>
      <c r="J8" s="14">
        <v>481127</v>
      </c>
      <c r="K8" s="13">
        <v>502472</v>
      </c>
      <c r="L8" s="16">
        <v>479733</v>
      </c>
      <c r="M8" s="16">
        <v>471962</v>
      </c>
      <c r="N8" s="16">
        <v>480636</v>
      </c>
      <c r="O8" s="16">
        <v>480137</v>
      </c>
      <c r="P8" s="16">
        <v>469331</v>
      </c>
      <c r="Q8" s="16">
        <v>558102</v>
      </c>
    </row>
    <row r="9" spans="1:17" ht="18" customHeight="1" x14ac:dyDescent="0.15">
      <c r="A9" s="16" t="s">
        <v>56</v>
      </c>
      <c r="B9" s="16"/>
      <c r="C9" s="12"/>
      <c r="D9" s="12">
        <v>62</v>
      </c>
      <c r="E9" s="12">
        <v>151</v>
      </c>
      <c r="F9" s="12">
        <v>70</v>
      </c>
      <c r="G9" s="12">
        <v>220</v>
      </c>
      <c r="H9" s="12">
        <v>303</v>
      </c>
      <c r="I9" s="12">
        <v>37</v>
      </c>
      <c r="J9" s="14">
        <v>24</v>
      </c>
      <c r="K9" s="13">
        <v>144</v>
      </c>
      <c r="L9" s="16">
        <v>63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57</v>
      </c>
      <c r="B10" s="16"/>
      <c r="C10" s="12"/>
      <c r="D10" s="12">
        <v>737444</v>
      </c>
      <c r="E10" s="12">
        <v>796794</v>
      </c>
      <c r="F10" s="12">
        <v>918066</v>
      </c>
      <c r="G10" s="12">
        <v>958579</v>
      </c>
      <c r="H10" s="12">
        <v>964084</v>
      </c>
      <c r="I10" s="12">
        <v>1012006</v>
      </c>
      <c r="J10" s="14">
        <v>892982</v>
      </c>
      <c r="K10" s="13">
        <v>905312</v>
      </c>
      <c r="L10" s="16">
        <v>911666</v>
      </c>
      <c r="M10" s="16">
        <v>944238</v>
      </c>
      <c r="N10" s="16">
        <v>918876</v>
      </c>
      <c r="O10" s="16">
        <v>891520</v>
      </c>
      <c r="P10" s="16">
        <v>982033</v>
      </c>
      <c r="Q10" s="16">
        <v>990533</v>
      </c>
    </row>
    <row r="11" spans="1:17" ht="18" customHeight="1" x14ac:dyDescent="0.15">
      <c r="A11" s="16" t="s">
        <v>58</v>
      </c>
      <c r="B11" s="16"/>
      <c r="C11" s="12"/>
      <c r="D11" s="12">
        <v>79860</v>
      </c>
      <c r="E11" s="12">
        <v>53462</v>
      </c>
      <c r="F11" s="12">
        <v>115493</v>
      </c>
      <c r="G11" s="12">
        <v>95678</v>
      </c>
      <c r="H11" s="12">
        <v>102408</v>
      </c>
      <c r="I11" s="12">
        <v>77490</v>
      </c>
      <c r="J11" s="14">
        <v>59768</v>
      </c>
      <c r="K11" s="14">
        <v>74083</v>
      </c>
      <c r="L11" s="16">
        <v>72075</v>
      </c>
      <c r="M11" s="16">
        <v>72866</v>
      </c>
      <c r="N11" s="16">
        <v>41321</v>
      </c>
      <c r="O11" s="16">
        <v>40414</v>
      </c>
      <c r="P11" s="16">
        <v>39062</v>
      </c>
      <c r="Q11" s="16">
        <v>36229</v>
      </c>
    </row>
    <row r="12" spans="1:17" ht="18" customHeight="1" x14ac:dyDescent="0.15">
      <c r="A12" s="16" t="s">
        <v>59</v>
      </c>
      <c r="B12" s="16"/>
      <c r="C12" s="12"/>
      <c r="D12" s="12">
        <v>563038</v>
      </c>
      <c r="E12" s="12">
        <v>589344</v>
      </c>
      <c r="F12" s="12">
        <v>628296</v>
      </c>
      <c r="G12" s="12">
        <v>503282</v>
      </c>
      <c r="H12" s="12">
        <v>523592</v>
      </c>
      <c r="I12" s="12">
        <v>469522</v>
      </c>
      <c r="J12" s="14">
        <v>493779</v>
      </c>
      <c r="K12" s="14">
        <v>507556</v>
      </c>
      <c r="L12" s="16">
        <v>577910</v>
      </c>
      <c r="M12" s="16">
        <v>469966</v>
      </c>
      <c r="N12" s="16">
        <v>485958</v>
      </c>
      <c r="O12" s="16">
        <v>475992</v>
      </c>
      <c r="P12" s="16">
        <v>470792</v>
      </c>
      <c r="Q12" s="16">
        <v>460191</v>
      </c>
    </row>
    <row r="13" spans="1:17" ht="18" customHeight="1" x14ac:dyDescent="0.15">
      <c r="A13" s="16" t="s">
        <v>60</v>
      </c>
      <c r="B13" s="16"/>
      <c r="C13" s="12"/>
      <c r="D13" s="12">
        <v>127196</v>
      </c>
      <c r="E13" s="12">
        <v>102867</v>
      </c>
      <c r="F13" s="12">
        <v>111625</v>
      </c>
      <c r="G13" s="12">
        <v>110964</v>
      </c>
      <c r="H13" s="12">
        <v>119155</v>
      </c>
      <c r="I13" s="12">
        <v>119729</v>
      </c>
      <c r="J13" s="14">
        <v>115708</v>
      </c>
      <c r="K13" s="14">
        <v>125581</v>
      </c>
      <c r="L13" s="16">
        <v>121741</v>
      </c>
      <c r="M13" s="16">
        <v>115411</v>
      </c>
      <c r="N13" s="16">
        <v>114321</v>
      </c>
      <c r="O13" s="16">
        <v>120714</v>
      </c>
      <c r="P13" s="16">
        <v>117219</v>
      </c>
      <c r="Q13" s="16">
        <v>107207</v>
      </c>
    </row>
    <row r="14" spans="1:17" ht="18" customHeight="1" x14ac:dyDescent="0.15">
      <c r="A14" s="16" t="s">
        <v>61</v>
      </c>
      <c r="B14" s="16"/>
      <c r="C14" s="12"/>
      <c r="D14" s="12">
        <v>290063</v>
      </c>
      <c r="E14" s="12">
        <v>353801</v>
      </c>
      <c r="F14" s="12">
        <v>335913</v>
      </c>
      <c r="G14" s="12">
        <v>388732</v>
      </c>
      <c r="H14" s="12">
        <v>380139</v>
      </c>
      <c r="I14" s="12">
        <v>377226</v>
      </c>
      <c r="J14" s="14">
        <v>410965</v>
      </c>
      <c r="K14" s="14">
        <v>414318</v>
      </c>
      <c r="L14" s="16">
        <v>396594</v>
      </c>
      <c r="M14" s="16">
        <v>487081</v>
      </c>
      <c r="N14" s="16">
        <v>467971</v>
      </c>
      <c r="O14" s="16">
        <v>487054</v>
      </c>
      <c r="P14" s="16">
        <v>587139</v>
      </c>
      <c r="Q14" s="16">
        <v>557795</v>
      </c>
    </row>
    <row r="15" spans="1:17" ht="18" customHeight="1" x14ac:dyDescent="0.15">
      <c r="A15" s="16" t="s">
        <v>62</v>
      </c>
      <c r="B15" s="16"/>
      <c r="C15" s="12"/>
      <c r="D15" s="12">
        <v>506162</v>
      </c>
      <c r="E15" s="12">
        <v>452218</v>
      </c>
      <c r="F15" s="12">
        <v>341272</v>
      </c>
      <c r="G15" s="12">
        <v>178947</v>
      </c>
      <c r="H15" s="12">
        <v>11147</v>
      </c>
      <c r="I15" s="12">
        <v>135561</v>
      </c>
      <c r="J15" s="14">
        <v>163033</v>
      </c>
      <c r="K15" s="13">
        <v>224416</v>
      </c>
      <c r="L15" s="16">
        <v>297428</v>
      </c>
      <c r="M15" s="16">
        <v>208641</v>
      </c>
      <c r="N15" s="16">
        <v>340008</v>
      </c>
      <c r="O15" s="16">
        <v>68274</v>
      </c>
      <c r="P15" s="16">
        <v>196243</v>
      </c>
      <c r="Q15" s="16">
        <v>206086</v>
      </c>
    </row>
    <row r="16" spans="1:17" ht="18" customHeight="1" x14ac:dyDescent="0.15">
      <c r="A16" s="16" t="s">
        <v>63</v>
      </c>
      <c r="B16" s="16"/>
      <c r="C16" s="12"/>
      <c r="D16" s="12">
        <v>65631</v>
      </c>
      <c r="E16" s="12">
        <v>69595</v>
      </c>
      <c r="F16" s="12">
        <v>74183</v>
      </c>
      <c r="G16" s="12">
        <v>76441</v>
      </c>
      <c r="H16" s="12">
        <v>89801</v>
      </c>
      <c r="I16" s="12">
        <v>94960</v>
      </c>
      <c r="J16" s="14">
        <v>72982</v>
      </c>
      <c r="K16" s="13">
        <v>111850</v>
      </c>
      <c r="L16" s="16">
        <v>114450</v>
      </c>
      <c r="M16" s="16">
        <v>82920</v>
      </c>
      <c r="N16" s="16">
        <v>75130</v>
      </c>
      <c r="O16" s="16">
        <v>81350</v>
      </c>
      <c r="P16" s="16">
        <v>110250</v>
      </c>
      <c r="Q16" s="16">
        <v>109350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153</v>
      </c>
      <c r="B18" s="16"/>
      <c r="C18" s="12"/>
      <c r="D18" s="12">
        <v>1141153</v>
      </c>
      <c r="E18" s="12">
        <v>1739256</v>
      </c>
      <c r="F18" s="12">
        <v>1877291</v>
      </c>
      <c r="G18" s="12">
        <v>1496861</v>
      </c>
      <c r="H18" s="12">
        <v>1352930</v>
      </c>
      <c r="I18" s="12">
        <v>1247403</v>
      </c>
      <c r="J18" s="14">
        <v>1182775</v>
      </c>
      <c r="K18" s="13">
        <v>1372631</v>
      </c>
      <c r="L18" s="16">
        <v>1474869</v>
      </c>
      <c r="M18" s="16">
        <v>1278588</v>
      </c>
      <c r="N18" s="16">
        <v>589207</v>
      </c>
      <c r="O18" s="16">
        <v>1496619</v>
      </c>
      <c r="P18" s="16">
        <v>599929</v>
      </c>
      <c r="Q18" s="16">
        <v>862544</v>
      </c>
    </row>
    <row r="19" spans="1:17" ht="18" customHeight="1" x14ac:dyDescent="0.15">
      <c r="A19" s="16" t="s">
        <v>65</v>
      </c>
      <c r="B19" s="16"/>
      <c r="C19" s="12"/>
      <c r="D19" s="12">
        <v>294379</v>
      </c>
      <c r="E19" s="12">
        <v>424134</v>
      </c>
      <c r="F19" s="12">
        <v>598551</v>
      </c>
      <c r="G19" s="12">
        <v>603294</v>
      </c>
      <c r="H19" s="12">
        <v>348693</v>
      </c>
      <c r="I19" s="12">
        <v>259912</v>
      </c>
      <c r="J19" s="14">
        <v>38403</v>
      </c>
      <c r="K19" s="13">
        <v>111807</v>
      </c>
      <c r="L19" s="16">
        <v>248716</v>
      </c>
      <c r="M19" s="16">
        <v>484640</v>
      </c>
      <c r="N19" s="16">
        <v>93846</v>
      </c>
      <c r="O19" s="16">
        <v>817539</v>
      </c>
      <c r="P19" s="16">
        <v>201750</v>
      </c>
      <c r="Q19" s="16">
        <v>510001</v>
      </c>
    </row>
    <row r="20" spans="1:17" ht="18" customHeight="1" x14ac:dyDescent="0.15">
      <c r="A20" s="16" t="s">
        <v>66</v>
      </c>
      <c r="B20" s="16"/>
      <c r="C20" s="12"/>
      <c r="D20" s="12">
        <v>831435</v>
      </c>
      <c r="E20" s="12">
        <v>1291232</v>
      </c>
      <c r="F20" s="12">
        <v>1256990</v>
      </c>
      <c r="G20" s="12">
        <v>876367</v>
      </c>
      <c r="H20" s="12">
        <v>982953</v>
      </c>
      <c r="I20" s="12">
        <v>969961</v>
      </c>
      <c r="J20" s="14">
        <v>1128222</v>
      </c>
      <c r="K20" s="13">
        <v>1251984</v>
      </c>
      <c r="L20" s="16">
        <v>1191086</v>
      </c>
      <c r="M20" s="16">
        <v>790518</v>
      </c>
      <c r="N20" s="16">
        <v>476961</v>
      </c>
      <c r="O20" s="16">
        <v>668478</v>
      </c>
      <c r="P20" s="16">
        <v>392494</v>
      </c>
      <c r="Q20" s="16">
        <v>343202</v>
      </c>
    </row>
    <row r="21" spans="1:17" ht="18" customHeight="1" x14ac:dyDescent="0.15">
      <c r="A21" s="16" t="s">
        <v>154</v>
      </c>
      <c r="B21" s="16"/>
      <c r="C21" s="12"/>
      <c r="D21" s="12">
        <v>0</v>
      </c>
      <c r="E21" s="12">
        <v>0</v>
      </c>
      <c r="F21" s="12">
        <v>6755</v>
      </c>
      <c r="G21" s="12">
        <v>0</v>
      </c>
      <c r="H21" s="12">
        <v>34769</v>
      </c>
      <c r="I21" s="12">
        <v>19801</v>
      </c>
      <c r="J21" s="14">
        <v>21520</v>
      </c>
      <c r="K21" s="13">
        <v>82809</v>
      </c>
      <c r="L21" s="16">
        <v>186</v>
      </c>
      <c r="M21" s="16">
        <v>0</v>
      </c>
      <c r="N21" s="16">
        <v>3074</v>
      </c>
      <c r="O21" s="16">
        <v>6216</v>
      </c>
      <c r="P21" s="16">
        <v>0</v>
      </c>
      <c r="Q21" s="16">
        <v>105</v>
      </c>
    </row>
    <row r="22" spans="1:17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5229069</v>
      </c>
      <c r="E23" s="12">
        <f t="shared" si="0"/>
        <v>6061882</v>
      </c>
      <c r="F23" s="12">
        <f t="shared" si="0"/>
        <v>6407137</v>
      </c>
      <c r="G23" s="12">
        <f t="shared" si="0"/>
        <v>5874348</v>
      </c>
      <c r="H23" s="12">
        <f t="shared" si="0"/>
        <v>5643238</v>
      </c>
      <c r="I23" s="12">
        <f t="shared" si="0"/>
        <v>5681864</v>
      </c>
      <c r="J23" s="14">
        <f t="shared" si="0"/>
        <v>5776439</v>
      </c>
      <c r="K23" s="13">
        <f t="shared" si="0"/>
        <v>6256124</v>
      </c>
      <c r="L23" s="17">
        <f t="shared" si="0"/>
        <v>6437694</v>
      </c>
      <c r="M23" s="17">
        <f t="shared" si="0"/>
        <v>6036501</v>
      </c>
      <c r="N23" s="17">
        <f t="shared" si="0"/>
        <v>5419117</v>
      </c>
      <c r="O23" s="17">
        <f>SUM(O4:O22)-O5-O8-O9-O13-O19-O20</f>
        <v>6017188</v>
      </c>
      <c r="P23" s="17">
        <f>SUM(P4:P22)-P5-P8-P9-P13-P19-P20</f>
        <v>5461641</v>
      </c>
      <c r="Q23" s="17">
        <f>SUM(Q4:Q22)-Q5-Q8-Q9-Q13-Q19-Q20</f>
        <v>5826651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1845718</v>
      </c>
      <c r="E24" s="12">
        <f t="shared" si="1"/>
        <v>2007412</v>
      </c>
      <c r="F24" s="12">
        <f t="shared" si="1"/>
        <v>2109868</v>
      </c>
      <c r="G24" s="12">
        <f t="shared" si="1"/>
        <v>2175828</v>
      </c>
      <c r="H24" s="12">
        <f t="shared" si="1"/>
        <v>2184368</v>
      </c>
      <c r="I24" s="12">
        <f t="shared" si="1"/>
        <v>2247895</v>
      </c>
      <c r="J24" s="14">
        <f t="shared" si="1"/>
        <v>2478635</v>
      </c>
      <c r="K24" s="13">
        <f t="shared" si="1"/>
        <v>2563149</v>
      </c>
      <c r="L24" s="17">
        <f t="shared" si="1"/>
        <v>2592516</v>
      </c>
      <c r="M24" s="17">
        <f t="shared" si="1"/>
        <v>2492201</v>
      </c>
      <c r="N24" s="17">
        <f>SUM(N4:N7)-N5</f>
        <v>2497572</v>
      </c>
      <c r="O24" s="17">
        <f>SUM(O4:O7)-O5</f>
        <v>2469749</v>
      </c>
      <c r="P24" s="17">
        <f>SUM(P4:P7)-P5</f>
        <v>2476193</v>
      </c>
      <c r="Q24" s="17">
        <f>SUM(Q4:Q7)-Q5</f>
        <v>2603818</v>
      </c>
    </row>
    <row r="25" spans="1:17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1141153</v>
      </c>
      <c r="E25" s="12">
        <f t="shared" si="2"/>
        <v>1739256</v>
      </c>
      <c r="F25" s="12">
        <f t="shared" si="2"/>
        <v>1884046</v>
      </c>
      <c r="G25" s="12">
        <f t="shared" si="2"/>
        <v>1496861</v>
      </c>
      <c r="H25" s="12">
        <f t="shared" si="2"/>
        <v>1387699</v>
      </c>
      <c r="I25" s="12">
        <f t="shared" si="2"/>
        <v>1267204</v>
      </c>
      <c r="J25" s="14">
        <f t="shared" si="2"/>
        <v>1204295</v>
      </c>
      <c r="K25" s="13">
        <f t="shared" si="2"/>
        <v>1455440</v>
      </c>
      <c r="L25" s="17">
        <f t="shared" si="2"/>
        <v>1475055</v>
      </c>
      <c r="M25" s="17">
        <f t="shared" si="2"/>
        <v>1278588</v>
      </c>
      <c r="N25" s="17">
        <f>+N18+N21+N22</f>
        <v>592281</v>
      </c>
      <c r="O25" s="17">
        <f>+O18+O21+O22</f>
        <v>1502835</v>
      </c>
      <c r="P25" s="17">
        <f>+P18+P21+P22</f>
        <v>599929</v>
      </c>
      <c r="Q25" s="17">
        <f>+Q18+Q21+Q22</f>
        <v>862649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[5]財政指標!$M$1</f>
        <v>藤原町</v>
      </c>
      <c r="P30" s="28"/>
      <c r="Q30" s="28" t="str">
        <f>[5]財政指標!$M$1</f>
        <v>藤原町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27.916193112005217</v>
      </c>
      <c r="E33" s="29">
        <f t="shared" si="3"/>
        <v>25.879998983813941</v>
      </c>
      <c r="F33" s="29">
        <f t="shared" si="3"/>
        <v>25.505432457585968</v>
      </c>
      <c r="G33" s="29">
        <f t="shared" si="3"/>
        <v>28.457132604333278</v>
      </c>
      <c r="H33" s="29">
        <f t="shared" si="3"/>
        <v>29.971197387032056</v>
      </c>
      <c r="I33" s="29">
        <f t="shared" si="3"/>
        <v>30.386630162214374</v>
      </c>
      <c r="J33" s="29">
        <f t="shared" si="3"/>
        <v>31.113788269901232</v>
      </c>
      <c r="K33" s="29">
        <f t="shared" si="3"/>
        <v>29.37532887775242</v>
      </c>
      <c r="L33" s="29">
        <f t="shared" si="3"/>
        <v>29.245705061470765</v>
      </c>
      <c r="M33" s="29">
        <f t="shared" si="3"/>
        <v>31.277771676008996</v>
      </c>
      <c r="N33" s="29">
        <f t="shared" si="3"/>
        <v>34.51470045765759</v>
      </c>
      <c r="O33" s="29">
        <f t="shared" si="3"/>
        <v>30.371961122039064</v>
      </c>
      <c r="P33" s="29">
        <f t="shared" si="3"/>
        <v>32.586872699981562</v>
      </c>
      <c r="Q33" s="29">
        <f t="shared" si="3"/>
        <v>30.69732510150342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20.413327879207561</v>
      </c>
      <c r="E34" s="29">
        <f t="shared" si="4"/>
        <v>18.671709544989493</v>
      </c>
      <c r="F34" s="29">
        <f t="shared" si="4"/>
        <v>18.688003705867377</v>
      </c>
      <c r="G34" s="29">
        <f t="shared" si="4"/>
        <v>20.748396247549515</v>
      </c>
      <c r="H34" s="29">
        <f t="shared" si="4"/>
        <v>21.423976801970785</v>
      </c>
      <c r="I34" s="29">
        <f t="shared" si="4"/>
        <v>21.997587411455115</v>
      </c>
      <c r="J34" s="29">
        <f t="shared" si="4"/>
        <v>22.427831402703291</v>
      </c>
      <c r="K34" s="29">
        <f t="shared" si="4"/>
        <v>21.25867390096488</v>
      </c>
      <c r="L34" s="29">
        <f t="shared" si="4"/>
        <v>21.197108778391765</v>
      </c>
      <c r="M34" s="29">
        <f t="shared" ref="M34:Q48" si="5">M5/M$23*100</f>
        <v>22.585683328802563</v>
      </c>
      <c r="N34" s="29">
        <f t="shared" si="5"/>
        <v>24.891176920520447</v>
      </c>
      <c r="O34" s="29">
        <f t="shared" si="5"/>
        <v>21.797789931110678</v>
      </c>
      <c r="P34" s="29">
        <f t="shared" si="5"/>
        <v>23.099431105047</v>
      </c>
      <c r="Q34" s="29">
        <f t="shared" si="5"/>
        <v>21.656368298015447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0.52774212770954065</v>
      </c>
      <c r="E35" s="29">
        <f t="shared" si="4"/>
        <v>0.60990959573281034</v>
      </c>
      <c r="F35" s="29">
        <f t="shared" si="4"/>
        <v>0.75339422272381562</v>
      </c>
      <c r="G35" s="29">
        <f t="shared" si="4"/>
        <v>0.7798652718565533</v>
      </c>
      <c r="H35" s="29">
        <f t="shared" si="4"/>
        <v>0.92345919133660503</v>
      </c>
      <c r="I35" s="29">
        <f t="shared" si="4"/>
        <v>1.0088414647024286</v>
      </c>
      <c r="J35" s="29">
        <f t="shared" si="4"/>
        <v>3.4660627421149948</v>
      </c>
      <c r="K35" s="29">
        <f t="shared" si="4"/>
        <v>3.5609268614241021</v>
      </c>
      <c r="L35" s="29">
        <f t="shared" si="4"/>
        <v>3.5722573952722825</v>
      </c>
      <c r="M35" s="29">
        <f t="shared" si="5"/>
        <v>2.1892815059585011</v>
      </c>
      <c r="N35" s="29">
        <f t="shared" si="5"/>
        <v>2.7042043934463864</v>
      </c>
      <c r="O35" s="29">
        <f t="shared" si="5"/>
        <v>2.6935173040961988</v>
      </c>
      <c r="P35" s="29">
        <f t="shared" si="5"/>
        <v>4.1577979951446826</v>
      </c>
      <c r="Q35" s="29">
        <f t="shared" si="5"/>
        <v>4.4123116349340297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6.8533232206344952</v>
      </c>
      <c r="E36" s="29">
        <f t="shared" si="4"/>
        <v>6.6254176508219729</v>
      </c>
      <c r="F36" s="29">
        <f t="shared" si="4"/>
        <v>6.6711387629139196</v>
      </c>
      <c r="G36" s="29">
        <f t="shared" si="4"/>
        <v>7.8024829308716477</v>
      </c>
      <c r="H36" s="29">
        <f t="shared" si="4"/>
        <v>7.8130498837724023</v>
      </c>
      <c r="I36" s="29">
        <f t="shared" si="4"/>
        <v>8.1671613400109546</v>
      </c>
      <c r="J36" s="29">
        <f t="shared" si="4"/>
        <v>8.3295435128805142</v>
      </c>
      <c r="K36" s="29">
        <f t="shared" si="4"/>
        <v>8.0339839811359237</v>
      </c>
      <c r="L36" s="29">
        <f t="shared" si="4"/>
        <v>7.45291714704054</v>
      </c>
      <c r="M36" s="29">
        <f t="shared" si="5"/>
        <v>7.8184696730771677</v>
      </c>
      <c r="N36" s="29">
        <f t="shared" si="5"/>
        <v>8.8692678161405265</v>
      </c>
      <c r="O36" s="29">
        <f t="shared" si="5"/>
        <v>7.97942494068658</v>
      </c>
      <c r="P36" s="29">
        <f t="shared" si="5"/>
        <v>8.5932231723029755</v>
      </c>
      <c r="Q36" s="29">
        <f t="shared" si="5"/>
        <v>9.5784353653582475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6.8521375411186973</v>
      </c>
      <c r="E37" s="29">
        <f t="shared" si="4"/>
        <v>6.6227617099771985</v>
      </c>
      <c r="F37" s="29">
        <f t="shared" si="4"/>
        <v>6.6700462312574249</v>
      </c>
      <c r="G37" s="29">
        <f t="shared" si="4"/>
        <v>7.7987378343945579</v>
      </c>
      <c r="H37" s="29">
        <f t="shared" si="4"/>
        <v>7.8076806259101597</v>
      </c>
      <c r="I37" s="29">
        <f t="shared" si="4"/>
        <v>8.1665101452621887</v>
      </c>
      <c r="J37" s="29">
        <f t="shared" si="4"/>
        <v>8.3291280319934131</v>
      </c>
      <c r="K37" s="29">
        <f t="shared" si="4"/>
        <v>8.0316822364774101</v>
      </c>
      <c r="L37" s="29">
        <f t="shared" si="4"/>
        <v>7.4519385357551942</v>
      </c>
      <c r="M37" s="29">
        <f t="shared" si="5"/>
        <v>7.8184696730771677</v>
      </c>
      <c r="N37" s="29">
        <f t="shared" si="5"/>
        <v>8.8692678161405265</v>
      </c>
      <c r="O37" s="29">
        <f t="shared" si="5"/>
        <v>7.97942494068658</v>
      </c>
      <c r="P37" s="29">
        <f t="shared" si="5"/>
        <v>8.5932231723029755</v>
      </c>
      <c r="Q37" s="29">
        <f t="shared" si="5"/>
        <v>9.5784353653582475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1.185679515799084E-3</v>
      </c>
      <c r="E38" s="29">
        <f t="shared" si="4"/>
        <v>2.4909755749122141E-3</v>
      </c>
      <c r="F38" s="29">
        <f t="shared" si="4"/>
        <v>1.0925316564949369E-3</v>
      </c>
      <c r="G38" s="29">
        <f t="shared" si="4"/>
        <v>3.7450964770898826E-3</v>
      </c>
      <c r="H38" s="29">
        <f t="shared" si="4"/>
        <v>5.3692578622415001E-3</v>
      </c>
      <c r="I38" s="29">
        <f t="shared" si="4"/>
        <v>6.51194748765546E-4</v>
      </c>
      <c r="J38" s="29">
        <f t="shared" si="4"/>
        <v>4.1548088710016673E-4</v>
      </c>
      <c r="K38" s="29">
        <f t="shared" si="4"/>
        <v>2.3017446585138017E-3</v>
      </c>
      <c r="L38" s="29">
        <f t="shared" si="4"/>
        <v>9.7861128534534251E-4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14.102778142724834</v>
      </c>
      <c r="E39" s="29">
        <f t="shared" si="4"/>
        <v>13.144333723421209</v>
      </c>
      <c r="F39" s="29">
        <f t="shared" si="4"/>
        <v>14.328802396452581</v>
      </c>
      <c r="G39" s="29">
        <f t="shared" si="4"/>
        <v>16.318049254147013</v>
      </c>
      <c r="H39" s="29">
        <f t="shared" si="4"/>
        <v>17.083879857627839</v>
      </c>
      <c r="I39" s="29">
        <f t="shared" si="4"/>
        <v>17.811161970789868</v>
      </c>
      <c r="J39" s="29">
        <f t="shared" si="4"/>
        <v>15.459039730186714</v>
      </c>
      <c r="K39" s="29">
        <f t="shared" si="4"/>
        <v>14.47081291866977</v>
      </c>
      <c r="L39" s="29">
        <f t="shared" si="4"/>
        <v>14.16137517564519</v>
      </c>
      <c r="M39" s="29">
        <f t="shared" si="5"/>
        <v>15.642141035013497</v>
      </c>
      <c r="N39" s="29">
        <f t="shared" si="5"/>
        <v>16.956194154877998</v>
      </c>
      <c r="O39" s="29">
        <f t="shared" si="5"/>
        <v>14.816223126151284</v>
      </c>
      <c r="P39" s="29">
        <f t="shared" si="5"/>
        <v>17.980548337029109</v>
      </c>
      <c r="Q39" s="29">
        <f t="shared" si="5"/>
        <v>17.000039988665876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1.5272317118018524</v>
      </c>
      <c r="E40" s="29">
        <f t="shared" si="4"/>
        <v>0.88193732573481309</v>
      </c>
      <c r="F40" s="29">
        <f t="shared" si="4"/>
        <v>1.8025679800509964</v>
      </c>
      <c r="G40" s="29">
        <f t="shared" si="4"/>
        <v>1.62874245788639</v>
      </c>
      <c r="H40" s="29">
        <f t="shared" si="4"/>
        <v>1.814702835499761</v>
      </c>
      <c r="I40" s="29">
        <f t="shared" si="4"/>
        <v>1.3638130022119503</v>
      </c>
      <c r="J40" s="29">
        <f t="shared" si="4"/>
        <v>1.0346859025084485</v>
      </c>
      <c r="K40" s="29">
        <f t="shared" si="4"/>
        <v>1.1841677051158193</v>
      </c>
      <c r="L40" s="29">
        <f t="shared" si="4"/>
        <v>1.1195779109724695</v>
      </c>
      <c r="M40" s="29">
        <f t="shared" si="5"/>
        <v>1.2070900013103618</v>
      </c>
      <c r="N40" s="29">
        <f t="shared" si="5"/>
        <v>0.76250429728680891</v>
      </c>
      <c r="O40" s="29">
        <f t="shared" si="5"/>
        <v>0.67164263439998884</v>
      </c>
      <c r="P40" s="29">
        <f t="shared" si="5"/>
        <v>0.71520629056358698</v>
      </c>
      <c r="Q40" s="29">
        <f t="shared" si="5"/>
        <v>0.62178084803774936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10.76746166478201</v>
      </c>
      <c r="E41" s="29">
        <f t="shared" si="4"/>
        <v>9.7221292001394932</v>
      </c>
      <c r="F41" s="29">
        <f t="shared" si="4"/>
        <v>9.806189566416327</v>
      </c>
      <c r="G41" s="29">
        <f t="shared" si="4"/>
        <v>8.567452932648866</v>
      </c>
      <c r="H41" s="29">
        <f t="shared" si="4"/>
        <v>9.2782193485371334</v>
      </c>
      <c r="I41" s="29">
        <f t="shared" si="4"/>
        <v>8.2635205629701804</v>
      </c>
      <c r="J41" s="29">
        <f t="shared" si="4"/>
        <v>8.5481557063097178</v>
      </c>
      <c r="K41" s="29">
        <f t="shared" si="4"/>
        <v>8.1129466103932728</v>
      </c>
      <c r="L41" s="29">
        <f t="shared" si="4"/>
        <v>8.9769721891099508</v>
      </c>
      <c r="M41" s="29">
        <f t="shared" si="5"/>
        <v>7.7854041604565296</v>
      </c>
      <c r="N41" s="29">
        <f t="shared" si="5"/>
        <v>8.9674756976090375</v>
      </c>
      <c r="O41" s="29">
        <f t="shared" si="5"/>
        <v>7.9105389427752639</v>
      </c>
      <c r="P41" s="29">
        <f t="shared" si="5"/>
        <v>8.6199733743027043</v>
      </c>
      <c r="Q41" s="29">
        <f t="shared" si="5"/>
        <v>7.8980361102801586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2.4324788982512948</v>
      </c>
      <c r="E42" s="29">
        <f t="shared" si="4"/>
        <v>1.6969482414867196</v>
      </c>
      <c r="F42" s="29">
        <f t="shared" si="4"/>
        <v>1.7421978022321045</v>
      </c>
      <c r="G42" s="29">
        <f t="shared" si="4"/>
        <v>1.8889585703809171</v>
      </c>
      <c r="H42" s="29">
        <f t="shared" si="4"/>
        <v>2.1114650844072145</v>
      </c>
      <c r="I42" s="29">
        <f t="shared" si="4"/>
        <v>2.1072134074310824</v>
      </c>
      <c r="J42" s="29">
        <f t="shared" si="4"/>
        <v>2.0031026035244204</v>
      </c>
      <c r="K42" s="29">
        <f t="shared" si="4"/>
        <v>2.0073291386168179</v>
      </c>
      <c r="L42" s="29">
        <f t="shared" si="4"/>
        <v>1.8910653410988469</v>
      </c>
      <c r="M42" s="29">
        <f t="shared" si="5"/>
        <v>1.9118857099501847</v>
      </c>
      <c r="N42" s="29">
        <f t="shared" si="5"/>
        <v>2.1095872261108219</v>
      </c>
      <c r="O42" s="29">
        <f t="shared" si="5"/>
        <v>2.0061530402573426</v>
      </c>
      <c r="P42" s="29">
        <f t="shared" si="5"/>
        <v>2.1462230856989688</v>
      </c>
      <c r="Q42" s="29">
        <f t="shared" si="5"/>
        <v>1.8399420181507353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5.5471251192133826</v>
      </c>
      <c r="E43" s="29">
        <f t="shared" si="4"/>
        <v>5.8364877442352059</v>
      </c>
      <c r="F43" s="29">
        <f t="shared" si="4"/>
        <v>5.242794090402624</v>
      </c>
      <c r="G43" s="29">
        <f t="shared" si="4"/>
        <v>6.6174492896913835</v>
      </c>
      <c r="H43" s="29">
        <f t="shared" si="4"/>
        <v>6.7361858564178938</v>
      </c>
      <c r="I43" s="29">
        <f t="shared" si="4"/>
        <v>6.639124062103563</v>
      </c>
      <c r="J43" s="29">
        <f t="shared" si="4"/>
        <v>7.1145042819633337</v>
      </c>
      <c r="K43" s="29">
        <f t="shared" si="4"/>
        <v>6.6225989126813989</v>
      </c>
      <c r="L43" s="29">
        <f t="shared" si="4"/>
        <v>6.1604978428611243</v>
      </c>
      <c r="M43" s="29">
        <f t="shared" si="5"/>
        <v>8.0689293350568487</v>
      </c>
      <c r="N43" s="29">
        <f t="shared" si="5"/>
        <v>8.6355581545849631</v>
      </c>
      <c r="O43" s="29">
        <f t="shared" si="5"/>
        <v>8.0943789690466712</v>
      </c>
      <c r="P43" s="29">
        <f t="shared" si="5"/>
        <v>10.750230562572677</v>
      </c>
      <c r="Q43" s="29">
        <f t="shared" si="5"/>
        <v>9.5731664724727814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9.6797728238047736</v>
      </c>
      <c r="E44" s="29">
        <f t="shared" si="4"/>
        <v>7.4600264406334533</v>
      </c>
      <c r="F44" s="29">
        <f t="shared" si="4"/>
        <v>5.3264351925048583</v>
      </c>
      <c r="G44" s="29">
        <f t="shared" si="4"/>
        <v>3.0462444512991058</v>
      </c>
      <c r="H44" s="29">
        <f t="shared" si="4"/>
        <v>0.19752844023236305</v>
      </c>
      <c r="I44" s="29">
        <f t="shared" si="4"/>
        <v>2.3858543604704372</v>
      </c>
      <c r="J44" s="29">
        <f t="shared" si="4"/>
        <v>2.8223789777750619</v>
      </c>
      <c r="K44" s="29">
        <f t="shared" si="4"/>
        <v>3.5871411755905096</v>
      </c>
      <c r="L44" s="29">
        <f t="shared" si="4"/>
        <v>4.6201015456776915</v>
      </c>
      <c r="M44" s="29">
        <f t="shared" si="5"/>
        <v>3.4563234562538798</v>
      </c>
      <c r="N44" s="29">
        <f t="shared" si="5"/>
        <v>6.2742324995013021</v>
      </c>
      <c r="O44" s="29">
        <f t="shared" si="5"/>
        <v>1.1346496070922165</v>
      </c>
      <c r="P44" s="29">
        <f t="shared" si="5"/>
        <v>3.5931142306863451</v>
      </c>
      <c r="Q44" s="29">
        <f t="shared" si="5"/>
        <v>3.5369545902097106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1.2551182629259625</v>
      </c>
      <c r="E45" s="29">
        <f t="shared" si="4"/>
        <v>1.1480757956027516</v>
      </c>
      <c r="F45" s="29">
        <f t="shared" si="4"/>
        <v>1.1578182267680557</v>
      </c>
      <c r="G45" s="29">
        <f t="shared" si="4"/>
        <v>1.3012678172964898</v>
      </c>
      <c r="H45" s="29">
        <f t="shared" si="4"/>
        <v>1.5913027237199635</v>
      </c>
      <c r="I45" s="29">
        <f t="shared" si="4"/>
        <v>1.6712825227777364</v>
      </c>
      <c r="J45" s="29">
        <f t="shared" si="4"/>
        <v>1.2634427542643487</v>
      </c>
      <c r="K45" s="29">
        <f t="shared" si="4"/>
        <v>1.7878481948247829</v>
      </c>
      <c r="L45" s="29">
        <f t="shared" si="4"/>
        <v>1.7778105017107058</v>
      </c>
      <c r="M45" s="29">
        <f t="shared" si="5"/>
        <v>1.3736434401319573</v>
      </c>
      <c r="N45" s="29">
        <f t="shared" si="5"/>
        <v>1.386388225240385</v>
      </c>
      <c r="O45" s="29">
        <f t="shared" si="5"/>
        <v>1.3519604173909805</v>
      </c>
      <c r="P45" s="29">
        <f t="shared" si="5"/>
        <v>2.0186240728748008</v>
      </c>
      <c r="Q45" s="29">
        <f t="shared" si="5"/>
        <v>1.8767212932437518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21.823253814397937</v>
      </c>
      <c r="E47" s="29">
        <f t="shared" si="4"/>
        <v>28.691683539864353</v>
      </c>
      <c r="F47" s="29">
        <f t="shared" si="4"/>
        <v>29.299997799329091</v>
      </c>
      <c r="G47" s="29">
        <f t="shared" si="4"/>
        <v>25.481312989969268</v>
      </c>
      <c r="H47" s="29">
        <f t="shared" si="4"/>
        <v>23.974356566212517</v>
      </c>
      <c r="I47" s="29">
        <f t="shared" si="4"/>
        <v>21.954115762010495</v>
      </c>
      <c r="J47" s="29">
        <f t="shared" si="4"/>
        <v>20.47585025999582</v>
      </c>
      <c r="K47" s="29">
        <f t="shared" si="4"/>
        <v>21.940597724725404</v>
      </c>
      <c r="L47" s="29">
        <f t="shared" si="4"/>
        <v>22.909895996920639</v>
      </c>
      <c r="M47" s="29">
        <f t="shared" si="5"/>
        <v>21.180945716732261</v>
      </c>
      <c r="N47" s="29">
        <f t="shared" si="5"/>
        <v>10.872749195117951</v>
      </c>
      <c r="O47" s="29">
        <f t="shared" si="5"/>
        <v>24.87239886804268</v>
      </c>
      <c r="P47" s="29">
        <f t="shared" si="5"/>
        <v>10.984409264541554</v>
      </c>
      <c r="Q47" s="29">
        <f t="shared" si="5"/>
        <v>14.803426530952343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5.6296637126035245</v>
      </c>
      <c r="E48" s="29">
        <f t="shared" si="4"/>
        <v>6.9967379767537548</v>
      </c>
      <c r="F48" s="29">
        <f t="shared" si="4"/>
        <v>9.3419416503814414</v>
      </c>
      <c r="G48" s="29">
        <f t="shared" si="4"/>
        <v>10.269973791133927</v>
      </c>
      <c r="H48" s="29">
        <f t="shared" si="4"/>
        <v>6.1789525800613054</v>
      </c>
      <c r="I48" s="29">
        <f t="shared" si="4"/>
        <v>4.5744143119229888</v>
      </c>
      <c r="J48" s="29">
        <f t="shared" si="4"/>
        <v>0.66482135447115431</v>
      </c>
      <c r="K48" s="29">
        <f t="shared" si="4"/>
        <v>1.7871608682948101</v>
      </c>
      <c r="L48" s="29">
        <f t="shared" si="4"/>
        <v>3.8634330864436865</v>
      </c>
      <c r="M48" s="29">
        <f t="shared" si="5"/>
        <v>8.0284920022377211</v>
      </c>
      <c r="N48" s="29">
        <f t="shared" si="5"/>
        <v>1.7317581443618952</v>
      </c>
      <c r="O48" s="29">
        <f t="shared" si="5"/>
        <v>13.586728551609156</v>
      </c>
      <c r="P48" s="29">
        <f t="shared" si="5"/>
        <v>3.693944731995384</v>
      </c>
      <c r="Q48" s="29">
        <f t="shared" si="5"/>
        <v>8.7529011090590458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15.900249164813085</v>
      </c>
      <c r="E49" s="29">
        <f t="shared" si="4"/>
        <v>21.300843533410909</v>
      </c>
      <c r="F49" s="29">
        <f t="shared" si="4"/>
        <v>19.618590955679579</v>
      </c>
      <c r="G49" s="29">
        <f t="shared" si="4"/>
        <v>14.918540746990134</v>
      </c>
      <c r="H49" s="29">
        <f t="shared" si="4"/>
        <v>17.418244631893959</v>
      </c>
      <c r="I49" s="29">
        <f t="shared" si="4"/>
        <v>17.071175938037236</v>
      </c>
      <c r="J49" s="29">
        <f t="shared" si="4"/>
        <v>19.531444891913512</v>
      </c>
      <c r="K49" s="29">
        <f t="shared" si="4"/>
        <v>20.012135309338497</v>
      </c>
      <c r="L49" s="29">
        <f t="shared" si="4"/>
        <v>18.501749228838772</v>
      </c>
      <c r="M49" s="29">
        <f t="shared" si="4"/>
        <v>13.095632718357869</v>
      </c>
      <c r="N49" s="29">
        <f t="shared" si="4"/>
        <v>8.8014523399291811</v>
      </c>
      <c r="O49" s="29">
        <f t="shared" si="4"/>
        <v>11.109475057119704</v>
      </c>
      <c r="P49" s="29">
        <f t="shared" si="4"/>
        <v>7.1863749374958914</v>
      </c>
      <c r="Q49" s="29">
        <f t="shared" si="4"/>
        <v>5.8902103455312496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0</v>
      </c>
      <c r="E50" s="29">
        <f t="shared" si="6"/>
        <v>0</v>
      </c>
      <c r="F50" s="29">
        <f t="shared" si="6"/>
        <v>0.1054293048517614</v>
      </c>
      <c r="G50" s="29">
        <f t="shared" si="6"/>
        <v>0</v>
      </c>
      <c r="H50" s="29">
        <f t="shared" si="6"/>
        <v>0.61611790961146773</v>
      </c>
      <c r="I50" s="29">
        <f t="shared" si="6"/>
        <v>0.34849478973801556</v>
      </c>
      <c r="J50" s="29">
        <f t="shared" si="6"/>
        <v>0.37254786209981616</v>
      </c>
      <c r="K50" s="29">
        <f t="shared" si="6"/>
        <v>1.3236470376865932</v>
      </c>
      <c r="L50" s="29">
        <f t="shared" si="6"/>
        <v>2.8892333186386304E-3</v>
      </c>
      <c r="M50" s="29">
        <f t="shared" si="6"/>
        <v>0</v>
      </c>
      <c r="N50" s="29">
        <f t="shared" si="6"/>
        <v>5.6725108537055022E-2</v>
      </c>
      <c r="O50" s="29">
        <f t="shared" si="6"/>
        <v>0.10330406827906988</v>
      </c>
      <c r="P50" s="29">
        <f t="shared" si="6"/>
        <v>0</v>
      </c>
      <c r="Q50" s="29">
        <f t="shared" si="6"/>
        <v>1.8020643419350154E-3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99.999999999999972</v>
      </c>
      <c r="E52" s="20">
        <f t="shared" si="7"/>
        <v>100</v>
      </c>
      <c r="F52" s="20">
        <f t="shared" si="7"/>
        <v>99.999999999999929</v>
      </c>
      <c r="G52" s="20">
        <f t="shared" si="7"/>
        <v>100</v>
      </c>
      <c r="H52" s="20">
        <f t="shared" si="7"/>
        <v>99.999999999999986</v>
      </c>
      <c r="I52" s="20">
        <f t="shared" si="7"/>
        <v>100.00000000000003</v>
      </c>
      <c r="J52" s="21">
        <f t="shared" si="7"/>
        <v>99.999999999999986</v>
      </c>
      <c r="K52" s="75">
        <f t="shared" si="7"/>
        <v>100</v>
      </c>
      <c r="L52" s="30">
        <f t="shared" si="7"/>
        <v>99.999999999999943</v>
      </c>
      <c r="M52" s="30">
        <f>SUM(M33:M51)-M34-M37-M38-M42-M48-M49</f>
        <v>100</v>
      </c>
      <c r="N52" s="30">
        <f>SUM(N33:N51)-N34-N37-N38-N42-N48-N49</f>
        <v>99.999999999999972</v>
      </c>
      <c r="O52" s="30">
        <f>SUM(O33:O51)-O34-O37-O38-O42-O48-O49</f>
        <v>100</v>
      </c>
      <c r="P52" s="30">
        <f>SUM(P33:P51)-P34-P37-P38-P42-P48-P49</f>
        <v>99.999999999999972</v>
      </c>
      <c r="Q52" s="30">
        <f>SUM(Q33:Q51)-Q34-Q37-Q38-Q42-Q48-Q49</f>
        <v>100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35.297258460349255</v>
      </c>
      <c r="E53" s="20">
        <f t="shared" si="8"/>
        <v>33.115326230368723</v>
      </c>
      <c r="F53" s="20">
        <f t="shared" si="8"/>
        <v>32.929965443223693</v>
      </c>
      <c r="G53" s="20">
        <f t="shared" si="8"/>
        <v>37.039480807061473</v>
      </c>
      <c r="H53" s="20">
        <f t="shared" si="8"/>
        <v>38.707706462141061</v>
      </c>
      <c r="I53" s="20">
        <f t="shared" si="8"/>
        <v>39.562632966927758</v>
      </c>
      <c r="J53" s="21">
        <f t="shared" si="8"/>
        <v>42.90939452489674</v>
      </c>
      <c r="K53" s="75">
        <f t="shared" si="8"/>
        <v>40.970239720312449</v>
      </c>
      <c r="L53" s="30">
        <f t="shared" si="8"/>
        <v>40.270879603783584</v>
      </c>
      <c r="M53" s="30">
        <f t="shared" si="8"/>
        <v>41.285522855044661</v>
      </c>
      <c r="N53" s="30">
        <f>SUM(N33:N36)-N34</f>
        <v>46.088172667244493</v>
      </c>
      <c r="O53" s="30">
        <f>SUM(O33:O36)-O34</f>
        <v>41.044903366821835</v>
      </c>
      <c r="P53" s="30">
        <f>SUM(P33:P36)-P34</f>
        <v>45.337893867429216</v>
      </c>
      <c r="Q53" s="30">
        <f>SUM(Q33:Q36)-Q34</f>
        <v>44.688072101795697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21.823253814397937</v>
      </c>
      <c r="E54" s="20">
        <f t="shared" si="9"/>
        <v>28.691683539864353</v>
      </c>
      <c r="F54" s="20">
        <f t="shared" si="9"/>
        <v>29.405427104180852</v>
      </c>
      <c r="G54" s="20">
        <f t="shared" si="9"/>
        <v>25.481312989969268</v>
      </c>
      <c r="H54" s="20">
        <f t="shared" si="9"/>
        <v>24.590474475823985</v>
      </c>
      <c r="I54" s="20">
        <f t="shared" si="9"/>
        <v>22.302610551748511</v>
      </c>
      <c r="J54" s="21">
        <f t="shared" si="9"/>
        <v>20.848398122095634</v>
      </c>
      <c r="K54" s="75">
        <f t="shared" si="9"/>
        <v>23.264244762411998</v>
      </c>
      <c r="L54" s="30">
        <f t="shared" si="9"/>
        <v>22.912785230239276</v>
      </c>
      <c r="M54" s="30">
        <f>+M47+M50+M51</f>
        <v>21.180945716732261</v>
      </c>
      <c r="N54" s="30">
        <f>+N47+N50+N51</f>
        <v>10.929474303655006</v>
      </c>
      <c r="O54" s="30">
        <f>+O47+O50+O51</f>
        <v>24.975702936321749</v>
      </c>
      <c r="P54" s="30">
        <f>+P47+P50+P51</f>
        <v>10.984409264541554</v>
      </c>
      <c r="Q54" s="30">
        <f>+Q47+Q50+Q51</f>
        <v>14.805228595294279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380"/>
  <sheetViews>
    <sheetView view="pageBreakPreview" zoomScaleNormal="100" zoomScaleSheetLayoutView="100" workbookViewId="0">
      <pane xSplit="1" ySplit="3" topLeftCell="AD22" activePane="bottomRight" state="frozen"/>
      <selection pane="topRight" activeCell="B1" sqref="B1"/>
      <selection pane="bottomLeft" activeCell="A2" sqref="A2"/>
      <selection pane="bottomRight" activeCell="AI26" sqref="AI26"/>
    </sheetView>
  </sheetViews>
  <sheetFormatPr defaultColWidth="9" defaultRowHeight="12" x14ac:dyDescent="0.15"/>
  <cols>
    <col min="1" max="1" width="24.77734375" style="18" customWidth="1"/>
    <col min="2" max="3" width="8.6640625" style="18" hidden="1" customWidth="1"/>
    <col min="4" max="25" width="9.77734375" style="18" customWidth="1"/>
    <col min="26" max="32" width="9.77734375" style="15" customWidth="1"/>
    <col min="33" max="16384" width="9" style="18"/>
  </cols>
  <sheetData>
    <row r="1" spans="1:32" ht="15" customHeight="1" x14ac:dyDescent="0.2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28">
        <f>財政指標!$Y$1</f>
        <v>0</v>
      </c>
      <c r="L1" s="15"/>
      <c r="M1" s="31"/>
      <c r="N1" s="31"/>
      <c r="O1" s="31"/>
      <c r="P1" s="31"/>
      <c r="Q1" s="31"/>
      <c r="U1" s="28">
        <f>財政指標!$Y$1</f>
        <v>0</v>
      </c>
      <c r="V1" s="15"/>
      <c r="X1" s="32"/>
      <c r="AE1" s="28">
        <f>財政指標!$Y$1</f>
        <v>0</v>
      </c>
    </row>
    <row r="2" spans="1:32" ht="15" customHeight="1" x14ac:dyDescent="0.15">
      <c r="K2" s="15"/>
      <c r="L2" s="124" t="s">
        <v>148</v>
      </c>
      <c r="U2" s="15"/>
      <c r="V2" s="124" t="s">
        <v>148</v>
      </c>
      <c r="AF2" s="124" t="s">
        <v>148</v>
      </c>
    </row>
    <row r="3" spans="1:32" ht="18" customHeight="1" x14ac:dyDescent="0.15">
      <c r="A3" s="17"/>
      <c r="B3" s="39" t="s">
        <v>168</v>
      </c>
      <c r="C3" s="39" t="s">
        <v>169</v>
      </c>
      <c r="D3" s="109" t="s">
        <v>170</v>
      </c>
      <c r="E3" s="109" t="s">
        <v>171</v>
      </c>
      <c r="F3" s="109" t="s">
        <v>172</v>
      </c>
      <c r="G3" s="109" t="s">
        <v>173</v>
      </c>
      <c r="H3" s="110" t="s">
        <v>174</v>
      </c>
      <c r="I3" s="109" t="s">
        <v>175</v>
      </c>
      <c r="J3" s="110" t="s">
        <v>176</v>
      </c>
      <c r="K3" s="110" t="s">
        <v>177</v>
      </c>
      <c r="L3" s="109" t="s">
        <v>178</v>
      </c>
      <c r="M3" s="109" t="s">
        <v>179</v>
      </c>
      <c r="N3" s="109" t="s">
        <v>180</v>
      </c>
      <c r="O3" s="109" t="s">
        <v>181</v>
      </c>
      <c r="P3" s="109" t="s">
        <v>182</v>
      </c>
      <c r="Q3" s="109" t="s">
        <v>183</v>
      </c>
      <c r="R3" s="39" t="s">
        <v>164</v>
      </c>
      <c r="S3" s="39" t="s">
        <v>252</v>
      </c>
      <c r="T3" s="39" t="s">
        <v>253</v>
      </c>
      <c r="U3" s="39" t="s">
        <v>261</v>
      </c>
      <c r="V3" s="39" t="s">
        <v>262</v>
      </c>
      <c r="W3" s="39" t="s">
        <v>263</v>
      </c>
      <c r="X3" s="39" t="s">
        <v>264</v>
      </c>
      <c r="Y3" s="39" t="s">
        <v>268</v>
      </c>
      <c r="Z3" s="39" t="s">
        <v>272</v>
      </c>
      <c r="AA3" s="39" t="s">
        <v>273</v>
      </c>
      <c r="AB3" s="39" t="s">
        <v>274</v>
      </c>
      <c r="AC3" s="39" t="s">
        <v>275</v>
      </c>
      <c r="AD3" s="39" t="s">
        <v>278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9" t="s">
        <v>75</v>
      </c>
      <c r="B4" s="19"/>
      <c r="C4" s="19"/>
      <c r="D4" s="137">
        <f>目的・日光市!D4+目的・今市市!D4+目的・足尾町!D4+目的・栗山村!D4+目的・藤原町!D4</f>
        <v>624369</v>
      </c>
      <c r="E4" s="137">
        <f>目的・日光市!E4+目的・今市市!E4+目的・足尾町!E4+目的・栗山村!E4+目的・藤原町!E4</f>
        <v>681585</v>
      </c>
      <c r="F4" s="137">
        <f>目的・日光市!F4+目的・今市市!F4+目的・足尾町!F4+目的・栗山村!F4+目的・藤原町!F4</f>
        <v>668512</v>
      </c>
      <c r="G4" s="137">
        <f>目的・日光市!G4+目的・今市市!G4+目的・足尾町!G4+目的・栗山村!G4+目的・藤原町!G4</f>
        <v>678261</v>
      </c>
      <c r="H4" s="137">
        <f>目的・日光市!H4+目的・今市市!H4+目的・足尾町!H4+目的・栗山村!H4+目的・藤原町!H4</f>
        <v>671890</v>
      </c>
      <c r="I4" s="137">
        <f>目的・日光市!I4+目的・今市市!I4+目的・足尾町!I4+目的・栗山村!I4+目的・藤原町!I4</f>
        <v>684583</v>
      </c>
      <c r="J4" s="137">
        <f>目的・日光市!J4+目的・今市市!J4+目的・足尾町!J4+目的・栗山村!J4+目的・藤原町!J4</f>
        <v>695231</v>
      </c>
      <c r="K4" s="137">
        <f>目的・日光市!K4+目的・今市市!K4+目的・足尾町!K4+目的・栗山村!K4+目的・藤原町!K4</f>
        <v>685749</v>
      </c>
      <c r="L4" s="137">
        <f>目的・日光市!L4+目的・今市市!L4+目的・足尾町!L4+目的・栗山村!L4+目的・藤原町!L4</f>
        <v>676278</v>
      </c>
      <c r="M4" s="137">
        <f>目的・日光市!M4+目的・今市市!M4+目的・足尾町!M4+目的・栗山村!M4+目的・藤原町!M4</f>
        <v>670191</v>
      </c>
      <c r="N4" s="137">
        <f>目的・日光市!N4+目的・今市市!N4+目的・足尾町!N4+目的・栗山村!N4+目的・藤原町!N4</f>
        <v>672842</v>
      </c>
      <c r="O4" s="137">
        <f>目的・日光市!O4+目的・今市市!O4+目的・足尾町!O4+目的・栗山村!O4+目的・藤原町!O4</f>
        <v>652151</v>
      </c>
      <c r="P4" s="137">
        <f>目的・日光市!P4+目的・今市市!P4+目的・足尾町!P4+目的・栗山村!P4+目的・藤原町!P4</f>
        <v>612466</v>
      </c>
      <c r="Q4" s="137">
        <f>目的・日光市!Q4+目的・今市市!Q4+目的・足尾町!Q4+目的・栗山村!Q4+目的・藤原町!Q4</f>
        <v>610165</v>
      </c>
      <c r="R4" s="52">
        <v>583756</v>
      </c>
      <c r="S4" s="52">
        <v>262316</v>
      </c>
      <c r="T4" s="52">
        <v>300366</v>
      </c>
      <c r="U4" s="52">
        <v>306376</v>
      </c>
      <c r="V4" s="52">
        <v>282204</v>
      </c>
      <c r="W4" s="52">
        <v>276600</v>
      </c>
      <c r="X4" s="52">
        <v>373580</v>
      </c>
      <c r="Y4" s="52">
        <v>337236</v>
      </c>
      <c r="Z4" s="105">
        <v>328012</v>
      </c>
      <c r="AA4" s="105">
        <v>319506</v>
      </c>
      <c r="AB4" s="105">
        <v>341332</v>
      </c>
      <c r="AC4" s="108">
        <v>314605</v>
      </c>
      <c r="AD4" s="108">
        <v>316522</v>
      </c>
      <c r="AE4" s="108">
        <v>283810</v>
      </c>
      <c r="AF4" s="108">
        <v>279724</v>
      </c>
    </row>
    <row r="5" spans="1:32" ht="18" customHeight="1" x14ac:dyDescent="0.15">
      <c r="A5" s="19" t="s">
        <v>74</v>
      </c>
      <c r="B5" s="19"/>
      <c r="C5" s="19"/>
      <c r="D5" s="137">
        <f>目的・日光市!D5+目的・今市市!D5+目的・足尾町!D5+目的・栗山村!D5+目的・藤原町!D5</f>
        <v>6896159</v>
      </c>
      <c r="E5" s="137">
        <f>目的・日光市!E5+目的・今市市!E5+目的・足尾町!E5+目的・栗山村!E5+目的・藤原町!E5</f>
        <v>7302686</v>
      </c>
      <c r="F5" s="137">
        <f>目的・日光市!F5+目的・今市市!F5+目的・足尾町!F5+目的・栗山村!F5+目的・藤原町!F5</f>
        <v>6388771</v>
      </c>
      <c r="G5" s="137">
        <f>目的・日光市!G5+目的・今市市!G5+目的・足尾町!G5+目的・栗山村!G5+目的・藤原町!G5</f>
        <v>6541918</v>
      </c>
      <c r="H5" s="137">
        <f>目的・日光市!H5+目的・今市市!H5+目的・足尾町!H5+目的・栗山村!H5+目的・藤原町!H5</f>
        <v>6767261</v>
      </c>
      <c r="I5" s="137">
        <f>目的・日光市!I5+目的・今市市!I5+目的・足尾町!I5+目的・栗山村!I5+目的・藤原町!I5</f>
        <v>6436260</v>
      </c>
      <c r="J5" s="137">
        <f>目的・日光市!J5+目的・今市市!J5+目的・足尾町!J5+目的・栗山村!J5+目的・藤原町!J5</f>
        <v>6179996</v>
      </c>
      <c r="K5" s="137">
        <f>目的・日光市!K5+目的・今市市!K5+目的・足尾町!K5+目的・栗山村!K5+目的・藤原町!K5</f>
        <v>6034188</v>
      </c>
      <c r="L5" s="137">
        <f>目的・日光市!L5+目的・今市市!L5+目的・足尾町!L5+目的・栗山村!L5+目的・藤原町!L5</f>
        <v>7218935</v>
      </c>
      <c r="M5" s="137">
        <f>目的・日光市!M5+目的・今市市!M5+目的・足尾町!M5+目的・栗山村!M5+目的・藤原町!M5</f>
        <v>6849067</v>
      </c>
      <c r="N5" s="137">
        <f>目的・日光市!N5+目的・今市市!N5+目的・足尾町!N5+目的・栗山村!N5+目的・藤原町!N5</f>
        <v>6541766</v>
      </c>
      <c r="O5" s="137">
        <f>目的・日光市!O5+目的・今市市!O5+目的・足尾町!O5+目的・栗山村!O5+目的・藤原町!O5</f>
        <v>5941958</v>
      </c>
      <c r="P5" s="137">
        <f>目的・日光市!P5+目的・今市市!P5+目的・足尾町!P5+目的・栗山村!P5+目的・藤原町!P5</f>
        <v>6761405</v>
      </c>
      <c r="Q5" s="137">
        <f>目的・日光市!Q5+目的・今市市!Q5+目的・足尾町!Q5+目的・栗山村!Q5+目的・藤原町!Q5</f>
        <v>6889467</v>
      </c>
      <c r="R5" s="52">
        <v>10726742</v>
      </c>
      <c r="S5" s="52">
        <v>8543673</v>
      </c>
      <c r="T5" s="52">
        <v>6971225</v>
      </c>
      <c r="U5" s="52">
        <v>4808690</v>
      </c>
      <c r="V5" s="52">
        <v>6553644</v>
      </c>
      <c r="W5" s="52">
        <v>7282214</v>
      </c>
      <c r="X5" s="52">
        <v>5438678</v>
      </c>
      <c r="Y5" s="52">
        <v>5522679</v>
      </c>
      <c r="Z5" s="105">
        <v>5325222</v>
      </c>
      <c r="AA5" s="105">
        <v>5257491</v>
      </c>
      <c r="AB5" s="105">
        <v>5018818</v>
      </c>
      <c r="AC5" s="108">
        <v>5517878</v>
      </c>
      <c r="AD5" s="108">
        <v>7724675</v>
      </c>
      <c r="AE5" s="108">
        <v>9323896</v>
      </c>
      <c r="AF5" s="108">
        <v>6082381</v>
      </c>
    </row>
    <row r="6" spans="1:32" ht="18" customHeight="1" x14ac:dyDescent="0.15">
      <c r="A6" s="19" t="s">
        <v>76</v>
      </c>
      <c r="B6" s="19"/>
      <c r="C6" s="19"/>
      <c r="D6" s="137">
        <f>目的・日光市!D6+目的・今市市!D6+目的・足尾町!D6+目的・栗山村!D6+目的・藤原町!D6</f>
        <v>3996644</v>
      </c>
      <c r="E6" s="137">
        <f>目的・日光市!E6+目的・今市市!E6+目的・足尾町!E6+目的・栗山村!E6+目的・藤原町!E6</f>
        <v>4736098</v>
      </c>
      <c r="F6" s="137">
        <f>目的・日光市!F6+目的・今市市!F6+目的・足尾町!F6+目的・栗山村!F6+目的・藤原町!F6</f>
        <v>5316239</v>
      </c>
      <c r="G6" s="137">
        <f>目的・日光市!G6+目的・今市市!G6+目的・足尾町!G6+目的・栗山村!G6+目的・藤原町!G6</f>
        <v>5217350</v>
      </c>
      <c r="H6" s="137">
        <f>目的・日光市!H6+目的・今市市!H6+目的・足尾町!H6+目的・栗山村!H6+目的・藤原町!H6</f>
        <v>5492280</v>
      </c>
      <c r="I6" s="137">
        <f>目的・日光市!I6+目的・今市市!I6+目的・足尾町!I6+目的・栗山村!I6+目的・藤原町!I6</f>
        <v>5346227</v>
      </c>
      <c r="J6" s="137">
        <f>目的・日光市!J6+目的・今市市!J6+目的・足尾町!J6+目的・栗山村!J6+目的・藤原町!J6</f>
        <v>5990085</v>
      </c>
      <c r="K6" s="137">
        <f>目的・日光市!K6+目的・今市市!K6+目的・足尾町!K6+目的・栗山村!K6+目的・藤原町!K6</f>
        <v>6528831</v>
      </c>
      <c r="L6" s="137">
        <f>目的・日光市!L6+目的・今市市!L6+目的・足尾町!L6+目的・栗山村!L6+目的・藤原町!L6</f>
        <v>7810939</v>
      </c>
      <c r="M6" s="137">
        <f>目的・日光市!M6+目的・今市市!M6+目的・足尾町!M6+目的・栗山村!M6+目的・藤原町!M6</f>
        <v>6095579</v>
      </c>
      <c r="N6" s="137">
        <f>目的・日光市!N6+目的・今市市!N6+目的・足尾町!N6+目的・栗山村!N6+目的・藤原町!N6</f>
        <v>6369670</v>
      </c>
      <c r="O6" s="137">
        <f>目的・日光市!O6+目的・今市市!O6+目的・足尾町!O6+目的・栗山村!O6+目的・藤原町!O6</f>
        <v>6802790</v>
      </c>
      <c r="P6" s="137">
        <f>目的・日光市!P6+目的・今市市!P6+目的・足尾町!P6+目的・栗山村!P6+目的・藤原町!P6</f>
        <v>7356352</v>
      </c>
      <c r="Q6" s="137">
        <f>目的・日光市!Q6+目的・今市市!Q6+目的・足尾町!Q6+目的・栗山村!Q6+目的・藤原町!Q6</f>
        <v>7591526</v>
      </c>
      <c r="R6" s="52">
        <v>7840993</v>
      </c>
      <c r="S6" s="52">
        <v>8396292</v>
      </c>
      <c r="T6" s="52">
        <v>8532238</v>
      </c>
      <c r="U6" s="52">
        <v>8955778</v>
      </c>
      <c r="V6" s="52">
        <v>9270827</v>
      </c>
      <c r="W6" s="52">
        <v>10837111</v>
      </c>
      <c r="X6" s="52">
        <v>11569508</v>
      </c>
      <c r="Y6" s="52">
        <v>11358575</v>
      </c>
      <c r="Z6" s="105">
        <v>11670635</v>
      </c>
      <c r="AA6" s="105">
        <v>11876027</v>
      </c>
      <c r="AB6" s="105">
        <v>11968603</v>
      </c>
      <c r="AC6" s="108">
        <v>12408716</v>
      </c>
      <c r="AD6" s="108">
        <v>13020047</v>
      </c>
      <c r="AE6" s="108">
        <v>12655612</v>
      </c>
      <c r="AF6" s="108">
        <v>12269790</v>
      </c>
    </row>
    <row r="7" spans="1:32" ht="18" customHeight="1" x14ac:dyDescent="0.15">
      <c r="A7" s="19" t="s">
        <v>85</v>
      </c>
      <c r="B7" s="19"/>
      <c r="C7" s="19"/>
      <c r="D7" s="137">
        <f>目的・日光市!D7+目的・今市市!D7+目的・足尾町!D7+目的・栗山村!D7+目的・藤原町!D7</f>
        <v>2782228</v>
      </c>
      <c r="E7" s="137">
        <f>目的・日光市!E7+目的・今市市!E7+目的・足尾町!E7+目的・栗山村!E7+目的・藤原町!E7</f>
        <v>3718685</v>
      </c>
      <c r="F7" s="137">
        <f>目的・日光市!F7+目的・今市市!F7+目的・足尾町!F7+目的・栗山村!F7+目的・藤原町!F7</f>
        <v>3745419</v>
      </c>
      <c r="G7" s="137">
        <f>目的・日光市!G7+目的・今市市!G7+目的・足尾町!G7+目的・栗山村!G7+目的・藤原町!G7</f>
        <v>3728258</v>
      </c>
      <c r="H7" s="137">
        <f>目的・日光市!H7+目的・今市市!H7+目的・足尾町!H7+目的・栗山村!H7+目的・藤原町!H7</f>
        <v>4686056</v>
      </c>
      <c r="I7" s="137">
        <f>目的・日光市!I7+目的・今市市!I7+目的・足尾町!I7+目的・栗山村!I7+目的・藤原町!I7</f>
        <v>3469758</v>
      </c>
      <c r="J7" s="137">
        <f>目的・日光市!J7+目的・今市市!J7+目的・足尾町!J7+目的・栗山村!J7+目的・藤原町!J7</f>
        <v>3640311</v>
      </c>
      <c r="K7" s="137">
        <f>目的・日光市!K7+目的・今市市!K7+目的・足尾町!K7+目的・栗山村!K7+目的・藤原町!K7</f>
        <v>3852341</v>
      </c>
      <c r="L7" s="137">
        <f>目的・日光市!L7+目的・今市市!L7+目的・足尾町!L7+目的・栗山村!L7+目的・藤原町!L7</f>
        <v>4144373</v>
      </c>
      <c r="M7" s="137">
        <f>目的・日光市!M7+目的・今市市!M7+目的・足尾町!M7+目的・栗山村!M7+目的・藤原町!M7</f>
        <v>5096617</v>
      </c>
      <c r="N7" s="137">
        <f>目的・日光市!N7+目的・今市市!N7+目的・足尾町!N7+目的・栗山村!N7+目的・藤原町!N7</f>
        <v>4110877</v>
      </c>
      <c r="O7" s="137">
        <f>目的・日光市!O7+目的・今市市!O7+目的・足尾町!O7+目的・栗山村!O7+目的・藤原町!O7</f>
        <v>5683537</v>
      </c>
      <c r="P7" s="137">
        <f>目的・日光市!P7+目的・今市市!P7+目的・足尾町!P7+目的・栗山村!P7+目的・藤原町!P7</f>
        <v>3765797</v>
      </c>
      <c r="Q7" s="137">
        <f>目的・日光市!Q7+目的・今市市!Q7+目的・足尾町!Q7+目的・栗山村!Q7+目的・藤原町!Q7</f>
        <v>3948499</v>
      </c>
      <c r="R7" s="52">
        <v>3452466</v>
      </c>
      <c r="S7" s="52">
        <v>3528397</v>
      </c>
      <c r="T7" s="52">
        <v>3597789</v>
      </c>
      <c r="U7" s="52">
        <v>3865866</v>
      </c>
      <c r="V7" s="52">
        <v>5602534</v>
      </c>
      <c r="W7" s="52">
        <v>3963875</v>
      </c>
      <c r="X7" s="52">
        <v>3027580</v>
      </c>
      <c r="Y7" s="52">
        <v>3308988</v>
      </c>
      <c r="Z7" s="105">
        <v>3908968</v>
      </c>
      <c r="AA7" s="105">
        <v>3130749</v>
      </c>
      <c r="AB7" s="105">
        <v>3264213</v>
      </c>
      <c r="AC7" s="108">
        <v>3144985</v>
      </c>
      <c r="AD7" s="108">
        <v>3431084</v>
      </c>
      <c r="AE7" s="108">
        <v>3429569</v>
      </c>
      <c r="AF7" s="108">
        <v>3820961</v>
      </c>
    </row>
    <row r="8" spans="1:32" ht="18" customHeight="1" x14ac:dyDescent="0.15">
      <c r="A8" s="19" t="s">
        <v>86</v>
      </c>
      <c r="B8" s="19"/>
      <c r="C8" s="19"/>
      <c r="D8" s="137">
        <f>目的・日光市!D8+目的・今市市!D8+目的・足尾町!D8+目的・栗山村!D8+目的・藤原町!D8</f>
        <v>182069</v>
      </c>
      <c r="E8" s="137">
        <f>目的・日光市!E8+目的・今市市!E8+目的・足尾町!E8+目的・栗山村!E8+目的・藤原町!E8</f>
        <v>207943</v>
      </c>
      <c r="F8" s="137">
        <f>目的・日光市!F8+目的・今市市!F8+目的・足尾町!F8+目的・栗山村!F8+目的・藤原町!F8</f>
        <v>202532</v>
      </c>
      <c r="G8" s="137">
        <f>目的・日光市!G8+目的・今市市!G8+目的・足尾町!G8+目的・栗山村!G8+目的・藤原町!G8</f>
        <v>212794</v>
      </c>
      <c r="H8" s="137">
        <f>目的・日光市!H8+目的・今市市!H8+目的・足尾町!H8+目的・栗山村!H8+目的・藤原町!H8</f>
        <v>243799</v>
      </c>
      <c r="I8" s="137">
        <f>目的・日光市!I8+目的・今市市!I8+目的・足尾町!I8+目的・栗山村!I8+目的・藤原町!I8</f>
        <v>256289</v>
      </c>
      <c r="J8" s="137">
        <f>目的・日光市!J8+目的・今市市!J8+目的・足尾町!J8+目的・栗山村!J8+目的・藤原町!J8</f>
        <v>266688</v>
      </c>
      <c r="K8" s="137">
        <f>目的・日光市!K8+目的・今市市!K8+目的・足尾町!K8+目的・栗山村!K8+目的・藤原町!K8</f>
        <v>220464</v>
      </c>
      <c r="L8" s="137">
        <f>目的・日光市!L8+目的・今市市!L8+目的・足尾町!L8+目的・栗山村!L8+目的・藤原町!L8</f>
        <v>200989</v>
      </c>
      <c r="M8" s="137">
        <f>目的・日光市!M8+目的・今市市!M8+目的・足尾町!M8+目的・栗山村!M8+目的・藤原町!M8</f>
        <v>161195</v>
      </c>
      <c r="N8" s="137">
        <f>目的・日光市!N8+目的・今市市!N8+目的・足尾町!N8+目的・栗山村!N8+目的・藤原町!N8</f>
        <v>149545</v>
      </c>
      <c r="O8" s="137">
        <f>目的・日光市!O8+目的・今市市!O8+目的・足尾町!O8+目的・栗山村!O8+目的・藤原町!O8</f>
        <v>126518</v>
      </c>
      <c r="P8" s="137">
        <f>目的・日光市!P8+目的・今市市!P8+目的・足尾町!P8+目的・栗山村!P8+目的・藤原町!P8</f>
        <v>120648</v>
      </c>
      <c r="Q8" s="137">
        <f>目的・日光市!Q8+目的・今市市!Q8+目的・足尾町!Q8+目的・栗山村!Q8+目的・藤原町!Q8</f>
        <v>102742</v>
      </c>
      <c r="R8" s="52">
        <v>97009</v>
      </c>
      <c r="S8" s="52">
        <v>114448</v>
      </c>
      <c r="T8" s="52">
        <v>101091</v>
      </c>
      <c r="U8" s="52">
        <v>94110</v>
      </c>
      <c r="V8" s="52">
        <v>119378</v>
      </c>
      <c r="W8" s="52">
        <v>186722</v>
      </c>
      <c r="X8" s="52">
        <v>284043</v>
      </c>
      <c r="Y8" s="52">
        <v>164925</v>
      </c>
      <c r="Z8" s="105">
        <v>193017</v>
      </c>
      <c r="AA8" s="105">
        <v>43228</v>
      </c>
      <c r="AB8" s="105">
        <v>40326</v>
      </c>
      <c r="AC8" s="108">
        <v>39532</v>
      </c>
      <c r="AD8" s="108">
        <v>39249</v>
      </c>
      <c r="AE8" s="108">
        <v>40002</v>
      </c>
      <c r="AF8" s="108">
        <v>39263</v>
      </c>
    </row>
    <row r="9" spans="1:32" ht="18" customHeight="1" x14ac:dyDescent="0.15">
      <c r="A9" s="19" t="s">
        <v>87</v>
      </c>
      <c r="B9" s="19"/>
      <c r="C9" s="19"/>
      <c r="D9" s="137">
        <f>目的・日光市!D9+目的・今市市!D9+目的・足尾町!D9+目的・栗山村!D9+目的・藤原町!D9</f>
        <v>2710243</v>
      </c>
      <c r="E9" s="137">
        <f>目的・日光市!E9+目的・今市市!E9+目的・足尾町!E9+目的・栗山村!E9+目的・藤原町!E9</f>
        <v>2302219</v>
      </c>
      <c r="F9" s="137">
        <f>目的・日光市!F9+目的・今市市!F9+目的・足尾町!F9+目的・栗山村!F9+目的・藤原町!F9</f>
        <v>2303132</v>
      </c>
      <c r="G9" s="137">
        <f>目的・日光市!G9+目的・今市市!G9+目的・足尾町!G9+目的・栗山村!G9+目的・藤原町!G9</f>
        <v>2156712</v>
      </c>
      <c r="H9" s="137">
        <f>目的・日光市!H9+目的・今市市!H9+目的・足尾町!H9+目的・栗山村!H9+目的・藤原町!H9</f>
        <v>2275261</v>
      </c>
      <c r="I9" s="137">
        <f>目的・日光市!I9+目的・今市市!I9+目的・足尾町!I9+目的・栗山村!I9+目的・藤原町!I9</f>
        <v>2213726</v>
      </c>
      <c r="J9" s="137">
        <f>目的・日光市!J9+目的・今市市!J9+目的・足尾町!J9+目的・栗山村!J9+目的・藤原町!J9</f>
        <v>2333436</v>
      </c>
      <c r="K9" s="137">
        <f>目的・日光市!K9+目的・今市市!K9+目的・足尾町!K9+目的・栗山村!K9+目的・藤原町!K9</f>
        <v>2839313</v>
      </c>
      <c r="L9" s="137">
        <f>目的・日光市!L9+目的・今市市!L9+目的・足尾町!L9+目的・栗山村!L9+目的・藤原町!L9</f>
        <v>2457195</v>
      </c>
      <c r="M9" s="137">
        <f>目的・日光市!M9+目的・今市市!M9+目的・足尾町!M9+目的・栗山村!M9+目的・藤原町!M9</f>
        <v>2270388</v>
      </c>
      <c r="N9" s="137">
        <f>目的・日光市!N9+目的・今市市!N9+目的・足尾町!N9+目的・栗山村!N9+目的・藤原町!N9</f>
        <v>1982797</v>
      </c>
      <c r="O9" s="137">
        <f>目的・日光市!O9+目的・今市市!O9+目的・足尾町!O9+目的・栗山村!O9+目的・藤原町!O9</f>
        <v>1565657</v>
      </c>
      <c r="P9" s="137">
        <f>目的・日光市!P9+目的・今市市!P9+目的・足尾町!P9+目的・栗山村!P9+目的・藤原町!P9</f>
        <v>1571280</v>
      </c>
      <c r="Q9" s="137">
        <f>目的・日光市!Q9+目的・今市市!Q9+目的・足尾町!Q9+目的・栗山村!Q9+目的・藤原町!Q9</f>
        <v>1476149</v>
      </c>
      <c r="R9" s="52">
        <v>1455915</v>
      </c>
      <c r="S9" s="52">
        <v>1047097</v>
      </c>
      <c r="T9" s="52">
        <v>1137126</v>
      </c>
      <c r="U9" s="52">
        <v>1079619</v>
      </c>
      <c r="V9" s="52">
        <v>1136332</v>
      </c>
      <c r="W9" s="52">
        <v>1337297</v>
      </c>
      <c r="X9" s="52">
        <v>1220926</v>
      </c>
      <c r="Y9" s="52">
        <v>1129144</v>
      </c>
      <c r="Z9" s="105">
        <v>1169253</v>
      </c>
      <c r="AA9" s="105">
        <v>1044171</v>
      </c>
      <c r="AB9" s="105">
        <v>1275916</v>
      </c>
      <c r="AC9" s="108">
        <v>1108269</v>
      </c>
      <c r="AD9" s="108">
        <v>1036683</v>
      </c>
      <c r="AE9" s="108">
        <v>1098833</v>
      </c>
      <c r="AF9" s="108">
        <v>884187</v>
      </c>
    </row>
    <row r="10" spans="1:32" ht="18" customHeight="1" x14ac:dyDescent="0.15">
      <c r="A10" s="19" t="s">
        <v>88</v>
      </c>
      <c r="B10" s="19"/>
      <c r="C10" s="19"/>
      <c r="D10" s="137">
        <f>目的・日光市!D10+目的・今市市!D10+目的・足尾町!D10+目的・栗山村!D10+目的・藤原町!D10</f>
        <v>2665366</v>
      </c>
      <c r="E10" s="137">
        <f>目的・日光市!E10+目的・今市市!E10+目的・足尾町!E10+目的・栗山村!E10+目的・藤原町!E10</f>
        <v>2518378</v>
      </c>
      <c r="F10" s="137">
        <f>目的・日光市!F10+目的・今市市!F10+目的・足尾町!F10+目的・栗山村!F10+目的・藤原町!F10</f>
        <v>2604326</v>
      </c>
      <c r="G10" s="137">
        <f>目的・日光市!G10+目的・今市市!G10+目的・足尾町!G10+目的・栗山村!G10+目的・藤原町!G10</f>
        <v>2903919</v>
      </c>
      <c r="H10" s="137">
        <f>目的・日光市!H10+目的・今市市!H10+目的・足尾町!H10+目的・栗山村!H10+目的・藤原町!H10</f>
        <v>3449981</v>
      </c>
      <c r="I10" s="137">
        <f>目的・日光市!I10+目的・今市市!I10+目的・足尾町!I10+目的・栗山村!I10+目的・藤原町!I10</f>
        <v>2953733</v>
      </c>
      <c r="J10" s="137">
        <f>目的・日光市!J10+目的・今市市!J10+目的・足尾町!J10+目的・栗山村!J10+目的・藤原町!J10</f>
        <v>2492026</v>
      </c>
      <c r="K10" s="137">
        <f>目的・日光市!K10+目的・今市市!K10+目的・足尾町!K10+目的・栗山村!K10+目的・藤原町!K10</f>
        <v>2747198</v>
      </c>
      <c r="L10" s="137">
        <f>目的・日光市!L10+目的・今市市!L10+目的・足尾町!L10+目的・栗山村!L10+目的・藤原町!L10</f>
        <v>2573886</v>
      </c>
      <c r="M10" s="137">
        <f>目的・日光市!M10+目的・今市市!M10+目的・足尾町!M10+目的・栗山村!M10+目的・藤原町!M10</f>
        <v>2648877</v>
      </c>
      <c r="N10" s="137">
        <f>目的・日光市!N10+目的・今市市!N10+目的・足尾町!N10+目的・栗山村!N10+目的・藤原町!N10</f>
        <v>2523843</v>
      </c>
      <c r="O10" s="137">
        <f>目的・日光市!O10+目的・今市市!O10+目的・足尾町!O10+目的・栗山村!O10+目的・藤原町!O10</f>
        <v>2247799</v>
      </c>
      <c r="P10" s="137">
        <f>目的・日光市!P10+目的・今市市!P10+目的・足尾町!P10+目的・栗山村!P10+目的・藤原町!P10</f>
        <v>2533943</v>
      </c>
      <c r="Q10" s="137">
        <f>目的・日光市!Q10+目的・今市市!Q10+目的・足尾町!Q10+目的・栗山村!Q10+目的・藤原町!Q10</f>
        <v>2382640</v>
      </c>
      <c r="R10" s="52">
        <v>4186809</v>
      </c>
      <c r="S10" s="52">
        <v>2509723</v>
      </c>
      <c r="T10" s="52">
        <v>2609713</v>
      </c>
      <c r="U10" s="52">
        <v>3718986</v>
      </c>
      <c r="V10" s="52">
        <v>3400898</v>
      </c>
      <c r="W10" s="52">
        <v>3332206</v>
      </c>
      <c r="X10" s="52">
        <v>3674792</v>
      </c>
      <c r="Y10" s="52">
        <v>2963731</v>
      </c>
      <c r="Z10" s="105">
        <v>2834609</v>
      </c>
      <c r="AA10" s="105">
        <v>3463344</v>
      </c>
      <c r="AB10" s="105">
        <v>2966818</v>
      </c>
      <c r="AC10" s="108">
        <v>3036544</v>
      </c>
      <c r="AD10" s="108">
        <v>3419905</v>
      </c>
      <c r="AE10" s="108">
        <v>2707603</v>
      </c>
      <c r="AF10" s="108">
        <v>2562761</v>
      </c>
    </row>
    <row r="11" spans="1:32" ht="18" customHeight="1" x14ac:dyDescent="0.15">
      <c r="A11" s="19" t="s">
        <v>89</v>
      </c>
      <c r="B11" s="19"/>
      <c r="C11" s="19"/>
      <c r="D11" s="137">
        <f>目的・日光市!D11+目的・今市市!D11+目的・足尾町!D11+目的・栗山村!D11+目的・藤原町!D11</f>
        <v>6329475</v>
      </c>
      <c r="E11" s="137">
        <f>目的・日光市!E11+目的・今市市!E11+目的・足尾町!E11+目的・栗山村!E11+目的・藤原町!E11</f>
        <v>7760926</v>
      </c>
      <c r="F11" s="137">
        <f>目的・日光市!F11+目的・今市市!F11+目的・足尾町!F11+目的・栗山村!F11+目的・藤原町!F11</f>
        <v>8557289</v>
      </c>
      <c r="G11" s="137">
        <f>目的・日光市!G11+目的・今市市!G11+目的・足尾町!G11+目的・栗山村!G11+目的・藤原町!G11</f>
        <v>7889294</v>
      </c>
      <c r="H11" s="137">
        <f>目的・日光市!H11+目的・今市市!H11+目的・足尾町!H11+目的・栗山村!H11+目的・藤原町!H11</f>
        <v>7953547</v>
      </c>
      <c r="I11" s="137">
        <f>目的・日光市!I11+目的・今市市!I11+目的・足尾町!I11+目的・栗山村!I11+目的・藤原町!I11</f>
        <v>7455409</v>
      </c>
      <c r="J11" s="137">
        <f>目的・日光市!J11+目的・今市市!J11+目的・足尾町!J11+目的・栗山村!J11+目的・藤原町!J11</f>
        <v>7763982</v>
      </c>
      <c r="K11" s="137">
        <f>目的・日光市!K11+目的・今市市!K11+目的・足尾町!K11+目的・栗山村!K11+目的・藤原町!K11</f>
        <v>7890662</v>
      </c>
      <c r="L11" s="137">
        <f>目的・日光市!L11+目的・今市市!L11+目的・足尾町!L11+目的・栗山村!L11+目的・藤原町!L11</f>
        <v>7610395</v>
      </c>
      <c r="M11" s="137">
        <f>目的・日光市!M11+目的・今市市!M11+目的・足尾町!M11+目的・栗山村!M11+目的・藤原町!M11</f>
        <v>7564473</v>
      </c>
      <c r="N11" s="137">
        <f>目的・日光市!N11+目的・今市市!N11+目的・足尾町!N11+目的・栗山村!N11+目的・藤原町!N11</f>
        <v>6603711</v>
      </c>
      <c r="O11" s="137">
        <f>目的・日光市!O11+目的・今市市!O11+目的・足尾町!O11+目的・栗山村!O11+目的・藤原町!O11</f>
        <v>5679704</v>
      </c>
      <c r="P11" s="137">
        <f>目的・日光市!P11+目的・今市市!P11+目的・足尾町!P11+目的・栗山村!P11+目的・藤原町!P11</f>
        <v>5419078</v>
      </c>
      <c r="Q11" s="137">
        <f>目的・日光市!Q11+目的・今市市!Q11+目的・足尾町!Q11+目的・栗山村!Q11+目的・藤原町!Q11</f>
        <v>4676594</v>
      </c>
      <c r="R11" s="52">
        <v>4951785</v>
      </c>
      <c r="S11" s="52">
        <v>3346461</v>
      </c>
      <c r="T11" s="52">
        <v>3360586</v>
      </c>
      <c r="U11" s="52">
        <v>3439268</v>
      </c>
      <c r="V11" s="52">
        <v>3954997</v>
      </c>
      <c r="W11" s="52">
        <v>3654743</v>
      </c>
      <c r="X11" s="52">
        <v>3321521</v>
      </c>
      <c r="Y11" s="52">
        <v>4410271</v>
      </c>
      <c r="Z11" s="105">
        <v>5560014</v>
      </c>
      <c r="AA11" s="105">
        <v>6410724</v>
      </c>
      <c r="AB11" s="105">
        <v>4152188</v>
      </c>
      <c r="AC11" s="108">
        <v>3627184</v>
      </c>
      <c r="AD11" s="108">
        <v>4107680</v>
      </c>
      <c r="AE11" s="108">
        <v>3795554</v>
      </c>
      <c r="AF11" s="108">
        <v>3623351</v>
      </c>
    </row>
    <row r="12" spans="1:32" ht="18" customHeight="1" x14ac:dyDescent="0.15">
      <c r="A12" s="19" t="s">
        <v>90</v>
      </c>
      <c r="B12" s="19"/>
      <c r="C12" s="19"/>
      <c r="D12" s="137">
        <f>目的・日光市!D12+目的・今市市!D12+目的・足尾町!D12+目的・栗山村!D12+目的・藤原町!D12</f>
        <v>1533151</v>
      </c>
      <c r="E12" s="137">
        <f>目的・日光市!E12+目的・今市市!E12+目的・足尾町!E12+目的・栗山村!E12+目的・藤原町!E12</f>
        <v>1590850</v>
      </c>
      <c r="F12" s="137">
        <f>目的・日光市!F12+目的・今市市!F12+目的・足尾町!F12+目的・栗山村!F12+目的・藤原町!F12</f>
        <v>1802886</v>
      </c>
      <c r="G12" s="137">
        <f>目的・日光市!G12+目的・今市市!G12+目的・足尾町!G12+目的・栗山村!G12+目的・藤原町!G12</f>
        <v>1767391</v>
      </c>
      <c r="H12" s="137">
        <f>目的・日光市!H12+目的・今市市!H12+目的・足尾町!H12+目的・栗山村!H12+目的・藤原町!H12</f>
        <v>1795983</v>
      </c>
      <c r="I12" s="137">
        <f>目的・日光市!I12+目的・今市市!I12+目的・足尾町!I12+目的・栗山村!I12+目的・藤原町!I12</f>
        <v>2135502</v>
      </c>
      <c r="J12" s="137">
        <f>目的・日光市!J12+目的・今市市!J12+目的・足尾町!J12+目的・栗山村!J12+目的・藤原町!J12</f>
        <v>2005336</v>
      </c>
      <c r="K12" s="137">
        <f>目的・日光市!K12+目的・今市市!K12+目的・足尾町!K12+目的・栗山村!K12+目的・藤原町!K12</f>
        <v>2109111</v>
      </c>
      <c r="L12" s="137">
        <f>目的・日光市!L12+目的・今市市!L12+目的・足尾町!L12+目的・栗山村!L12+目的・藤原町!L12</f>
        <v>2289023</v>
      </c>
      <c r="M12" s="137">
        <f>目的・日光市!M12+目的・今市市!M12+目的・足尾町!M12+目的・栗山村!M12+目的・藤原町!M12</f>
        <v>2133115</v>
      </c>
      <c r="N12" s="137">
        <f>目的・日光市!N12+目的・今市市!N12+目的・足尾町!N12+目的・栗山村!N12+目的・藤原町!N12</f>
        <v>2307792</v>
      </c>
      <c r="O12" s="137">
        <f>目的・日光市!O12+目的・今市市!O12+目的・足尾町!O12+目的・栗山村!O12+目的・藤原町!O12</f>
        <v>2824582</v>
      </c>
      <c r="P12" s="137">
        <f>目的・日光市!P12+目的・今市市!P12+目的・足尾町!P12+目的・栗山村!P12+目的・藤原町!P12</f>
        <v>2546730</v>
      </c>
      <c r="Q12" s="137">
        <f>目的・日光市!Q12+目的・今市市!Q12+目的・足尾町!Q12+目的・栗山村!Q12+目的・藤原町!Q12</f>
        <v>2001843</v>
      </c>
      <c r="R12" s="52">
        <v>1938502</v>
      </c>
      <c r="S12" s="52">
        <v>1756917</v>
      </c>
      <c r="T12" s="52">
        <v>2170489</v>
      </c>
      <c r="U12" s="52">
        <v>2061647</v>
      </c>
      <c r="V12" s="52">
        <v>1933911</v>
      </c>
      <c r="W12" s="52">
        <v>1942866</v>
      </c>
      <c r="X12" s="52">
        <v>2281663</v>
      </c>
      <c r="Y12" s="52">
        <v>2099101</v>
      </c>
      <c r="Z12" s="105">
        <v>3016595</v>
      </c>
      <c r="AA12" s="105">
        <v>2139337</v>
      </c>
      <c r="AB12" s="105">
        <v>3703878</v>
      </c>
      <c r="AC12" s="108">
        <v>2462180</v>
      </c>
      <c r="AD12" s="108">
        <v>2558110</v>
      </c>
      <c r="AE12" s="108">
        <v>1821779</v>
      </c>
      <c r="AF12" s="108">
        <v>1834983</v>
      </c>
    </row>
    <row r="13" spans="1:32" ht="18" customHeight="1" x14ac:dyDescent="0.15">
      <c r="A13" s="19" t="s">
        <v>91</v>
      </c>
      <c r="B13" s="19"/>
      <c r="C13" s="19"/>
      <c r="D13" s="137">
        <f>目的・日光市!D13+目的・今市市!D13+目的・足尾町!D13+目的・栗山村!D13+目的・藤原町!D13</f>
        <v>6006396</v>
      </c>
      <c r="E13" s="137">
        <f>目的・日光市!E13+目的・今市市!E13+目的・足尾町!E13+目的・栗山村!E13+目的・藤原町!E13</f>
        <v>5791287</v>
      </c>
      <c r="F13" s="137">
        <f>目的・日光市!F13+目的・今市市!F13+目的・足尾町!F13+目的・栗山村!F13+目的・藤原町!F13</f>
        <v>5451300</v>
      </c>
      <c r="G13" s="137">
        <f>目的・日光市!G13+目的・今市市!G13+目的・足尾町!G13+目的・栗山村!G13+目的・藤原町!G13</f>
        <v>5200015</v>
      </c>
      <c r="H13" s="137">
        <f>目的・日光市!H13+目的・今市市!H13+目的・足尾町!H13+目的・栗山村!H13+目的・藤原町!H13</f>
        <v>4443564</v>
      </c>
      <c r="I13" s="137">
        <f>目的・日光市!I13+目的・今市市!I13+目的・足尾町!I13+目的・栗山村!I13+目的・藤原町!I13</f>
        <v>5851400</v>
      </c>
      <c r="J13" s="137">
        <f>目的・日光市!J13+目的・今市市!J13+目的・足尾町!J13+目的・栗山村!J13+目的・藤原町!J13</f>
        <v>5578006</v>
      </c>
      <c r="K13" s="137">
        <f>目的・日光市!K13+目的・今市市!K13+目的・足尾町!K13+目的・栗山村!K13+目的・藤原町!K13</f>
        <v>6315286</v>
      </c>
      <c r="L13" s="137">
        <f>目的・日光市!L13+目的・今市市!L13+目的・足尾町!L13+目的・栗山村!L13+目的・藤原町!L13</f>
        <v>3971169</v>
      </c>
      <c r="M13" s="137">
        <f>目的・日光市!M13+目的・今市市!M13+目的・足尾町!M13+目的・栗山村!M13+目的・藤原町!M13</f>
        <v>4676903</v>
      </c>
      <c r="N13" s="137">
        <f>目的・日光市!N13+目的・今市市!N13+目的・足尾町!N13+目的・栗山村!N13+目的・藤原町!N13</f>
        <v>4185242</v>
      </c>
      <c r="O13" s="137">
        <f>目的・日光市!O13+目的・今市市!O13+目的・足尾町!O13+目的・栗山村!O13+目的・藤原町!O13</f>
        <v>3866469</v>
      </c>
      <c r="P13" s="137">
        <f>目的・日光市!P13+目的・今市市!P13+目的・足尾町!P13+目的・栗山村!P13+目的・藤原町!P13</f>
        <v>4336651</v>
      </c>
      <c r="Q13" s="137">
        <f>目的・日光市!Q13+目的・今市市!Q13+目的・足尾町!Q13+目的・栗山村!Q13+目的・藤原町!Q13</f>
        <v>4947891</v>
      </c>
      <c r="R13" s="52">
        <v>4784505</v>
      </c>
      <c r="S13" s="52">
        <v>4928316</v>
      </c>
      <c r="T13" s="52">
        <v>4992985</v>
      </c>
      <c r="U13" s="52">
        <v>4456846</v>
      </c>
      <c r="V13" s="52">
        <v>4534980</v>
      </c>
      <c r="W13" s="52">
        <v>4860065</v>
      </c>
      <c r="X13" s="52">
        <v>4478734</v>
      </c>
      <c r="Y13" s="52">
        <v>4308758</v>
      </c>
      <c r="Z13" s="105">
        <v>4629511</v>
      </c>
      <c r="AA13" s="105">
        <v>3849940</v>
      </c>
      <c r="AB13" s="105">
        <v>4253600</v>
      </c>
      <c r="AC13" s="108">
        <v>5422334</v>
      </c>
      <c r="AD13" s="108">
        <v>4104124</v>
      </c>
      <c r="AE13" s="108">
        <v>4631313</v>
      </c>
      <c r="AF13" s="108">
        <v>4354976</v>
      </c>
    </row>
    <row r="14" spans="1:32" ht="18" customHeight="1" x14ac:dyDescent="0.15">
      <c r="A14" s="19" t="s">
        <v>92</v>
      </c>
      <c r="B14" s="19"/>
      <c r="C14" s="19"/>
      <c r="D14" s="137">
        <f>目的・日光市!D14+目的・今市市!D14+目的・足尾町!D14+目的・栗山村!D14+目的・藤原町!D14</f>
        <v>405929</v>
      </c>
      <c r="E14" s="137">
        <f>目的・日光市!E14+目的・今市市!E14+目的・足尾町!E14+目的・栗山村!E14+目的・藤原町!E14</f>
        <v>322231</v>
      </c>
      <c r="F14" s="137">
        <f>目的・日光市!F14+目的・今市市!F14+目的・足尾町!F14+目的・栗山村!F14+目的・藤原町!F14</f>
        <v>361655</v>
      </c>
      <c r="G14" s="137">
        <f>目的・日光市!G14+目的・今市市!G14+目的・足尾町!G14+目的・栗山村!G14+目的・藤原町!G14</f>
        <v>866537</v>
      </c>
      <c r="H14" s="137">
        <f>目的・日光市!H14+目的・今市市!H14+目的・足尾町!H14+目的・栗山村!H14+目的・藤原町!H14</f>
        <v>730196</v>
      </c>
      <c r="I14" s="137">
        <f>目的・日光市!I14+目的・今市市!I14+目的・足尾町!I14+目的・栗山村!I14+目的・藤原町!I14</f>
        <v>305182</v>
      </c>
      <c r="J14" s="137">
        <f>目的・日光市!J14+目的・今市市!J14+目的・足尾町!J14+目的・栗山村!J14+目的・藤原町!J14</f>
        <v>589275</v>
      </c>
      <c r="K14" s="137">
        <f>目的・日光市!K14+目的・今市市!K14+目的・足尾町!K14+目的・栗山村!K14+目的・藤原町!K14</f>
        <v>920496</v>
      </c>
      <c r="L14" s="137">
        <f>目的・日光市!L14+目的・今市市!L14+目的・足尾町!L14+目的・栗山村!L14+目的・藤原町!L14</f>
        <v>542043</v>
      </c>
      <c r="M14" s="137">
        <f>目的・日光市!M14+目的・今市市!M14+目的・足尾町!M14+目的・栗山村!M14+目的・藤原町!M14</f>
        <v>76746</v>
      </c>
      <c r="N14" s="137">
        <f>目的・日光市!N14+目的・今市市!N14+目的・足尾町!N14+目的・栗山村!N14+目的・藤原町!N14</f>
        <v>265219</v>
      </c>
      <c r="O14" s="137">
        <f>目的・日光市!O14+目的・今市市!O14+目的・足尾町!O14+目的・栗山村!O14+目的・藤原町!O14</f>
        <v>302594</v>
      </c>
      <c r="P14" s="137">
        <f>目的・日光市!P14+目的・今市市!P14+目的・足尾町!P14+目的・栗山村!P14+目的・藤原町!P14</f>
        <v>1170</v>
      </c>
      <c r="Q14" s="137">
        <f>目的・日光市!Q14+目的・今市市!Q14+目的・足尾町!Q14+目的・栗山村!Q14+目的・藤原町!Q14</f>
        <v>4023</v>
      </c>
      <c r="R14" s="52">
        <v>11220</v>
      </c>
      <c r="S14" s="52">
        <v>3630</v>
      </c>
      <c r="T14" s="52">
        <v>13790</v>
      </c>
      <c r="U14" s="52">
        <v>24551</v>
      </c>
      <c r="V14" s="52">
        <v>14250</v>
      </c>
      <c r="W14" s="52"/>
      <c r="X14" s="52">
        <v>288827</v>
      </c>
      <c r="Y14" s="52">
        <v>573464</v>
      </c>
      <c r="Z14" s="105">
        <v>673517</v>
      </c>
      <c r="AA14" s="105">
        <v>557656</v>
      </c>
      <c r="AB14" s="105">
        <v>1250147</v>
      </c>
      <c r="AC14" s="108">
        <v>856767</v>
      </c>
      <c r="AD14" s="108">
        <v>31391</v>
      </c>
      <c r="AE14" s="108">
        <v>56170</v>
      </c>
      <c r="AF14" s="108">
        <v>384694</v>
      </c>
    </row>
    <row r="15" spans="1:32" ht="18" customHeight="1" x14ac:dyDescent="0.15">
      <c r="A15" s="19" t="s">
        <v>93</v>
      </c>
      <c r="B15" s="19"/>
      <c r="C15" s="19"/>
      <c r="D15" s="137">
        <f>目的・日光市!D15+目的・今市市!D15+目的・足尾町!D15+目的・栗山村!D15+目的・藤原町!D15</f>
        <v>2854649</v>
      </c>
      <c r="E15" s="137">
        <f>目的・日光市!E15+目的・今市市!E15+目的・足尾町!E15+目的・栗山村!E15+目的・藤原町!E15</f>
        <v>3134972</v>
      </c>
      <c r="F15" s="137">
        <f>目的・日光市!F15+目的・今市市!F15+目的・足尾町!F15+目的・栗山村!F15+目的・藤原町!F15</f>
        <v>3367576</v>
      </c>
      <c r="G15" s="137">
        <f>目的・日光市!G15+目的・今市市!G15+目的・足尾町!G15+目的・栗山村!G15+目的・藤原町!G15</f>
        <v>3677609</v>
      </c>
      <c r="H15" s="137">
        <f>目的・日光市!H15+目的・今市市!H15+目的・足尾町!H15+目的・栗山村!H15+目的・藤原町!H15</f>
        <v>3889699</v>
      </c>
      <c r="I15" s="137">
        <f>目的・日光市!I15+目的・今市市!I15+目的・足尾町!I15+目的・栗山村!I15+目的・藤原町!I15</f>
        <v>4166362</v>
      </c>
      <c r="J15" s="137">
        <f>目的・日光市!J15+目的・今市市!J15+目的・足尾町!J15+目的・栗山村!J15+目的・藤原町!J15</f>
        <v>4753787</v>
      </c>
      <c r="K15" s="137">
        <f>目的・日光市!K15+目的・今市市!K15+目的・足尾町!K15+目的・栗山村!K15+目的・藤原町!K15</f>
        <v>4667215</v>
      </c>
      <c r="L15" s="137">
        <f>目的・日光市!L15+目的・今市市!L15+目的・足尾町!L15+目的・栗山村!L15+目的・藤原町!L15</f>
        <v>4898729</v>
      </c>
      <c r="M15" s="137">
        <f>目的・日光市!M15+目的・今市市!M15+目的・足尾町!M15+目的・栗山村!M15+目的・藤原町!M15</f>
        <v>5049719</v>
      </c>
      <c r="N15" s="137">
        <f>目的・日光市!N15+目的・今市市!N15+目的・足尾町!N15+目的・栗山村!N15+目的・藤原町!N15</f>
        <v>5189679</v>
      </c>
      <c r="O15" s="137">
        <f>目的・日光市!O15+目的・今市市!O15+目的・足尾町!O15+目的・栗山村!O15+目的・藤原町!O15</f>
        <v>5241667</v>
      </c>
      <c r="P15" s="137">
        <f>目的・日光市!P15+目的・今市市!P15+目的・足尾町!P15+目的・栗山村!P15+目的・藤原町!P15</f>
        <v>5291102</v>
      </c>
      <c r="Q15" s="137">
        <f>目的・日光市!Q15+目的・今市市!Q15+目的・足尾町!Q15+目的・栗山村!Q15+目的・藤原町!Q15</f>
        <v>5252778</v>
      </c>
      <c r="R15" s="52">
        <v>5606092</v>
      </c>
      <c r="S15" s="52">
        <v>5646842</v>
      </c>
      <c r="T15" s="52">
        <v>5867180</v>
      </c>
      <c r="U15" s="52">
        <v>5591114</v>
      </c>
      <c r="V15" s="52">
        <v>5454486</v>
      </c>
      <c r="W15" s="52">
        <v>5251419</v>
      </c>
      <c r="X15" s="52">
        <v>5231606</v>
      </c>
      <c r="Y15" s="52">
        <v>5174488</v>
      </c>
      <c r="Z15" s="105">
        <v>5016209</v>
      </c>
      <c r="AA15" s="105">
        <v>4918351</v>
      </c>
      <c r="AB15" s="105">
        <v>4956851</v>
      </c>
      <c r="AC15" s="108">
        <v>4956023</v>
      </c>
      <c r="AD15" s="108">
        <v>5067162</v>
      </c>
      <c r="AE15" s="108">
        <v>5262744</v>
      </c>
      <c r="AF15" s="108">
        <v>5659372</v>
      </c>
    </row>
    <row r="16" spans="1:32" ht="18" customHeight="1" x14ac:dyDescent="0.15">
      <c r="A16" s="19" t="s">
        <v>72</v>
      </c>
      <c r="B16" s="19"/>
      <c r="C16" s="19"/>
      <c r="D16" s="137">
        <f>目的・日光市!D16+目的・今市市!D16+目的・足尾町!D16+目的・栗山村!D16+目的・藤原町!D16</f>
        <v>14436</v>
      </c>
      <c r="E16" s="137">
        <f>目的・日光市!E16+目的・今市市!E16+目的・足尾町!E16+目的・栗山村!E16+目的・藤原町!E16</f>
        <v>13496</v>
      </c>
      <c r="F16" s="137">
        <f>目的・日光市!F16+目的・今市市!F16+目的・足尾町!F16+目的・栗山村!F16+目的・藤原町!F16</f>
        <v>50408</v>
      </c>
      <c r="G16" s="137">
        <f>目的・日光市!G16+目的・今市市!G16+目的・足尾町!G16+目的・栗山村!G16+目的・藤原町!G16</f>
        <v>0</v>
      </c>
      <c r="H16" s="137">
        <f>目的・日光市!H16+目的・今市市!H16+目的・足尾町!H16+目的・栗山村!H16+目的・藤原町!H16</f>
        <v>12426</v>
      </c>
      <c r="I16" s="137">
        <f>目的・日光市!I16+目的・今市市!I16+目的・足尾町!I16+目的・栗山村!I16+目的・藤原町!I16</f>
        <v>0</v>
      </c>
      <c r="J16" s="137">
        <f>目的・日光市!J16+目的・今市市!J16+目的・足尾町!J16+目的・栗山村!J16+目的・藤原町!J16</f>
        <v>0</v>
      </c>
      <c r="K16" s="137">
        <f>目的・日光市!K16+目的・今市市!K16+目的・足尾町!K16+目的・栗山村!K16+目的・藤原町!K16</f>
        <v>0</v>
      </c>
      <c r="L16" s="137">
        <f>目的・日光市!L16+目的・今市市!L16+目的・足尾町!L16+目的・栗山村!L16+目的・藤原町!L16</f>
        <v>159125</v>
      </c>
      <c r="M16" s="137">
        <f>目的・日光市!M16+目的・今市市!M16+目的・足尾町!M16+目的・栗山村!M16+目的・藤原町!M16</f>
        <v>12708</v>
      </c>
      <c r="N16" s="137">
        <f>目的・日光市!N16+目的・今市市!N16+目的・足尾町!N16+目的・栗山村!N16+目的・藤原町!N16</f>
        <v>25416</v>
      </c>
      <c r="O16" s="137">
        <f>目的・日光市!O16+目的・今市市!O16+目的・足尾町!O16+目的・栗山村!O16+目的・藤原町!O16</f>
        <v>23298</v>
      </c>
      <c r="P16" s="137">
        <f>目的・日光市!P16+目的・今市市!P16+目的・足尾町!P16+目的・栗山村!P16+目的・藤原町!P16</f>
        <v>0</v>
      </c>
      <c r="Q16" s="137">
        <f>目的・日光市!Q16+目的・今市市!Q16+目的・足尾町!Q16+目的・栗山村!Q16+目的・藤原町!Q16</f>
        <v>3315</v>
      </c>
      <c r="R16" s="52">
        <v>40175</v>
      </c>
      <c r="S16" s="52">
        <v>0</v>
      </c>
      <c r="T16" s="52">
        <v>5120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</row>
    <row r="17" spans="1:32" ht="18" customHeight="1" x14ac:dyDescent="0.15">
      <c r="A17" s="19" t="s">
        <v>95</v>
      </c>
      <c r="B17" s="19"/>
      <c r="C17" s="19"/>
      <c r="D17" s="137">
        <f>目的・日光市!D17+目的・今市市!D17+目的・足尾町!D17+目的・栗山村!D17+目的・藤原町!D17</f>
        <v>0</v>
      </c>
      <c r="E17" s="137">
        <f>目的・日光市!E17+目的・今市市!E17+目的・足尾町!E17+目的・栗山村!E17+目的・藤原町!E17</f>
        <v>0</v>
      </c>
      <c r="F17" s="137">
        <f>目的・日光市!F17+目的・今市市!F17+目的・足尾町!F17+目的・栗山村!F17+目的・藤原町!F17</f>
        <v>0</v>
      </c>
      <c r="G17" s="137">
        <f>目的・日光市!G17+目的・今市市!G17+目的・足尾町!G17+目的・栗山村!G17+目的・藤原町!G17</f>
        <v>0</v>
      </c>
      <c r="H17" s="137">
        <f>目的・日光市!H17+目的・今市市!H17+目的・足尾町!H17+目的・栗山村!H17+目的・藤原町!H17</f>
        <v>0</v>
      </c>
      <c r="I17" s="137">
        <f>目的・日光市!I17+目的・今市市!I17+目的・足尾町!I17+目的・栗山村!I17+目的・藤原町!I17</f>
        <v>0</v>
      </c>
      <c r="J17" s="137">
        <f>目的・日光市!J17+目的・今市市!J17+目的・足尾町!J17+目的・栗山村!J17+目的・藤原町!J17</f>
        <v>0</v>
      </c>
      <c r="K17" s="137">
        <f>目的・日光市!K17+目的・今市市!K17+目的・足尾町!K17+目的・栗山村!K17+目的・藤原町!K17</f>
        <v>0</v>
      </c>
      <c r="L17" s="137">
        <f>目的・日光市!L17+目的・今市市!L17+目的・足尾町!L17+目的・栗山村!L17+目的・藤原町!L17</f>
        <v>0</v>
      </c>
      <c r="M17" s="137">
        <f>目的・日光市!M17+目的・今市市!M17+目的・足尾町!M17+目的・栗山村!M17+目的・藤原町!M17</f>
        <v>0</v>
      </c>
      <c r="N17" s="137">
        <f>目的・日光市!N17+目的・今市市!N17+目的・足尾町!N17+目的・栗山村!N17+目的・藤原町!N17</f>
        <v>0</v>
      </c>
      <c r="O17" s="137">
        <f>目的・日光市!O17+目的・今市市!O17+目的・足尾町!O17+目的・栗山村!O17+目的・藤原町!O17</f>
        <v>0</v>
      </c>
      <c r="P17" s="137">
        <f>目的・日光市!P17+目的・今市市!P17+目的・足尾町!P17+目的・栗山村!P17+目的・藤原町!P17</f>
        <v>0</v>
      </c>
      <c r="Q17" s="137">
        <f>目的・日光市!Q17+目的・今市市!Q17+目的・足尾町!Q17+目的・栗山村!Q17+目的・藤原町!Q17</f>
        <v>2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  <c r="Z17" s="105">
        <v>1</v>
      </c>
      <c r="AA17" s="105">
        <v>1</v>
      </c>
      <c r="AB17" s="105">
        <v>1</v>
      </c>
      <c r="AC17" s="105">
        <v>0</v>
      </c>
      <c r="AD17" s="105">
        <v>0</v>
      </c>
      <c r="AE17" s="105">
        <v>0</v>
      </c>
      <c r="AF17" s="105">
        <v>0</v>
      </c>
    </row>
    <row r="18" spans="1:32" ht="18" customHeight="1" x14ac:dyDescent="0.15">
      <c r="A18" s="19" t="s">
        <v>96</v>
      </c>
      <c r="B18" s="19"/>
      <c r="C18" s="19"/>
      <c r="D18" s="137">
        <f>目的・日光市!D19+目的・今市市!D19+目的・足尾町!D19+目的・栗山村!D19+目的・藤原町!D19</f>
        <v>37001114</v>
      </c>
      <c r="E18" s="137">
        <f>目的・日光市!E19+目的・今市市!E19+目的・足尾町!E19+目的・栗山村!E19+目的・藤原町!E19</f>
        <v>40081356</v>
      </c>
      <c r="F18" s="137">
        <f>目的・日光市!F19+目的・今市市!F19+目的・足尾町!F19+目的・栗山村!F19+目的・藤原町!F19</f>
        <v>40820045</v>
      </c>
      <c r="G18" s="137">
        <f>目的・日光市!G19+目的・今市市!G19+目的・足尾町!G19+目的・栗山村!G19+目的・藤原町!G19</f>
        <v>40840058</v>
      </c>
      <c r="H18" s="137">
        <f>目的・日光市!H19+目的・今市市!H19+目的・足尾町!H19+目的・栗山村!H19+目的・藤原町!H19</f>
        <v>42411943</v>
      </c>
      <c r="I18" s="137">
        <f>目的・日光市!I19+目的・今市市!I19+目的・足尾町!I19+目的・栗山村!I19+目的・藤原町!I19</f>
        <v>41274431</v>
      </c>
      <c r="J18" s="137">
        <f>目的・日光市!J19+目的・今市市!J19+目的・足尾町!J19+目的・栗山村!J19+目的・藤原町!J19</f>
        <v>42288159</v>
      </c>
      <c r="K18" s="137">
        <f>目的・日光市!K19+目的・今市市!K19+目的・足尾町!K19+目的・栗山村!K19+目的・藤原町!K19</f>
        <v>44810854</v>
      </c>
      <c r="L18" s="137">
        <f>目的・日光市!L19+目的・今市市!L19+目的・足尾町!L19+目的・栗山村!L19+目的・藤原町!L19</f>
        <v>44553079</v>
      </c>
      <c r="M18" s="137">
        <f>目的・日光市!M19+目的・今市市!M19+目的・足尾町!M19+目的・栗山村!M19+目的・藤原町!M19</f>
        <v>43305578</v>
      </c>
      <c r="N18" s="137">
        <f>目的・日光市!N19+目的・今市市!N19+目的・足尾町!N19+目的・栗山村!N19+目的・藤原町!N19</f>
        <v>40928399</v>
      </c>
      <c r="O18" s="137">
        <f>目的・日光市!O19+目的・今市市!O19+目的・足尾町!O19+目的・栗山村!O19+目的・藤原町!O19</f>
        <v>40958724</v>
      </c>
      <c r="P18" s="137">
        <f>目的・日光市!P19+目的・今市市!P19+目的・足尾町!P19+目的・栗山村!P19+目的・藤原町!P19</f>
        <v>40316622</v>
      </c>
      <c r="Q18" s="137">
        <f>目的・日光市!Q19+目的・今市市!Q19+目的・足尾町!Q19+目的・栗山村!Q19+目的・藤原町!Q19</f>
        <v>39887636</v>
      </c>
      <c r="R18" s="53">
        <f t="shared" ref="R18:AC18" si="0">SUM(R4:R17)</f>
        <v>45675970</v>
      </c>
      <c r="S18" s="53">
        <f t="shared" si="0"/>
        <v>40084113</v>
      </c>
      <c r="T18" s="53">
        <f t="shared" si="0"/>
        <v>39659699</v>
      </c>
      <c r="U18" s="53">
        <f t="shared" si="0"/>
        <v>38402852</v>
      </c>
      <c r="V18" s="53">
        <f t="shared" si="0"/>
        <v>42258442</v>
      </c>
      <c r="W18" s="53">
        <f t="shared" si="0"/>
        <v>42925119</v>
      </c>
      <c r="X18" s="53">
        <f t="shared" si="0"/>
        <v>41191459</v>
      </c>
      <c r="Y18" s="53">
        <f t="shared" si="0"/>
        <v>41351361</v>
      </c>
      <c r="Z18" s="77">
        <f t="shared" si="0"/>
        <v>44325563</v>
      </c>
      <c r="AA18" s="77">
        <f t="shared" si="0"/>
        <v>43010525</v>
      </c>
      <c r="AB18" s="77">
        <f t="shared" si="0"/>
        <v>43192691</v>
      </c>
      <c r="AC18" s="77">
        <f t="shared" si="0"/>
        <v>42895017</v>
      </c>
      <c r="AD18" s="77">
        <f t="shared" ref="AD18:AE18" si="1">SUM(AD4:AD17)</f>
        <v>44856632</v>
      </c>
      <c r="AE18" s="77">
        <f t="shared" si="1"/>
        <v>45106885</v>
      </c>
      <c r="AF18" s="77">
        <f t="shared" ref="AF18" si="2">SUM(AF4:AF17)</f>
        <v>41796443</v>
      </c>
    </row>
    <row r="19" spans="1:32" ht="18" customHeight="1" x14ac:dyDescent="0.15"/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1" t="s">
        <v>84</v>
      </c>
      <c r="B30" s="31"/>
      <c r="C30" s="31"/>
      <c r="D30" s="31"/>
      <c r="E30" s="31"/>
      <c r="F30" s="31"/>
      <c r="G30" s="31"/>
      <c r="H30" s="31"/>
      <c r="I30" s="31"/>
      <c r="J30" s="31"/>
      <c r="K30" s="28">
        <f>財政指標!$Y$1</f>
        <v>0</v>
      </c>
      <c r="L30" s="15"/>
      <c r="M30" s="31"/>
      <c r="N30" s="31"/>
      <c r="O30" s="31"/>
      <c r="P30" s="31"/>
      <c r="Q30" s="31"/>
      <c r="R30" s="32"/>
      <c r="S30" s="32"/>
      <c r="T30" s="32"/>
      <c r="U30" s="28">
        <f>財政指標!$Y$1</f>
        <v>0</v>
      </c>
      <c r="V30" s="15"/>
      <c r="W30" s="32"/>
      <c r="X30" s="32"/>
      <c r="Y30" s="32"/>
      <c r="Z30" s="28"/>
      <c r="AA30" s="28"/>
      <c r="AB30" s="28"/>
      <c r="AC30" s="28"/>
      <c r="AE30" s="28">
        <f>財政指標!$Y$1</f>
        <v>0</v>
      </c>
    </row>
    <row r="31" spans="1:32" ht="18" customHeight="1" x14ac:dyDescent="0.15">
      <c r="K31" s="15"/>
      <c r="L31" s="124" t="s">
        <v>285</v>
      </c>
      <c r="U31" s="15"/>
      <c r="V31" s="124" t="s">
        <v>285</v>
      </c>
      <c r="AF31" s="124" t="s">
        <v>285</v>
      </c>
    </row>
    <row r="32" spans="1:32" ht="18" customHeight="1" x14ac:dyDescent="0.15">
      <c r="A32" s="17"/>
      <c r="B32" s="39" t="s">
        <v>168</v>
      </c>
      <c r="C32" s="39" t="s">
        <v>169</v>
      </c>
      <c r="D32" s="109" t="s">
        <v>170</v>
      </c>
      <c r="E32" s="109" t="s">
        <v>171</v>
      </c>
      <c r="F32" s="109" t="s">
        <v>172</v>
      </c>
      <c r="G32" s="109" t="s">
        <v>173</v>
      </c>
      <c r="H32" s="110" t="s">
        <v>174</v>
      </c>
      <c r="I32" s="109" t="s">
        <v>175</v>
      </c>
      <c r="J32" s="110" t="s">
        <v>176</v>
      </c>
      <c r="K32" s="110" t="s">
        <v>177</v>
      </c>
      <c r="L32" s="109" t="s">
        <v>178</v>
      </c>
      <c r="M32" s="109" t="s">
        <v>179</v>
      </c>
      <c r="N32" s="109" t="s">
        <v>180</v>
      </c>
      <c r="O32" s="109" t="s">
        <v>181</v>
      </c>
      <c r="P32" s="109" t="s">
        <v>182</v>
      </c>
      <c r="Q32" s="109" t="s">
        <v>183</v>
      </c>
      <c r="R32" s="39" t="s">
        <v>164</v>
      </c>
      <c r="S32" s="39" t="s">
        <v>252</v>
      </c>
      <c r="T32" s="39" t="s">
        <v>253</v>
      </c>
      <c r="U32" s="39" t="s">
        <v>261</v>
      </c>
      <c r="V32" s="39" t="s">
        <v>262</v>
      </c>
      <c r="W32" s="39" t="s">
        <v>263</v>
      </c>
      <c r="X32" s="39" t="s">
        <v>264</v>
      </c>
      <c r="Y32" s="39" t="s">
        <v>267</v>
      </c>
      <c r="Z32" s="39" t="s">
        <v>272</v>
      </c>
      <c r="AA32" s="39" t="s">
        <v>273</v>
      </c>
      <c r="AB32" s="39" t="s">
        <v>274</v>
      </c>
      <c r="AC32" s="39" t="s">
        <v>275</v>
      </c>
      <c r="AD32" s="39" t="s">
        <v>277</v>
      </c>
      <c r="AE32" s="39" t="str">
        <f>AE3</f>
        <v>１８(H30)</v>
      </c>
      <c r="AF32" s="39" t="str">
        <f>AF3</f>
        <v>１９(R１)</v>
      </c>
    </row>
    <row r="33" spans="1:32" s="34" customFormat="1" ht="18" customHeight="1" x14ac:dyDescent="0.15">
      <c r="A33" s="19" t="s">
        <v>75</v>
      </c>
      <c r="B33" s="19"/>
      <c r="C33" s="19"/>
      <c r="D33" s="138">
        <f t="shared" ref="D33:AF33" si="3">D4/D$18*100</f>
        <v>1.6874329783692459</v>
      </c>
      <c r="E33" s="138">
        <f t="shared" si="3"/>
        <v>1.7005038452291885</v>
      </c>
      <c r="F33" s="138">
        <f t="shared" si="3"/>
        <v>1.6377052009619295</v>
      </c>
      <c r="G33" s="138">
        <f t="shared" si="3"/>
        <v>1.6607738412124686</v>
      </c>
      <c r="H33" s="138">
        <f t="shared" si="3"/>
        <v>1.5841999976280268</v>
      </c>
      <c r="I33" s="138">
        <f t="shared" si="3"/>
        <v>1.6586128104346249</v>
      </c>
      <c r="J33" s="138">
        <f t="shared" si="3"/>
        <v>1.6440323164694872</v>
      </c>
      <c r="K33" s="138">
        <f t="shared" si="3"/>
        <v>1.5303189713813532</v>
      </c>
      <c r="L33" s="138">
        <f t="shared" si="3"/>
        <v>1.5179152938004576</v>
      </c>
      <c r="M33" s="138">
        <f t="shared" si="3"/>
        <v>1.5475858560299089</v>
      </c>
      <c r="N33" s="138">
        <f t="shared" si="3"/>
        <v>1.6439489851533162</v>
      </c>
      <c r="O33" s="138">
        <f t="shared" si="3"/>
        <v>1.5922151285767592</v>
      </c>
      <c r="P33" s="138">
        <f t="shared" si="3"/>
        <v>1.5191401700271419</v>
      </c>
      <c r="Q33" s="138">
        <f t="shared" si="3"/>
        <v>1.5297096072577476</v>
      </c>
      <c r="R33" s="33">
        <f t="shared" si="3"/>
        <v>1.2780374450723215</v>
      </c>
      <c r="S33" s="33">
        <f t="shared" si="3"/>
        <v>0.65441388212831353</v>
      </c>
      <c r="T33" s="33">
        <f t="shared" si="3"/>
        <v>0.75735824419645748</v>
      </c>
      <c r="U33" s="33">
        <f t="shared" si="3"/>
        <v>0.79779491377359157</v>
      </c>
      <c r="V33" s="33">
        <f t="shared" si="3"/>
        <v>0.66780502698135447</v>
      </c>
      <c r="W33" s="33">
        <f t="shared" si="3"/>
        <v>0.64437794569655127</v>
      </c>
      <c r="X33" s="33">
        <f t="shared" si="3"/>
        <v>0.90693558584559963</v>
      </c>
      <c r="Y33" s="33">
        <f t="shared" si="3"/>
        <v>0.81553784892352144</v>
      </c>
      <c r="Z33" s="106">
        <f t="shared" si="3"/>
        <v>0.74000639315060701</v>
      </c>
      <c r="AA33" s="106">
        <f t="shared" si="3"/>
        <v>0.74285538249068106</v>
      </c>
      <c r="AB33" s="106">
        <f t="shared" si="3"/>
        <v>0.79025407331069042</v>
      </c>
      <c r="AC33" s="106">
        <f t="shared" si="3"/>
        <v>0.73343017908117392</v>
      </c>
      <c r="AD33" s="106">
        <f t="shared" si="3"/>
        <v>0.70563032908935297</v>
      </c>
      <c r="AE33" s="106">
        <f t="shared" si="3"/>
        <v>0.62919441233860418</v>
      </c>
      <c r="AF33" s="106">
        <f t="shared" si="3"/>
        <v>0.66925312280760352</v>
      </c>
    </row>
    <row r="34" spans="1:32" s="34" customFormat="1" ht="18" customHeight="1" x14ac:dyDescent="0.15">
      <c r="A34" s="19" t="s">
        <v>74</v>
      </c>
      <c r="B34" s="19"/>
      <c r="C34" s="19"/>
      <c r="D34" s="138">
        <f t="shared" ref="D34:AF34" si="4">D5/D$18*100</f>
        <v>18.637706421487742</v>
      </c>
      <c r="E34" s="138">
        <f t="shared" si="4"/>
        <v>18.219658037517494</v>
      </c>
      <c r="F34" s="138">
        <f t="shared" si="4"/>
        <v>15.651063099024022</v>
      </c>
      <c r="G34" s="138">
        <f t="shared" si="4"/>
        <v>16.01838567418293</v>
      </c>
      <c r="H34" s="138">
        <f t="shared" si="4"/>
        <v>15.956026820086974</v>
      </c>
      <c r="I34" s="138">
        <f t="shared" si="4"/>
        <v>15.593818846345817</v>
      </c>
      <c r="J34" s="138">
        <f t="shared" si="4"/>
        <v>14.614010508237069</v>
      </c>
      <c r="K34" s="138">
        <f t="shared" si="4"/>
        <v>13.465907166152199</v>
      </c>
      <c r="L34" s="138">
        <f t="shared" si="4"/>
        <v>16.202999123809153</v>
      </c>
      <c r="M34" s="138">
        <f t="shared" si="4"/>
        <v>15.815669288607578</v>
      </c>
      <c r="N34" s="138">
        <f t="shared" si="4"/>
        <v>15.983439762693868</v>
      </c>
      <c r="O34" s="138">
        <f t="shared" si="4"/>
        <v>14.507185331261784</v>
      </c>
      <c r="P34" s="138">
        <f t="shared" si="4"/>
        <v>16.770762689393965</v>
      </c>
      <c r="Q34" s="138">
        <f t="shared" si="4"/>
        <v>17.272186799939711</v>
      </c>
      <c r="R34" s="33">
        <f t="shared" si="4"/>
        <v>23.484431748247491</v>
      </c>
      <c r="S34" s="33">
        <f t="shared" si="4"/>
        <v>21.314362126461422</v>
      </c>
      <c r="T34" s="33">
        <f t="shared" si="4"/>
        <v>17.577604408949245</v>
      </c>
      <c r="U34" s="33">
        <f t="shared" si="4"/>
        <v>12.521700211223896</v>
      </c>
      <c r="V34" s="33">
        <f t="shared" si="4"/>
        <v>15.508484671536163</v>
      </c>
      <c r="W34" s="33">
        <f t="shared" si="4"/>
        <v>16.964924430378399</v>
      </c>
      <c r="X34" s="33">
        <f t="shared" si="4"/>
        <v>13.203411901481809</v>
      </c>
      <c r="Y34" s="33">
        <f t="shared" si="4"/>
        <v>13.355495119011923</v>
      </c>
      <c r="Z34" s="106">
        <f t="shared" si="4"/>
        <v>12.013884629057053</v>
      </c>
      <c r="AA34" s="106">
        <f t="shared" si="4"/>
        <v>12.223731284377488</v>
      </c>
      <c r="AB34" s="106">
        <f t="shared" si="4"/>
        <v>11.619600177261473</v>
      </c>
      <c r="AC34" s="106">
        <f t="shared" si="4"/>
        <v>12.863680646169229</v>
      </c>
      <c r="AD34" s="106">
        <f t="shared" si="4"/>
        <v>17.220809177113431</v>
      </c>
      <c r="AE34" s="106">
        <f t="shared" si="4"/>
        <v>20.670671450710906</v>
      </c>
      <c r="AF34" s="106">
        <f t="shared" si="4"/>
        <v>14.552389063346849</v>
      </c>
    </row>
    <row r="35" spans="1:32" s="34" customFormat="1" ht="18" customHeight="1" x14ac:dyDescent="0.15">
      <c r="A35" s="19" t="s">
        <v>76</v>
      </c>
      <c r="B35" s="19"/>
      <c r="C35" s="19"/>
      <c r="D35" s="138">
        <f t="shared" ref="D35:AF35" si="5">D6/D$18*100</f>
        <v>10.801415330360054</v>
      </c>
      <c r="E35" s="138">
        <f t="shared" si="5"/>
        <v>11.816212006400182</v>
      </c>
      <c r="F35" s="138">
        <f t="shared" si="5"/>
        <v>13.023599067565947</v>
      </c>
      <c r="G35" s="138">
        <f t="shared" si="5"/>
        <v>12.775079800327413</v>
      </c>
      <c r="H35" s="138">
        <f t="shared" si="5"/>
        <v>12.949842925140215</v>
      </c>
      <c r="I35" s="138">
        <f t="shared" si="5"/>
        <v>12.952878744712434</v>
      </c>
      <c r="J35" s="138">
        <f t="shared" si="5"/>
        <v>14.164922620537821</v>
      </c>
      <c r="K35" s="138">
        <f t="shared" si="5"/>
        <v>14.569753569079491</v>
      </c>
      <c r="L35" s="138">
        <f t="shared" si="5"/>
        <v>17.531760262854114</v>
      </c>
      <c r="M35" s="138">
        <f t="shared" si="5"/>
        <v>14.075736386661323</v>
      </c>
      <c r="N35" s="138">
        <f t="shared" si="5"/>
        <v>15.562959108173278</v>
      </c>
      <c r="O35" s="138">
        <f t="shared" si="5"/>
        <v>16.608891429332612</v>
      </c>
      <c r="P35" s="138">
        <f t="shared" si="5"/>
        <v>18.246449318100115</v>
      </c>
      <c r="Q35" s="138">
        <f t="shared" si="5"/>
        <v>19.032278573741497</v>
      </c>
      <c r="R35" s="33">
        <f t="shared" si="5"/>
        <v>17.166560447430015</v>
      </c>
      <c r="S35" s="33">
        <f t="shared" si="5"/>
        <v>20.94668279175842</v>
      </c>
      <c r="T35" s="33">
        <f t="shared" si="5"/>
        <v>21.513622682814614</v>
      </c>
      <c r="U35" s="33">
        <f t="shared" si="5"/>
        <v>23.320606500788013</v>
      </c>
      <c r="V35" s="33">
        <f t="shared" si="5"/>
        <v>21.93840227237909</v>
      </c>
      <c r="W35" s="33">
        <f t="shared" si="5"/>
        <v>25.246548530244027</v>
      </c>
      <c r="X35" s="33">
        <f t="shared" si="5"/>
        <v>28.087152727462261</v>
      </c>
      <c r="Y35" s="33">
        <f t="shared" si="5"/>
        <v>27.468442937101877</v>
      </c>
      <c r="Z35" s="106">
        <f t="shared" si="5"/>
        <v>26.329355365435514</v>
      </c>
      <c r="AA35" s="106">
        <f t="shared" si="5"/>
        <v>27.611908945542979</v>
      </c>
      <c r="AB35" s="106">
        <f t="shared" si="5"/>
        <v>27.70978775089517</v>
      </c>
      <c r="AC35" s="106">
        <f t="shared" si="5"/>
        <v>28.928106031523427</v>
      </c>
      <c r="AD35" s="106">
        <f t="shared" si="5"/>
        <v>29.025913046703998</v>
      </c>
      <c r="AE35" s="106">
        <f t="shared" si="5"/>
        <v>28.056940753057987</v>
      </c>
      <c r="AF35" s="106">
        <f t="shared" si="5"/>
        <v>29.356062667820797</v>
      </c>
    </row>
    <row r="36" spans="1:32" s="34" customFormat="1" ht="18" customHeight="1" x14ac:dyDescent="0.15">
      <c r="A36" s="19" t="s">
        <v>85</v>
      </c>
      <c r="B36" s="19"/>
      <c r="C36" s="19"/>
      <c r="D36" s="138">
        <f t="shared" ref="D36:AF36" si="6">D7/D$18*100</f>
        <v>7.5193087429746033</v>
      </c>
      <c r="E36" s="138">
        <f t="shared" si="6"/>
        <v>9.2778422965530396</v>
      </c>
      <c r="F36" s="138">
        <f t="shared" si="6"/>
        <v>9.1754406444186927</v>
      </c>
      <c r="G36" s="138">
        <f t="shared" si="6"/>
        <v>9.1289243516745255</v>
      </c>
      <c r="H36" s="138">
        <f t="shared" si="6"/>
        <v>11.048906672349343</v>
      </c>
      <c r="I36" s="138">
        <f t="shared" si="6"/>
        <v>8.4065556227776952</v>
      </c>
      <c r="J36" s="138">
        <f t="shared" si="6"/>
        <v>8.6083458965428132</v>
      </c>
      <c r="K36" s="138">
        <f t="shared" si="6"/>
        <v>8.5968926189177282</v>
      </c>
      <c r="L36" s="138">
        <f t="shared" si="6"/>
        <v>9.3021023305706887</v>
      </c>
      <c r="M36" s="138">
        <f t="shared" si="6"/>
        <v>11.768961956817664</v>
      </c>
      <c r="N36" s="138">
        <f t="shared" si="6"/>
        <v>10.044069888978555</v>
      </c>
      <c r="O36" s="138">
        <f t="shared" si="6"/>
        <v>13.876255031772963</v>
      </c>
      <c r="P36" s="138">
        <f t="shared" si="6"/>
        <v>9.3405568551849409</v>
      </c>
      <c r="Q36" s="138">
        <f t="shared" si="6"/>
        <v>9.8990549352185226</v>
      </c>
      <c r="R36" s="33">
        <f t="shared" si="6"/>
        <v>7.5586046667427089</v>
      </c>
      <c r="S36" s="33">
        <f t="shared" si="6"/>
        <v>8.8024824199053615</v>
      </c>
      <c r="T36" s="33">
        <f t="shared" si="6"/>
        <v>9.0716497873571864</v>
      </c>
      <c r="U36" s="33">
        <f t="shared" si="6"/>
        <v>10.066611719358761</v>
      </c>
      <c r="V36" s="33">
        <f t="shared" si="6"/>
        <v>13.257786456017476</v>
      </c>
      <c r="W36" s="33">
        <f t="shared" si="6"/>
        <v>9.2343949005709227</v>
      </c>
      <c r="X36" s="33">
        <f t="shared" si="6"/>
        <v>7.350018847353768</v>
      </c>
      <c r="Y36" s="33">
        <f t="shared" si="6"/>
        <v>8.0021259759745273</v>
      </c>
      <c r="Z36" s="106">
        <f t="shared" si="6"/>
        <v>8.8187667238428542</v>
      </c>
      <c r="AA36" s="106">
        <f t="shared" si="6"/>
        <v>7.2790299583648421</v>
      </c>
      <c r="AB36" s="106">
        <f t="shared" si="6"/>
        <v>7.5573272339063111</v>
      </c>
      <c r="AC36" s="106">
        <f t="shared" si="6"/>
        <v>7.331818984941771</v>
      </c>
      <c r="AD36" s="106">
        <f t="shared" si="6"/>
        <v>7.6490004867061794</v>
      </c>
      <c r="AE36" s="106">
        <f t="shared" si="6"/>
        <v>7.6032051426295562</v>
      </c>
      <c r="AF36" s="106">
        <f t="shared" si="6"/>
        <v>9.1418329545411314</v>
      </c>
    </row>
    <row r="37" spans="1:32" s="34" customFormat="1" ht="18" customHeight="1" x14ac:dyDescent="0.15">
      <c r="A37" s="19" t="s">
        <v>86</v>
      </c>
      <c r="B37" s="19"/>
      <c r="C37" s="19"/>
      <c r="D37" s="138">
        <f t="shared" ref="D37:AF37" si="7">D8/D$18*100</f>
        <v>0.49206356327541922</v>
      </c>
      <c r="E37" s="138">
        <f t="shared" si="7"/>
        <v>0.51880230798578775</v>
      </c>
      <c r="F37" s="138">
        <f t="shared" si="7"/>
        <v>0.49615819874769862</v>
      </c>
      <c r="G37" s="138">
        <f t="shared" si="7"/>
        <v>0.52104235503289442</v>
      </c>
      <c r="H37" s="138">
        <f t="shared" si="7"/>
        <v>0.5748357249277638</v>
      </c>
      <c r="I37" s="138">
        <f t="shared" si="7"/>
        <v>0.62093890525105</v>
      </c>
      <c r="J37" s="138">
        <f t="shared" si="7"/>
        <v>0.63064462087365869</v>
      </c>
      <c r="K37" s="138">
        <f t="shared" si="7"/>
        <v>0.491987945599073</v>
      </c>
      <c r="L37" s="138">
        <f t="shared" si="7"/>
        <v>0.45112258122496984</v>
      </c>
      <c r="M37" s="138">
        <f t="shared" si="7"/>
        <v>0.37222687571564106</v>
      </c>
      <c r="N37" s="138">
        <f t="shared" si="7"/>
        <v>0.36538199307527275</v>
      </c>
      <c r="O37" s="138">
        <f t="shared" si="7"/>
        <v>0.30889145863040068</v>
      </c>
      <c r="P37" s="138">
        <f t="shared" si="7"/>
        <v>0.29925126167564337</v>
      </c>
      <c r="Q37" s="138">
        <f t="shared" si="7"/>
        <v>0.25757856394397499</v>
      </c>
      <c r="R37" s="33">
        <f t="shared" si="7"/>
        <v>0.21238519948235365</v>
      </c>
      <c r="S37" s="33">
        <f t="shared" si="7"/>
        <v>0.28551960224241457</v>
      </c>
      <c r="T37" s="33">
        <f t="shared" si="7"/>
        <v>0.25489603438493064</v>
      </c>
      <c r="U37" s="33">
        <f t="shared" si="7"/>
        <v>0.24505992419521341</v>
      </c>
      <c r="V37" s="33">
        <f t="shared" si="7"/>
        <v>0.28249503377337004</v>
      </c>
      <c r="W37" s="33">
        <f t="shared" si="7"/>
        <v>0.43499471719577526</v>
      </c>
      <c r="X37" s="33">
        <f t="shared" si="7"/>
        <v>0.68956770868446293</v>
      </c>
      <c r="Y37" s="33">
        <f t="shared" si="7"/>
        <v>0.39883814223188446</v>
      </c>
      <c r="Z37" s="106">
        <f t="shared" si="7"/>
        <v>0.43545301387373242</v>
      </c>
      <c r="AA37" s="106">
        <f t="shared" si="7"/>
        <v>0.10050563205168966</v>
      </c>
      <c r="AB37" s="106">
        <f t="shared" si="7"/>
        <v>9.3363018293997929E-2</v>
      </c>
      <c r="AC37" s="106">
        <f t="shared" si="7"/>
        <v>9.2159888874738069E-2</v>
      </c>
      <c r="AD37" s="106">
        <f t="shared" si="7"/>
        <v>8.7498767183412249E-2</v>
      </c>
      <c r="AE37" s="106">
        <f t="shared" si="7"/>
        <v>8.8682692232017357E-2</v>
      </c>
      <c r="AF37" s="106">
        <f t="shared" si="7"/>
        <v>9.3938615781252011E-2</v>
      </c>
    </row>
    <row r="38" spans="1:32" s="34" customFormat="1" ht="18" customHeight="1" x14ac:dyDescent="0.15">
      <c r="A38" s="19" t="s">
        <v>87</v>
      </c>
      <c r="B38" s="19"/>
      <c r="C38" s="19"/>
      <c r="D38" s="138">
        <f t="shared" ref="D38:AF38" si="8">D9/D$18*100</f>
        <v>7.324760546398684</v>
      </c>
      <c r="E38" s="138">
        <f t="shared" si="8"/>
        <v>5.7438650528689701</v>
      </c>
      <c r="F38" s="138">
        <f t="shared" si="8"/>
        <v>5.6421593851746126</v>
      </c>
      <c r="G38" s="138">
        <f t="shared" si="8"/>
        <v>5.280873988964462</v>
      </c>
      <c r="H38" s="138">
        <f t="shared" si="8"/>
        <v>5.3646705127374146</v>
      </c>
      <c r="I38" s="138">
        <f t="shared" si="8"/>
        <v>5.3634319029134527</v>
      </c>
      <c r="J38" s="138">
        <f t="shared" si="8"/>
        <v>5.5179417954799126</v>
      </c>
      <c r="K38" s="138">
        <f t="shared" si="8"/>
        <v>6.3362171138269305</v>
      </c>
      <c r="L38" s="138">
        <f t="shared" si="8"/>
        <v>5.5152080510529924</v>
      </c>
      <c r="M38" s="138">
        <f t="shared" si="8"/>
        <v>5.2427149223132403</v>
      </c>
      <c r="N38" s="138">
        <f t="shared" si="8"/>
        <v>4.8445506016494804</v>
      </c>
      <c r="O38" s="138">
        <f t="shared" si="8"/>
        <v>3.8225238657337082</v>
      </c>
      <c r="P38" s="138">
        <f t="shared" si="8"/>
        <v>3.8973503286063997</v>
      </c>
      <c r="Q38" s="138">
        <f t="shared" si="8"/>
        <v>3.7007683283110584</v>
      </c>
      <c r="R38" s="33">
        <f t="shared" si="8"/>
        <v>3.1874856735390624</v>
      </c>
      <c r="S38" s="33">
        <f t="shared" si="8"/>
        <v>2.6122493966624631</v>
      </c>
      <c r="T38" s="33">
        <f t="shared" si="8"/>
        <v>2.867207842399409</v>
      </c>
      <c r="U38" s="33">
        <f t="shared" si="8"/>
        <v>2.8112990149794084</v>
      </c>
      <c r="V38" s="33">
        <f t="shared" si="8"/>
        <v>2.6890059032465037</v>
      </c>
      <c r="W38" s="33">
        <f t="shared" si="8"/>
        <v>3.1154182705934956</v>
      </c>
      <c r="X38" s="33">
        <f t="shared" si="8"/>
        <v>2.964027081439383</v>
      </c>
      <c r="Y38" s="33">
        <f t="shared" si="8"/>
        <v>2.730609036060506</v>
      </c>
      <c r="Z38" s="106">
        <f t="shared" si="8"/>
        <v>2.6378751241129188</v>
      </c>
      <c r="AA38" s="106">
        <f t="shared" si="8"/>
        <v>2.4277104266920713</v>
      </c>
      <c r="AB38" s="106">
        <f t="shared" si="8"/>
        <v>2.9540090475029679</v>
      </c>
      <c r="AC38" s="106">
        <f t="shared" si="8"/>
        <v>2.5836777264827755</v>
      </c>
      <c r="AD38" s="106">
        <f t="shared" si="8"/>
        <v>2.3111030716706509</v>
      </c>
      <c r="AE38" s="106">
        <f t="shared" si="8"/>
        <v>2.4360649155888288</v>
      </c>
      <c r="AF38" s="106">
        <f t="shared" si="8"/>
        <v>2.1154599208358471</v>
      </c>
    </row>
    <row r="39" spans="1:32" s="34" customFormat="1" ht="18" customHeight="1" x14ac:dyDescent="0.15">
      <c r="A39" s="19" t="s">
        <v>88</v>
      </c>
      <c r="B39" s="19"/>
      <c r="C39" s="19"/>
      <c r="D39" s="138">
        <f t="shared" ref="D39:AF39" si="9">D10/D$18*100</f>
        <v>7.2034750088875708</v>
      </c>
      <c r="E39" s="138">
        <f t="shared" si="9"/>
        <v>6.2831656693451183</v>
      </c>
      <c r="F39" s="138">
        <f t="shared" si="9"/>
        <v>6.3800174644589438</v>
      </c>
      <c r="G39" s="138">
        <f t="shared" si="9"/>
        <v>7.1104673749483895</v>
      </c>
      <c r="H39" s="138">
        <f t="shared" si="9"/>
        <v>8.1344563723477599</v>
      </c>
      <c r="I39" s="138">
        <f t="shared" si="9"/>
        <v>7.156326394905359</v>
      </c>
      <c r="J39" s="138">
        <f t="shared" si="9"/>
        <v>5.8929640327922526</v>
      </c>
      <c r="K39" s="138">
        <f t="shared" si="9"/>
        <v>6.1306530779350918</v>
      </c>
      <c r="L39" s="138">
        <f t="shared" si="9"/>
        <v>5.7771226091916112</v>
      </c>
      <c r="M39" s="138">
        <f t="shared" si="9"/>
        <v>6.1167108772916041</v>
      </c>
      <c r="N39" s="138">
        <f t="shared" si="9"/>
        <v>6.1664835704909926</v>
      </c>
      <c r="O39" s="138">
        <f t="shared" si="9"/>
        <v>5.4879614902065796</v>
      </c>
      <c r="P39" s="138">
        <f t="shared" si="9"/>
        <v>6.2851074179776267</v>
      </c>
      <c r="Q39" s="138">
        <f t="shared" si="9"/>
        <v>5.9733798212558895</v>
      </c>
      <c r="R39" s="33">
        <f t="shared" si="9"/>
        <v>9.1663275021855029</v>
      </c>
      <c r="S39" s="33">
        <f t="shared" si="9"/>
        <v>6.2611414153033644</v>
      </c>
      <c r="T39" s="33">
        <f t="shared" si="9"/>
        <v>6.5802642627217116</v>
      </c>
      <c r="U39" s="33">
        <f t="shared" si="9"/>
        <v>9.6841401258427364</v>
      </c>
      <c r="V39" s="33">
        <f t="shared" si="9"/>
        <v>8.0478546748126689</v>
      </c>
      <c r="W39" s="33">
        <f t="shared" si="9"/>
        <v>7.762834623708323</v>
      </c>
      <c r="X39" s="33">
        <f t="shared" si="9"/>
        <v>8.9212474848244625</v>
      </c>
      <c r="Y39" s="33">
        <f t="shared" si="9"/>
        <v>7.1671909420345319</v>
      </c>
      <c r="Z39" s="106">
        <f t="shared" si="9"/>
        <v>6.3949757389432369</v>
      </c>
      <c r="AA39" s="106">
        <f t="shared" si="9"/>
        <v>8.0523174269553781</v>
      </c>
      <c r="AB39" s="106">
        <f t="shared" si="9"/>
        <v>6.8687963896484234</v>
      </c>
      <c r="AC39" s="106">
        <f t="shared" si="9"/>
        <v>7.0790133968241573</v>
      </c>
      <c r="AD39" s="106">
        <f t="shared" si="9"/>
        <v>7.6240788653058038</v>
      </c>
      <c r="AE39" s="106">
        <f t="shared" si="9"/>
        <v>6.0026379564893473</v>
      </c>
      <c r="AF39" s="106">
        <f t="shared" si="9"/>
        <v>6.1315289437428921</v>
      </c>
    </row>
    <row r="40" spans="1:32" s="34" customFormat="1" ht="18" customHeight="1" x14ac:dyDescent="0.15">
      <c r="A40" s="19" t="s">
        <v>89</v>
      </c>
      <c r="B40" s="19"/>
      <c r="C40" s="19"/>
      <c r="D40" s="138">
        <f t="shared" ref="D40:AF40" si="10">D11/D$18*100</f>
        <v>17.106174154648425</v>
      </c>
      <c r="E40" s="138">
        <f t="shared" si="10"/>
        <v>19.362932731118178</v>
      </c>
      <c r="F40" s="138">
        <f t="shared" si="10"/>
        <v>20.96344822745786</v>
      </c>
      <c r="G40" s="138">
        <f t="shared" si="10"/>
        <v>19.317538677344679</v>
      </c>
      <c r="H40" s="138">
        <f t="shared" si="10"/>
        <v>18.753083300144961</v>
      </c>
      <c r="I40" s="138">
        <f t="shared" si="10"/>
        <v>18.063020662840877</v>
      </c>
      <c r="J40" s="138">
        <f t="shared" si="10"/>
        <v>18.359706791681333</v>
      </c>
      <c r="K40" s="138">
        <f t="shared" si="10"/>
        <v>17.608818613454677</v>
      </c>
      <c r="L40" s="138">
        <f t="shared" si="10"/>
        <v>17.081636490263669</v>
      </c>
      <c r="M40" s="138">
        <f t="shared" si="10"/>
        <v>17.467664327214383</v>
      </c>
      <c r="N40" s="138">
        <f t="shared" si="10"/>
        <v>16.134789440456736</v>
      </c>
      <c r="O40" s="138">
        <f t="shared" si="10"/>
        <v>13.866896830086798</v>
      </c>
      <c r="P40" s="138">
        <f t="shared" si="10"/>
        <v>13.441299720001343</v>
      </c>
      <c r="Q40" s="138">
        <f t="shared" si="10"/>
        <v>11.724420068414181</v>
      </c>
      <c r="R40" s="33">
        <f t="shared" si="10"/>
        <v>10.841116236830876</v>
      </c>
      <c r="S40" s="33">
        <f t="shared" si="10"/>
        <v>8.3485968618040758</v>
      </c>
      <c r="T40" s="33">
        <f t="shared" si="10"/>
        <v>8.4735539722578324</v>
      </c>
      <c r="U40" s="33">
        <f t="shared" si="10"/>
        <v>8.9557619314315513</v>
      </c>
      <c r="V40" s="33">
        <f t="shared" si="10"/>
        <v>9.3590696031813003</v>
      </c>
      <c r="W40" s="33">
        <f t="shared" si="10"/>
        <v>8.5142291626494959</v>
      </c>
      <c r="X40" s="33">
        <f t="shared" si="10"/>
        <v>8.0636158092870662</v>
      </c>
      <c r="Y40" s="33">
        <f t="shared" si="10"/>
        <v>10.665358753246357</v>
      </c>
      <c r="Z40" s="106">
        <f t="shared" si="10"/>
        <v>12.543583484771531</v>
      </c>
      <c r="AA40" s="106">
        <f t="shared" si="10"/>
        <v>14.905012203408353</v>
      </c>
      <c r="AB40" s="106">
        <f t="shared" si="10"/>
        <v>9.6131727472131807</v>
      </c>
      <c r="AC40" s="106">
        <f t="shared" si="10"/>
        <v>8.4559565508506509</v>
      </c>
      <c r="AD40" s="106">
        <f t="shared" si="10"/>
        <v>9.1573526964752947</v>
      </c>
      <c r="AE40" s="106">
        <f t="shared" si="10"/>
        <v>8.4145779519024639</v>
      </c>
      <c r="AF40" s="106">
        <f t="shared" si="10"/>
        <v>8.6690415258542455</v>
      </c>
    </row>
    <row r="41" spans="1:32" s="34" customFormat="1" ht="18" customHeight="1" x14ac:dyDescent="0.15">
      <c r="A41" s="19" t="s">
        <v>90</v>
      </c>
      <c r="B41" s="19"/>
      <c r="C41" s="19"/>
      <c r="D41" s="138">
        <f t="shared" ref="D41:AF41" si="11">D12/D$18*100</f>
        <v>4.1435265976046018</v>
      </c>
      <c r="E41" s="138">
        <f t="shared" si="11"/>
        <v>3.9690523444366499</v>
      </c>
      <c r="F41" s="138">
        <f t="shared" si="11"/>
        <v>4.4166683304734233</v>
      </c>
      <c r="G41" s="138">
        <f t="shared" si="11"/>
        <v>4.3275917972496512</v>
      </c>
      <c r="H41" s="138">
        <f t="shared" si="11"/>
        <v>4.2346161787494623</v>
      </c>
      <c r="I41" s="138">
        <f t="shared" si="11"/>
        <v>5.1739102109003028</v>
      </c>
      <c r="J41" s="138">
        <f t="shared" si="11"/>
        <v>4.7420744894569662</v>
      </c>
      <c r="K41" s="138">
        <f t="shared" si="11"/>
        <v>4.7066967302162999</v>
      </c>
      <c r="L41" s="138">
        <f t="shared" si="11"/>
        <v>5.1377436787253243</v>
      </c>
      <c r="M41" s="138">
        <f t="shared" si="11"/>
        <v>4.9257280436252344</v>
      </c>
      <c r="N41" s="138">
        <f t="shared" si="11"/>
        <v>5.6386080481672396</v>
      </c>
      <c r="O41" s="138">
        <f t="shared" si="11"/>
        <v>6.8961669802018246</v>
      </c>
      <c r="P41" s="138">
        <f t="shared" si="11"/>
        <v>6.3168238648565342</v>
      </c>
      <c r="Q41" s="138">
        <f t="shared" si="11"/>
        <v>5.0187055457485616</v>
      </c>
      <c r="R41" s="33">
        <f t="shared" si="11"/>
        <v>4.2440302855089884</v>
      </c>
      <c r="S41" s="33">
        <f t="shared" si="11"/>
        <v>4.3830756589275151</v>
      </c>
      <c r="T41" s="33">
        <f t="shared" si="11"/>
        <v>5.4727823325134164</v>
      </c>
      <c r="U41" s="33">
        <f t="shared" si="11"/>
        <v>5.3684736748197768</v>
      </c>
      <c r="V41" s="33">
        <f t="shared" si="11"/>
        <v>4.5763897306010479</v>
      </c>
      <c r="W41" s="33">
        <f t="shared" si="11"/>
        <v>4.5261749885888491</v>
      </c>
      <c r="X41" s="33">
        <f t="shared" si="11"/>
        <v>5.5391652915231768</v>
      </c>
      <c r="Y41" s="33">
        <f t="shared" si="11"/>
        <v>5.0762561358016729</v>
      </c>
      <c r="Z41" s="106">
        <f t="shared" si="11"/>
        <v>6.8055424360881771</v>
      </c>
      <c r="AA41" s="106">
        <f t="shared" si="11"/>
        <v>4.9739848560323319</v>
      </c>
      <c r="AB41" s="106">
        <f t="shared" si="11"/>
        <v>8.5752425103589864</v>
      </c>
      <c r="AC41" s="106">
        <f t="shared" si="11"/>
        <v>5.7400140440555134</v>
      </c>
      <c r="AD41" s="106">
        <f t="shared" si="11"/>
        <v>5.7028579408280144</v>
      </c>
      <c r="AE41" s="106">
        <f t="shared" si="11"/>
        <v>4.0388047190578558</v>
      </c>
      <c r="AF41" s="106">
        <f t="shared" si="11"/>
        <v>4.3902850776081586</v>
      </c>
    </row>
    <row r="42" spans="1:32" s="34" customFormat="1" ht="18" customHeight="1" x14ac:dyDescent="0.15">
      <c r="A42" s="19" t="s">
        <v>91</v>
      </c>
      <c r="B42" s="19"/>
      <c r="C42" s="19"/>
      <c r="D42" s="138">
        <f t="shared" ref="D42:AF42" si="12">D13/D$18*100</f>
        <v>16.233013957363553</v>
      </c>
      <c r="E42" s="138">
        <f t="shared" si="12"/>
        <v>14.44883002461294</v>
      </c>
      <c r="F42" s="138">
        <f t="shared" si="12"/>
        <v>13.35446837454491</v>
      </c>
      <c r="G42" s="138">
        <f t="shared" si="12"/>
        <v>12.732633729364441</v>
      </c>
      <c r="H42" s="138">
        <f t="shared" si="12"/>
        <v>10.477152626560873</v>
      </c>
      <c r="I42" s="138">
        <f t="shared" si="12"/>
        <v>14.176815665853759</v>
      </c>
      <c r="J42" s="138">
        <f t="shared" si="12"/>
        <v>13.190467809203991</v>
      </c>
      <c r="K42" s="138">
        <f t="shared" si="12"/>
        <v>14.093206079045045</v>
      </c>
      <c r="L42" s="138">
        <f t="shared" si="12"/>
        <v>8.9133435648746069</v>
      </c>
      <c r="M42" s="138">
        <f t="shared" si="12"/>
        <v>10.799770412947728</v>
      </c>
      <c r="N42" s="138">
        <f t="shared" si="12"/>
        <v>10.225765244323386</v>
      </c>
      <c r="O42" s="138">
        <f t="shared" si="12"/>
        <v>9.4399156575287844</v>
      </c>
      <c r="P42" s="138">
        <f t="shared" si="12"/>
        <v>10.756484012971127</v>
      </c>
      <c r="Q42" s="138">
        <f t="shared" si="12"/>
        <v>12.404573186538306</v>
      </c>
      <c r="R42" s="33">
        <f t="shared" si="12"/>
        <v>10.474884277224984</v>
      </c>
      <c r="S42" s="33">
        <f t="shared" si="12"/>
        <v>12.29493590141311</v>
      </c>
      <c r="T42" s="33">
        <f t="shared" si="12"/>
        <v>12.589568569342898</v>
      </c>
      <c r="U42" s="33">
        <f t="shared" si="12"/>
        <v>11.605507840928064</v>
      </c>
      <c r="V42" s="33">
        <f t="shared" si="12"/>
        <v>10.731536198140008</v>
      </c>
      <c r="W42" s="33">
        <f t="shared" si="12"/>
        <v>11.322193422457373</v>
      </c>
      <c r="X42" s="33">
        <f t="shared" si="12"/>
        <v>10.872967621758676</v>
      </c>
      <c r="Y42" s="33">
        <f t="shared" si="12"/>
        <v>10.419869856278732</v>
      </c>
      <c r="Z42" s="106">
        <f t="shared" si="12"/>
        <v>10.444336600981243</v>
      </c>
      <c r="AA42" s="106">
        <f t="shared" si="12"/>
        <v>8.951157885192055</v>
      </c>
      <c r="AB42" s="106">
        <f t="shared" si="12"/>
        <v>9.8479624712431093</v>
      </c>
      <c r="AC42" s="106">
        <f t="shared" si="12"/>
        <v>12.640941487445968</v>
      </c>
      <c r="AD42" s="106">
        <f t="shared" si="12"/>
        <v>9.1494252176578925</v>
      </c>
      <c r="AE42" s="106">
        <f t="shared" si="12"/>
        <v>10.26741926426531</v>
      </c>
      <c r="AF42" s="106">
        <f t="shared" si="12"/>
        <v>10.419489524503318</v>
      </c>
    </row>
    <row r="43" spans="1:32" s="34" customFormat="1" ht="18" customHeight="1" x14ac:dyDescent="0.15">
      <c r="A43" s="19" t="s">
        <v>92</v>
      </c>
      <c r="B43" s="19"/>
      <c r="C43" s="19"/>
      <c r="D43" s="138">
        <f t="shared" ref="D43:AF43" si="13">D14/D$18*100</f>
        <v>1.0970723746317477</v>
      </c>
      <c r="E43" s="138">
        <f t="shared" si="13"/>
        <v>0.80394236163067945</v>
      </c>
      <c r="F43" s="138">
        <f t="shared" si="13"/>
        <v>0.88597403555042631</v>
      </c>
      <c r="G43" s="138">
        <f t="shared" si="13"/>
        <v>2.1217820013869715</v>
      </c>
      <c r="H43" s="138">
        <f t="shared" si="13"/>
        <v>1.7216754252451956</v>
      </c>
      <c r="I43" s="138">
        <f t="shared" si="13"/>
        <v>0.73939723118169698</v>
      </c>
      <c r="J43" s="138">
        <f t="shared" si="13"/>
        <v>1.3934751806055212</v>
      </c>
      <c r="K43" s="138">
        <f t="shared" si="13"/>
        <v>2.0541808910850037</v>
      </c>
      <c r="L43" s="138">
        <f t="shared" si="13"/>
        <v>1.2166229858098021</v>
      </c>
      <c r="M43" s="138">
        <f t="shared" si="13"/>
        <v>0.17721966440443307</v>
      </c>
      <c r="N43" s="138">
        <f t="shared" si="13"/>
        <v>0.64800726752101878</v>
      </c>
      <c r="O43" s="138">
        <f t="shared" si="13"/>
        <v>0.73877789747551714</v>
      </c>
      <c r="P43" s="138">
        <f t="shared" si="13"/>
        <v>2.9020288455714367E-3</v>
      </c>
      <c r="Q43" s="138">
        <f t="shared" si="13"/>
        <v>1.0085832110982962E-2</v>
      </c>
      <c r="R43" s="33">
        <f t="shared" si="13"/>
        <v>2.4564338754053828E-2</v>
      </c>
      <c r="S43" s="33">
        <f t="shared" si="13"/>
        <v>9.0559569074161617E-3</v>
      </c>
      <c r="T43" s="33">
        <f t="shared" si="13"/>
        <v>3.4770813565680368E-2</v>
      </c>
      <c r="U43" s="33">
        <f t="shared" si="13"/>
        <v>6.3930147687989422E-2</v>
      </c>
      <c r="V43" s="33">
        <f t="shared" si="13"/>
        <v>3.3721072821378505E-2</v>
      </c>
      <c r="W43" s="33">
        <f t="shared" si="13"/>
        <v>0</v>
      </c>
      <c r="X43" s="33">
        <f t="shared" si="13"/>
        <v>0.70118176683180855</v>
      </c>
      <c r="Y43" s="33">
        <f t="shared" si="13"/>
        <v>1.3868080424245286</v>
      </c>
      <c r="Z43" s="106">
        <f t="shared" si="13"/>
        <v>1.5194775980623192</v>
      </c>
      <c r="AA43" s="106">
        <f t="shared" si="13"/>
        <v>1.2965570636489556</v>
      </c>
      <c r="AB43" s="106">
        <f t="shared" si="13"/>
        <v>2.8943484905814274</v>
      </c>
      <c r="AC43" s="106">
        <f t="shared" si="13"/>
        <v>1.9973578749251923</v>
      </c>
      <c r="AD43" s="106">
        <f t="shared" si="13"/>
        <v>6.9980733283765043E-2</v>
      </c>
      <c r="AE43" s="106">
        <f t="shared" si="13"/>
        <v>0.12452644424459813</v>
      </c>
      <c r="AF43" s="106">
        <f t="shared" si="13"/>
        <v>0.92039889614530124</v>
      </c>
    </row>
    <row r="44" spans="1:32" s="34" customFormat="1" ht="18" customHeight="1" x14ac:dyDescent="0.15">
      <c r="A44" s="19" t="s">
        <v>93</v>
      </c>
      <c r="B44" s="19"/>
      <c r="C44" s="19"/>
      <c r="D44" s="138">
        <f t="shared" ref="D44:AF44" si="14">D15/D$18*100</f>
        <v>7.7150352824512254</v>
      </c>
      <c r="E44" s="138">
        <f t="shared" si="14"/>
        <v>7.821521806797155</v>
      </c>
      <c r="F44" s="138">
        <f t="shared" si="14"/>
        <v>8.2498096217189367</v>
      </c>
      <c r="G44" s="138">
        <f t="shared" si="14"/>
        <v>9.0049064083111734</v>
      </c>
      <c r="H44" s="138">
        <f t="shared" si="14"/>
        <v>9.1712350929076738</v>
      </c>
      <c r="I44" s="138">
        <f t="shared" si="14"/>
        <v>10.094293001882933</v>
      </c>
      <c r="J44" s="138">
        <f t="shared" si="14"/>
        <v>11.241413938119178</v>
      </c>
      <c r="K44" s="138">
        <f t="shared" si="14"/>
        <v>10.415367223307104</v>
      </c>
      <c r="L44" s="138">
        <f t="shared" si="14"/>
        <v>10.995264771711961</v>
      </c>
      <c r="M44" s="138">
        <f t="shared" si="14"/>
        <v>11.660666438859216</v>
      </c>
      <c r="N44" s="138">
        <f t="shared" si="14"/>
        <v>12.679897398381012</v>
      </c>
      <c r="O44" s="138">
        <f t="shared" si="14"/>
        <v>12.797437244382905</v>
      </c>
      <c r="P44" s="138">
        <f t="shared" si="14"/>
        <v>13.123872332359591</v>
      </c>
      <c r="Q44" s="138">
        <f t="shared" si="14"/>
        <v>13.168937863351942</v>
      </c>
      <c r="R44" s="33">
        <f t="shared" si="14"/>
        <v>12.273613455828086</v>
      </c>
      <c r="S44" s="33">
        <f t="shared" si="14"/>
        <v>14.087481491732149</v>
      </c>
      <c r="T44" s="33">
        <f t="shared" si="14"/>
        <v>14.793808697337818</v>
      </c>
      <c r="U44" s="33">
        <f t="shared" si="14"/>
        <v>14.559111390997732</v>
      </c>
      <c r="V44" s="33">
        <f t="shared" si="14"/>
        <v>12.907446990118565</v>
      </c>
      <c r="W44" s="33">
        <f t="shared" si="14"/>
        <v>12.233906678278515</v>
      </c>
      <c r="X44" s="33">
        <f t="shared" si="14"/>
        <v>12.700705745819782</v>
      </c>
      <c r="Y44" s="33">
        <f t="shared" si="14"/>
        <v>12.513464792609849</v>
      </c>
      <c r="Z44" s="106">
        <f t="shared" si="14"/>
        <v>11.316740635646298</v>
      </c>
      <c r="AA44" s="106">
        <f t="shared" si="14"/>
        <v>11.435226610230869</v>
      </c>
      <c r="AB44" s="106">
        <f t="shared" si="14"/>
        <v>11.47613377457774</v>
      </c>
      <c r="AC44" s="106">
        <f t="shared" si="14"/>
        <v>11.553843188825406</v>
      </c>
      <c r="AD44" s="106">
        <f t="shared" si="14"/>
        <v>11.296349667982206</v>
      </c>
      <c r="AE44" s="106">
        <f t="shared" si="14"/>
        <v>11.667274297482525</v>
      </c>
      <c r="AF44" s="106">
        <f t="shared" si="14"/>
        <v>13.5403196870126</v>
      </c>
    </row>
    <row r="45" spans="1:32" s="34" customFormat="1" ht="18" customHeight="1" x14ac:dyDescent="0.15">
      <c r="A45" s="19" t="s">
        <v>72</v>
      </c>
      <c r="B45" s="19"/>
      <c r="C45" s="19"/>
      <c r="D45" s="138">
        <f t="shared" ref="D45:AF45" si="15">D16/D$18*100</f>
        <v>3.9015041547127469E-2</v>
      </c>
      <c r="E45" s="138">
        <f t="shared" si="15"/>
        <v>3.3671515504615161E-2</v>
      </c>
      <c r="F45" s="138">
        <f t="shared" si="15"/>
        <v>0.12348834990260299</v>
      </c>
      <c r="G45" s="138">
        <f t="shared" si="15"/>
        <v>0</v>
      </c>
      <c r="H45" s="138">
        <f t="shared" si="15"/>
        <v>2.929835117433785E-2</v>
      </c>
      <c r="I45" s="138">
        <f t="shared" si="15"/>
        <v>0</v>
      </c>
      <c r="J45" s="138">
        <f t="shared" si="15"/>
        <v>0</v>
      </c>
      <c r="K45" s="138">
        <f t="shared" si="15"/>
        <v>0</v>
      </c>
      <c r="L45" s="138">
        <f t="shared" si="15"/>
        <v>0.3571582561106495</v>
      </c>
      <c r="M45" s="138">
        <f t="shared" si="15"/>
        <v>2.9344949512046692E-2</v>
      </c>
      <c r="N45" s="138">
        <f t="shared" si="15"/>
        <v>6.209869093584628E-2</v>
      </c>
      <c r="O45" s="138">
        <f t="shared" si="15"/>
        <v>5.6881654809363684E-2</v>
      </c>
      <c r="P45" s="138">
        <f t="shared" si="15"/>
        <v>0</v>
      </c>
      <c r="Q45" s="138">
        <f t="shared" si="15"/>
        <v>8.3108459974915536E-3</v>
      </c>
      <c r="R45" s="33">
        <f t="shared" si="15"/>
        <v>8.7956533818548358E-2</v>
      </c>
      <c r="S45" s="33">
        <f t="shared" si="15"/>
        <v>0</v>
      </c>
      <c r="T45" s="33">
        <f t="shared" si="15"/>
        <v>1.2909830707489738E-2</v>
      </c>
      <c r="U45" s="33">
        <f t="shared" si="15"/>
        <v>0</v>
      </c>
      <c r="V45" s="33">
        <f t="shared" si="15"/>
        <v>0</v>
      </c>
      <c r="W45" s="33">
        <f t="shared" si="15"/>
        <v>0</v>
      </c>
      <c r="X45" s="33">
        <f t="shared" si="15"/>
        <v>0</v>
      </c>
      <c r="Y45" s="33">
        <f t="shared" si="15"/>
        <v>0</v>
      </c>
      <c r="Z45" s="106">
        <f t="shared" si="15"/>
        <v>0</v>
      </c>
      <c r="AA45" s="106">
        <f t="shared" si="15"/>
        <v>0</v>
      </c>
      <c r="AB45" s="106">
        <f t="shared" si="15"/>
        <v>0</v>
      </c>
      <c r="AC45" s="106">
        <f t="shared" si="15"/>
        <v>0</v>
      </c>
      <c r="AD45" s="106">
        <f t="shared" si="15"/>
        <v>0</v>
      </c>
      <c r="AE45" s="106">
        <f t="shared" si="15"/>
        <v>0</v>
      </c>
      <c r="AF45" s="106">
        <f t="shared" si="15"/>
        <v>0</v>
      </c>
    </row>
    <row r="46" spans="1:32" s="34" customFormat="1" ht="18" customHeight="1" x14ac:dyDescent="0.15">
      <c r="A46" s="19" t="s">
        <v>95</v>
      </c>
      <c r="B46" s="19"/>
      <c r="C46" s="19"/>
      <c r="D46" s="138">
        <f t="shared" ref="D46:AF46" si="16">D17/D$18*100</f>
        <v>0</v>
      </c>
      <c r="E46" s="138">
        <f t="shared" si="16"/>
        <v>0</v>
      </c>
      <c r="F46" s="138">
        <f t="shared" si="16"/>
        <v>0</v>
      </c>
      <c r="G46" s="138">
        <f t="shared" si="16"/>
        <v>0</v>
      </c>
      <c r="H46" s="138">
        <f t="shared" si="16"/>
        <v>0</v>
      </c>
      <c r="I46" s="138">
        <f t="shared" si="16"/>
        <v>0</v>
      </c>
      <c r="J46" s="138">
        <f t="shared" si="16"/>
        <v>0</v>
      </c>
      <c r="K46" s="138">
        <f t="shared" si="16"/>
        <v>0</v>
      </c>
      <c r="L46" s="138">
        <f t="shared" si="16"/>
        <v>0</v>
      </c>
      <c r="M46" s="138">
        <f t="shared" si="16"/>
        <v>0</v>
      </c>
      <c r="N46" s="138">
        <f t="shared" si="16"/>
        <v>0</v>
      </c>
      <c r="O46" s="138">
        <f t="shared" si="16"/>
        <v>0</v>
      </c>
      <c r="P46" s="138">
        <f t="shared" si="16"/>
        <v>0</v>
      </c>
      <c r="Q46" s="138">
        <f t="shared" si="16"/>
        <v>5.0140850663599117E-6</v>
      </c>
      <c r="R46" s="33">
        <f t="shared" si="16"/>
        <v>2.1893350048176319E-6</v>
      </c>
      <c r="S46" s="33">
        <f t="shared" si="16"/>
        <v>2.4947539689851689E-6</v>
      </c>
      <c r="T46" s="33">
        <f t="shared" si="16"/>
        <v>2.5214513100565891E-6</v>
      </c>
      <c r="U46" s="33">
        <f t="shared" si="16"/>
        <v>2.6039732674021192E-6</v>
      </c>
      <c r="V46" s="33">
        <f t="shared" si="16"/>
        <v>2.3663910751844565E-6</v>
      </c>
      <c r="W46" s="33">
        <f t="shared" si="16"/>
        <v>2.3296382707756736E-6</v>
      </c>
      <c r="X46" s="33">
        <f t="shared" si="16"/>
        <v>2.4276877398297545E-6</v>
      </c>
      <c r="Y46" s="33">
        <f t="shared" si="16"/>
        <v>2.4183000893247503E-6</v>
      </c>
      <c r="Z46" s="106">
        <f t="shared" si="16"/>
        <v>2.2560345144403467E-6</v>
      </c>
      <c r="AA46" s="106">
        <f t="shared" si="16"/>
        <v>2.3250123080339054E-6</v>
      </c>
      <c r="AB46" s="106">
        <f t="shared" si="16"/>
        <v>2.3152065241778988E-6</v>
      </c>
      <c r="AC46" s="106">
        <f t="shared" si="16"/>
        <v>0</v>
      </c>
      <c r="AD46" s="106">
        <f t="shared" si="16"/>
        <v>0</v>
      </c>
      <c r="AE46" s="106">
        <f t="shared" si="16"/>
        <v>0</v>
      </c>
      <c r="AF46" s="106">
        <f t="shared" si="16"/>
        <v>0</v>
      </c>
    </row>
    <row r="47" spans="1:32" s="34" customFormat="1" ht="18" customHeight="1" x14ac:dyDescent="0.15">
      <c r="A47" s="19" t="s">
        <v>96</v>
      </c>
      <c r="B47" s="19"/>
      <c r="C47" s="19"/>
      <c r="D47" s="136">
        <f t="shared" ref="D47:AC47" si="17">SUM(D33:D46)</f>
        <v>100.00000000000001</v>
      </c>
      <c r="E47" s="136">
        <f t="shared" si="17"/>
        <v>100</v>
      </c>
      <c r="F47" s="136">
        <f t="shared" si="17"/>
        <v>100.00000000000001</v>
      </c>
      <c r="G47" s="136">
        <f t="shared" si="17"/>
        <v>100</v>
      </c>
      <c r="H47" s="136">
        <f t="shared" si="17"/>
        <v>100.00000000000001</v>
      </c>
      <c r="I47" s="136">
        <f t="shared" si="17"/>
        <v>100</v>
      </c>
      <c r="J47" s="136">
        <f t="shared" si="17"/>
        <v>100.00000000000001</v>
      </c>
      <c r="K47" s="136">
        <f t="shared" si="17"/>
        <v>100</v>
      </c>
      <c r="L47" s="136">
        <f t="shared" si="17"/>
        <v>100.00000000000001</v>
      </c>
      <c r="M47" s="136">
        <f t="shared" si="17"/>
        <v>100</v>
      </c>
      <c r="N47" s="136">
        <f t="shared" si="17"/>
        <v>100.00000000000001</v>
      </c>
      <c r="O47" s="136">
        <f t="shared" si="17"/>
        <v>99.999999999999986</v>
      </c>
      <c r="P47" s="136">
        <f t="shared" si="17"/>
        <v>100</v>
      </c>
      <c r="Q47" s="136">
        <f t="shared" si="17"/>
        <v>99.99999498591491</v>
      </c>
      <c r="R47" s="30">
        <f t="shared" si="17"/>
        <v>99.999999999999986</v>
      </c>
      <c r="S47" s="30">
        <f t="shared" si="17"/>
        <v>100</v>
      </c>
      <c r="T47" s="30">
        <f t="shared" si="17"/>
        <v>100.00000000000001</v>
      </c>
      <c r="U47" s="30">
        <f t="shared" si="17"/>
        <v>100.00000000000001</v>
      </c>
      <c r="V47" s="30">
        <f t="shared" si="17"/>
        <v>100</v>
      </c>
      <c r="W47" s="30">
        <f t="shared" si="17"/>
        <v>100</v>
      </c>
      <c r="X47" s="30">
        <f t="shared" si="17"/>
        <v>100</v>
      </c>
      <c r="Y47" s="30">
        <f t="shared" si="17"/>
        <v>100</v>
      </c>
      <c r="Z47" s="20">
        <f t="shared" si="17"/>
        <v>100.00000000000001</v>
      </c>
      <c r="AA47" s="20">
        <f t="shared" si="17"/>
        <v>100.00000000000001</v>
      </c>
      <c r="AB47" s="20">
        <f t="shared" si="17"/>
        <v>100</v>
      </c>
      <c r="AC47" s="20">
        <f t="shared" si="17"/>
        <v>100</v>
      </c>
      <c r="AD47" s="20">
        <f t="shared" ref="AD47:AE47" si="18">SUM(AD33:AD46)</f>
        <v>100</v>
      </c>
      <c r="AE47" s="20">
        <f t="shared" si="18"/>
        <v>99.999999999999986</v>
      </c>
      <c r="AF47" s="20">
        <f t="shared" ref="AF47" si="19">SUM(AF33:AF46)</f>
        <v>99.999999999999986</v>
      </c>
    </row>
    <row r="48" spans="1:32" s="34" customFormat="1" ht="18" customHeight="1" x14ac:dyDescent="0.15">
      <c r="Z48" s="107"/>
      <c r="AA48" s="107"/>
      <c r="AB48" s="107"/>
      <c r="AC48" s="107"/>
      <c r="AD48" s="107"/>
      <c r="AE48" s="107"/>
      <c r="AF48" s="107"/>
    </row>
    <row r="49" spans="26:32" s="34" customFormat="1" ht="18" customHeight="1" x14ac:dyDescent="0.15">
      <c r="Z49" s="107"/>
      <c r="AA49" s="107"/>
      <c r="AB49" s="107"/>
      <c r="AC49" s="107"/>
      <c r="AD49" s="107"/>
      <c r="AE49" s="107"/>
      <c r="AF49" s="107"/>
    </row>
    <row r="50" spans="26:32" s="34" customFormat="1" ht="18" customHeight="1" x14ac:dyDescent="0.15">
      <c r="Z50" s="107"/>
      <c r="AA50" s="107"/>
      <c r="AB50" s="107"/>
      <c r="AC50" s="107"/>
      <c r="AD50" s="107"/>
      <c r="AE50" s="107"/>
      <c r="AF50" s="107"/>
    </row>
    <row r="51" spans="26:32" s="34" customFormat="1" ht="18" customHeight="1" x14ac:dyDescent="0.15">
      <c r="Z51" s="107"/>
      <c r="AA51" s="107"/>
      <c r="AB51" s="107"/>
      <c r="AC51" s="107"/>
      <c r="AD51" s="107"/>
      <c r="AE51" s="107"/>
      <c r="AF51" s="107"/>
    </row>
    <row r="52" spans="26:32" s="34" customFormat="1" ht="18" customHeight="1" x14ac:dyDescent="0.15">
      <c r="Z52" s="107"/>
      <c r="AA52" s="107"/>
      <c r="AB52" s="107"/>
      <c r="AC52" s="107"/>
      <c r="AD52" s="107"/>
      <c r="AE52" s="107"/>
      <c r="AF52" s="107"/>
    </row>
    <row r="53" spans="26:32" s="34" customFormat="1" ht="18" customHeight="1" x14ac:dyDescent="0.15">
      <c r="Z53" s="107"/>
      <c r="AA53" s="107"/>
      <c r="AB53" s="107"/>
      <c r="AC53" s="107"/>
      <c r="AD53" s="107"/>
      <c r="AE53" s="107"/>
      <c r="AF53" s="107"/>
    </row>
    <row r="54" spans="26:32" s="34" customFormat="1" ht="18" customHeight="1" x14ac:dyDescent="0.15">
      <c r="Z54" s="107"/>
      <c r="AA54" s="107"/>
      <c r="AB54" s="107"/>
      <c r="AC54" s="107"/>
      <c r="AD54" s="107"/>
      <c r="AE54" s="107"/>
      <c r="AF54" s="107"/>
    </row>
    <row r="55" spans="26:32" s="34" customFormat="1" ht="18" customHeight="1" x14ac:dyDescent="0.15">
      <c r="Z55" s="107"/>
      <c r="AA55" s="107"/>
      <c r="AB55" s="107"/>
      <c r="AC55" s="107"/>
      <c r="AD55" s="107"/>
      <c r="AE55" s="107"/>
      <c r="AF55" s="107"/>
    </row>
    <row r="56" spans="26:32" s="34" customFormat="1" ht="18" customHeight="1" x14ac:dyDescent="0.15">
      <c r="Z56" s="107"/>
      <c r="AA56" s="107"/>
      <c r="AB56" s="107"/>
      <c r="AC56" s="107"/>
      <c r="AD56" s="107"/>
      <c r="AE56" s="107"/>
      <c r="AF56" s="107"/>
    </row>
    <row r="57" spans="26:32" s="34" customFormat="1" ht="18" customHeight="1" x14ac:dyDescent="0.15">
      <c r="Z57" s="107"/>
      <c r="AA57" s="107"/>
      <c r="AB57" s="107"/>
      <c r="AC57" s="107"/>
      <c r="AD57" s="107"/>
      <c r="AE57" s="107"/>
      <c r="AF57" s="107"/>
    </row>
    <row r="58" spans="26:32" s="34" customFormat="1" ht="18" customHeight="1" x14ac:dyDescent="0.15">
      <c r="Z58" s="107"/>
      <c r="AA58" s="107"/>
      <c r="AB58" s="107"/>
      <c r="AC58" s="107"/>
      <c r="AD58" s="107"/>
      <c r="AE58" s="107"/>
      <c r="AF58" s="107"/>
    </row>
    <row r="59" spans="26:32" s="34" customFormat="1" ht="18" customHeight="1" x14ac:dyDescent="0.15">
      <c r="Z59" s="107"/>
      <c r="AA59" s="107"/>
      <c r="AB59" s="107"/>
      <c r="AC59" s="107"/>
      <c r="AD59" s="107"/>
      <c r="AE59" s="107"/>
      <c r="AF59" s="107"/>
    </row>
    <row r="60" spans="26:32" s="34" customFormat="1" ht="18" customHeight="1" x14ac:dyDescent="0.15">
      <c r="Z60" s="107"/>
      <c r="AA60" s="107"/>
      <c r="AB60" s="107"/>
      <c r="AC60" s="107"/>
      <c r="AD60" s="107"/>
      <c r="AE60" s="107"/>
      <c r="AF60" s="107"/>
    </row>
    <row r="61" spans="26:32" s="34" customFormat="1" ht="18" customHeight="1" x14ac:dyDescent="0.15">
      <c r="Z61" s="107"/>
      <c r="AA61" s="107"/>
      <c r="AB61" s="107"/>
      <c r="AC61" s="107"/>
      <c r="AD61" s="107"/>
      <c r="AE61" s="107"/>
      <c r="AF61" s="107"/>
    </row>
    <row r="62" spans="26:32" s="34" customFormat="1" ht="18" customHeight="1" x14ac:dyDescent="0.15">
      <c r="Z62" s="107"/>
      <c r="AA62" s="107"/>
      <c r="AB62" s="107"/>
      <c r="AC62" s="107"/>
      <c r="AD62" s="107"/>
      <c r="AE62" s="107"/>
      <c r="AF62" s="107"/>
    </row>
    <row r="63" spans="26:32" s="34" customFormat="1" ht="18" customHeight="1" x14ac:dyDescent="0.15">
      <c r="Z63" s="107"/>
      <c r="AA63" s="107"/>
      <c r="AB63" s="107"/>
      <c r="AC63" s="107"/>
      <c r="AD63" s="107"/>
      <c r="AE63" s="107"/>
      <c r="AF63" s="107"/>
    </row>
    <row r="64" spans="26:32" s="34" customFormat="1" ht="18" customHeight="1" x14ac:dyDescent="0.15">
      <c r="Z64" s="107"/>
      <c r="AA64" s="107"/>
      <c r="AB64" s="107"/>
      <c r="AC64" s="107"/>
      <c r="AD64" s="107"/>
      <c r="AE64" s="107"/>
      <c r="AF64" s="107"/>
    </row>
    <row r="65" spans="26:32" s="34" customFormat="1" ht="18" customHeight="1" x14ac:dyDescent="0.15">
      <c r="Z65" s="107"/>
      <c r="AA65" s="107"/>
      <c r="AB65" s="107"/>
      <c r="AC65" s="107"/>
      <c r="AD65" s="107"/>
      <c r="AE65" s="107"/>
      <c r="AF65" s="107"/>
    </row>
    <row r="66" spans="26:32" s="34" customFormat="1" ht="18" customHeight="1" x14ac:dyDescent="0.15">
      <c r="Z66" s="107"/>
      <c r="AA66" s="107"/>
      <c r="AB66" s="107"/>
      <c r="AC66" s="107"/>
      <c r="AD66" s="107"/>
      <c r="AE66" s="107"/>
      <c r="AF66" s="107"/>
    </row>
    <row r="67" spans="26:32" s="34" customFormat="1" ht="18" customHeight="1" x14ac:dyDescent="0.15">
      <c r="Z67" s="107"/>
      <c r="AA67" s="107"/>
      <c r="AB67" s="107"/>
      <c r="AC67" s="107"/>
      <c r="AD67" s="107"/>
      <c r="AE67" s="107"/>
      <c r="AF67" s="107"/>
    </row>
    <row r="68" spans="26:32" s="34" customFormat="1" ht="18" customHeight="1" x14ac:dyDescent="0.15">
      <c r="Z68" s="107"/>
      <c r="AA68" s="107"/>
      <c r="AB68" s="107"/>
      <c r="AC68" s="107"/>
      <c r="AD68" s="107"/>
      <c r="AE68" s="107"/>
      <c r="AF68" s="107"/>
    </row>
    <row r="69" spans="26:32" s="34" customFormat="1" ht="18" customHeight="1" x14ac:dyDescent="0.15">
      <c r="Z69" s="107"/>
      <c r="AA69" s="107"/>
      <c r="AB69" s="107"/>
      <c r="AC69" s="107"/>
      <c r="AD69" s="107"/>
      <c r="AE69" s="107"/>
      <c r="AF69" s="107"/>
    </row>
    <row r="70" spans="26:32" s="34" customFormat="1" ht="18" customHeight="1" x14ac:dyDescent="0.15">
      <c r="Z70" s="107"/>
      <c r="AA70" s="107"/>
      <c r="AB70" s="107"/>
      <c r="AC70" s="107"/>
      <c r="AD70" s="107"/>
      <c r="AE70" s="107"/>
      <c r="AF70" s="107"/>
    </row>
    <row r="71" spans="26:32" s="34" customFormat="1" ht="18" customHeight="1" x14ac:dyDescent="0.15">
      <c r="Z71" s="107"/>
      <c r="AA71" s="107"/>
      <c r="AB71" s="107"/>
      <c r="AC71" s="107"/>
      <c r="AD71" s="107"/>
      <c r="AE71" s="107"/>
      <c r="AF71" s="107"/>
    </row>
    <row r="72" spans="26:32" s="34" customFormat="1" ht="18" customHeight="1" x14ac:dyDescent="0.15">
      <c r="Z72" s="107"/>
      <c r="AA72" s="107"/>
      <c r="AB72" s="107"/>
      <c r="AC72" s="107"/>
      <c r="AD72" s="107"/>
      <c r="AE72" s="107"/>
      <c r="AF72" s="107"/>
    </row>
    <row r="73" spans="26:32" s="34" customFormat="1" ht="18" customHeight="1" x14ac:dyDescent="0.15">
      <c r="Z73" s="107"/>
      <c r="AA73" s="107"/>
      <c r="AB73" s="107"/>
      <c r="AC73" s="107"/>
      <c r="AD73" s="107"/>
      <c r="AE73" s="107"/>
      <c r="AF73" s="107"/>
    </row>
    <row r="74" spans="26:32" s="34" customFormat="1" ht="18" customHeight="1" x14ac:dyDescent="0.15">
      <c r="Z74" s="107"/>
      <c r="AA74" s="107"/>
      <c r="AB74" s="107"/>
      <c r="AC74" s="107"/>
      <c r="AD74" s="107"/>
      <c r="AE74" s="107"/>
      <c r="AF74" s="107"/>
    </row>
    <row r="75" spans="26:32" s="34" customFormat="1" ht="18" customHeight="1" x14ac:dyDescent="0.15">
      <c r="Z75" s="107"/>
      <c r="AA75" s="107"/>
      <c r="AB75" s="107"/>
      <c r="AC75" s="107"/>
      <c r="AD75" s="107"/>
      <c r="AE75" s="107"/>
      <c r="AF75" s="107"/>
    </row>
    <row r="76" spans="26:32" s="34" customFormat="1" ht="18" customHeight="1" x14ac:dyDescent="0.15">
      <c r="Z76" s="107"/>
      <c r="AA76" s="107"/>
      <c r="AB76" s="107"/>
      <c r="AC76" s="107"/>
      <c r="AD76" s="107"/>
      <c r="AE76" s="107"/>
      <c r="AF76" s="107"/>
    </row>
    <row r="77" spans="26:32" s="34" customFormat="1" ht="18" customHeight="1" x14ac:dyDescent="0.15">
      <c r="Z77" s="107"/>
      <c r="AA77" s="107"/>
      <c r="AB77" s="107"/>
      <c r="AC77" s="107"/>
      <c r="AD77" s="107"/>
      <c r="AE77" s="107"/>
      <c r="AF77" s="107"/>
    </row>
    <row r="78" spans="26:32" s="34" customFormat="1" ht="18" customHeight="1" x14ac:dyDescent="0.15">
      <c r="Z78" s="107"/>
      <c r="AA78" s="107"/>
      <c r="AB78" s="107"/>
      <c r="AC78" s="107"/>
      <c r="AD78" s="107"/>
      <c r="AE78" s="107"/>
      <c r="AF78" s="107"/>
    </row>
    <row r="79" spans="26:32" s="34" customFormat="1" ht="18" customHeight="1" x14ac:dyDescent="0.15">
      <c r="Z79" s="107"/>
      <c r="AA79" s="107"/>
      <c r="AB79" s="107"/>
      <c r="AC79" s="107"/>
      <c r="AD79" s="107"/>
      <c r="AE79" s="107"/>
      <c r="AF79" s="107"/>
    </row>
    <row r="80" spans="26:32" s="34" customFormat="1" ht="18" customHeight="1" x14ac:dyDescent="0.15">
      <c r="Z80" s="107"/>
      <c r="AA80" s="107"/>
      <c r="AB80" s="107"/>
      <c r="AC80" s="107"/>
      <c r="AD80" s="107"/>
      <c r="AE80" s="107"/>
      <c r="AF80" s="107"/>
    </row>
    <row r="81" spans="26:32" s="34" customFormat="1" ht="18" customHeight="1" x14ac:dyDescent="0.15">
      <c r="Z81" s="107"/>
      <c r="AA81" s="107"/>
      <c r="AB81" s="107"/>
      <c r="AC81" s="107"/>
      <c r="AD81" s="107"/>
      <c r="AE81" s="107"/>
      <c r="AF81" s="107"/>
    </row>
    <row r="82" spans="26:32" s="34" customFormat="1" ht="18" customHeight="1" x14ac:dyDescent="0.15">
      <c r="Z82" s="107"/>
      <c r="AA82" s="107"/>
      <c r="AB82" s="107"/>
      <c r="AC82" s="107"/>
      <c r="AD82" s="107"/>
      <c r="AE82" s="107"/>
      <c r="AF82" s="107"/>
    </row>
    <row r="83" spans="26:32" s="34" customFormat="1" ht="18" customHeight="1" x14ac:dyDescent="0.15">
      <c r="Z83" s="107"/>
      <c r="AA83" s="107"/>
      <c r="AB83" s="107"/>
      <c r="AC83" s="107"/>
      <c r="AD83" s="107"/>
      <c r="AE83" s="107"/>
      <c r="AF83" s="107"/>
    </row>
    <row r="84" spans="26:32" s="34" customFormat="1" ht="18" customHeight="1" x14ac:dyDescent="0.15">
      <c r="Z84" s="107"/>
      <c r="AA84" s="107"/>
      <c r="AB84" s="107"/>
      <c r="AC84" s="107"/>
      <c r="AD84" s="107"/>
      <c r="AE84" s="107"/>
      <c r="AF84" s="107"/>
    </row>
    <row r="85" spans="26:32" s="34" customFormat="1" ht="18" customHeight="1" x14ac:dyDescent="0.15">
      <c r="Z85" s="107"/>
      <c r="AA85" s="107"/>
      <c r="AB85" s="107"/>
      <c r="AC85" s="107"/>
      <c r="AD85" s="107"/>
      <c r="AE85" s="107"/>
      <c r="AF85" s="107"/>
    </row>
    <row r="86" spans="26:32" s="34" customFormat="1" ht="18" customHeight="1" x14ac:dyDescent="0.15">
      <c r="Z86" s="107"/>
      <c r="AA86" s="107"/>
      <c r="AB86" s="107"/>
      <c r="AC86" s="107"/>
      <c r="AD86" s="107"/>
      <c r="AE86" s="107"/>
      <c r="AF86" s="107"/>
    </row>
    <row r="87" spans="26:32" s="34" customFormat="1" ht="18" customHeight="1" x14ac:dyDescent="0.15">
      <c r="Z87" s="107"/>
      <c r="AA87" s="107"/>
      <c r="AB87" s="107"/>
      <c r="AC87" s="107"/>
      <c r="AD87" s="107"/>
      <c r="AE87" s="107"/>
      <c r="AF87" s="107"/>
    </row>
    <row r="88" spans="26:32" s="34" customFormat="1" ht="18" customHeight="1" x14ac:dyDescent="0.15">
      <c r="Z88" s="107"/>
      <c r="AA88" s="107"/>
      <c r="AB88" s="107"/>
      <c r="AC88" s="107"/>
      <c r="AD88" s="107"/>
      <c r="AE88" s="107"/>
      <c r="AF88" s="107"/>
    </row>
    <row r="89" spans="26:32" s="34" customFormat="1" ht="18" customHeight="1" x14ac:dyDescent="0.15">
      <c r="Z89" s="107"/>
      <c r="AA89" s="107"/>
      <c r="AB89" s="107"/>
      <c r="AC89" s="107"/>
      <c r="AD89" s="107"/>
      <c r="AE89" s="107"/>
      <c r="AF89" s="107"/>
    </row>
    <row r="90" spans="26:32" s="34" customFormat="1" ht="18" customHeight="1" x14ac:dyDescent="0.15">
      <c r="Z90" s="107"/>
      <c r="AA90" s="107"/>
      <c r="AB90" s="107"/>
      <c r="AC90" s="107"/>
      <c r="AD90" s="107"/>
      <c r="AE90" s="107"/>
      <c r="AF90" s="107"/>
    </row>
    <row r="91" spans="26:32" s="34" customFormat="1" ht="18" customHeight="1" x14ac:dyDescent="0.15">
      <c r="Z91" s="107"/>
      <c r="AA91" s="107"/>
      <c r="AB91" s="107"/>
      <c r="AC91" s="107"/>
      <c r="AD91" s="107"/>
      <c r="AE91" s="107"/>
      <c r="AF91" s="107"/>
    </row>
    <row r="92" spans="26:32" s="34" customFormat="1" ht="18" customHeight="1" x14ac:dyDescent="0.15">
      <c r="Z92" s="107"/>
      <c r="AA92" s="107"/>
      <c r="AB92" s="107"/>
      <c r="AC92" s="107"/>
      <c r="AD92" s="107"/>
      <c r="AE92" s="107"/>
      <c r="AF92" s="107"/>
    </row>
    <row r="93" spans="26:32" s="34" customFormat="1" ht="18" customHeight="1" x14ac:dyDescent="0.15">
      <c r="Z93" s="107"/>
      <c r="AA93" s="107"/>
      <c r="AB93" s="107"/>
      <c r="AC93" s="107"/>
      <c r="AD93" s="107"/>
      <c r="AE93" s="107"/>
      <c r="AF93" s="107"/>
    </row>
    <row r="94" spans="26:32" s="34" customFormat="1" ht="18" customHeight="1" x14ac:dyDescent="0.15">
      <c r="Z94" s="107"/>
      <c r="AA94" s="107"/>
      <c r="AB94" s="107"/>
      <c r="AC94" s="107"/>
      <c r="AD94" s="107"/>
      <c r="AE94" s="107"/>
      <c r="AF94" s="107"/>
    </row>
    <row r="95" spans="26:32" s="34" customFormat="1" ht="18" customHeight="1" x14ac:dyDescent="0.15">
      <c r="Z95" s="107"/>
      <c r="AA95" s="107"/>
      <c r="AB95" s="107"/>
      <c r="AC95" s="107"/>
      <c r="AD95" s="107"/>
      <c r="AE95" s="107"/>
      <c r="AF95" s="107"/>
    </row>
    <row r="96" spans="26:32" s="34" customFormat="1" ht="18" customHeight="1" x14ac:dyDescent="0.15">
      <c r="Z96" s="107"/>
      <c r="AA96" s="107"/>
      <c r="AB96" s="107"/>
      <c r="AC96" s="107"/>
      <c r="AD96" s="107"/>
      <c r="AE96" s="107"/>
      <c r="AF96" s="107"/>
    </row>
    <row r="97" spans="26:32" s="34" customFormat="1" ht="18" customHeight="1" x14ac:dyDescent="0.15">
      <c r="Z97" s="107"/>
      <c r="AA97" s="107"/>
      <c r="AB97" s="107"/>
      <c r="AC97" s="107"/>
      <c r="AD97" s="107"/>
      <c r="AE97" s="107"/>
      <c r="AF97" s="107"/>
    </row>
    <row r="98" spans="26:32" s="34" customFormat="1" ht="18" customHeight="1" x14ac:dyDescent="0.15">
      <c r="Z98" s="107"/>
      <c r="AA98" s="107"/>
      <c r="AB98" s="107"/>
      <c r="AC98" s="107"/>
      <c r="AD98" s="107"/>
      <c r="AE98" s="107"/>
      <c r="AF98" s="107"/>
    </row>
    <row r="99" spans="26:32" s="34" customFormat="1" ht="18" customHeight="1" x14ac:dyDescent="0.15">
      <c r="Z99" s="107"/>
      <c r="AA99" s="107"/>
      <c r="AB99" s="107"/>
      <c r="AC99" s="107"/>
      <c r="AD99" s="107"/>
      <c r="AE99" s="107"/>
      <c r="AF99" s="107"/>
    </row>
    <row r="100" spans="26:32" s="34" customFormat="1" ht="18" customHeight="1" x14ac:dyDescent="0.15">
      <c r="Z100" s="107"/>
      <c r="AA100" s="107"/>
      <c r="AB100" s="107"/>
      <c r="AC100" s="107"/>
      <c r="AD100" s="107"/>
      <c r="AE100" s="107"/>
      <c r="AF100" s="107"/>
    </row>
    <row r="101" spans="26:32" s="34" customFormat="1" ht="18" customHeight="1" x14ac:dyDescent="0.15">
      <c r="Z101" s="107"/>
      <c r="AA101" s="107"/>
      <c r="AB101" s="107"/>
      <c r="AC101" s="107"/>
      <c r="AD101" s="107"/>
      <c r="AE101" s="107"/>
      <c r="AF101" s="107"/>
    </row>
    <row r="102" spans="26:32" s="34" customFormat="1" ht="18" customHeight="1" x14ac:dyDescent="0.15">
      <c r="Z102" s="107"/>
      <c r="AA102" s="107"/>
      <c r="AB102" s="107"/>
      <c r="AC102" s="107"/>
      <c r="AD102" s="107"/>
      <c r="AE102" s="107"/>
      <c r="AF102" s="107"/>
    </row>
    <row r="103" spans="26:32" s="34" customFormat="1" ht="18" customHeight="1" x14ac:dyDescent="0.15">
      <c r="Z103" s="107"/>
      <c r="AA103" s="107"/>
      <c r="AB103" s="107"/>
      <c r="AC103" s="107"/>
      <c r="AD103" s="107"/>
      <c r="AE103" s="107"/>
      <c r="AF103" s="107"/>
    </row>
    <row r="104" spans="26:32" s="34" customFormat="1" ht="18" customHeight="1" x14ac:dyDescent="0.15">
      <c r="Z104" s="107"/>
      <c r="AA104" s="107"/>
      <c r="AB104" s="107"/>
      <c r="AC104" s="107"/>
      <c r="AD104" s="107"/>
      <c r="AE104" s="107"/>
      <c r="AF104" s="107"/>
    </row>
    <row r="105" spans="26:32" s="34" customFormat="1" ht="18" customHeight="1" x14ac:dyDescent="0.15">
      <c r="Z105" s="107"/>
      <c r="AA105" s="107"/>
      <c r="AB105" s="107"/>
      <c r="AC105" s="107"/>
      <c r="AD105" s="107"/>
      <c r="AE105" s="107"/>
      <c r="AF105" s="107"/>
    </row>
    <row r="106" spans="26:32" s="34" customFormat="1" ht="18" customHeight="1" x14ac:dyDescent="0.15">
      <c r="Z106" s="107"/>
      <c r="AA106" s="107"/>
      <c r="AB106" s="107"/>
      <c r="AC106" s="107"/>
      <c r="AD106" s="107"/>
      <c r="AE106" s="107"/>
      <c r="AF106" s="107"/>
    </row>
    <row r="107" spans="26:32" s="34" customFormat="1" ht="18" customHeight="1" x14ac:dyDescent="0.15">
      <c r="Z107" s="107"/>
      <c r="AA107" s="107"/>
      <c r="AB107" s="107"/>
      <c r="AC107" s="107"/>
      <c r="AD107" s="107"/>
      <c r="AE107" s="107"/>
      <c r="AF107" s="107"/>
    </row>
    <row r="108" spans="26:32" s="34" customFormat="1" ht="18" customHeight="1" x14ac:dyDescent="0.15">
      <c r="Z108" s="107"/>
      <c r="AA108" s="107"/>
      <c r="AB108" s="107"/>
      <c r="AC108" s="107"/>
      <c r="AD108" s="107"/>
      <c r="AE108" s="107"/>
      <c r="AF108" s="107"/>
    </row>
    <row r="109" spans="26:32" s="34" customFormat="1" ht="18" customHeight="1" x14ac:dyDescent="0.15">
      <c r="Z109" s="107"/>
      <c r="AA109" s="107"/>
      <c r="AB109" s="107"/>
      <c r="AC109" s="107"/>
      <c r="AD109" s="107"/>
      <c r="AE109" s="107"/>
      <c r="AF109" s="107"/>
    </row>
    <row r="110" spans="26:32" s="34" customFormat="1" ht="18" customHeight="1" x14ac:dyDescent="0.15">
      <c r="Z110" s="107"/>
      <c r="AA110" s="107"/>
      <c r="AB110" s="107"/>
      <c r="AC110" s="107"/>
      <c r="AD110" s="107"/>
      <c r="AE110" s="107"/>
      <c r="AF110" s="107"/>
    </row>
    <row r="111" spans="26:32" s="34" customFormat="1" ht="18" customHeight="1" x14ac:dyDescent="0.15">
      <c r="Z111" s="107"/>
      <c r="AA111" s="107"/>
      <c r="AB111" s="107"/>
      <c r="AC111" s="107"/>
      <c r="AD111" s="107"/>
      <c r="AE111" s="107"/>
      <c r="AF111" s="107"/>
    </row>
    <row r="112" spans="26:32" s="34" customFormat="1" ht="18" customHeight="1" x14ac:dyDescent="0.15">
      <c r="Z112" s="107"/>
      <c r="AA112" s="107"/>
      <c r="AB112" s="107"/>
      <c r="AC112" s="107"/>
      <c r="AD112" s="107"/>
      <c r="AE112" s="107"/>
      <c r="AF112" s="107"/>
    </row>
    <row r="113" spans="26:32" s="34" customFormat="1" ht="18" customHeight="1" x14ac:dyDescent="0.15">
      <c r="Z113" s="107"/>
      <c r="AA113" s="107"/>
      <c r="AB113" s="107"/>
      <c r="AC113" s="107"/>
      <c r="AD113" s="107"/>
      <c r="AE113" s="107"/>
      <c r="AF113" s="107"/>
    </row>
    <row r="114" spans="26:32" s="34" customFormat="1" ht="18" customHeight="1" x14ac:dyDescent="0.15">
      <c r="Z114" s="107"/>
      <c r="AA114" s="107"/>
      <c r="AB114" s="107"/>
      <c r="AC114" s="107"/>
      <c r="AD114" s="107"/>
      <c r="AE114" s="107"/>
      <c r="AF114" s="107"/>
    </row>
    <row r="115" spans="26:32" s="34" customFormat="1" ht="18" customHeight="1" x14ac:dyDescent="0.15">
      <c r="Z115" s="107"/>
      <c r="AA115" s="107"/>
      <c r="AB115" s="107"/>
      <c r="AC115" s="107"/>
      <c r="AD115" s="107"/>
      <c r="AE115" s="107"/>
      <c r="AF115" s="107"/>
    </row>
    <row r="116" spans="26:32" s="34" customFormat="1" ht="18" customHeight="1" x14ac:dyDescent="0.15">
      <c r="Z116" s="107"/>
      <c r="AA116" s="107"/>
      <c r="AB116" s="107"/>
      <c r="AC116" s="107"/>
      <c r="AD116" s="107"/>
      <c r="AE116" s="107"/>
      <c r="AF116" s="107"/>
    </row>
    <row r="117" spans="26:32" s="34" customFormat="1" ht="18" customHeight="1" x14ac:dyDescent="0.15">
      <c r="Z117" s="107"/>
      <c r="AA117" s="107"/>
      <c r="AB117" s="107"/>
      <c r="AC117" s="107"/>
      <c r="AD117" s="107"/>
      <c r="AE117" s="107"/>
      <c r="AF117" s="107"/>
    </row>
    <row r="118" spans="26:32" s="34" customFormat="1" ht="18" customHeight="1" x14ac:dyDescent="0.15">
      <c r="Z118" s="107"/>
      <c r="AA118" s="107"/>
      <c r="AB118" s="107"/>
      <c r="AC118" s="107"/>
      <c r="AD118" s="107"/>
      <c r="AE118" s="107"/>
      <c r="AF118" s="107"/>
    </row>
    <row r="119" spans="26:32" s="34" customFormat="1" ht="18" customHeight="1" x14ac:dyDescent="0.15">
      <c r="Z119" s="107"/>
      <c r="AA119" s="107"/>
      <c r="AB119" s="107"/>
      <c r="AC119" s="107"/>
      <c r="AD119" s="107"/>
      <c r="AE119" s="107"/>
      <c r="AF119" s="107"/>
    </row>
    <row r="120" spans="26:32" s="34" customFormat="1" ht="18" customHeight="1" x14ac:dyDescent="0.15">
      <c r="Z120" s="107"/>
      <c r="AA120" s="107"/>
      <c r="AB120" s="107"/>
      <c r="AC120" s="107"/>
      <c r="AD120" s="107"/>
      <c r="AE120" s="107"/>
      <c r="AF120" s="107"/>
    </row>
    <row r="121" spans="26:32" s="34" customFormat="1" ht="18" customHeight="1" x14ac:dyDescent="0.15">
      <c r="Z121" s="107"/>
      <c r="AA121" s="107"/>
      <c r="AB121" s="107"/>
      <c r="AC121" s="107"/>
      <c r="AD121" s="107"/>
      <c r="AE121" s="107"/>
      <c r="AF121" s="107"/>
    </row>
    <row r="122" spans="26:32" s="34" customFormat="1" ht="18" customHeight="1" x14ac:dyDescent="0.15">
      <c r="Z122" s="107"/>
      <c r="AA122" s="107"/>
      <c r="AB122" s="107"/>
      <c r="AC122" s="107"/>
      <c r="AD122" s="107"/>
      <c r="AE122" s="107"/>
      <c r="AF122" s="107"/>
    </row>
    <row r="123" spans="26:32" s="34" customFormat="1" ht="18" customHeight="1" x14ac:dyDescent="0.15">
      <c r="Z123" s="107"/>
      <c r="AA123" s="107"/>
      <c r="AB123" s="107"/>
      <c r="AC123" s="107"/>
      <c r="AD123" s="107"/>
      <c r="AE123" s="107"/>
      <c r="AF123" s="107"/>
    </row>
    <row r="124" spans="26:32" s="34" customFormat="1" ht="18" customHeight="1" x14ac:dyDescent="0.15">
      <c r="Z124" s="107"/>
      <c r="AA124" s="107"/>
      <c r="AB124" s="107"/>
      <c r="AC124" s="107"/>
      <c r="AD124" s="107"/>
      <c r="AE124" s="107"/>
      <c r="AF124" s="107"/>
    </row>
    <row r="125" spans="26:32" s="34" customFormat="1" ht="18" customHeight="1" x14ac:dyDescent="0.15">
      <c r="Z125" s="107"/>
      <c r="AA125" s="107"/>
      <c r="AB125" s="107"/>
      <c r="AC125" s="107"/>
      <c r="AD125" s="107"/>
      <c r="AE125" s="107"/>
      <c r="AF125" s="107"/>
    </row>
    <row r="126" spans="26:32" s="34" customFormat="1" ht="18" customHeight="1" x14ac:dyDescent="0.15">
      <c r="Z126" s="107"/>
      <c r="AA126" s="107"/>
      <c r="AB126" s="107"/>
      <c r="AC126" s="107"/>
      <c r="AD126" s="107"/>
      <c r="AE126" s="107"/>
      <c r="AF126" s="107"/>
    </row>
    <row r="127" spans="26:32" s="34" customFormat="1" ht="18" customHeight="1" x14ac:dyDescent="0.15">
      <c r="Z127" s="107"/>
      <c r="AA127" s="107"/>
      <c r="AB127" s="107"/>
      <c r="AC127" s="107"/>
      <c r="AD127" s="107"/>
      <c r="AE127" s="107"/>
      <c r="AF127" s="107"/>
    </row>
    <row r="128" spans="26:32" s="34" customFormat="1" ht="18" customHeight="1" x14ac:dyDescent="0.15">
      <c r="Z128" s="107"/>
      <c r="AA128" s="107"/>
      <c r="AB128" s="107"/>
      <c r="AC128" s="107"/>
      <c r="AD128" s="107"/>
      <c r="AE128" s="107"/>
      <c r="AF128" s="107"/>
    </row>
    <row r="129" spans="26:32" s="34" customFormat="1" ht="18" customHeight="1" x14ac:dyDescent="0.15">
      <c r="Z129" s="107"/>
      <c r="AA129" s="107"/>
      <c r="AB129" s="107"/>
      <c r="AC129" s="107"/>
      <c r="AD129" s="107"/>
      <c r="AE129" s="107"/>
      <c r="AF129" s="107"/>
    </row>
    <row r="130" spans="26:32" s="34" customFormat="1" ht="18" customHeight="1" x14ac:dyDescent="0.15">
      <c r="Z130" s="107"/>
      <c r="AA130" s="107"/>
      <c r="AB130" s="107"/>
      <c r="AC130" s="107"/>
      <c r="AD130" s="107"/>
      <c r="AE130" s="107"/>
      <c r="AF130" s="107"/>
    </row>
    <row r="131" spans="26:32" s="34" customFormat="1" ht="18" customHeight="1" x14ac:dyDescent="0.15">
      <c r="Z131" s="107"/>
      <c r="AA131" s="107"/>
      <c r="AB131" s="107"/>
      <c r="AC131" s="107"/>
      <c r="AD131" s="107"/>
      <c r="AE131" s="107"/>
      <c r="AF131" s="107"/>
    </row>
    <row r="132" spans="26:32" s="34" customFormat="1" ht="18" customHeight="1" x14ac:dyDescent="0.15">
      <c r="Z132" s="107"/>
      <c r="AA132" s="107"/>
      <c r="AB132" s="107"/>
      <c r="AC132" s="107"/>
      <c r="AD132" s="107"/>
      <c r="AE132" s="107"/>
      <c r="AF132" s="107"/>
    </row>
    <row r="133" spans="26:32" s="34" customFormat="1" ht="18" customHeight="1" x14ac:dyDescent="0.15">
      <c r="Z133" s="107"/>
      <c r="AA133" s="107"/>
      <c r="AB133" s="107"/>
      <c r="AC133" s="107"/>
      <c r="AD133" s="107"/>
      <c r="AE133" s="107"/>
      <c r="AF133" s="107"/>
    </row>
    <row r="134" spans="26:32" s="34" customFormat="1" ht="18" customHeight="1" x14ac:dyDescent="0.15">
      <c r="Z134" s="107"/>
      <c r="AA134" s="107"/>
      <c r="AB134" s="107"/>
      <c r="AC134" s="107"/>
      <c r="AD134" s="107"/>
      <c r="AE134" s="107"/>
      <c r="AF134" s="107"/>
    </row>
    <row r="135" spans="26:32" s="34" customFormat="1" ht="18" customHeight="1" x14ac:dyDescent="0.15">
      <c r="Z135" s="107"/>
      <c r="AA135" s="107"/>
      <c r="AB135" s="107"/>
      <c r="AC135" s="107"/>
      <c r="AD135" s="107"/>
      <c r="AE135" s="107"/>
      <c r="AF135" s="107"/>
    </row>
    <row r="136" spans="26:32" s="34" customFormat="1" ht="18" customHeight="1" x14ac:dyDescent="0.15">
      <c r="Z136" s="107"/>
      <c r="AA136" s="107"/>
      <c r="AB136" s="107"/>
      <c r="AC136" s="107"/>
      <c r="AD136" s="107"/>
      <c r="AE136" s="107"/>
      <c r="AF136" s="107"/>
    </row>
    <row r="137" spans="26:32" s="34" customFormat="1" ht="18" customHeight="1" x14ac:dyDescent="0.15">
      <c r="Z137" s="107"/>
      <c r="AA137" s="107"/>
      <c r="AB137" s="107"/>
      <c r="AC137" s="107"/>
      <c r="AD137" s="107"/>
      <c r="AE137" s="107"/>
      <c r="AF137" s="107"/>
    </row>
    <row r="138" spans="26:32" s="34" customFormat="1" ht="18" customHeight="1" x14ac:dyDescent="0.15">
      <c r="Z138" s="107"/>
      <c r="AA138" s="107"/>
      <c r="AB138" s="107"/>
      <c r="AC138" s="107"/>
      <c r="AD138" s="107"/>
      <c r="AE138" s="107"/>
      <c r="AF138" s="107"/>
    </row>
    <row r="139" spans="26:32" s="34" customFormat="1" ht="18" customHeight="1" x14ac:dyDescent="0.15">
      <c r="Z139" s="107"/>
      <c r="AA139" s="107"/>
      <c r="AB139" s="107"/>
      <c r="AC139" s="107"/>
      <c r="AD139" s="107"/>
      <c r="AE139" s="107"/>
      <c r="AF139" s="107"/>
    </row>
    <row r="140" spans="26:32" s="34" customFormat="1" ht="18" customHeight="1" x14ac:dyDescent="0.15">
      <c r="Z140" s="107"/>
      <c r="AA140" s="107"/>
      <c r="AB140" s="107"/>
      <c r="AC140" s="107"/>
      <c r="AD140" s="107"/>
      <c r="AE140" s="107"/>
      <c r="AF140" s="107"/>
    </row>
    <row r="141" spans="26:32" s="34" customFormat="1" ht="18" customHeight="1" x14ac:dyDescent="0.15">
      <c r="Z141" s="107"/>
      <c r="AA141" s="107"/>
      <c r="AB141" s="107"/>
      <c r="AC141" s="107"/>
      <c r="AD141" s="107"/>
      <c r="AE141" s="107"/>
      <c r="AF141" s="107"/>
    </row>
    <row r="142" spans="26:32" s="34" customFormat="1" ht="18" customHeight="1" x14ac:dyDescent="0.15">
      <c r="Z142" s="107"/>
      <c r="AA142" s="107"/>
      <c r="AB142" s="107"/>
      <c r="AC142" s="107"/>
      <c r="AD142" s="107"/>
      <c r="AE142" s="107"/>
      <c r="AF142" s="107"/>
    </row>
    <row r="143" spans="26:32" s="34" customFormat="1" ht="18" customHeight="1" x14ac:dyDescent="0.15">
      <c r="Z143" s="107"/>
      <c r="AA143" s="107"/>
      <c r="AB143" s="107"/>
      <c r="AC143" s="107"/>
      <c r="AD143" s="107"/>
      <c r="AE143" s="107"/>
      <c r="AF143" s="107"/>
    </row>
    <row r="144" spans="26:32" s="34" customFormat="1" ht="18" customHeight="1" x14ac:dyDescent="0.15">
      <c r="Z144" s="107"/>
      <c r="AA144" s="107"/>
      <c r="AB144" s="107"/>
      <c r="AC144" s="107"/>
      <c r="AD144" s="107"/>
      <c r="AE144" s="107"/>
      <c r="AF144" s="107"/>
    </row>
    <row r="145" spans="26:32" s="34" customFormat="1" ht="18" customHeight="1" x14ac:dyDescent="0.15">
      <c r="Z145" s="107"/>
      <c r="AA145" s="107"/>
      <c r="AB145" s="107"/>
      <c r="AC145" s="107"/>
      <c r="AD145" s="107"/>
      <c r="AE145" s="107"/>
      <c r="AF145" s="107"/>
    </row>
    <row r="146" spans="26:32" s="34" customFormat="1" ht="18" customHeight="1" x14ac:dyDescent="0.15">
      <c r="Z146" s="107"/>
      <c r="AA146" s="107"/>
      <c r="AB146" s="107"/>
      <c r="AC146" s="107"/>
      <c r="AD146" s="107"/>
      <c r="AE146" s="107"/>
      <c r="AF146" s="107"/>
    </row>
    <row r="147" spans="26:32" s="34" customFormat="1" ht="18" customHeight="1" x14ac:dyDescent="0.15">
      <c r="Z147" s="107"/>
      <c r="AA147" s="107"/>
      <c r="AB147" s="107"/>
      <c r="AC147" s="107"/>
      <c r="AD147" s="107"/>
      <c r="AE147" s="107"/>
      <c r="AF147" s="107"/>
    </row>
    <row r="148" spans="26:32" s="34" customFormat="1" ht="18" customHeight="1" x14ac:dyDescent="0.15">
      <c r="Z148" s="107"/>
      <c r="AA148" s="107"/>
      <c r="AB148" s="107"/>
      <c r="AC148" s="107"/>
      <c r="AD148" s="107"/>
      <c r="AE148" s="107"/>
      <c r="AF148" s="107"/>
    </row>
    <row r="149" spans="26:32" s="34" customFormat="1" ht="18" customHeight="1" x14ac:dyDescent="0.15">
      <c r="Z149" s="107"/>
      <c r="AA149" s="107"/>
      <c r="AB149" s="107"/>
      <c r="AC149" s="107"/>
      <c r="AD149" s="107"/>
      <c r="AE149" s="107"/>
      <c r="AF149" s="107"/>
    </row>
    <row r="150" spans="26:32" s="34" customFormat="1" ht="18" customHeight="1" x14ac:dyDescent="0.15">
      <c r="Z150" s="107"/>
      <c r="AA150" s="107"/>
      <c r="AB150" s="107"/>
      <c r="AC150" s="107"/>
      <c r="AD150" s="107"/>
      <c r="AE150" s="107"/>
      <c r="AF150" s="107"/>
    </row>
    <row r="151" spans="26:32" s="34" customFormat="1" ht="18" customHeight="1" x14ac:dyDescent="0.15">
      <c r="Z151" s="107"/>
      <c r="AA151" s="107"/>
      <c r="AB151" s="107"/>
      <c r="AC151" s="107"/>
      <c r="AD151" s="107"/>
      <c r="AE151" s="107"/>
      <c r="AF151" s="107"/>
    </row>
    <row r="152" spans="26:32" s="34" customFormat="1" ht="18" customHeight="1" x14ac:dyDescent="0.15">
      <c r="Z152" s="107"/>
      <c r="AA152" s="107"/>
      <c r="AB152" s="107"/>
      <c r="AC152" s="107"/>
      <c r="AD152" s="107"/>
      <c r="AE152" s="107"/>
      <c r="AF152" s="107"/>
    </row>
    <row r="153" spans="26:32" s="34" customFormat="1" ht="18" customHeight="1" x14ac:dyDescent="0.15">
      <c r="Z153" s="107"/>
      <c r="AA153" s="107"/>
      <c r="AB153" s="107"/>
      <c r="AC153" s="107"/>
      <c r="AD153" s="107"/>
      <c r="AE153" s="107"/>
      <c r="AF153" s="107"/>
    </row>
    <row r="154" spans="26:32" s="34" customFormat="1" ht="18" customHeight="1" x14ac:dyDescent="0.15">
      <c r="Z154" s="107"/>
      <c r="AA154" s="107"/>
      <c r="AB154" s="107"/>
      <c r="AC154" s="107"/>
      <c r="AD154" s="107"/>
      <c r="AE154" s="107"/>
      <c r="AF154" s="107"/>
    </row>
    <row r="155" spans="26:32" s="34" customFormat="1" ht="18" customHeight="1" x14ac:dyDescent="0.15">
      <c r="Z155" s="107"/>
      <c r="AA155" s="107"/>
      <c r="AB155" s="107"/>
      <c r="AC155" s="107"/>
      <c r="AD155" s="107"/>
      <c r="AE155" s="107"/>
      <c r="AF155" s="107"/>
    </row>
    <row r="156" spans="26:32" s="34" customFormat="1" ht="18" customHeight="1" x14ac:dyDescent="0.15">
      <c r="Z156" s="107"/>
      <c r="AA156" s="107"/>
      <c r="AB156" s="107"/>
      <c r="AC156" s="107"/>
      <c r="AD156" s="107"/>
      <c r="AE156" s="107"/>
      <c r="AF156" s="107"/>
    </row>
    <row r="157" spans="26:32" s="34" customFormat="1" ht="18" customHeight="1" x14ac:dyDescent="0.15">
      <c r="Z157" s="107"/>
      <c r="AA157" s="107"/>
      <c r="AB157" s="107"/>
      <c r="AC157" s="107"/>
      <c r="AD157" s="107"/>
      <c r="AE157" s="107"/>
      <c r="AF157" s="107"/>
    </row>
    <row r="158" spans="26:32" s="34" customFormat="1" ht="18" customHeight="1" x14ac:dyDescent="0.15">
      <c r="Z158" s="107"/>
      <c r="AA158" s="107"/>
      <c r="AB158" s="107"/>
      <c r="AC158" s="107"/>
      <c r="AD158" s="107"/>
      <c r="AE158" s="107"/>
      <c r="AF158" s="107"/>
    </row>
    <row r="159" spans="26:32" s="34" customFormat="1" ht="18" customHeight="1" x14ac:dyDescent="0.15">
      <c r="Z159" s="107"/>
      <c r="AA159" s="107"/>
      <c r="AB159" s="107"/>
      <c r="AC159" s="107"/>
      <c r="AD159" s="107"/>
      <c r="AE159" s="107"/>
      <c r="AF159" s="107"/>
    </row>
    <row r="160" spans="26:32" s="34" customFormat="1" ht="18" customHeight="1" x14ac:dyDescent="0.15">
      <c r="Z160" s="107"/>
      <c r="AA160" s="107"/>
      <c r="AB160" s="107"/>
      <c r="AC160" s="107"/>
      <c r="AD160" s="107"/>
      <c r="AE160" s="107"/>
      <c r="AF160" s="107"/>
    </row>
    <row r="161" spans="26:32" s="34" customFormat="1" ht="18" customHeight="1" x14ac:dyDescent="0.15">
      <c r="Z161" s="107"/>
      <c r="AA161" s="107"/>
      <c r="AB161" s="107"/>
      <c r="AC161" s="107"/>
      <c r="AD161" s="107"/>
      <c r="AE161" s="107"/>
      <c r="AF161" s="107"/>
    </row>
    <row r="162" spans="26:32" s="34" customFormat="1" ht="18" customHeight="1" x14ac:dyDescent="0.15">
      <c r="Z162" s="107"/>
      <c r="AA162" s="107"/>
      <c r="AB162" s="107"/>
      <c r="AC162" s="107"/>
      <c r="AD162" s="107"/>
      <c r="AE162" s="107"/>
      <c r="AF162" s="107"/>
    </row>
    <row r="163" spans="26:32" s="34" customFormat="1" ht="18" customHeight="1" x14ac:dyDescent="0.15">
      <c r="Z163" s="107"/>
      <c r="AA163" s="107"/>
      <c r="AB163" s="107"/>
      <c r="AC163" s="107"/>
      <c r="AD163" s="107"/>
      <c r="AE163" s="107"/>
      <c r="AF163" s="107"/>
    </row>
    <row r="164" spans="26:32" s="34" customFormat="1" ht="18" customHeight="1" x14ac:dyDescent="0.15">
      <c r="Z164" s="107"/>
      <c r="AA164" s="107"/>
      <c r="AB164" s="107"/>
      <c r="AC164" s="107"/>
      <c r="AD164" s="107"/>
      <c r="AE164" s="107"/>
      <c r="AF164" s="107"/>
    </row>
    <row r="165" spans="26:32" s="34" customFormat="1" ht="18" customHeight="1" x14ac:dyDescent="0.15">
      <c r="Z165" s="107"/>
      <c r="AA165" s="107"/>
      <c r="AB165" s="107"/>
      <c r="AC165" s="107"/>
      <c r="AD165" s="107"/>
      <c r="AE165" s="107"/>
      <c r="AF165" s="107"/>
    </row>
    <row r="166" spans="26:32" s="34" customFormat="1" ht="18" customHeight="1" x14ac:dyDescent="0.15">
      <c r="Z166" s="107"/>
      <c r="AA166" s="107"/>
      <c r="AB166" s="107"/>
      <c r="AC166" s="107"/>
      <c r="AD166" s="107"/>
      <c r="AE166" s="107"/>
      <c r="AF166" s="107"/>
    </row>
    <row r="167" spans="26:32" s="34" customFormat="1" ht="18" customHeight="1" x14ac:dyDescent="0.15">
      <c r="Z167" s="107"/>
      <c r="AA167" s="107"/>
      <c r="AB167" s="107"/>
      <c r="AC167" s="107"/>
      <c r="AD167" s="107"/>
      <c r="AE167" s="107"/>
      <c r="AF167" s="107"/>
    </row>
    <row r="168" spans="26:32" s="34" customFormat="1" ht="18" customHeight="1" x14ac:dyDescent="0.15">
      <c r="Z168" s="107"/>
      <c r="AA168" s="107"/>
      <c r="AB168" s="107"/>
      <c r="AC168" s="107"/>
      <c r="AD168" s="107"/>
      <c r="AE168" s="107"/>
      <c r="AF168" s="107"/>
    </row>
    <row r="169" spans="26:32" s="34" customFormat="1" ht="18" customHeight="1" x14ac:dyDescent="0.15">
      <c r="Z169" s="107"/>
      <c r="AA169" s="107"/>
      <c r="AB169" s="107"/>
      <c r="AC169" s="107"/>
      <c r="AD169" s="107"/>
      <c r="AE169" s="107"/>
      <c r="AF169" s="107"/>
    </row>
    <row r="170" spans="26:32" s="34" customFormat="1" ht="18" customHeight="1" x14ac:dyDescent="0.15">
      <c r="Z170" s="107"/>
      <c r="AA170" s="107"/>
      <c r="AB170" s="107"/>
      <c r="AC170" s="107"/>
      <c r="AD170" s="107"/>
      <c r="AE170" s="107"/>
      <c r="AF170" s="107"/>
    </row>
    <row r="171" spans="26:32" s="34" customFormat="1" ht="18" customHeight="1" x14ac:dyDescent="0.15">
      <c r="Z171" s="107"/>
      <c r="AA171" s="107"/>
      <c r="AB171" s="107"/>
      <c r="AC171" s="107"/>
      <c r="AD171" s="107"/>
      <c r="AE171" s="107"/>
      <c r="AF171" s="107"/>
    </row>
    <row r="172" spans="26:32" s="34" customFormat="1" ht="18" customHeight="1" x14ac:dyDescent="0.15">
      <c r="Z172" s="107"/>
      <c r="AA172" s="107"/>
      <c r="AB172" s="107"/>
      <c r="AC172" s="107"/>
      <c r="AD172" s="107"/>
      <c r="AE172" s="107"/>
      <c r="AF172" s="107"/>
    </row>
    <row r="173" spans="26:32" s="34" customFormat="1" ht="18" customHeight="1" x14ac:dyDescent="0.15">
      <c r="Z173" s="107"/>
      <c r="AA173" s="107"/>
      <c r="AB173" s="107"/>
      <c r="AC173" s="107"/>
      <c r="AD173" s="107"/>
      <c r="AE173" s="107"/>
      <c r="AF173" s="107"/>
    </row>
    <row r="174" spans="26:32" s="34" customFormat="1" ht="18" customHeight="1" x14ac:dyDescent="0.15">
      <c r="Z174" s="107"/>
      <c r="AA174" s="107"/>
      <c r="AB174" s="107"/>
      <c r="AC174" s="107"/>
      <c r="AD174" s="107"/>
      <c r="AE174" s="107"/>
      <c r="AF174" s="107"/>
    </row>
    <row r="175" spans="26:32" s="34" customFormat="1" ht="18" customHeight="1" x14ac:dyDescent="0.15">
      <c r="Z175" s="107"/>
      <c r="AA175" s="107"/>
      <c r="AB175" s="107"/>
      <c r="AC175" s="107"/>
      <c r="AD175" s="107"/>
      <c r="AE175" s="107"/>
      <c r="AF175" s="107"/>
    </row>
    <row r="176" spans="26:32" s="34" customFormat="1" ht="18" customHeight="1" x14ac:dyDescent="0.15">
      <c r="Z176" s="107"/>
      <c r="AA176" s="107"/>
      <c r="AB176" s="107"/>
      <c r="AC176" s="107"/>
      <c r="AD176" s="107"/>
      <c r="AE176" s="107"/>
      <c r="AF176" s="107"/>
    </row>
    <row r="177" spans="26:32" s="34" customFormat="1" ht="18" customHeight="1" x14ac:dyDescent="0.15">
      <c r="Z177" s="107"/>
      <c r="AA177" s="107"/>
      <c r="AB177" s="107"/>
      <c r="AC177" s="107"/>
      <c r="AD177" s="107"/>
      <c r="AE177" s="107"/>
      <c r="AF177" s="107"/>
    </row>
    <row r="178" spans="26:32" s="34" customFormat="1" ht="18" customHeight="1" x14ac:dyDescent="0.15">
      <c r="Z178" s="107"/>
      <c r="AA178" s="107"/>
      <c r="AB178" s="107"/>
      <c r="AC178" s="107"/>
      <c r="AD178" s="107"/>
      <c r="AE178" s="107"/>
      <c r="AF178" s="107"/>
    </row>
    <row r="179" spans="26:32" s="34" customFormat="1" ht="18" customHeight="1" x14ac:dyDescent="0.15">
      <c r="Z179" s="107"/>
      <c r="AA179" s="107"/>
      <c r="AB179" s="107"/>
      <c r="AC179" s="107"/>
      <c r="AD179" s="107"/>
      <c r="AE179" s="107"/>
      <c r="AF179" s="107"/>
    </row>
    <row r="180" spans="26:32" s="34" customFormat="1" ht="18" customHeight="1" x14ac:dyDescent="0.15">
      <c r="Z180" s="107"/>
      <c r="AA180" s="107"/>
      <c r="AB180" s="107"/>
      <c r="AC180" s="107"/>
      <c r="AD180" s="107"/>
      <c r="AE180" s="107"/>
      <c r="AF180" s="107"/>
    </row>
    <row r="181" spans="26:32" s="34" customFormat="1" ht="18" customHeight="1" x14ac:dyDescent="0.15">
      <c r="Z181" s="107"/>
      <c r="AA181" s="107"/>
      <c r="AB181" s="107"/>
      <c r="AC181" s="107"/>
      <c r="AD181" s="107"/>
      <c r="AE181" s="107"/>
      <c r="AF181" s="107"/>
    </row>
    <row r="182" spans="26:32" s="34" customFormat="1" ht="18" customHeight="1" x14ac:dyDescent="0.15">
      <c r="Z182" s="107"/>
      <c r="AA182" s="107"/>
      <c r="AB182" s="107"/>
      <c r="AC182" s="107"/>
      <c r="AD182" s="107"/>
      <c r="AE182" s="107"/>
      <c r="AF182" s="107"/>
    </row>
    <row r="183" spans="26:32" s="34" customFormat="1" ht="18" customHeight="1" x14ac:dyDescent="0.15">
      <c r="Z183" s="107"/>
      <c r="AA183" s="107"/>
      <c r="AB183" s="107"/>
      <c r="AC183" s="107"/>
      <c r="AD183" s="107"/>
      <c r="AE183" s="107"/>
      <c r="AF183" s="107"/>
    </row>
    <row r="184" spans="26:32" s="34" customFormat="1" ht="18" customHeight="1" x14ac:dyDescent="0.15">
      <c r="Z184" s="107"/>
      <c r="AA184" s="107"/>
      <c r="AB184" s="107"/>
      <c r="AC184" s="107"/>
      <c r="AD184" s="107"/>
      <c r="AE184" s="107"/>
      <c r="AF184" s="107"/>
    </row>
    <row r="185" spans="26:32" s="34" customFormat="1" ht="18" customHeight="1" x14ac:dyDescent="0.15">
      <c r="Z185" s="107"/>
      <c r="AA185" s="107"/>
      <c r="AB185" s="107"/>
      <c r="AC185" s="107"/>
      <c r="AD185" s="107"/>
      <c r="AE185" s="107"/>
      <c r="AF185" s="107"/>
    </row>
    <row r="186" spans="26:32" s="34" customFormat="1" ht="18" customHeight="1" x14ac:dyDescent="0.15">
      <c r="Z186" s="107"/>
      <c r="AA186" s="107"/>
      <c r="AB186" s="107"/>
      <c r="AC186" s="107"/>
      <c r="AD186" s="107"/>
      <c r="AE186" s="107"/>
      <c r="AF186" s="107"/>
    </row>
    <row r="187" spans="26:32" s="34" customFormat="1" ht="18" customHeight="1" x14ac:dyDescent="0.15">
      <c r="Z187" s="107"/>
      <c r="AA187" s="107"/>
      <c r="AB187" s="107"/>
      <c r="AC187" s="107"/>
      <c r="AD187" s="107"/>
      <c r="AE187" s="107"/>
      <c r="AF187" s="107"/>
    </row>
    <row r="188" spans="26:32" s="34" customFormat="1" ht="18" customHeight="1" x14ac:dyDescent="0.15">
      <c r="Z188" s="107"/>
      <c r="AA188" s="107"/>
      <c r="AB188" s="107"/>
      <c r="AC188" s="107"/>
      <c r="AD188" s="107"/>
      <c r="AE188" s="107"/>
      <c r="AF188" s="107"/>
    </row>
    <row r="189" spans="26:32" s="34" customFormat="1" ht="18" customHeight="1" x14ac:dyDescent="0.15">
      <c r="Z189" s="107"/>
      <c r="AA189" s="107"/>
      <c r="AB189" s="107"/>
      <c r="AC189" s="107"/>
      <c r="AD189" s="107"/>
      <c r="AE189" s="107"/>
      <c r="AF189" s="107"/>
    </row>
    <row r="190" spans="26:32" s="34" customFormat="1" ht="18" customHeight="1" x14ac:dyDescent="0.15">
      <c r="Z190" s="107"/>
      <c r="AA190" s="107"/>
      <c r="AB190" s="107"/>
      <c r="AC190" s="107"/>
      <c r="AD190" s="107"/>
      <c r="AE190" s="107"/>
      <c r="AF190" s="107"/>
    </row>
    <row r="191" spans="26:32" s="34" customFormat="1" ht="18" customHeight="1" x14ac:dyDescent="0.15">
      <c r="Z191" s="107"/>
      <c r="AA191" s="107"/>
      <c r="AB191" s="107"/>
      <c r="AC191" s="107"/>
      <c r="AD191" s="107"/>
      <c r="AE191" s="107"/>
      <c r="AF191" s="107"/>
    </row>
    <row r="192" spans="26:32" s="34" customFormat="1" ht="18" customHeight="1" x14ac:dyDescent="0.15">
      <c r="Z192" s="107"/>
      <c r="AA192" s="107"/>
      <c r="AB192" s="107"/>
      <c r="AC192" s="107"/>
      <c r="AD192" s="107"/>
      <c r="AE192" s="107"/>
      <c r="AF192" s="107"/>
    </row>
    <row r="193" spans="26:32" s="34" customFormat="1" ht="18" customHeight="1" x14ac:dyDescent="0.15">
      <c r="Z193" s="107"/>
      <c r="AA193" s="107"/>
      <c r="AB193" s="107"/>
      <c r="AC193" s="107"/>
      <c r="AD193" s="107"/>
      <c r="AE193" s="107"/>
      <c r="AF193" s="107"/>
    </row>
    <row r="194" spans="26:32" s="34" customFormat="1" ht="18" customHeight="1" x14ac:dyDescent="0.15">
      <c r="Z194" s="107"/>
      <c r="AA194" s="107"/>
      <c r="AB194" s="107"/>
      <c r="AC194" s="107"/>
      <c r="AD194" s="107"/>
      <c r="AE194" s="107"/>
      <c r="AF194" s="107"/>
    </row>
    <row r="195" spans="26:32" s="34" customFormat="1" ht="18" customHeight="1" x14ac:dyDescent="0.15">
      <c r="Z195" s="107"/>
      <c r="AA195" s="107"/>
      <c r="AB195" s="107"/>
      <c r="AC195" s="107"/>
      <c r="AD195" s="107"/>
      <c r="AE195" s="107"/>
      <c r="AF195" s="107"/>
    </row>
    <row r="196" spans="26:32" s="34" customFormat="1" ht="18" customHeight="1" x14ac:dyDescent="0.15">
      <c r="Z196" s="107"/>
      <c r="AA196" s="107"/>
      <c r="AB196" s="107"/>
      <c r="AC196" s="107"/>
      <c r="AD196" s="107"/>
      <c r="AE196" s="107"/>
      <c r="AF196" s="107"/>
    </row>
    <row r="197" spans="26:32" s="34" customFormat="1" ht="18" customHeight="1" x14ac:dyDescent="0.15">
      <c r="Z197" s="107"/>
      <c r="AA197" s="107"/>
      <c r="AB197" s="107"/>
      <c r="AC197" s="107"/>
      <c r="AD197" s="107"/>
      <c r="AE197" s="107"/>
      <c r="AF197" s="107"/>
    </row>
    <row r="198" spans="26:32" s="34" customFormat="1" ht="18" customHeight="1" x14ac:dyDescent="0.15">
      <c r="Z198" s="107"/>
      <c r="AA198" s="107"/>
      <c r="AB198" s="107"/>
      <c r="AC198" s="107"/>
      <c r="AD198" s="107"/>
      <c r="AE198" s="107"/>
      <c r="AF198" s="107"/>
    </row>
    <row r="199" spans="26:32" s="34" customFormat="1" ht="18" customHeight="1" x14ac:dyDescent="0.15">
      <c r="Z199" s="107"/>
      <c r="AA199" s="107"/>
      <c r="AB199" s="107"/>
      <c r="AC199" s="107"/>
      <c r="AD199" s="107"/>
      <c r="AE199" s="107"/>
      <c r="AF199" s="107"/>
    </row>
    <row r="200" spans="26:32" s="34" customFormat="1" ht="18" customHeight="1" x14ac:dyDescent="0.15">
      <c r="Z200" s="107"/>
      <c r="AA200" s="107"/>
      <c r="AB200" s="107"/>
      <c r="AC200" s="107"/>
      <c r="AD200" s="107"/>
      <c r="AE200" s="107"/>
      <c r="AF200" s="107"/>
    </row>
    <row r="201" spans="26:32" s="34" customFormat="1" ht="18" customHeight="1" x14ac:dyDescent="0.15">
      <c r="Z201" s="107"/>
      <c r="AA201" s="107"/>
      <c r="AB201" s="107"/>
      <c r="AC201" s="107"/>
      <c r="AD201" s="107"/>
      <c r="AE201" s="107"/>
      <c r="AF201" s="107"/>
    </row>
    <row r="202" spans="26:32" s="34" customFormat="1" ht="18" customHeight="1" x14ac:dyDescent="0.15">
      <c r="Z202" s="107"/>
      <c r="AA202" s="107"/>
      <c r="AB202" s="107"/>
      <c r="AC202" s="107"/>
      <c r="AD202" s="107"/>
      <c r="AE202" s="107"/>
      <c r="AF202" s="107"/>
    </row>
    <row r="203" spans="26:32" s="34" customFormat="1" ht="18" customHeight="1" x14ac:dyDescent="0.15">
      <c r="Z203" s="107"/>
      <c r="AA203" s="107"/>
      <c r="AB203" s="107"/>
      <c r="AC203" s="107"/>
      <c r="AD203" s="107"/>
      <c r="AE203" s="107"/>
      <c r="AF203" s="107"/>
    </row>
    <row r="204" spans="26:32" s="34" customFormat="1" ht="18" customHeight="1" x14ac:dyDescent="0.15">
      <c r="Z204" s="107"/>
      <c r="AA204" s="107"/>
      <c r="AB204" s="107"/>
      <c r="AC204" s="107"/>
      <c r="AD204" s="107"/>
      <c r="AE204" s="107"/>
      <c r="AF204" s="107"/>
    </row>
    <row r="205" spans="26:32" s="34" customFormat="1" ht="18" customHeight="1" x14ac:dyDescent="0.15">
      <c r="Z205" s="107"/>
      <c r="AA205" s="107"/>
      <c r="AB205" s="107"/>
      <c r="AC205" s="107"/>
      <c r="AD205" s="107"/>
      <c r="AE205" s="107"/>
      <c r="AF205" s="107"/>
    </row>
    <row r="206" spans="26:32" s="34" customFormat="1" ht="18" customHeight="1" x14ac:dyDescent="0.15">
      <c r="Z206" s="107"/>
      <c r="AA206" s="107"/>
      <c r="AB206" s="107"/>
      <c r="AC206" s="107"/>
      <c r="AD206" s="107"/>
      <c r="AE206" s="107"/>
      <c r="AF206" s="107"/>
    </row>
    <row r="207" spans="26:32" s="34" customFormat="1" ht="18" customHeight="1" x14ac:dyDescent="0.15">
      <c r="Z207" s="107"/>
      <c r="AA207" s="107"/>
      <c r="AB207" s="107"/>
      <c r="AC207" s="107"/>
      <c r="AD207" s="107"/>
      <c r="AE207" s="107"/>
      <c r="AF207" s="107"/>
    </row>
    <row r="208" spans="26:32" s="34" customFormat="1" ht="18" customHeight="1" x14ac:dyDescent="0.15">
      <c r="Z208" s="107"/>
      <c r="AA208" s="107"/>
      <c r="AB208" s="107"/>
      <c r="AC208" s="107"/>
      <c r="AD208" s="107"/>
      <c r="AE208" s="107"/>
      <c r="AF208" s="107"/>
    </row>
    <row r="209" spans="26:32" s="34" customFormat="1" ht="18" customHeight="1" x14ac:dyDescent="0.15">
      <c r="Z209" s="107"/>
      <c r="AA209" s="107"/>
      <c r="AB209" s="107"/>
      <c r="AC209" s="107"/>
      <c r="AD209" s="107"/>
      <c r="AE209" s="107"/>
      <c r="AF209" s="107"/>
    </row>
    <row r="210" spans="26:32" s="34" customFormat="1" ht="18" customHeight="1" x14ac:dyDescent="0.15">
      <c r="Z210" s="107"/>
      <c r="AA210" s="107"/>
      <c r="AB210" s="107"/>
      <c r="AC210" s="107"/>
      <c r="AD210" s="107"/>
      <c r="AE210" s="107"/>
      <c r="AF210" s="107"/>
    </row>
    <row r="211" spans="26:32" s="34" customFormat="1" ht="18" customHeight="1" x14ac:dyDescent="0.15">
      <c r="Z211" s="107"/>
      <c r="AA211" s="107"/>
      <c r="AB211" s="107"/>
      <c r="AC211" s="107"/>
      <c r="AD211" s="107"/>
      <c r="AE211" s="107"/>
      <c r="AF211" s="107"/>
    </row>
    <row r="212" spans="26:32" s="34" customFormat="1" ht="18" customHeight="1" x14ac:dyDescent="0.15">
      <c r="Z212" s="107"/>
      <c r="AA212" s="107"/>
      <c r="AB212" s="107"/>
      <c r="AC212" s="107"/>
      <c r="AD212" s="107"/>
      <c r="AE212" s="107"/>
      <c r="AF212" s="107"/>
    </row>
    <row r="213" spans="26:32" s="34" customFormat="1" ht="18" customHeight="1" x14ac:dyDescent="0.15">
      <c r="Z213" s="107"/>
      <c r="AA213" s="107"/>
      <c r="AB213" s="107"/>
      <c r="AC213" s="107"/>
      <c r="AD213" s="107"/>
      <c r="AE213" s="107"/>
      <c r="AF213" s="107"/>
    </row>
    <row r="214" spans="26:32" s="34" customFormat="1" ht="18" customHeight="1" x14ac:dyDescent="0.15">
      <c r="Z214" s="107"/>
      <c r="AA214" s="107"/>
      <c r="AB214" s="107"/>
      <c r="AC214" s="107"/>
      <c r="AD214" s="107"/>
      <c r="AE214" s="107"/>
      <c r="AF214" s="107"/>
    </row>
    <row r="215" spans="26:32" s="34" customFormat="1" ht="18" customHeight="1" x14ac:dyDescent="0.15">
      <c r="Z215" s="107"/>
      <c r="AA215" s="107"/>
      <c r="AB215" s="107"/>
      <c r="AC215" s="107"/>
      <c r="AD215" s="107"/>
      <c r="AE215" s="107"/>
      <c r="AF215" s="107"/>
    </row>
    <row r="216" spans="26:32" s="34" customFormat="1" ht="18" customHeight="1" x14ac:dyDescent="0.15">
      <c r="Z216" s="107"/>
      <c r="AA216" s="107"/>
      <c r="AB216" s="107"/>
      <c r="AC216" s="107"/>
      <c r="AD216" s="107"/>
      <c r="AE216" s="107"/>
      <c r="AF216" s="107"/>
    </row>
    <row r="217" spans="26:32" s="34" customFormat="1" ht="18" customHeight="1" x14ac:dyDescent="0.15">
      <c r="Z217" s="107"/>
      <c r="AA217" s="107"/>
      <c r="AB217" s="107"/>
      <c r="AC217" s="107"/>
      <c r="AD217" s="107"/>
      <c r="AE217" s="107"/>
      <c r="AF217" s="107"/>
    </row>
    <row r="218" spans="26:32" s="34" customFormat="1" ht="18" customHeight="1" x14ac:dyDescent="0.15">
      <c r="Z218" s="107"/>
      <c r="AA218" s="107"/>
      <c r="AB218" s="107"/>
      <c r="AC218" s="107"/>
      <c r="AD218" s="107"/>
      <c r="AE218" s="107"/>
      <c r="AF218" s="107"/>
    </row>
    <row r="219" spans="26:32" s="34" customFormat="1" ht="18" customHeight="1" x14ac:dyDescent="0.15">
      <c r="Z219" s="107"/>
      <c r="AA219" s="107"/>
      <c r="AB219" s="107"/>
      <c r="AC219" s="107"/>
      <c r="AD219" s="107"/>
      <c r="AE219" s="107"/>
      <c r="AF219" s="107"/>
    </row>
    <row r="220" spans="26:32" s="34" customFormat="1" ht="18" customHeight="1" x14ac:dyDescent="0.15">
      <c r="Z220" s="107"/>
      <c r="AA220" s="107"/>
      <c r="AB220" s="107"/>
      <c r="AC220" s="107"/>
      <c r="AD220" s="107"/>
      <c r="AE220" s="107"/>
      <c r="AF220" s="107"/>
    </row>
    <row r="221" spans="26:32" s="34" customFormat="1" ht="18" customHeight="1" x14ac:dyDescent="0.15">
      <c r="Z221" s="107"/>
      <c r="AA221" s="107"/>
      <c r="AB221" s="107"/>
      <c r="AC221" s="107"/>
      <c r="AD221" s="107"/>
      <c r="AE221" s="107"/>
      <c r="AF221" s="107"/>
    </row>
    <row r="222" spans="26:32" s="34" customFormat="1" ht="18" customHeight="1" x14ac:dyDescent="0.15">
      <c r="Z222" s="107"/>
      <c r="AA222" s="107"/>
      <c r="AB222" s="107"/>
      <c r="AC222" s="107"/>
      <c r="AD222" s="107"/>
      <c r="AE222" s="107"/>
      <c r="AF222" s="107"/>
    </row>
    <row r="223" spans="26:32" s="34" customFormat="1" ht="18" customHeight="1" x14ac:dyDescent="0.15">
      <c r="Z223" s="107"/>
      <c r="AA223" s="107"/>
      <c r="AB223" s="107"/>
      <c r="AC223" s="107"/>
      <c r="AD223" s="107"/>
      <c r="AE223" s="107"/>
      <c r="AF223" s="107"/>
    </row>
    <row r="224" spans="26:32" s="34" customFormat="1" ht="18" customHeight="1" x14ac:dyDescent="0.15">
      <c r="Z224" s="107"/>
      <c r="AA224" s="107"/>
      <c r="AB224" s="107"/>
      <c r="AC224" s="107"/>
      <c r="AD224" s="107"/>
      <c r="AE224" s="107"/>
      <c r="AF224" s="107"/>
    </row>
    <row r="225" spans="26:32" s="34" customFormat="1" ht="18" customHeight="1" x14ac:dyDescent="0.15">
      <c r="Z225" s="107"/>
      <c r="AA225" s="107"/>
      <c r="AB225" s="107"/>
      <c r="AC225" s="107"/>
      <c r="AD225" s="107"/>
      <c r="AE225" s="107"/>
      <c r="AF225" s="107"/>
    </row>
    <row r="226" spans="26:32" s="34" customFormat="1" ht="18" customHeight="1" x14ac:dyDescent="0.15">
      <c r="Z226" s="107"/>
      <c r="AA226" s="107"/>
      <c r="AB226" s="107"/>
      <c r="AC226" s="107"/>
      <c r="AD226" s="107"/>
      <c r="AE226" s="107"/>
      <c r="AF226" s="107"/>
    </row>
    <row r="227" spans="26:32" s="34" customFormat="1" ht="18" customHeight="1" x14ac:dyDescent="0.15">
      <c r="Z227" s="107"/>
      <c r="AA227" s="107"/>
      <c r="AB227" s="107"/>
      <c r="AC227" s="107"/>
      <c r="AD227" s="107"/>
      <c r="AE227" s="107"/>
      <c r="AF227" s="107"/>
    </row>
    <row r="228" spans="26:32" s="34" customFormat="1" ht="18" customHeight="1" x14ac:dyDescent="0.15">
      <c r="Z228" s="107"/>
      <c r="AA228" s="107"/>
      <c r="AB228" s="107"/>
      <c r="AC228" s="107"/>
      <c r="AD228" s="107"/>
      <c r="AE228" s="107"/>
      <c r="AF228" s="107"/>
    </row>
    <row r="229" spans="26:32" s="34" customFormat="1" x14ac:dyDescent="0.15">
      <c r="Z229" s="107"/>
      <c r="AA229" s="107"/>
      <c r="AB229" s="107"/>
      <c r="AC229" s="107"/>
      <c r="AD229" s="107"/>
      <c r="AE229" s="107"/>
      <c r="AF229" s="107"/>
    </row>
    <row r="230" spans="26:32" s="34" customFormat="1" x14ac:dyDescent="0.15">
      <c r="Z230" s="107"/>
      <c r="AA230" s="107"/>
      <c r="AB230" s="107"/>
      <c r="AC230" s="107"/>
      <c r="AD230" s="107"/>
      <c r="AE230" s="107"/>
      <c r="AF230" s="107"/>
    </row>
    <row r="231" spans="26:32" s="34" customFormat="1" x14ac:dyDescent="0.15">
      <c r="Z231" s="107"/>
      <c r="AA231" s="107"/>
      <c r="AB231" s="107"/>
      <c r="AC231" s="107"/>
      <c r="AD231" s="107"/>
      <c r="AE231" s="107"/>
      <c r="AF231" s="107"/>
    </row>
    <row r="232" spans="26:32" s="34" customFormat="1" x14ac:dyDescent="0.15">
      <c r="Z232" s="107"/>
      <c r="AA232" s="107"/>
      <c r="AB232" s="107"/>
      <c r="AC232" s="107"/>
      <c r="AD232" s="107"/>
      <c r="AE232" s="107"/>
      <c r="AF232" s="107"/>
    </row>
    <row r="233" spans="26:32" s="34" customFormat="1" x14ac:dyDescent="0.15">
      <c r="Z233" s="107"/>
      <c r="AA233" s="107"/>
      <c r="AB233" s="107"/>
      <c r="AC233" s="107"/>
      <c r="AD233" s="107"/>
      <c r="AE233" s="107"/>
      <c r="AF233" s="107"/>
    </row>
    <row r="234" spans="26:32" s="34" customFormat="1" x14ac:dyDescent="0.15">
      <c r="Z234" s="107"/>
      <c r="AA234" s="107"/>
      <c r="AB234" s="107"/>
      <c r="AC234" s="107"/>
      <c r="AD234" s="107"/>
      <c r="AE234" s="107"/>
      <c r="AF234" s="107"/>
    </row>
    <row r="235" spans="26:32" s="34" customFormat="1" x14ac:dyDescent="0.15">
      <c r="Z235" s="107"/>
      <c r="AA235" s="107"/>
      <c r="AB235" s="107"/>
      <c r="AC235" s="107"/>
      <c r="AD235" s="107"/>
      <c r="AE235" s="107"/>
      <c r="AF235" s="107"/>
    </row>
    <row r="236" spans="26:32" s="34" customFormat="1" x14ac:dyDescent="0.15">
      <c r="Z236" s="107"/>
      <c r="AA236" s="107"/>
      <c r="AB236" s="107"/>
      <c r="AC236" s="107"/>
      <c r="AD236" s="107"/>
      <c r="AE236" s="107"/>
      <c r="AF236" s="107"/>
    </row>
    <row r="237" spans="26:32" s="34" customFormat="1" x14ac:dyDescent="0.15">
      <c r="Z237" s="107"/>
      <c r="AA237" s="107"/>
      <c r="AB237" s="107"/>
      <c r="AC237" s="107"/>
      <c r="AD237" s="107"/>
      <c r="AE237" s="107"/>
      <c r="AF237" s="107"/>
    </row>
    <row r="238" spans="26:32" s="34" customFormat="1" x14ac:dyDescent="0.15">
      <c r="Z238" s="107"/>
      <c r="AA238" s="107"/>
      <c r="AB238" s="107"/>
      <c r="AC238" s="107"/>
      <c r="AD238" s="107"/>
      <c r="AE238" s="107"/>
      <c r="AF238" s="107"/>
    </row>
    <row r="239" spans="26:32" s="34" customFormat="1" x14ac:dyDescent="0.15">
      <c r="Z239" s="107"/>
      <c r="AA239" s="107"/>
      <c r="AB239" s="107"/>
      <c r="AC239" s="107"/>
      <c r="AD239" s="107"/>
      <c r="AE239" s="107"/>
      <c r="AF239" s="107"/>
    </row>
    <row r="240" spans="26:32" s="34" customFormat="1" x14ac:dyDescent="0.15">
      <c r="Z240" s="107"/>
      <c r="AA240" s="107"/>
      <c r="AB240" s="107"/>
      <c r="AC240" s="107"/>
      <c r="AD240" s="107"/>
      <c r="AE240" s="107"/>
      <c r="AF240" s="107"/>
    </row>
    <row r="241" spans="26:32" s="34" customFormat="1" x14ac:dyDescent="0.15">
      <c r="Z241" s="107"/>
      <c r="AA241" s="107"/>
      <c r="AB241" s="107"/>
      <c r="AC241" s="107"/>
      <c r="AD241" s="107"/>
      <c r="AE241" s="107"/>
      <c r="AF241" s="107"/>
    </row>
    <row r="242" spans="26:32" s="34" customFormat="1" x14ac:dyDescent="0.15">
      <c r="Z242" s="107"/>
      <c r="AA242" s="107"/>
      <c r="AB242" s="107"/>
      <c r="AC242" s="107"/>
      <c r="AD242" s="107"/>
      <c r="AE242" s="107"/>
      <c r="AF242" s="107"/>
    </row>
    <row r="243" spans="26:32" s="34" customFormat="1" x14ac:dyDescent="0.15">
      <c r="Z243" s="107"/>
      <c r="AA243" s="107"/>
      <c r="AB243" s="107"/>
      <c r="AC243" s="107"/>
      <c r="AD243" s="107"/>
      <c r="AE243" s="107"/>
      <c r="AF243" s="107"/>
    </row>
    <row r="244" spans="26:32" s="34" customFormat="1" x14ac:dyDescent="0.15">
      <c r="Z244" s="107"/>
      <c r="AA244" s="107"/>
      <c r="AB244" s="107"/>
      <c r="AC244" s="107"/>
      <c r="AD244" s="107"/>
      <c r="AE244" s="107"/>
      <c r="AF244" s="107"/>
    </row>
    <row r="245" spans="26:32" s="34" customFormat="1" x14ac:dyDescent="0.15">
      <c r="Z245" s="107"/>
      <c r="AA245" s="107"/>
      <c r="AB245" s="107"/>
      <c r="AC245" s="107"/>
      <c r="AD245" s="107"/>
      <c r="AE245" s="107"/>
      <c r="AF245" s="107"/>
    </row>
    <row r="246" spans="26:32" s="34" customFormat="1" x14ac:dyDescent="0.15">
      <c r="Z246" s="107"/>
      <c r="AA246" s="107"/>
      <c r="AB246" s="107"/>
      <c r="AC246" s="107"/>
      <c r="AD246" s="107"/>
      <c r="AE246" s="107"/>
      <c r="AF246" s="107"/>
    </row>
    <row r="247" spans="26:32" s="34" customFormat="1" x14ac:dyDescent="0.15">
      <c r="Z247" s="107"/>
      <c r="AA247" s="107"/>
      <c r="AB247" s="107"/>
      <c r="AC247" s="107"/>
      <c r="AD247" s="107"/>
      <c r="AE247" s="107"/>
      <c r="AF247" s="107"/>
    </row>
    <row r="248" spans="26:32" s="34" customFormat="1" x14ac:dyDescent="0.15">
      <c r="Z248" s="107"/>
      <c r="AA248" s="107"/>
      <c r="AB248" s="107"/>
      <c r="AC248" s="107"/>
      <c r="AD248" s="107"/>
      <c r="AE248" s="107"/>
      <c r="AF248" s="107"/>
    </row>
    <row r="249" spans="26:32" s="34" customFormat="1" x14ac:dyDescent="0.15">
      <c r="Z249" s="107"/>
      <c r="AA249" s="107"/>
      <c r="AB249" s="107"/>
      <c r="AC249" s="107"/>
      <c r="AD249" s="107"/>
      <c r="AE249" s="107"/>
      <c r="AF249" s="107"/>
    </row>
    <row r="250" spans="26:32" s="34" customFormat="1" x14ac:dyDescent="0.15">
      <c r="Z250" s="107"/>
      <c r="AA250" s="107"/>
      <c r="AB250" s="107"/>
      <c r="AC250" s="107"/>
      <c r="AD250" s="107"/>
      <c r="AE250" s="107"/>
      <c r="AF250" s="107"/>
    </row>
    <row r="251" spans="26:32" s="34" customFormat="1" x14ac:dyDescent="0.15">
      <c r="Z251" s="107"/>
      <c r="AA251" s="107"/>
      <c r="AB251" s="107"/>
      <c r="AC251" s="107"/>
      <c r="AD251" s="107"/>
      <c r="AE251" s="107"/>
      <c r="AF251" s="107"/>
    </row>
    <row r="252" spans="26:32" s="34" customFormat="1" x14ac:dyDescent="0.15">
      <c r="Z252" s="107"/>
      <c r="AA252" s="107"/>
      <c r="AB252" s="107"/>
      <c r="AC252" s="107"/>
      <c r="AD252" s="107"/>
      <c r="AE252" s="107"/>
      <c r="AF252" s="107"/>
    </row>
    <row r="253" spans="26:32" s="34" customFormat="1" x14ac:dyDescent="0.15">
      <c r="Z253" s="107"/>
      <c r="AA253" s="107"/>
      <c r="AB253" s="107"/>
      <c r="AC253" s="107"/>
      <c r="AD253" s="107"/>
      <c r="AE253" s="107"/>
      <c r="AF253" s="107"/>
    </row>
    <row r="254" spans="26:32" s="34" customFormat="1" x14ac:dyDescent="0.15">
      <c r="Z254" s="107"/>
      <c r="AA254" s="107"/>
      <c r="AB254" s="107"/>
      <c r="AC254" s="107"/>
      <c r="AD254" s="107"/>
      <c r="AE254" s="107"/>
      <c r="AF254" s="107"/>
    </row>
    <row r="255" spans="26:32" s="34" customFormat="1" x14ac:dyDescent="0.15">
      <c r="Z255" s="107"/>
      <c r="AA255" s="107"/>
      <c r="AB255" s="107"/>
      <c r="AC255" s="107"/>
      <c r="AD255" s="107"/>
      <c r="AE255" s="107"/>
      <c r="AF255" s="107"/>
    </row>
    <row r="256" spans="26:32" s="34" customFormat="1" x14ac:dyDescent="0.15">
      <c r="Z256" s="107"/>
      <c r="AA256" s="107"/>
      <c r="AB256" s="107"/>
      <c r="AC256" s="107"/>
      <c r="AD256" s="107"/>
      <c r="AE256" s="107"/>
      <c r="AF256" s="107"/>
    </row>
    <row r="257" spans="26:32" s="34" customFormat="1" x14ac:dyDescent="0.15">
      <c r="Z257" s="107"/>
      <c r="AA257" s="107"/>
      <c r="AB257" s="107"/>
      <c r="AC257" s="107"/>
      <c r="AD257" s="107"/>
      <c r="AE257" s="107"/>
      <c r="AF257" s="107"/>
    </row>
    <row r="258" spans="26:32" s="34" customFormat="1" x14ac:dyDescent="0.15">
      <c r="Z258" s="107"/>
      <c r="AA258" s="107"/>
      <c r="AB258" s="107"/>
      <c r="AC258" s="107"/>
      <c r="AD258" s="107"/>
      <c r="AE258" s="107"/>
      <c r="AF258" s="107"/>
    </row>
    <row r="259" spans="26:32" s="34" customFormat="1" x14ac:dyDescent="0.15">
      <c r="Z259" s="107"/>
      <c r="AA259" s="107"/>
      <c r="AB259" s="107"/>
      <c r="AC259" s="107"/>
      <c r="AD259" s="107"/>
      <c r="AE259" s="107"/>
      <c r="AF259" s="107"/>
    </row>
    <row r="260" spans="26:32" s="34" customFormat="1" x14ac:dyDescent="0.15">
      <c r="Z260" s="107"/>
      <c r="AA260" s="107"/>
      <c r="AB260" s="107"/>
      <c r="AC260" s="107"/>
      <c r="AD260" s="107"/>
      <c r="AE260" s="107"/>
      <c r="AF260" s="107"/>
    </row>
    <row r="261" spans="26:32" s="34" customFormat="1" x14ac:dyDescent="0.15">
      <c r="Z261" s="107"/>
      <c r="AA261" s="107"/>
      <c r="AB261" s="107"/>
      <c r="AC261" s="107"/>
      <c r="AD261" s="107"/>
      <c r="AE261" s="107"/>
      <c r="AF261" s="107"/>
    </row>
    <row r="262" spans="26:32" s="34" customFormat="1" x14ac:dyDescent="0.15">
      <c r="Z262" s="107"/>
      <c r="AA262" s="107"/>
      <c r="AB262" s="107"/>
      <c r="AC262" s="107"/>
      <c r="AD262" s="107"/>
      <c r="AE262" s="107"/>
      <c r="AF262" s="107"/>
    </row>
    <row r="263" spans="26:32" s="34" customFormat="1" x14ac:dyDescent="0.15">
      <c r="Z263" s="107"/>
      <c r="AA263" s="107"/>
      <c r="AB263" s="107"/>
      <c r="AC263" s="107"/>
      <c r="AD263" s="107"/>
      <c r="AE263" s="107"/>
      <c r="AF263" s="107"/>
    </row>
    <row r="264" spans="26:32" s="34" customFormat="1" x14ac:dyDescent="0.15">
      <c r="Z264" s="107"/>
      <c r="AA264" s="107"/>
      <c r="AB264" s="107"/>
      <c r="AC264" s="107"/>
      <c r="AD264" s="107"/>
      <c r="AE264" s="107"/>
      <c r="AF264" s="107"/>
    </row>
    <row r="265" spans="26:32" s="34" customFormat="1" x14ac:dyDescent="0.15">
      <c r="Z265" s="107"/>
      <c r="AA265" s="107"/>
      <c r="AB265" s="107"/>
      <c r="AC265" s="107"/>
      <c r="AD265" s="107"/>
      <c r="AE265" s="107"/>
      <c r="AF265" s="107"/>
    </row>
    <row r="266" spans="26:32" s="34" customFormat="1" x14ac:dyDescent="0.15">
      <c r="Z266" s="107"/>
      <c r="AA266" s="107"/>
      <c r="AB266" s="107"/>
      <c r="AC266" s="107"/>
      <c r="AD266" s="107"/>
      <c r="AE266" s="107"/>
      <c r="AF266" s="107"/>
    </row>
    <row r="267" spans="26:32" s="34" customFormat="1" x14ac:dyDescent="0.15">
      <c r="Z267" s="107"/>
      <c r="AA267" s="107"/>
      <c r="AB267" s="107"/>
      <c r="AC267" s="107"/>
      <c r="AD267" s="107"/>
      <c r="AE267" s="107"/>
      <c r="AF267" s="107"/>
    </row>
    <row r="268" spans="26:32" s="34" customFormat="1" x14ac:dyDescent="0.15">
      <c r="Z268" s="107"/>
      <c r="AA268" s="107"/>
      <c r="AB268" s="107"/>
      <c r="AC268" s="107"/>
      <c r="AD268" s="107"/>
      <c r="AE268" s="107"/>
      <c r="AF268" s="107"/>
    </row>
    <row r="269" spans="26:32" s="34" customFormat="1" x14ac:dyDescent="0.15">
      <c r="Z269" s="107"/>
      <c r="AA269" s="107"/>
      <c r="AB269" s="107"/>
      <c r="AC269" s="107"/>
      <c r="AD269" s="107"/>
      <c r="AE269" s="107"/>
      <c r="AF269" s="107"/>
    </row>
    <row r="270" spans="26:32" s="34" customFormat="1" x14ac:dyDescent="0.15">
      <c r="Z270" s="107"/>
      <c r="AA270" s="107"/>
      <c r="AB270" s="107"/>
      <c r="AC270" s="107"/>
      <c r="AD270" s="107"/>
      <c r="AE270" s="107"/>
      <c r="AF270" s="107"/>
    </row>
    <row r="271" spans="26:32" s="34" customFormat="1" x14ac:dyDescent="0.15">
      <c r="Z271" s="107"/>
      <c r="AA271" s="107"/>
      <c r="AB271" s="107"/>
      <c r="AC271" s="107"/>
      <c r="AD271" s="107"/>
      <c r="AE271" s="107"/>
      <c r="AF271" s="107"/>
    </row>
    <row r="272" spans="26:32" s="34" customFormat="1" x14ac:dyDescent="0.15">
      <c r="Z272" s="107"/>
      <c r="AA272" s="107"/>
      <c r="AB272" s="107"/>
      <c r="AC272" s="107"/>
      <c r="AD272" s="107"/>
      <c r="AE272" s="107"/>
      <c r="AF272" s="107"/>
    </row>
    <row r="273" spans="26:32" s="34" customFormat="1" x14ac:dyDescent="0.15">
      <c r="Z273" s="107"/>
      <c r="AA273" s="107"/>
      <c r="AB273" s="107"/>
      <c r="AC273" s="107"/>
      <c r="AD273" s="107"/>
      <c r="AE273" s="107"/>
      <c r="AF273" s="107"/>
    </row>
    <row r="274" spans="26:32" s="34" customFormat="1" x14ac:dyDescent="0.15">
      <c r="Z274" s="107"/>
      <c r="AA274" s="107"/>
      <c r="AB274" s="107"/>
      <c r="AC274" s="107"/>
      <c r="AD274" s="107"/>
      <c r="AE274" s="107"/>
      <c r="AF274" s="107"/>
    </row>
    <row r="275" spans="26:32" s="34" customFormat="1" x14ac:dyDescent="0.15">
      <c r="Z275" s="107"/>
      <c r="AA275" s="107"/>
      <c r="AB275" s="107"/>
      <c r="AC275" s="107"/>
      <c r="AD275" s="107"/>
      <c r="AE275" s="107"/>
      <c r="AF275" s="107"/>
    </row>
    <row r="276" spans="26:32" s="34" customFormat="1" x14ac:dyDescent="0.15">
      <c r="Z276" s="107"/>
      <c r="AA276" s="107"/>
      <c r="AB276" s="107"/>
      <c r="AC276" s="107"/>
      <c r="AD276" s="107"/>
      <c r="AE276" s="107"/>
      <c r="AF276" s="107"/>
    </row>
    <row r="277" spans="26:32" s="34" customFormat="1" x14ac:dyDescent="0.15">
      <c r="Z277" s="107"/>
      <c r="AA277" s="107"/>
      <c r="AB277" s="107"/>
      <c r="AC277" s="107"/>
      <c r="AD277" s="107"/>
      <c r="AE277" s="107"/>
      <c r="AF277" s="107"/>
    </row>
    <row r="278" spans="26:32" s="34" customFormat="1" x14ac:dyDescent="0.15">
      <c r="Z278" s="107"/>
      <c r="AA278" s="107"/>
      <c r="AB278" s="107"/>
      <c r="AC278" s="107"/>
      <c r="AD278" s="107"/>
      <c r="AE278" s="107"/>
      <c r="AF278" s="107"/>
    </row>
    <row r="279" spans="26:32" s="34" customFormat="1" x14ac:dyDescent="0.15">
      <c r="Z279" s="107"/>
      <c r="AA279" s="107"/>
      <c r="AB279" s="107"/>
      <c r="AC279" s="107"/>
      <c r="AD279" s="107"/>
      <c r="AE279" s="107"/>
      <c r="AF279" s="107"/>
    </row>
    <row r="280" spans="26:32" s="34" customFormat="1" x14ac:dyDescent="0.15">
      <c r="Z280" s="107"/>
      <c r="AA280" s="107"/>
      <c r="AB280" s="107"/>
      <c r="AC280" s="107"/>
      <c r="AD280" s="107"/>
      <c r="AE280" s="107"/>
      <c r="AF280" s="107"/>
    </row>
    <row r="281" spans="26:32" s="34" customFormat="1" x14ac:dyDescent="0.15">
      <c r="Z281" s="107"/>
      <c r="AA281" s="107"/>
      <c r="AB281" s="107"/>
      <c r="AC281" s="107"/>
      <c r="AD281" s="107"/>
      <c r="AE281" s="107"/>
      <c r="AF281" s="107"/>
    </row>
    <row r="282" spans="26:32" s="34" customFormat="1" x14ac:dyDescent="0.15">
      <c r="Z282" s="107"/>
      <c r="AA282" s="107"/>
      <c r="AB282" s="107"/>
      <c r="AC282" s="107"/>
      <c r="AD282" s="107"/>
      <c r="AE282" s="107"/>
      <c r="AF282" s="107"/>
    </row>
    <row r="283" spans="26:32" s="34" customFormat="1" x14ac:dyDescent="0.15">
      <c r="Z283" s="107"/>
      <c r="AA283" s="107"/>
      <c r="AB283" s="107"/>
      <c r="AC283" s="107"/>
      <c r="AD283" s="107"/>
      <c r="AE283" s="107"/>
      <c r="AF283" s="107"/>
    </row>
    <row r="284" spans="26:32" s="34" customFormat="1" x14ac:dyDescent="0.15">
      <c r="Z284" s="107"/>
      <c r="AA284" s="107"/>
      <c r="AB284" s="107"/>
      <c r="AC284" s="107"/>
      <c r="AD284" s="107"/>
      <c r="AE284" s="107"/>
      <c r="AF284" s="107"/>
    </row>
    <row r="285" spans="26:32" s="34" customFormat="1" x14ac:dyDescent="0.15">
      <c r="Z285" s="107"/>
      <c r="AA285" s="107"/>
      <c r="AB285" s="107"/>
      <c r="AC285" s="107"/>
      <c r="AD285" s="107"/>
      <c r="AE285" s="107"/>
      <c r="AF285" s="107"/>
    </row>
    <row r="286" spans="26:32" s="34" customFormat="1" x14ac:dyDescent="0.15">
      <c r="Z286" s="107"/>
      <c r="AA286" s="107"/>
      <c r="AB286" s="107"/>
      <c r="AC286" s="107"/>
      <c r="AD286" s="107"/>
      <c r="AE286" s="107"/>
      <c r="AF286" s="107"/>
    </row>
    <row r="287" spans="26:32" s="34" customFormat="1" x14ac:dyDescent="0.15">
      <c r="Z287" s="107"/>
      <c r="AA287" s="107"/>
      <c r="AB287" s="107"/>
      <c r="AC287" s="107"/>
      <c r="AD287" s="107"/>
      <c r="AE287" s="107"/>
      <c r="AF287" s="107"/>
    </row>
    <row r="288" spans="26:32" s="34" customFormat="1" x14ac:dyDescent="0.15">
      <c r="Z288" s="107"/>
      <c r="AA288" s="107"/>
      <c r="AB288" s="107"/>
      <c r="AC288" s="107"/>
      <c r="AD288" s="107"/>
      <c r="AE288" s="107"/>
      <c r="AF288" s="107"/>
    </row>
    <row r="289" spans="26:32" s="34" customFormat="1" x14ac:dyDescent="0.15">
      <c r="Z289" s="107"/>
      <c r="AA289" s="107"/>
      <c r="AB289" s="107"/>
      <c r="AC289" s="107"/>
      <c r="AD289" s="107"/>
      <c r="AE289" s="107"/>
      <c r="AF289" s="107"/>
    </row>
    <row r="290" spans="26:32" s="34" customFormat="1" x14ac:dyDescent="0.15">
      <c r="Z290" s="107"/>
      <c r="AA290" s="107"/>
      <c r="AB290" s="107"/>
      <c r="AC290" s="107"/>
      <c r="AD290" s="107"/>
      <c r="AE290" s="107"/>
      <c r="AF290" s="107"/>
    </row>
    <row r="291" spans="26:32" s="34" customFormat="1" x14ac:dyDescent="0.15">
      <c r="Z291" s="107"/>
      <c r="AA291" s="107"/>
      <c r="AB291" s="107"/>
      <c r="AC291" s="107"/>
      <c r="AD291" s="107"/>
      <c r="AE291" s="107"/>
      <c r="AF291" s="107"/>
    </row>
    <row r="292" spans="26:32" s="34" customFormat="1" x14ac:dyDescent="0.15">
      <c r="Z292" s="107"/>
      <c r="AA292" s="107"/>
      <c r="AB292" s="107"/>
      <c r="AC292" s="107"/>
      <c r="AD292" s="107"/>
      <c r="AE292" s="107"/>
      <c r="AF292" s="107"/>
    </row>
    <row r="293" spans="26:32" s="34" customFormat="1" x14ac:dyDescent="0.15">
      <c r="Z293" s="107"/>
      <c r="AA293" s="107"/>
      <c r="AB293" s="107"/>
      <c r="AC293" s="107"/>
      <c r="AD293" s="107"/>
      <c r="AE293" s="107"/>
      <c r="AF293" s="107"/>
    </row>
    <row r="294" spans="26:32" s="34" customFormat="1" x14ac:dyDescent="0.15">
      <c r="Z294" s="107"/>
      <c r="AA294" s="107"/>
      <c r="AB294" s="107"/>
      <c r="AC294" s="107"/>
      <c r="AD294" s="107"/>
      <c r="AE294" s="107"/>
      <c r="AF294" s="107"/>
    </row>
    <row r="295" spans="26:32" s="34" customFormat="1" x14ac:dyDescent="0.15">
      <c r="Z295" s="107"/>
      <c r="AA295" s="107"/>
      <c r="AB295" s="107"/>
      <c r="AC295" s="107"/>
      <c r="AD295" s="107"/>
      <c r="AE295" s="107"/>
      <c r="AF295" s="107"/>
    </row>
    <row r="296" spans="26:32" s="34" customFormat="1" x14ac:dyDescent="0.15">
      <c r="Z296" s="107"/>
      <c r="AA296" s="107"/>
      <c r="AB296" s="107"/>
      <c r="AC296" s="107"/>
      <c r="AD296" s="107"/>
      <c r="AE296" s="107"/>
      <c r="AF296" s="107"/>
    </row>
    <row r="297" spans="26:32" s="34" customFormat="1" x14ac:dyDescent="0.15">
      <c r="Z297" s="107"/>
      <c r="AA297" s="107"/>
      <c r="AB297" s="107"/>
      <c r="AC297" s="107"/>
      <c r="AD297" s="107"/>
      <c r="AE297" s="107"/>
      <c r="AF297" s="107"/>
    </row>
    <row r="298" spans="26:32" s="34" customFormat="1" x14ac:dyDescent="0.15">
      <c r="Z298" s="107"/>
      <c r="AA298" s="107"/>
      <c r="AB298" s="107"/>
      <c r="AC298" s="107"/>
      <c r="AD298" s="107"/>
      <c r="AE298" s="107"/>
      <c r="AF298" s="107"/>
    </row>
    <row r="299" spans="26:32" s="34" customFormat="1" x14ac:dyDescent="0.15">
      <c r="Z299" s="107"/>
      <c r="AA299" s="107"/>
      <c r="AB299" s="107"/>
      <c r="AC299" s="107"/>
      <c r="AD299" s="107"/>
      <c r="AE299" s="107"/>
      <c r="AF299" s="107"/>
    </row>
    <row r="300" spans="26:32" s="34" customFormat="1" x14ac:dyDescent="0.15">
      <c r="Z300" s="107"/>
      <c r="AA300" s="107"/>
      <c r="AB300" s="107"/>
      <c r="AC300" s="107"/>
      <c r="AD300" s="107"/>
      <c r="AE300" s="107"/>
      <c r="AF300" s="107"/>
    </row>
    <row r="301" spans="26:32" s="34" customFormat="1" x14ac:dyDescent="0.15">
      <c r="Z301" s="107"/>
      <c r="AA301" s="107"/>
      <c r="AB301" s="107"/>
      <c r="AC301" s="107"/>
      <c r="AD301" s="107"/>
      <c r="AE301" s="107"/>
      <c r="AF301" s="107"/>
    </row>
    <row r="302" spans="26:32" s="34" customFormat="1" x14ac:dyDescent="0.15">
      <c r="Z302" s="107"/>
      <c r="AA302" s="107"/>
      <c r="AB302" s="107"/>
      <c r="AC302" s="107"/>
      <c r="AD302" s="107"/>
      <c r="AE302" s="107"/>
      <c r="AF302" s="107"/>
    </row>
    <row r="303" spans="26:32" s="34" customFormat="1" x14ac:dyDescent="0.15">
      <c r="Z303" s="107"/>
      <c r="AA303" s="107"/>
      <c r="AB303" s="107"/>
      <c r="AC303" s="107"/>
      <c r="AD303" s="107"/>
      <c r="AE303" s="107"/>
      <c r="AF303" s="107"/>
    </row>
    <row r="304" spans="26:32" s="34" customFormat="1" x14ac:dyDescent="0.15">
      <c r="Z304" s="107"/>
      <c r="AA304" s="107"/>
      <c r="AB304" s="107"/>
      <c r="AC304" s="107"/>
      <c r="AD304" s="107"/>
      <c r="AE304" s="107"/>
      <c r="AF304" s="107"/>
    </row>
    <row r="305" spans="26:32" s="34" customFormat="1" x14ac:dyDescent="0.15">
      <c r="Z305" s="107"/>
      <c r="AA305" s="107"/>
      <c r="AB305" s="107"/>
      <c r="AC305" s="107"/>
      <c r="AD305" s="107"/>
      <c r="AE305" s="107"/>
      <c r="AF305" s="107"/>
    </row>
    <row r="306" spans="26:32" s="34" customFormat="1" x14ac:dyDescent="0.15">
      <c r="Z306" s="107"/>
      <c r="AA306" s="107"/>
      <c r="AB306" s="107"/>
      <c r="AC306" s="107"/>
      <c r="AD306" s="107"/>
      <c r="AE306" s="107"/>
      <c r="AF306" s="107"/>
    </row>
    <row r="307" spans="26:32" s="34" customFormat="1" x14ac:dyDescent="0.15">
      <c r="Z307" s="107"/>
      <c r="AA307" s="107"/>
      <c r="AB307" s="107"/>
      <c r="AC307" s="107"/>
      <c r="AD307" s="107"/>
      <c r="AE307" s="107"/>
      <c r="AF307" s="107"/>
    </row>
    <row r="308" spans="26:32" s="34" customFormat="1" x14ac:dyDescent="0.15">
      <c r="Z308" s="107"/>
      <c r="AA308" s="107"/>
      <c r="AB308" s="107"/>
      <c r="AC308" s="107"/>
      <c r="AD308" s="107"/>
      <c r="AE308" s="107"/>
      <c r="AF308" s="107"/>
    </row>
    <row r="309" spans="26:32" s="34" customFormat="1" x14ac:dyDescent="0.15">
      <c r="Z309" s="107"/>
      <c r="AA309" s="107"/>
      <c r="AB309" s="107"/>
      <c r="AC309" s="107"/>
      <c r="AD309" s="107"/>
      <c r="AE309" s="107"/>
      <c r="AF309" s="107"/>
    </row>
    <row r="310" spans="26:32" s="34" customFormat="1" x14ac:dyDescent="0.15">
      <c r="Z310" s="107"/>
      <c r="AA310" s="107"/>
      <c r="AB310" s="107"/>
      <c r="AC310" s="107"/>
      <c r="AD310" s="107"/>
      <c r="AE310" s="107"/>
      <c r="AF310" s="107"/>
    </row>
    <row r="311" spans="26:32" s="34" customFormat="1" x14ac:dyDescent="0.15">
      <c r="Z311" s="107"/>
      <c r="AA311" s="107"/>
      <c r="AB311" s="107"/>
      <c r="AC311" s="107"/>
      <c r="AD311" s="107"/>
      <c r="AE311" s="107"/>
      <c r="AF311" s="107"/>
    </row>
    <row r="312" spans="26:32" s="34" customFormat="1" x14ac:dyDescent="0.15">
      <c r="Z312" s="107"/>
      <c r="AA312" s="107"/>
      <c r="AB312" s="107"/>
      <c r="AC312" s="107"/>
      <c r="AD312" s="107"/>
      <c r="AE312" s="107"/>
      <c r="AF312" s="107"/>
    </row>
    <row r="313" spans="26:32" s="34" customFormat="1" x14ac:dyDescent="0.15">
      <c r="Z313" s="107"/>
      <c r="AA313" s="107"/>
      <c r="AB313" s="107"/>
      <c r="AC313" s="107"/>
      <c r="AD313" s="107"/>
      <c r="AE313" s="107"/>
      <c r="AF313" s="107"/>
    </row>
    <row r="314" spans="26:32" s="34" customFormat="1" x14ac:dyDescent="0.15">
      <c r="Z314" s="107"/>
      <c r="AA314" s="107"/>
      <c r="AB314" s="107"/>
      <c r="AC314" s="107"/>
      <c r="AD314" s="107"/>
      <c r="AE314" s="107"/>
      <c r="AF314" s="107"/>
    </row>
    <row r="315" spans="26:32" s="34" customFormat="1" x14ac:dyDescent="0.15">
      <c r="Z315" s="107"/>
      <c r="AA315" s="107"/>
      <c r="AB315" s="107"/>
      <c r="AC315" s="107"/>
      <c r="AD315" s="107"/>
      <c r="AE315" s="107"/>
      <c r="AF315" s="107"/>
    </row>
    <row r="316" spans="26:32" s="34" customFormat="1" x14ac:dyDescent="0.15">
      <c r="Z316" s="107"/>
      <c r="AA316" s="107"/>
      <c r="AB316" s="107"/>
      <c r="AC316" s="107"/>
      <c r="AD316" s="107"/>
      <c r="AE316" s="107"/>
      <c r="AF316" s="107"/>
    </row>
    <row r="317" spans="26:32" s="34" customFormat="1" x14ac:dyDescent="0.15">
      <c r="Z317" s="107"/>
      <c r="AA317" s="107"/>
      <c r="AB317" s="107"/>
      <c r="AC317" s="107"/>
      <c r="AD317" s="107"/>
      <c r="AE317" s="107"/>
      <c r="AF317" s="107"/>
    </row>
    <row r="318" spans="26:32" s="34" customFormat="1" x14ac:dyDescent="0.15">
      <c r="Z318" s="107"/>
      <c r="AA318" s="107"/>
      <c r="AB318" s="107"/>
      <c r="AC318" s="107"/>
      <c r="AD318" s="107"/>
      <c r="AE318" s="107"/>
      <c r="AF318" s="107"/>
    </row>
    <row r="319" spans="26:32" s="34" customFormat="1" x14ac:dyDescent="0.15">
      <c r="Z319" s="107"/>
      <c r="AA319" s="107"/>
      <c r="AB319" s="107"/>
      <c r="AC319" s="107"/>
      <c r="AD319" s="107"/>
      <c r="AE319" s="107"/>
      <c r="AF319" s="107"/>
    </row>
    <row r="320" spans="26:32" s="34" customFormat="1" x14ac:dyDescent="0.15">
      <c r="Z320" s="107"/>
      <c r="AA320" s="107"/>
      <c r="AB320" s="107"/>
      <c r="AC320" s="107"/>
      <c r="AD320" s="107"/>
      <c r="AE320" s="107"/>
      <c r="AF320" s="107"/>
    </row>
    <row r="321" spans="26:32" s="34" customFormat="1" x14ac:dyDescent="0.15">
      <c r="Z321" s="107"/>
      <c r="AA321" s="107"/>
      <c r="AB321" s="107"/>
      <c r="AC321" s="107"/>
      <c r="AD321" s="107"/>
      <c r="AE321" s="107"/>
      <c r="AF321" s="107"/>
    </row>
    <row r="322" spans="26:32" s="34" customFormat="1" x14ac:dyDescent="0.15">
      <c r="Z322" s="107"/>
      <c r="AA322" s="107"/>
      <c r="AB322" s="107"/>
      <c r="AC322" s="107"/>
      <c r="AD322" s="107"/>
      <c r="AE322" s="107"/>
      <c r="AF322" s="107"/>
    </row>
    <row r="323" spans="26:32" s="34" customFormat="1" x14ac:dyDescent="0.15">
      <c r="Z323" s="107"/>
      <c r="AA323" s="107"/>
      <c r="AB323" s="107"/>
      <c r="AC323" s="107"/>
      <c r="AD323" s="107"/>
      <c r="AE323" s="107"/>
      <c r="AF323" s="107"/>
    </row>
    <row r="324" spans="26:32" s="34" customFormat="1" x14ac:dyDescent="0.15">
      <c r="Z324" s="107"/>
      <c r="AA324" s="107"/>
      <c r="AB324" s="107"/>
      <c r="AC324" s="107"/>
      <c r="AD324" s="107"/>
      <c r="AE324" s="107"/>
      <c r="AF324" s="107"/>
    </row>
    <row r="325" spans="26:32" s="34" customFormat="1" x14ac:dyDescent="0.15">
      <c r="Z325" s="107"/>
      <c r="AA325" s="107"/>
      <c r="AB325" s="107"/>
      <c r="AC325" s="107"/>
      <c r="AD325" s="107"/>
      <c r="AE325" s="107"/>
      <c r="AF325" s="107"/>
    </row>
    <row r="326" spans="26:32" s="34" customFormat="1" x14ac:dyDescent="0.15">
      <c r="Z326" s="107"/>
      <c r="AA326" s="107"/>
      <c r="AB326" s="107"/>
      <c r="AC326" s="107"/>
      <c r="AD326" s="107"/>
      <c r="AE326" s="107"/>
      <c r="AF326" s="107"/>
    </row>
    <row r="327" spans="26:32" s="34" customFormat="1" x14ac:dyDescent="0.15">
      <c r="Z327" s="107"/>
      <c r="AA327" s="107"/>
      <c r="AB327" s="107"/>
      <c r="AC327" s="107"/>
      <c r="AD327" s="107"/>
      <c r="AE327" s="107"/>
      <c r="AF327" s="107"/>
    </row>
    <row r="328" spans="26:32" s="34" customFormat="1" x14ac:dyDescent="0.15">
      <c r="Z328" s="107"/>
      <c r="AA328" s="107"/>
      <c r="AB328" s="107"/>
      <c r="AC328" s="107"/>
      <c r="AD328" s="107"/>
      <c r="AE328" s="107"/>
      <c r="AF328" s="107"/>
    </row>
    <row r="329" spans="26:32" s="34" customFormat="1" x14ac:dyDescent="0.15">
      <c r="Z329" s="107"/>
      <c r="AA329" s="107"/>
      <c r="AB329" s="107"/>
      <c r="AC329" s="107"/>
      <c r="AD329" s="107"/>
      <c r="AE329" s="107"/>
      <c r="AF329" s="107"/>
    </row>
    <row r="330" spans="26:32" s="34" customFormat="1" x14ac:dyDescent="0.15">
      <c r="Z330" s="107"/>
      <c r="AA330" s="107"/>
      <c r="AB330" s="107"/>
      <c r="AC330" s="107"/>
      <c r="AD330" s="107"/>
      <c r="AE330" s="107"/>
      <c r="AF330" s="107"/>
    </row>
    <row r="331" spans="26:32" s="34" customFormat="1" x14ac:dyDescent="0.15">
      <c r="Z331" s="107"/>
      <c r="AA331" s="107"/>
      <c r="AB331" s="107"/>
      <c r="AC331" s="107"/>
      <c r="AD331" s="107"/>
      <c r="AE331" s="107"/>
      <c r="AF331" s="107"/>
    </row>
    <row r="332" spans="26:32" s="34" customFormat="1" x14ac:dyDescent="0.15">
      <c r="Z332" s="107"/>
      <c r="AA332" s="107"/>
      <c r="AB332" s="107"/>
      <c r="AC332" s="107"/>
      <c r="AD332" s="107"/>
      <c r="AE332" s="107"/>
      <c r="AF332" s="107"/>
    </row>
    <row r="333" spans="26:32" s="34" customFormat="1" x14ac:dyDescent="0.15">
      <c r="Z333" s="107"/>
      <c r="AA333" s="107"/>
      <c r="AB333" s="107"/>
      <c r="AC333" s="107"/>
      <c r="AD333" s="107"/>
      <c r="AE333" s="107"/>
      <c r="AF333" s="107"/>
    </row>
    <row r="334" spans="26:32" s="34" customFormat="1" x14ac:dyDescent="0.15">
      <c r="Z334" s="107"/>
      <c r="AA334" s="107"/>
      <c r="AB334" s="107"/>
      <c r="AC334" s="107"/>
      <c r="AD334" s="107"/>
      <c r="AE334" s="107"/>
      <c r="AF334" s="107"/>
    </row>
    <row r="335" spans="26:32" s="34" customFormat="1" x14ac:dyDescent="0.15">
      <c r="Z335" s="107"/>
      <c r="AA335" s="107"/>
      <c r="AB335" s="107"/>
      <c r="AC335" s="107"/>
      <c r="AD335" s="107"/>
      <c r="AE335" s="107"/>
      <c r="AF335" s="107"/>
    </row>
    <row r="336" spans="26:32" s="34" customFormat="1" x14ac:dyDescent="0.15">
      <c r="Z336" s="107"/>
      <c r="AA336" s="107"/>
      <c r="AB336" s="107"/>
      <c r="AC336" s="107"/>
      <c r="AD336" s="107"/>
      <c r="AE336" s="107"/>
      <c r="AF336" s="107"/>
    </row>
    <row r="337" spans="26:32" s="34" customFormat="1" x14ac:dyDescent="0.15">
      <c r="Z337" s="107"/>
      <c r="AA337" s="107"/>
      <c r="AB337" s="107"/>
      <c r="AC337" s="107"/>
      <c r="AD337" s="107"/>
      <c r="AE337" s="107"/>
      <c r="AF337" s="107"/>
    </row>
    <row r="338" spans="26:32" s="34" customFormat="1" x14ac:dyDescent="0.15">
      <c r="Z338" s="107"/>
      <c r="AA338" s="107"/>
      <c r="AB338" s="107"/>
      <c r="AC338" s="107"/>
      <c r="AD338" s="107"/>
      <c r="AE338" s="107"/>
      <c r="AF338" s="107"/>
    </row>
    <row r="339" spans="26:32" s="34" customFormat="1" x14ac:dyDescent="0.15">
      <c r="Z339" s="107"/>
      <c r="AA339" s="107"/>
      <c r="AB339" s="107"/>
      <c r="AC339" s="107"/>
      <c r="AD339" s="107"/>
      <c r="AE339" s="107"/>
      <c r="AF339" s="107"/>
    </row>
    <row r="340" spans="26:32" s="34" customFormat="1" x14ac:dyDescent="0.15">
      <c r="Z340" s="107"/>
      <c r="AA340" s="107"/>
      <c r="AB340" s="107"/>
      <c r="AC340" s="107"/>
      <c r="AD340" s="107"/>
      <c r="AE340" s="107"/>
      <c r="AF340" s="107"/>
    </row>
    <row r="341" spans="26:32" s="34" customFormat="1" x14ac:dyDescent="0.15">
      <c r="Z341" s="107"/>
      <c r="AA341" s="107"/>
      <c r="AB341" s="107"/>
      <c r="AC341" s="107"/>
      <c r="AD341" s="107"/>
      <c r="AE341" s="107"/>
      <c r="AF341" s="107"/>
    </row>
    <row r="342" spans="26:32" s="34" customFormat="1" x14ac:dyDescent="0.15">
      <c r="Z342" s="107"/>
      <c r="AA342" s="107"/>
      <c r="AB342" s="107"/>
      <c r="AC342" s="107"/>
      <c r="AD342" s="107"/>
      <c r="AE342" s="107"/>
      <c r="AF342" s="107"/>
    </row>
    <row r="343" spans="26:32" s="34" customFormat="1" x14ac:dyDescent="0.15">
      <c r="Z343" s="107"/>
      <c r="AA343" s="107"/>
      <c r="AB343" s="107"/>
      <c r="AC343" s="107"/>
      <c r="AD343" s="107"/>
      <c r="AE343" s="107"/>
      <c r="AF343" s="107"/>
    </row>
    <row r="344" spans="26:32" s="34" customFormat="1" x14ac:dyDescent="0.15">
      <c r="Z344" s="107"/>
      <c r="AA344" s="107"/>
      <c r="AB344" s="107"/>
      <c r="AC344" s="107"/>
      <c r="AD344" s="107"/>
      <c r="AE344" s="107"/>
      <c r="AF344" s="107"/>
    </row>
    <row r="345" spans="26:32" s="34" customFormat="1" x14ac:dyDescent="0.15">
      <c r="Z345" s="107"/>
      <c r="AA345" s="107"/>
      <c r="AB345" s="107"/>
      <c r="AC345" s="107"/>
      <c r="AD345" s="107"/>
      <c r="AE345" s="107"/>
      <c r="AF345" s="107"/>
    </row>
    <row r="346" spans="26:32" s="34" customFormat="1" x14ac:dyDescent="0.15">
      <c r="Z346" s="107"/>
      <c r="AA346" s="107"/>
      <c r="AB346" s="107"/>
      <c r="AC346" s="107"/>
      <c r="AD346" s="107"/>
      <c r="AE346" s="107"/>
      <c r="AF346" s="107"/>
    </row>
    <row r="347" spans="26:32" s="34" customFormat="1" x14ac:dyDescent="0.15">
      <c r="Z347" s="107"/>
      <c r="AA347" s="107"/>
      <c r="AB347" s="107"/>
      <c r="AC347" s="107"/>
      <c r="AD347" s="107"/>
      <c r="AE347" s="107"/>
      <c r="AF347" s="107"/>
    </row>
    <row r="348" spans="26:32" s="34" customFormat="1" x14ac:dyDescent="0.15">
      <c r="Z348" s="107"/>
      <c r="AA348" s="107"/>
      <c r="AB348" s="107"/>
      <c r="AC348" s="107"/>
      <c r="AD348" s="107"/>
      <c r="AE348" s="107"/>
      <c r="AF348" s="107"/>
    </row>
    <row r="349" spans="26:32" s="34" customFormat="1" x14ac:dyDescent="0.15">
      <c r="Z349" s="107"/>
      <c r="AA349" s="107"/>
      <c r="AB349" s="107"/>
      <c r="AC349" s="107"/>
      <c r="AD349" s="107"/>
      <c r="AE349" s="107"/>
      <c r="AF349" s="107"/>
    </row>
    <row r="350" spans="26:32" s="34" customFormat="1" x14ac:dyDescent="0.15">
      <c r="Z350" s="107"/>
      <c r="AA350" s="107"/>
      <c r="AB350" s="107"/>
      <c r="AC350" s="107"/>
      <c r="AD350" s="107"/>
      <c r="AE350" s="107"/>
      <c r="AF350" s="107"/>
    </row>
    <row r="351" spans="26:32" s="34" customFormat="1" x14ac:dyDescent="0.15">
      <c r="Z351" s="107"/>
      <c r="AA351" s="107"/>
      <c r="AB351" s="107"/>
      <c r="AC351" s="107"/>
      <c r="AD351" s="107"/>
      <c r="AE351" s="107"/>
      <c r="AF351" s="107"/>
    </row>
    <row r="352" spans="26:32" s="34" customFormat="1" x14ac:dyDescent="0.15">
      <c r="Z352" s="107"/>
      <c r="AA352" s="107"/>
      <c r="AB352" s="107"/>
      <c r="AC352" s="107"/>
      <c r="AD352" s="107"/>
      <c r="AE352" s="107"/>
      <c r="AF352" s="107"/>
    </row>
    <row r="353" spans="26:32" s="34" customFormat="1" x14ac:dyDescent="0.15">
      <c r="Z353" s="107"/>
      <c r="AA353" s="107"/>
      <c r="AB353" s="107"/>
      <c r="AC353" s="107"/>
      <c r="AD353" s="107"/>
      <c r="AE353" s="107"/>
      <c r="AF353" s="107"/>
    </row>
    <row r="354" spans="26:32" s="34" customFormat="1" x14ac:dyDescent="0.15">
      <c r="Z354" s="107"/>
      <c r="AA354" s="107"/>
      <c r="AB354" s="107"/>
      <c r="AC354" s="107"/>
      <c r="AD354" s="107"/>
      <c r="AE354" s="107"/>
      <c r="AF354" s="107"/>
    </row>
    <row r="355" spans="26:32" s="34" customFormat="1" x14ac:dyDescent="0.15">
      <c r="Z355" s="107"/>
      <c r="AA355" s="107"/>
      <c r="AB355" s="107"/>
      <c r="AC355" s="107"/>
      <c r="AD355" s="107"/>
      <c r="AE355" s="107"/>
      <c r="AF355" s="107"/>
    </row>
    <row r="356" spans="26:32" s="34" customFormat="1" x14ac:dyDescent="0.15">
      <c r="Z356" s="107"/>
      <c r="AA356" s="107"/>
      <c r="AB356" s="107"/>
      <c r="AC356" s="107"/>
      <c r="AD356" s="107"/>
      <c r="AE356" s="107"/>
      <c r="AF356" s="107"/>
    </row>
    <row r="357" spans="26:32" s="34" customFormat="1" x14ac:dyDescent="0.15">
      <c r="Z357" s="107"/>
      <c r="AA357" s="107"/>
      <c r="AB357" s="107"/>
      <c r="AC357" s="107"/>
      <c r="AD357" s="107"/>
      <c r="AE357" s="107"/>
      <c r="AF357" s="107"/>
    </row>
    <row r="358" spans="26:32" s="34" customFormat="1" x14ac:dyDescent="0.15">
      <c r="Z358" s="107"/>
      <c r="AA358" s="107"/>
      <c r="AB358" s="107"/>
      <c r="AC358" s="107"/>
      <c r="AD358" s="107"/>
      <c r="AE358" s="107"/>
      <c r="AF358" s="107"/>
    </row>
    <row r="359" spans="26:32" s="34" customFormat="1" x14ac:dyDescent="0.15">
      <c r="Z359" s="107"/>
      <c r="AA359" s="107"/>
      <c r="AB359" s="107"/>
      <c r="AC359" s="107"/>
      <c r="AD359" s="107"/>
      <c r="AE359" s="107"/>
      <c r="AF359" s="107"/>
    </row>
    <row r="360" spans="26:32" s="34" customFormat="1" x14ac:dyDescent="0.15">
      <c r="Z360" s="107"/>
      <c r="AA360" s="107"/>
      <c r="AB360" s="107"/>
      <c r="AC360" s="107"/>
      <c r="AD360" s="107"/>
      <c r="AE360" s="107"/>
      <c r="AF360" s="107"/>
    </row>
    <row r="361" spans="26:32" s="34" customFormat="1" x14ac:dyDescent="0.15">
      <c r="Z361" s="107"/>
      <c r="AA361" s="107"/>
      <c r="AB361" s="107"/>
      <c r="AC361" s="107"/>
      <c r="AD361" s="107"/>
      <c r="AE361" s="107"/>
      <c r="AF361" s="107"/>
    </row>
    <row r="362" spans="26:32" s="34" customFormat="1" x14ac:dyDescent="0.15">
      <c r="Z362" s="107"/>
      <c r="AA362" s="107"/>
      <c r="AB362" s="107"/>
      <c r="AC362" s="107"/>
      <c r="AD362" s="107"/>
      <c r="AE362" s="107"/>
      <c r="AF362" s="107"/>
    </row>
    <row r="363" spans="26:32" s="34" customFormat="1" x14ac:dyDescent="0.15">
      <c r="Z363" s="107"/>
      <c r="AA363" s="107"/>
      <c r="AB363" s="107"/>
      <c r="AC363" s="107"/>
      <c r="AD363" s="107"/>
      <c r="AE363" s="107"/>
      <c r="AF363" s="107"/>
    </row>
    <row r="364" spans="26:32" s="34" customFormat="1" x14ac:dyDescent="0.15">
      <c r="Z364" s="107"/>
      <c r="AA364" s="107"/>
      <c r="AB364" s="107"/>
      <c r="AC364" s="107"/>
      <c r="AD364" s="107"/>
      <c r="AE364" s="107"/>
      <c r="AF364" s="107"/>
    </row>
    <row r="365" spans="26:32" s="34" customFormat="1" x14ac:dyDescent="0.15">
      <c r="Z365" s="107"/>
      <c r="AA365" s="107"/>
      <c r="AB365" s="107"/>
      <c r="AC365" s="107"/>
      <c r="AD365" s="107"/>
      <c r="AE365" s="107"/>
      <c r="AF365" s="107"/>
    </row>
    <row r="366" spans="26:32" s="34" customFormat="1" x14ac:dyDescent="0.15">
      <c r="Z366" s="107"/>
      <c r="AA366" s="107"/>
      <c r="AB366" s="107"/>
      <c r="AC366" s="107"/>
      <c r="AD366" s="107"/>
      <c r="AE366" s="107"/>
      <c r="AF366" s="107"/>
    </row>
    <row r="367" spans="26:32" s="34" customFormat="1" x14ac:dyDescent="0.15">
      <c r="Z367" s="107"/>
      <c r="AA367" s="107"/>
      <c r="AB367" s="107"/>
      <c r="AC367" s="107"/>
      <c r="AD367" s="107"/>
      <c r="AE367" s="107"/>
      <c r="AF367" s="107"/>
    </row>
    <row r="368" spans="26:32" s="34" customFormat="1" x14ac:dyDescent="0.15">
      <c r="Z368" s="107"/>
      <c r="AA368" s="107"/>
      <c r="AB368" s="107"/>
      <c r="AC368" s="107"/>
      <c r="AD368" s="107"/>
      <c r="AE368" s="107"/>
      <c r="AF368" s="107"/>
    </row>
    <row r="369" spans="26:32" s="34" customFormat="1" x14ac:dyDescent="0.15">
      <c r="Z369" s="107"/>
      <c r="AA369" s="107"/>
      <c r="AB369" s="107"/>
      <c r="AC369" s="107"/>
      <c r="AD369" s="107"/>
      <c r="AE369" s="107"/>
      <c r="AF369" s="107"/>
    </row>
    <row r="370" spans="26:32" s="34" customFormat="1" x14ac:dyDescent="0.15">
      <c r="Z370" s="107"/>
      <c r="AA370" s="107"/>
      <c r="AB370" s="107"/>
      <c r="AC370" s="107"/>
      <c r="AD370" s="107"/>
      <c r="AE370" s="107"/>
      <c r="AF370" s="107"/>
    </row>
    <row r="371" spans="26:32" s="34" customFormat="1" x14ac:dyDescent="0.15">
      <c r="Z371" s="107"/>
      <c r="AA371" s="107"/>
      <c r="AB371" s="107"/>
      <c r="AC371" s="107"/>
      <c r="AD371" s="107"/>
      <c r="AE371" s="107"/>
      <c r="AF371" s="107"/>
    </row>
    <row r="372" spans="26:32" s="34" customFormat="1" x14ac:dyDescent="0.15">
      <c r="Z372" s="107"/>
      <c r="AA372" s="107"/>
      <c r="AB372" s="107"/>
      <c r="AC372" s="107"/>
      <c r="AD372" s="107"/>
      <c r="AE372" s="107"/>
      <c r="AF372" s="107"/>
    </row>
    <row r="373" spans="26:32" s="34" customFormat="1" x14ac:dyDescent="0.15">
      <c r="Z373" s="107"/>
      <c r="AA373" s="107"/>
      <c r="AB373" s="107"/>
      <c r="AC373" s="107"/>
      <c r="AD373" s="107"/>
      <c r="AE373" s="107"/>
      <c r="AF373" s="107"/>
    </row>
    <row r="374" spans="26:32" s="34" customFormat="1" x14ac:dyDescent="0.15">
      <c r="Z374" s="107"/>
      <c r="AA374" s="107"/>
      <c r="AB374" s="107"/>
      <c r="AC374" s="107"/>
      <c r="AD374" s="107"/>
      <c r="AE374" s="107"/>
      <c r="AF374" s="107"/>
    </row>
    <row r="375" spans="26:32" s="34" customFormat="1" x14ac:dyDescent="0.15">
      <c r="Z375" s="107"/>
      <c r="AA375" s="107"/>
      <c r="AB375" s="107"/>
      <c r="AC375" s="107"/>
      <c r="AD375" s="107"/>
      <c r="AE375" s="107"/>
      <c r="AF375" s="107"/>
    </row>
    <row r="376" spans="26:32" s="34" customFormat="1" x14ac:dyDescent="0.15">
      <c r="Z376" s="107"/>
      <c r="AA376" s="107"/>
      <c r="AB376" s="107"/>
      <c r="AC376" s="107"/>
      <c r="AD376" s="107"/>
      <c r="AE376" s="107"/>
      <c r="AF376" s="107"/>
    </row>
    <row r="377" spans="26:32" s="34" customFormat="1" x14ac:dyDescent="0.15">
      <c r="Z377" s="107"/>
      <c r="AA377" s="107"/>
      <c r="AB377" s="107"/>
      <c r="AC377" s="107"/>
      <c r="AD377" s="107"/>
      <c r="AE377" s="107"/>
      <c r="AF377" s="107"/>
    </row>
    <row r="378" spans="26:32" s="34" customFormat="1" x14ac:dyDescent="0.15">
      <c r="Z378" s="107"/>
      <c r="AA378" s="107"/>
      <c r="AB378" s="107"/>
      <c r="AC378" s="107"/>
      <c r="AD378" s="107"/>
      <c r="AE378" s="107"/>
      <c r="AF378" s="107"/>
    </row>
    <row r="379" spans="26:32" s="34" customFormat="1" x14ac:dyDescent="0.15">
      <c r="Z379" s="107"/>
      <c r="AA379" s="107"/>
      <c r="AB379" s="107"/>
      <c r="AC379" s="107"/>
      <c r="AD379" s="107"/>
      <c r="AE379" s="107"/>
      <c r="AF379" s="107"/>
    </row>
    <row r="380" spans="26:32" s="34" customFormat="1" x14ac:dyDescent="0.15">
      <c r="Z380" s="107"/>
      <c r="AA380" s="107"/>
      <c r="AB380" s="107"/>
      <c r="AC380" s="107"/>
      <c r="AD380" s="107"/>
      <c r="AE380" s="107"/>
      <c r="AF380" s="107"/>
    </row>
  </sheetData>
  <phoneticPr fontId="3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1" manualBreakCount="1">
    <brk id="12" max="4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[1]財政指標!$M$1</f>
        <v>日光市</v>
      </c>
      <c r="P1" s="32" t="str">
        <f>[1]財政指標!$M$1</f>
        <v>日光市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2" t="s">
        <v>181</v>
      </c>
      <c r="P3" s="2" t="s">
        <v>182</v>
      </c>
      <c r="Q3" s="2" t="s">
        <v>250</v>
      </c>
    </row>
    <row r="4" spans="1:17" ht="18" customHeight="1" x14ac:dyDescent="0.15">
      <c r="A4" s="19" t="s">
        <v>75</v>
      </c>
      <c r="B4" s="16">
        <v>145170</v>
      </c>
      <c r="C4" s="17">
        <v>152987</v>
      </c>
      <c r="D4" s="17">
        <v>150291</v>
      </c>
      <c r="E4" s="17">
        <v>165297</v>
      </c>
      <c r="F4" s="17">
        <v>164920</v>
      </c>
      <c r="G4" s="17">
        <v>166623</v>
      </c>
      <c r="H4" s="17">
        <v>156181</v>
      </c>
      <c r="I4" s="17">
        <v>160801</v>
      </c>
      <c r="J4" s="78">
        <v>156955</v>
      </c>
      <c r="K4" s="13">
        <v>145779</v>
      </c>
      <c r="L4" s="52">
        <v>148625</v>
      </c>
      <c r="M4" s="52">
        <v>147740</v>
      </c>
      <c r="N4" s="52">
        <v>160481</v>
      </c>
      <c r="O4" s="52">
        <v>151982</v>
      </c>
      <c r="P4" s="52">
        <v>129757</v>
      </c>
      <c r="Q4" s="52">
        <v>130126</v>
      </c>
    </row>
    <row r="5" spans="1:17" ht="18" customHeight="1" x14ac:dyDescent="0.15">
      <c r="A5" s="19" t="s">
        <v>74</v>
      </c>
      <c r="B5" s="16">
        <v>1389627</v>
      </c>
      <c r="C5" s="17">
        <v>1467755</v>
      </c>
      <c r="D5" s="17">
        <v>1669118</v>
      </c>
      <c r="E5" s="17">
        <v>1687538</v>
      </c>
      <c r="F5" s="17">
        <v>1363561</v>
      </c>
      <c r="G5" s="17">
        <v>1290007</v>
      </c>
      <c r="H5" s="17">
        <v>1374286</v>
      </c>
      <c r="I5" s="17">
        <v>1572077</v>
      </c>
      <c r="J5" s="78">
        <v>1388936</v>
      </c>
      <c r="K5" s="13">
        <v>1283441</v>
      </c>
      <c r="L5" s="52">
        <v>1430975</v>
      </c>
      <c r="M5" s="52">
        <v>1444035</v>
      </c>
      <c r="N5" s="52">
        <v>1289130</v>
      </c>
      <c r="O5" s="52">
        <v>1274765</v>
      </c>
      <c r="P5" s="52">
        <v>1240450</v>
      </c>
      <c r="Q5" s="52">
        <v>1726294</v>
      </c>
    </row>
    <row r="6" spans="1:17" ht="18" customHeight="1" x14ac:dyDescent="0.15">
      <c r="A6" s="19" t="s">
        <v>76</v>
      </c>
      <c r="B6" s="16">
        <v>820394</v>
      </c>
      <c r="C6" s="17">
        <v>1281921</v>
      </c>
      <c r="D6" s="17">
        <v>978640</v>
      </c>
      <c r="E6" s="17">
        <v>1054837</v>
      </c>
      <c r="F6" s="17">
        <v>1110269</v>
      </c>
      <c r="G6" s="17">
        <v>1131849</v>
      </c>
      <c r="H6" s="17">
        <v>1262495</v>
      </c>
      <c r="I6" s="17">
        <v>1245254</v>
      </c>
      <c r="J6" s="78">
        <v>1349761</v>
      </c>
      <c r="K6" s="76">
        <v>1376135</v>
      </c>
      <c r="L6" s="52">
        <v>1652866</v>
      </c>
      <c r="M6" s="52">
        <v>1268399</v>
      </c>
      <c r="N6" s="52">
        <v>1313872</v>
      </c>
      <c r="O6" s="52">
        <v>1420645</v>
      </c>
      <c r="P6" s="52">
        <v>1435034</v>
      </c>
      <c r="Q6" s="52">
        <v>1539542</v>
      </c>
    </row>
    <row r="7" spans="1:17" ht="18" customHeight="1" x14ac:dyDescent="0.15">
      <c r="A7" s="19" t="s">
        <v>85</v>
      </c>
      <c r="B7" s="16">
        <v>1212605</v>
      </c>
      <c r="C7" s="17">
        <v>542906</v>
      </c>
      <c r="D7" s="17">
        <v>680271</v>
      </c>
      <c r="E7" s="17">
        <v>664586</v>
      </c>
      <c r="F7" s="17">
        <v>620010</v>
      </c>
      <c r="G7" s="17">
        <v>588365</v>
      </c>
      <c r="H7" s="17">
        <v>613349</v>
      </c>
      <c r="I7" s="17">
        <v>678305</v>
      </c>
      <c r="J7" s="78">
        <v>725773</v>
      </c>
      <c r="K7" s="13">
        <v>675870</v>
      </c>
      <c r="L7" s="52">
        <v>1157023</v>
      </c>
      <c r="M7" s="52">
        <v>854807</v>
      </c>
      <c r="N7" s="52">
        <v>868791</v>
      </c>
      <c r="O7" s="52">
        <v>1191919</v>
      </c>
      <c r="P7" s="52">
        <v>739864</v>
      </c>
      <c r="Q7" s="52">
        <v>696386</v>
      </c>
    </row>
    <row r="8" spans="1:17" ht="18" customHeight="1" x14ac:dyDescent="0.15">
      <c r="A8" s="19" t="s">
        <v>86</v>
      </c>
      <c r="B8" s="16">
        <v>148920</v>
      </c>
      <c r="C8" s="17">
        <v>155492</v>
      </c>
      <c r="D8" s="17">
        <v>146832</v>
      </c>
      <c r="E8" s="17">
        <v>168517</v>
      </c>
      <c r="F8" s="17">
        <v>166370</v>
      </c>
      <c r="G8" s="17">
        <v>173014</v>
      </c>
      <c r="H8" s="17">
        <v>177971</v>
      </c>
      <c r="I8" s="17">
        <v>191231</v>
      </c>
      <c r="J8" s="78">
        <v>192874</v>
      </c>
      <c r="K8" s="13">
        <v>153141</v>
      </c>
      <c r="L8" s="52">
        <v>128144</v>
      </c>
      <c r="M8" s="52">
        <v>107751</v>
      </c>
      <c r="N8" s="52">
        <v>100053</v>
      </c>
      <c r="O8" s="52">
        <v>82177</v>
      </c>
      <c r="P8" s="52">
        <v>74820</v>
      </c>
      <c r="Q8" s="52">
        <v>71980</v>
      </c>
    </row>
    <row r="9" spans="1:17" ht="18" customHeight="1" x14ac:dyDescent="0.15">
      <c r="A9" s="19" t="s">
        <v>87</v>
      </c>
      <c r="B9" s="16">
        <v>253019</v>
      </c>
      <c r="C9" s="17">
        <v>245404</v>
      </c>
      <c r="D9" s="17">
        <v>295102</v>
      </c>
      <c r="E9" s="17">
        <v>373510</v>
      </c>
      <c r="F9" s="17">
        <v>301936</v>
      </c>
      <c r="G9" s="17">
        <v>255671</v>
      </c>
      <c r="H9" s="17">
        <v>261279</v>
      </c>
      <c r="I9" s="17">
        <v>283101</v>
      </c>
      <c r="J9" s="78">
        <v>251554</v>
      </c>
      <c r="K9" s="13">
        <v>532674</v>
      </c>
      <c r="L9" s="52">
        <v>289760</v>
      </c>
      <c r="M9" s="52">
        <v>217735</v>
      </c>
      <c r="N9" s="52">
        <v>240455</v>
      </c>
      <c r="O9" s="52">
        <v>266832</v>
      </c>
      <c r="P9" s="52">
        <v>278791</v>
      </c>
      <c r="Q9" s="52">
        <v>301072</v>
      </c>
    </row>
    <row r="10" spans="1:17" ht="18" customHeight="1" x14ac:dyDescent="0.15">
      <c r="A10" s="19" t="s">
        <v>88</v>
      </c>
      <c r="B10" s="16">
        <v>609483</v>
      </c>
      <c r="C10" s="17">
        <v>727229</v>
      </c>
      <c r="D10" s="17">
        <v>661162</v>
      </c>
      <c r="E10" s="17">
        <v>645229</v>
      </c>
      <c r="F10" s="17">
        <v>716778</v>
      </c>
      <c r="G10" s="17">
        <v>1023227</v>
      </c>
      <c r="H10" s="17">
        <v>1141819</v>
      </c>
      <c r="I10" s="17">
        <v>871898</v>
      </c>
      <c r="J10" s="78">
        <v>857290</v>
      </c>
      <c r="K10" s="13">
        <v>977523</v>
      </c>
      <c r="L10" s="52">
        <v>858196</v>
      </c>
      <c r="M10" s="52">
        <v>880110</v>
      </c>
      <c r="N10" s="52">
        <v>1010720</v>
      </c>
      <c r="O10" s="52">
        <v>977704</v>
      </c>
      <c r="P10" s="52">
        <v>913884</v>
      </c>
      <c r="Q10" s="52">
        <v>902821</v>
      </c>
    </row>
    <row r="11" spans="1:17" ht="18" customHeight="1" x14ac:dyDescent="0.15">
      <c r="A11" s="19" t="s">
        <v>89</v>
      </c>
      <c r="B11" s="16">
        <v>1137134</v>
      </c>
      <c r="C11" s="17">
        <v>1433487</v>
      </c>
      <c r="D11" s="17">
        <v>1028513</v>
      </c>
      <c r="E11" s="17">
        <v>1330629</v>
      </c>
      <c r="F11" s="17">
        <v>1638223</v>
      </c>
      <c r="G11" s="17">
        <v>1491037</v>
      </c>
      <c r="H11" s="17">
        <v>965724</v>
      </c>
      <c r="I11" s="17">
        <v>1163715</v>
      </c>
      <c r="J11" s="78">
        <v>936542</v>
      </c>
      <c r="K11" s="78">
        <v>1297293</v>
      </c>
      <c r="L11" s="52">
        <v>1703082</v>
      </c>
      <c r="M11" s="52">
        <v>1791028</v>
      </c>
      <c r="N11" s="52">
        <v>1008882</v>
      </c>
      <c r="O11" s="52">
        <v>1018455</v>
      </c>
      <c r="P11" s="52">
        <v>834644</v>
      </c>
      <c r="Q11" s="52">
        <v>683985</v>
      </c>
    </row>
    <row r="12" spans="1:17" ht="18" customHeight="1" x14ac:dyDescent="0.15">
      <c r="A12" s="19" t="s">
        <v>90</v>
      </c>
      <c r="B12" s="16">
        <v>473424</v>
      </c>
      <c r="C12" s="17">
        <v>503401</v>
      </c>
      <c r="D12" s="17">
        <v>504109</v>
      </c>
      <c r="E12" s="17">
        <v>462983</v>
      </c>
      <c r="F12" s="17">
        <v>513170</v>
      </c>
      <c r="G12" s="17">
        <v>529421</v>
      </c>
      <c r="H12" s="17">
        <v>506659</v>
      </c>
      <c r="I12" s="17">
        <v>542880</v>
      </c>
      <c r="J12" s="78">
        <v>538839</v>
      </c>
      <c r="K12" s="78">
        <v>538607</v>
      </c>
      <c r="L12" s="52">
        <v>582720</v>
      </c>
      <c r="M12" s="52">
        <v>548399</v>
      </c>
      <c r="N12" s="52">
        <v>571181</v>
      </c>
      <c r="O12" s="52">
        <v>523443</v>
      </c>
      <c r="P12" s="52">
        <v>523217</v>
      </c>
      <c r="Q12" s="52">
        <v>481449</v>
      </c>
    </row>
    <row r="13" spans="1:17" ht="18" customHeight="1" x14ac:dyDescent="0.15">
      <c r="A13" s="19" t="s">
        <v>91</v>
      </c>
      <c r="B13" s="16">
        <v>751351</v>
      </c>
      <c r="C13" s="17">
        <v>671114</v>
      </c>
      <c r="D13" s="17">
        <v>933234</v>
      </c>
      <c r="E13" s="17">
        <v>1588011</v>
      </c>
      <c r="F13" s="17">
        <v>1164159</v>
      </c>
      <c r="G13" s="17">
        <v>1207984</v>
      </c>
      <c r="H13" s="17">
        <v>1478321</v>
      </c>
      <c r="I13" s="17">
        <v>2175684</v>
      </c>
      <c r="J13" s="78">
        <v>1730816</v>
      </c>
      <c r="K13" s="78">
        <v>2917423</v>
      </c>
      <c r="L13" s="52">
        <v>1017881</v>
      </c>
      <c r="M13" s="52">
        <v>1057463</v>
      </c>
      <c r="N13" s="52">
        <v>1063405</v>
      </c>
      <c r="O13" s="52">
        <v>994691</v>
      </c>
      <c r="P13" s="52">
        <v>958899</v>
      </c>
      <c r="Q13" s="52">
        <v>845753</v>
      </c>
    </row>
    <row r="14" spans="1:17" ht="18" customHeight="1" x14ac:dyDescent="0.15">
      <c r="A14" s="19" t="s">
        <v>92</v>
      </c>
      <c r="B14" s="16">
        <v>0</v>
      </c>
      <c r="C14" s="17">
        <v>4698</v>
      </c>
      <c r="D14" s="17">
        <v>21860</v>
      </c>
      <c r="E14" s="17">
        <v>53515</v>
      </c>
      <c r="F14" s="17">
        <v>54530</v>
      </c>
      <c r="G14" s="17">
        <v>55311</v>
      </c>
      <c r="H14" s="17">
        <v>12768</v>
      </c>
      <c r="I14" s="17">
        <v>4509</v>
      </c>
      <c r="J14" s="78">
        <v>13932</v>
      </c>
      <c r="K14" s="78">
        <v>36738</v>
      </c>
      <c r="L14" s="52">
        <v>24565</v>
      </c>
      <c r="M14" s="52">
        <v>9088</v>
      </c>
      <c r="N14" s="52">
        <v>93883</v>
      </c>
      <c r="O14" s="52">
        <v>111697</v>
      </c>
      <c r="P14" s="52">
        <v>0</v>
      </c>
      <c r="Q14" s="52">
        <v>1</v>
      </c>
    </row>
    <row r="15" spans="1:17" ht="18" customHeight="1" x14ac:dyDescent="0.15">
      <c r="A15" s="19" t="s">
        <v>93</v>
      </c>
      <c r="B15" s="16">
        <v>606319</v>
      </c>
      <c r="C15" s="17">
        <v>656874</v>
      </c>
      <c r="D15" s="17">
        <v>711069</v>
      </c>
      <c r="E15" s="17">
        <v>749085</v>
      </c>
      <c r="F15" s="17">
        <v>785954</v>
      </c>
      <c r="G15" s="17">
        <v>825170</v>
      </c>
      <c r="H15" s="17">
        <v>846845</v>
      </c>
      <c r="I15" s="17">
        <v>862803</v>
      </c>
      <c r="J15" s="78">
        <v>898196</v>
      </c>
      <c r="K15" s="13">
        <v>960886</v>
      </c>
      <c r="L15" s="52">
        <v>969645</v>
      </c>
      <c r="M15" s="52">
        <v>1027709</v>
      </c>
      <c r="N15" s="52">
        <v>1066537</v>
      </c>
      <c r="O15" s="52">
        <v>1088962</v>
      </c>
      <c r="P15" s="52">
        <v>1085420</v>
      </c>
      <c r="Q15" s="52">
        <v>1026057</v>
      </c>
    </row>
    <row r="16" spans="1:17" ht="18" customHeight="1" x14ac:dyDescent="0.15">
      <c r="A16" s="19" t="s">
        <v>72</v>
      </c>
      <c r="B16" s="16">
        <v>0</v>
      </c>
      <c r="C16" s="17">
        <v>0</v>
      </c>
      <c r="D16" s="17">
        <v>0</v>
      </c>
      <c r="E16" s="17">
        <v>0</v>
      </c>
      <c r="F16" s="17">
        <v>50408</v>
      </c>
      <c r="G16" s="17">
        <v>0</v>
      </c>
      <c r="H16" s="17">
        <v>0</v>
      </c>
      <c r="I16" s="17">
        <v>0</v>
      </c>
      <c r="J16" s="78">
        <v>0</v>
      </c>
      <c r="K16" s="13">
        <v>0</v>
      </c>
      <c r="L16" s="52">
        <v>6575</v>
      </c>
      <c r="M16" s="52">
        <v>3156</v>
      </c>
      <c r="N16" s="52">
        <v>6312</v>
      </c>
      <c r="O16" s="52">
        <v>5786</v>
      </c>
      <c r="P16" s="52">
        <v>0</v>
      </c>
      <c r="Q16" s="52">
        <v>1</v>
      </c>
    </row>
    <row r="17" spans="1:17" ht="18" customHeight="1" x14ac:dyDescent="0.15">
      <c r="A17" s="19" t="s">
        <v>95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1</v>
      </c>
    </row>
    <row r="18" spans="1:17" ht="18" customHeight="1" x14ac:dyDescent="0.15">
      <c r="A18" s="19" t="s">
        <v>94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1</v>
      </c>
    </row>
    <row r="19" spans="1:17" ht="18" customHeight="1" x14ac:dyDescent="0.15">
      <c r="A19" s="19" t="s">
        <v>96</v>
      </c>
      <c r="B19" s="16">
        <f t="shared" ref="B19:Q19" si="0">SUM(B4:B18)</f>
        <v>7547446</v>
      </c>
      <c r="C19" s="17">
        <f t="shared" si="0"/>
        <v>7843268</v>
      </c>
      <c r="D19" s="17">
        <f t="shared" si="0"/>
        <v>7780201</v>
      </c>
      <c r="E19" s="17">
        <f t="shared" si="0"/>
        <v>8943737</v>
      </c>
      <c r="F19" s="17">
        <f t="shared" si="0"/>
        <v>8650288</v>
      </c>
      <c r="G19" s="17">
        <f t="shared" si="0"/>
        <v>8737679</v>
      </c>
      <c r="H19" s="17">
        <f t="shared" si="0"/>
        <v>8797697</v>
      </c>
      <c r="I19" s="17">
        <f t="shared" si="0"/>
        <v>9752258</v>
      </c>
      <c r="J19" s="17">
        <f t="shared" si="0"/>
        <v>9041468</v>
      </c>
      <c r="K19" s="17">
        <f t="shared" si="0"/>
        <v>10895510</v>
      </c>
      <c r="L19" s="53">
        <f t="shared" si="0"/>
        <v>9970057</v>
      </c>
      <c r="M19" s="53">
        <f t="shared" si="0"/>
        <v>9357420</v>
      </c>
      <c r="N19" s="53">
        <f t="shared" si="0"/>
        <v>8793702</v>
      </c>
      <c r="O19" s="53">
        <f t="shared" si="0"/>
        <v>9109058</v>
      </c>
      <c r="P19" s="53">
        <f t="shared" si="0"/>
        <v>8214780</v>
      </c>
      <c r="Q19" s="53">
        <f t="shared" si="0"/>
        <v>8405469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[1]財政指標!$M$1</f>
        <v>日光市</v>
      </c>
      <c r="P30" s="32" t="str">
        <f>[1]財政指標!$M$1</f>
        <v>日光市</v>
      </c>
      <c r="Q30" s="32" t="str">
        <f>[1]財政指標!$M$1</f>
        <v>日光市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77" t="s">
        <v>179</v>
      </c>
      <c r="N32" s="77" t="s">
        <v>180</v>
      </c>
      <c r="O32" s="2" t="s">
        <v>181</v>
      </c>
      <c r="P32" s="2" t="s">
        <v>182</v>
      </c>
      <c r="Q32" s="2" t="s">
        <v>250</v>
      </c>
    </row>
    <row r="33" spans="1:17" s="34" customFormat="1" ht="18" customHeight="1" x14ac:dyDescent="0.15">
      <c r="A33" s="19" t="s">
        <v>75</v>
      </c>
      <c r="B33" s="33">
        <f t="shared" ref="B33:Q33" si="1">B4/B$19*100</f>
        <v>1.9234321120018611</v>
      </c>
      <c r="C33" s="33">
        <f t="shared" si="1"/>
        <v>1.9505517343025893</v>
      </c>
      <c r="D33" s="33">
        <f t="shared" si="1"/>
        <v>1.9317110187770214</v>
      </c>
      <c r="E33" s="33">
        <f t="shared" si="1"/>
        <v>1.84818717276682</v>
      </c>
      <c r="F33" s="33">
        <f t="shared" si="1"/>
        <v>1.906526117974338</v>
      </c>
      <c r="G33" s="33">
        <f t="shared" si="1"/>
        <v>1.9069480579453653</v>
      </c>
      <c r="H33" s="33">
        <f t="shared" si="1"/>
        <v>1.7752486815583668</v>
      </c>
      <c r="I33" s="33">
        <f t="shared" si="1"/>
        <v>1.6488591667693779</v>
      </c>
      <c r="J33" s="33">
        <f t="shared" si="1"/>
        <v>1.7359459769143684</v>
      </c>
      <c r="K33" s="33">
        <f t="shared" si="1"/>
        <v>1.3379731650927766</v>
      </c>
      <c r="L33" s="33">
        <f t="shared" si="1"/>
        <v>1.4907136438638213</v>
      </c>
      <c r="M33" s="33">
        <f t="shared" si="1"/>
        <v>1.5788540003547986</v>
      </c>
      <c r="N33" s="33">
        <f t="shared" si="1"/>
        <v>1.8249538135360965</v>
      </c>
      <c r="O33" s="33">
        <f t="shared" si="1"/>
        <v>1.6684710976700334</v>
      </c>
      <c r="P33" s="33">
        <f t="shared" si="1"/>
        <v>1.5795553867541188</v>
      </c>
      <c r="Q33" s="33">
        <f t="shared" si="1"/>
        <v>1.5481111167027086</v>
      </c>
    </row>
    <row r="34" spans="1:17" s="34" customFormat="1" ht="18" customHeight="1" x14ac:dyDescent="0.15">
      <c r="A34" s="19" t="s">
        <v>74</v>
      </c>
      <c r="B34" s="33">
        <f t="shared" ref="B34:L47" si="2">B5/B$19*100</f>
        <v>18.411883967106224</v>
      </c>
      <c r="C34" s="33">
        <f t="shared" si="2"/>
        <v>18.713564294883202</v>
      </c>
      <c r="D34" s="33">
        <f t="shared" si="2"/>
        <v>21.453404609983725</v>
      </c>
      <c r="E34" s="33">
        <f t="shared" si="2"/>
        <v>18.868376831742705</v>
      </c>
      <c r="F34" s="33">
        <f t="shared" si="2"/>
        <v>15.763186150565161</v>
      </c>
      <c r="G34" s="33">
        <f t="shared" si="2"/>
        <v>14.76372615656858</v>
      </c>
      <c r="H34" s="33">
        <f t="shared" si="2"/>
        <v>15.620974443652697</v>
      </c>
      <c r="I34" s="33">
        <f t="shared" si="2"/>
        <v>16.120133409103822</v>
      </c>
      <c r="J34" s="33">
        <f t="shared" si="2"/>
        <v>15.361841683231086</v>
      </c>
      <c r="K34" s="33">
        <f t="shared" si="2"/>
        <v>11.779540379477419</v>
      </c>
      <c r="L34" s="33">
        <f t="shared" si="2"/>
        <v>14.352726368565397</v>
      </c>
      <c r="M34" s="33">
        <f t="shared" ref="M34:Q47" si="3">M5/M$19*100</f>
        <v>15.431978045230416</v>
      </c>
      <c r="N34" s="33">
        <f t="shared" si="3"/>
        <v>14.659696223501776</v>
      </c>
      <c r="O34" s="33">
        <f t="shared" si="3"/>
        <v>13.994476706592494</v>
      </c>
      <c r="P34" s="33">
        <f t="shared" si="3"/>
        <v>15.100221795349359</v>
      </c>
      <c r="Q34" s="33">
        <f t="shared" si="3"/>
        <v>20.537747507010018</v>
      </c>
    </row>
    <row r="35" spans="1:17" s="34" customFormat="1" ht="18" customHeight="1" x14ac:dyDescent="0.15">
      <c r="A35" s="19" t="s">
        <v>76</v>
      </c>
      <c r="B35" s="33">
        <f t="shared" si="2"/>
        <v>10.869822718837604</v>
      </c>
      <c r="C35" s="33">
        <f t="shared" si="2"/>
        <v>16.344220291847737</v>
      </c>
      <c r="D35" s="33">
        <f t="shared" si="2"/>
        <v>12.578595334490716</v>
      </c>
      <c r="E35" s="33">
        <f t="shared" si="2"/>
        <v>11.794141531666238</v>
      </c>
      <c r="F35" s="33">
        <f t="shared" si="2"/>
        <v>12.835052428312213</v>
      </c>
      <c r="G35" s="33">
        <f t="shared" si="2"/>
        <v>12.953657372856108</v>
      </c>
      <c r="H35" s="33">
        <f t="shared" si="2"/>
        <v>14.35028962693305</v>
      </c>
      <c r="I35" s="33">
        <f t="shared" si="2"/>
        <v>12.76887875607885</v>
      </c>
      <c r="J35" s="33">
        <f t="shared" si="2"/>
        <v>14.928560273619285</v>
      </c>
      <c r="K35" s="33">
        <f t="shared" si="2"/>
        <v>12.630294497458127</v>
      </c>
      <c r="L35" s="33">
        <f t="shared" si="2"/>
        <v>16.5783004049024</v>
      </c>
      <c r="M35" s="33">
        <f t="shared" si="3"/>
        <v>13.555007683741884</v>
      </c>
      <c r="N35" s="33">
        <f t="shared" si="3"/>
        <v>14.941056678973203</v>
      </c>
      <c r="O35" s="33">
        <f t="shared" si="3"/>
        <v>15.595959538296936</v>
      </c>
      <c r="P35" s="33">
        <f t="shared" si="3"/>
        <v>17.468927956682954</v>
      </c>
      <c r="Q35" s="33">
        <f t="shared" si="3"/>
        <v>18.315955956770527</v>
      </c>
    </row>
    <row r="36" spans="1:17" s="34" customFormat="1" ht="18" customHeight="1" x14ac:dyDescent="0.15">
      <c r="A36" s="19" t="s">
        <v>85</v>
      </c>
      <c r="B36" s="33">
        <f t="shared" si="2"/>
        <v>16.066428299056394</v>
      </c>
      <c r="C36" s="33">
        <f t="shared" si="2"/>
        <v>6.9219361113250235</v>
      </c>
      <c r="D36" s="33">
        <f t="shared" si="2"/>
        <v>8.7436172921496489</v>
      </c>
      <c r="E36" s="33">
        <f t="shared" si="2"/>
        <v>7.4307417581711093</v>
      </c>
      <c r="F36" s="33">
        <f t="shared" si="2"/>
        <v>7.1675070240435925</v>
      </c>
      <c r="G36" s="33">
        <f t="shared" si="2"/>
        <v>6.7336531818117829</v>
      </c>
      <c r="H36" s="33">
        <f t="shared" si="2"/>
        <v>6.9716995254553549</v>
      </c>
      <c r="I36" s="33">
        <f t="shared" si="2"/>
        <v>6.955363568109048</v>
      </c>
      <c r="J36" s="33">
        <f t="shared" si="2"/>
        <v>8.0271588640251785</v>
      </c>
      <c r="K36" s="33">
        <f t="shared" si="2"/>
        <v>6.2031974639094454</v>
      </c>
      <c r="L36" s="33">
        <f t="shared" si="2"/>
        <v>11.604978787984862</v>
      </c>
      <c r="M36" s="33">
        <f t="shared" si="3"/>
        <v>9.1350714192587272</v>
      </c>
      <c r="N36" s="33">
        <f t="shared" si="3"/>
        <v>9.8796957185949683</v>
      </c>
      <c r="O36" s="33">
        <f t="shared" si="3"/>
        <v>13.084986394861028</v>
      </c>
      <c r="P36" s="33">
        <f t="shared" si="3"/>
        <v>9.0064980437698878</v>
      </c>
      <c r="Q36" s="33">
        <f t="shared" si="3"/>
        <v>8.2849154520705497</v>
      </c>
    </row>
    <row r="37" spans="1:17" s="34" customFormat="1" ht="18" customHeight="1" x14ac:dyDescent="0.15">
      <c r="A37" s="19" t="s">
        <v>86</v>
      </c>
      <c r="B37" s="33">
        <f t="shared" si="2"/>
        <v>1.9731177937543376</v>
      </c>
      <c r="C37" s="33">
        <f t="shared" si="2"/>
        <v>1.9824899518925021</v>
      </c>
      <c r="D37" s="33">
        <f t="shared" si="2"/>
        <v>1.88725201315493</v>
      </c>
      <c r="E37" s="33">
        <f t="shared" si="2"/>
        <v>1.8841900203460813</v>
      </c>
      <c r="F37" s="33">
        <f t="shared" si="2"/>
        <v>1.9232885656523806</v>
      </c>
      <c r="G37" s="33">
        <f t="shared" si="2"/>
        <v>1.9800910516396861</v>
      </c>
      <c r="H37" s="33">
        <f t="shared" si="2"/>
        <v>2.0229271364994728</v>
      </c>
      <c r="I37" s="33">
        <f t="shared" si="2"/>
        <v>1.9608894678545215</v>
      </c>
      <c r="J37" s="33">
        <f t="shared" si="2"/>
        <v>2.13321553535333</v>
      </c>
      <c r="K37" s="33">
        <f t="shared" si="2"/>
        <v>1.4055422830138287</v>
      </c>
      <c r="L37" s="33">
        <f t="shared" si="2"/>
        <v>1.2852885394737463</v>
      </c>
      <c r="M37" s="33">
        <f t="shared" si="3"/>
        <v>1.151503298986259</v>
      </c>
      <c r="N37" s="33">
        <f t="shared" si="3"/>
        <v>1.1377801976914843</v>
      </c>
      <c r="O37" s="33">
        <f t="shared" si="3"/>
        <v>0.90214597382078354</v>
      </c>
      <c r="P37" s="33">
        <f t="shared" si="3"/>
        <v>0.91079736767144104</v>
      </c>
      <c r="Q37" s="33">
        <f t="shared" si="3"/>
        <v>0.85634721869773134</v>
      </c>
    </row>
    <row r="38" spans="1:17" s="34" customFormat="1" ht="18" customHeight="1" x14ac:dyDescent="0.15">
      <c r="A38" s="19" t="s">
        <v>87</v>
      </c>
      <c r="B38" s="33">
        <f t="shared" si="2"/>
        <v>3.3523790696879447</v>
      </c>
      <c r="C38" s="33">
        <f t="shared" si="2"/>
        <v>3.128848842089802</v>
      </c>
      <c r="D38" s="33">
        <f t="shared" si="2"/>
        <v>3.7929868392860286</v>
      </c>
      <c r="E38" s="33">
        <f t="shared" si="2"/>
        <v>4.176218509108665</v>
      </c>
      <c r="F38" s="33">
        <f t="shared" si="2"/>
        <v>3.4904733807706747</v>
      </c>
      <c r="G38" s="33">
        <f t="shared" si="2"/>
        <v>2.9260745330653601</v>
      </c>
      <c r="H38" s="33">
        <f t="shared" si="2"/>
        <v>2.9698567704707268</v>
      </c>
      <c r="I38" s="33">
        <f t="shared" si="2"/>
        <v>2.9029277117155843</v>
      </c>
      <c r="J38" s="33">
        <f t="shared" si="2"/>
        <v>2.7822251873257748</v>
      </c>
      <c r="K38" s="33">
        <f t="shared" si="2"/>
        <v>4.8889313120725877</v>
      </c>
      <c r="L38" s="33">
        <f t="shared" si="2"/>
        <v>2.9063023410999556</v>
      </c>
      <c r="M38" s="33">
        <f t="shared" si="3"/>
        <v>2.3268700133156361</v>
      </c>
      <c r="N38" s="33">
        <f t="shared" si="3"/>
        <v>2.7344001422836479</v>
      </c>
      <c r="O38" s="33">
        <f t="shared" si="3"/>
        <v>2.9293039960882892</v>
      </c>
      <c r="P38" s="33">
        <f t="shared" si="3"/>
        <v>3.3937731746924444</v>
      </c>
      <c r="Q38" s="33">
        <f t="shared" si="3"/>
        <v>3.5818584305051866</v>
      </c>
    </row>
    <row r="39" spans="1:17" s="34" customFormat="1" ht="18" customHeight="1" x14ac:dyDescent="0.15">
      <c r="A39" s="19" t="s">
        <v>88</v>
      </c>
      <c r="B39" s="33">
        <f t="shared" si="2"/>
        <v>8.0753542324118648</v>
      </c>
      <c r="C39" s="33">
        <f t="shared" si="2"/>
        <v>9.2720151855068575</v>
      </c>
      <c r="D39" s="33">
        <f t="shared" si="2"/>
        <v>8.4980066710358759</v>
      </c>
      <c r="E39" s="33">
        <f t="shared" si="2"/>
        <v>7.2143109753786367</v>
      </c>
      <c r="F39" s="33">
        <f t="shared" si="2"/>
        <v>8.2861749805324401</v>
      </c>
      <c r="G39" s="33">
        <f t="shared" si="2"/>
        <v>11.710512597224046</v>
      </c>
      <c r="H39" s="33">
        <f t="shared" si="2"/>
        <v>12.978612470968255</v>
      </c>
      <c r="I39" s="33">
        <f t="shared" si="2"/>
        <v>8.9404730678782283</v>
      </c>
      <c r="J39" s="33">
        <f t="shared" si="2"/>
        <v>9.4817567235763036</v>
      </c>
      <c r="K39" s="33">
        <f t="shared" si="2"/>
        <v>8.9717966391660422</v>
      </c>
      <c r="L39" s="33">
        <f t="shared" si="2"/>
        <v>8.6077341383304038</v>
      </c>
      <c r="M39" s="33">
        <f t="shared" si="3"/>
        <v>9.4054771507530912</v>
      </c>
      <c r="N39" s="33">
        <f t="shared" si="3"/>
        <v>11.493680363514706</v>
      </c>
      <c r="O39" s="33">
        <f t="shared" si="3"/>
        <v>10.733316222160404</v>
      </c>
      <c r="P39" s="33">
        <f t="shared" si="3"/>
        <v>11.124874920569997</v>
      </c>
      <c r="Q39" s="33">
        <f t="shared" si="3"/>
        <v>10.740875970157049</v>
      </c>
    </row>
    <row r="40" spans="1:17" s="34" customFormat="1" ht="18" customHeight="1" x14ac:dyDescent="0.15">
      <c r="A40" s="19" t="s">
        <v>89</v>
      </c>
      <c r="B40" s="33">
        <f t="shared" si="2"/>
        <v>15.066474142378761</v>
      </c>
      <c r="C40" s="33">
        <f t="shared" si="2"/>
        <v>18.276654578168184</v>
      </c>
      <c r="D40" s="33">
        <f t="shared" si="2"/>
        <v>13.219619904421492</v>
      </c>
      <c r="E40" s="33">
        <f t="shared" si="2"/>
        <v>14.877774245821406</v>
      </c>
      <c r="F40" s="33">
        <f t="shared" si="2"/>
        <v>18.938363670666224</v>
      </c>
      <c r="G40" s="33">
        <f t="shared" si="2"/>
        <v>17.064451555155554</v>
      </c>
      <c r="H40" s="33">
        <f t="shared" si="2"/>
        <v>10.977009096812495</v>
      </c>
      <c r="I40" s="33">
        <f t="shared" si="2"/>
        <v>11.932774953246724</v>
      </c>
      <c r="J40" s="33">
        <f t="shared" si="2"/>
        <v>10.35829579886806</v>
      </c>
      <c r="K40" s="33">
        <f t="shared" si="2"/>
        <v>11.90667531854865</v>
      </c>
      <c r="L40" s="33">
        <f t="shared" si="2"/>
        <v>17.081968538394516</v>
      </c>
      <c r="M40" s="33">
        <f t="shared" si="3"/>
        <v>19.140190351614013</v>
      </c>
      <c r="N40" s="33">
        <f t="shared" si="3"/>
        <v>11.472779041181973</v>
      </c>
      <c r="O40" s="33">
        <f t="shared" si="3"/>
        <v>11.180684105864733</v>
      </c>
      <c r="P40" s="33">
        <f t="shared" si="3"/>
        <v>10.160272094931331</v>
      </c>
      <c r="Q40" s="33">
        <f t="shared" si="3"/>
        <v>8.1373805554455085</v>
      </c>
    </row>
    <row r="41" spans="1:17" s="34" customFormat="1" ht="18" customHeight="1" x14ac:dyDescent="0.15">
      <c r="A41" s="19" t="s">
        <v>90</v>
      </c>
      <c r="B41" s="33">
        <f t="shared" si="2"/>
        <v>6.2726384527958201</v>
      </c>
      <c r="C41" s="33">
        <f t="shared" si="2"/>
        <v>6.4182557576765191</v>
      </c>
      <c r="D41" s="33">
        <f t="shared" si="2"/>
        <v>6.4793827306004053</v>
      </c>
      <c r="E41" s="33">
        <f t="shared" si="2"/>
        <v>5.1766168884438351</v>
      </c>
      <c r="F41" s="33">
        <f t="shared" si="2"/>
        <v>5.9324036378904381</v>
      </c>
      <c r="G41" s="33">
        <f t="shared" si="2"/>
        <v>6.0590575597936249</v>
      </c>
      <c r="H41" s="33">
        <f t="shared" si="2"/>
        <v>5.7589957917395882</v>
      </c>
      <c r="I41" s="33">
        <f t="shared" si="2"/>
        <v>5.5667108068715985</v>
      </c>
      <c r="J41" s="33">
        <f t="shared" si="2"/>
        <v>5.959640624730409</v>
      </c>
      <c r="K41" s="33">
        <f t="shared" si="2"/>
        <v>4.9433849356294477</v>
      </c>
      <c r="L41" s="33">
        <f t="shared" si="2"/>
        <v>5.8447007875682155</v>
      </c>
      <c r="M41" s="33">
        <f t="shared" si="3"/>
        <v>5.8605790912452358</v>
      </c>
      <c r="N41" s="33">
        <f t="shared" si="3"/>
        <v>6.4953417798328843</v>
      </c>
      <c r="O41" s="33">
        <f t="shared" si="3"/>
        <v>5.7464009999716765</v>
      </c>
      <c r="P41" s="33">
        <f t="shared" si="3"/>
        <v>6.3692150002799837</v>
      </c>
      <c r="Q41" s="33">
        <f t="shared" si="3"/>
        <v>5.7278065031231451</v>
      </c>
    </row>
    <row r="42" spans="1:17" s="34" customFormat="1" ht="18" customHeight="1" x14ac:dyDescent="0.15">
      <c r="A42" s="19" t="s">
        <v>91</v>
      </c>
      <c r="B42" s="33">
        <f t="shared" si="2"/>
        <v>9.9550364454412783</v>
      </c>
      <c r="C42" s="33">
        <f t="shared" si="2"/>
        <v>8.5565608621304285</v>
      </c>
      <c r="D42" s="33">
        <f t="shared" si="2"/>
        <v>11.994985733659066</v>
      </c>
      <c r="E42" s="33">
        <f t="shared" si="2"/>
        <v>17.755564592295144</v>
      </c>
      <c r="F42" s="33">
        <f t="shared" si="2"/>
        <v>13.458037466498226</v>
      </c>
      <c r="G42" s="33">
        <f t="shared" si="2"/>
        <v>13.824998606609377</v>
      </c>
      <c r="H42" s="33">
        <f t="shared" si="2"/>
        <v>16.803499825011023</v>
      </c>
      <c r="I42" s="33">
        <f t="shared" si="2"/>
        <v>22.309541031420622</v>
      </c>
      <c r="J42" s="33">
        <f t="shared" si="2"/>
        <v>19.143086056379342</v>
      </c>
      <c r="K42" s="33">
        <f t="shared" si="2"/>
        <v>26.776378526567367</v>
      </c>
      <c r="L42" s="33">
        <f t="shared" si="2"/>
        <v>10.209379946373426</v>
      </c>
      <c r="M42" s="33">
        <f t="shared" si="3"/>
        <v>11.300796587093451</v>
      </c>
      <c r="N42" s="33">
        <f t="shared" si="3"/>
        <v>12.092802326028334</v>
      </c>
      <c r="O42" s="33">
        <f t="shared" si="3"/>
        <v>10.919800927823712</v>
      </c>
      <c r="P42" s="33">
        <f t="shared" si="3"/>
        <v>11.672850642378735</v>
      </c>
      <c r="Q42" s="33">
        <f t="shared" si="3"/>
        <v>10.061937055505171</v>
      </c>
    </row>
    <row r="43" spans="1:17" s="34" customFormat="1" ht="18" customHeight="1" x14ac:dyDescent="0.15">
      <c r="A43" s="19" t="s">
        <v>92</v>
      </c>
      <c r="B43" s="33">
        <f t="shared" si="2"/>
        <v>0</v>
      </c>
      <c r="C43" s="33">
        <f t="shared" si="2"/>
        <v>5.989850149198013E-2</v>
      </c>
      <c r="D43" s="33">
        <f t="shared" si="2"/>
        <v>0.28096960476985106</v>
      </c>
      <c r="E43" s="33">
        <f t="shared" si="2"/>
        <v>0.59835167335533235</v>
      </c>
      <c r="F43" s="33">
        <f t="shared" si="2"/>
        <v>0.63038363578183754</v>
      </c>
      <c r="G43" s="33">
        <f t="shared" si="2"/>
        <v>0.63301707467166046</v>
      </c>
      <c r="H43" s="33">
        <f t="shared" si="2"/>
        <v>0.14512888998109391</v>
      </c>
      <c r="I43" s="33">
        <f t="shared" si="2"/>
        <v>4.6235446191025709E-2</v>
      </c>
      <c r="J43" s="33">
        <f t="shared" si="2"/>
        <v>0.15409002166462349</v>
      </c>
      <c r="K43" s="33">
        <f t="shared" si="2"/>
        <v>0.33718476693610488</v>
      </c>
      <c r="L43" s="33">
        <f t="shared" si="2"/>
        <v>0.2463877588663736</v>
      </c>
      <c r="M43" s="33">
        <f t="shared" si="3"/>
        <v>9.7120787567513259E-2</v>
      </c>
      <c r="N43" s="33">
        <f t="shared" si="3"/>
        <v>1.0676163463351385</v>
      </c>
      <c r="O43" s="33">
        <f t="shared" si="3"/>
        <v>1.2262190009109613</v>
      </c>
      <c r="P43" s="33">
        <f t="shared" si="3"/>
        <v>0</v>
      </c>
      <c r="Q43" s="33">
        <f t="shared" si="3"/>
        <v>1.1897016097495571E-5</v>
      </c>
    </row>
    <row r="44" spans="1:17" s="34" customFormat="1" ht="18" customHeight="1" x14ac:dyDescent="0.15">
      <c r="A44" s="19" t="s">
        <v>93</v>
      </c>
      <c r="B44" s="33">
        <f t="shared" si="2"/>
        <v>8.0334327665279091</v>
      </c>
      <c r="C44" s="33">
        <f t="shared" si="2"/>
        <v>8.3750038886851765</v>
      </c>
      <c r="D44" s="33">
        <f t="shared" si="2"/>
        <v>9.1394682476712372</v>
      </c>
      <c r="E44" s="33">
        <f t="shared" si="2"/>
        <v>8.375525800904029</v>
      </c>
      <c r="F44" s="33">
        <f t="shared" si="2"/>
        <v>9.085870898171251</v>
      </c>
      <c r="G44" s="33">
        <f t="shared" si="2"/>
        <v>9.4438122526588586</v>
      </c>
      <c r="H44" s="33">
        <f t="shared" si="2"/>
        <v>9.6257577409178783</v>
      </c>
      <c r="I44" s="33">
        <f t="shared" si="2"/>
        <v>8.8472126147606023</v>
      </c>
      <c r="J44" s="33">
        <f t="shared" si="2"/>
        <v>9.9341832543122432</v>
      </c>
      <c r="K44" s="33">
        <f t="shared" si="2"/>
        <v>8.8191007121282077</v>
      </c>
      <c r="L44" s="33">
        <f t="shared" si="2"/>
        <v>9.7255712780779486</v>
      </c>
      <c r="M44" s="33">
        <f t="shared" si="3"/>
        <v>10.982824325508526</v>
      </c>
      <c r="N44" s="33">
        <f t="shared" si="3"/>
        <v>12.128418725128506</v>
      </c>
      <c r="O44" s="33">
        <f t="shared" si="3"/>
        <v>11.954715844382592</v>
      </c>
      <c r="P44" s="33">
        <f t="shared" si="3"/>
        <v>13.213013616919747</v>
      </c>
      <c r="Q44" s="33">
        <f t="shared" si="3"/>
        <v>12.207016645948013</v>
      </c>
    </row>
    <row r="45" spans="1:17" s="34" customFormat="1" ht="18" customHeight="1" x14ac:dyDescent="0.15">
      <c r="A45" s="19" t="s">
        <v>72</v>
      </c>
      <c r="B45" s="33">
        <f t="shared" si="2"/>
        <v>0</v>
      </c>
      <c r="C45" s="33">
        <f t="shared" si="2"/>
        <v>0</v>
      </c>
      <c r="D45" s="33">
        <f t="shared" si="2"/>
        <v>0</v>
      </c>
      <c r="E45" s="33">
        <f t="shared" si="2"/>
        <v>0</v>
      </c>
      <c r="F45" s="33">
        <f t="shared" si="2"/>
        <v>0.58273204314122262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6.5947466498937762E-2</v>
      </c>
      <c r="M45" s="33">
        <f t="shared" si="3"/>
        <v>3.3727245330443648E-2</v>
      </c>
      <c r="N45" s="33">
        <f t="shared" si="3"/>
        <v>7.1778643397285929E-2</v>
      </c>
      <c r="O45" s="33">
        <f t="shared" si="3"/>
        <v>6.351919155636071E-2</v>
      </c>
      <c r="P45" s="33">
        <f t="shared" si="3"/>
        <v>0</v>
      </c>
      <c r="Q45" s="33">
        <f t="shared" si="3"/>
        <v>1.1897016097495571E-5</v>
      </c>
    </row>
    <row r="46" spans="1:17" s="34" customFormat="1" ht="18" customHeight="1" x14ac:dyDescent="0.15">
      <c r="A46" s="19" t="s">
        <v>95</v>
      </c>
      <c r="B46" s="33">
        <f t="shared" si="2"/>
        <v>0</v>
      </c>
      <c r="C46" s="33">
        <f t="shared" si="2"/>
        <v>0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1.1897016097495571E-5</v>
      </c>
    </row>
    <row r="47" spans="1:17" s="34" customFormat="1" ht="18" customHeight="1" x14ac:dyDescent="0.15">
      <c r="A47" s="19" t="s">
        <v>94</v>
      </c>
      <c r="B47" s="33">
        <f t="shared" si="2"/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1.1897016097495571E-5</v>
      </c>
    </row>
    <row r="48" spans="1:17" s="34" customFormat="1" ht="18" customHeight="1" x14ac:dyDescent="0.15">
      <c r="A48" s="19" t="s">
        <v>96</v>
      </c>
      <c r="B48" s="33">
        <f t="shared" ref="B48:L48" si="4">SUM(B33:B47)</f>
        <v>100</v>
      </c>
      <c r="C48" s="30">
        <f t="shared" si="4"/>
        <v>100</v>
      </c>
      <c r="D48" s="30">
        <f t="shared" si="4"/>
        <v>99.999999999999986</v>
      </c>
      <c r="E48" s="30">
        <f t="shared" si="4"/>
        <v>100</v>
      </c>
      <c r="F48" s="30">
        <f t="shared" si="4"/>
        <v>100</v>
      </c>
      <c r="G48" s="30">
        <f t="shared" si="4"/>
        <v>99.999999999999986</v>
      </c>
      <c r="H48" s="30">
        <f t="shared" si="4"/>
        <v>100.00000000000001</v>
      </c>
      <c r="I48" s="30">
        <f t="shared" si="4"/>
        <v>100</v>
      </c>
      <c r="J48" s="30">
        <f t="shared" si="4"/>
        <v>100.00000000000003</v>
      </c>
      <c r="K48" s="30">
        <f t="shared" si="4"/>
        <v>100.00000000000001</v>
      </c>
      <c r="L48" s="30">
        <f t="shared" si="4"/>
        <v>100.00000000000001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100</v>
      </c>
      <c r="Q48" s="30">
        <f>SUM(Q33:Q47)</f>
        <v>99.999999999999986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[2]財政指標!$M$1</f>
        <v>今市市</v>
      </c>
      <c r="P1" s="32" t="str">
        <f>[2]財政指標!$M$1</f>
        <v>今市市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9" t="s">
        <v>75</v>
      </c>
      <c r="B4" s="16">
        <v>208996</v>
      </c>
      <c r="C4" s="17">
        <v>224539</v>
      </c>
      <c r="D4" s="17">
        <v>233455</v>
      </c>
      <c r="E4" s="17">
        <v>258418</v>
      </c>
      <c r="F4" s="17">
        <v>249315</v>
      </c>
      <c r="G4" s="17">
        <v>256749</v>
      </c>
      <c r="H4" s="17">
        <v>256960</v>
      </c>
      <c r="I4" s="17">
        <v>261929</v>
      </c>
      <c r="J4" s="78">
        <v>273634</v>
      </c>
      <c r="K4" s="13">
        <v>273247</v>
      </c>
      <c r="L4" s="52">
        <v>261407</v>
      </c>
      <c r="M4" s="52">
        <v>269264</v>
      </c>
      <c r="N4" s="52">
        <v>269802</v>
      </c>
      <c r="O4" s="52">
        <v>257586</v>
      </c>
      <c r="P4" s="52">
        <v>242101</v>
      </c>
      <c r="Q4" s="52">
        <v>248484</v>
      </c>
    </row>
    <row r="5" spans="1:17" ht="18" customHeight="1" x14ac:dyDescent="0.15">
      <c r="A5" s="19" t="s">
        <v>74</v>
      </c>
      <c r="B5" s="16">
        <v>2152294</v>
      </c>
      <c r="C5" s="17">
        <v>2411384</v>
      </c>
      <c r="D5" s="17">
        <v>2329652</v>
      </c>
      <c r="E5" s="17">
        <v>2648720</v>
      </c>
      <c r="F5" s="17">
        <v>2183622</v>
      </c>
      <c r="G5" s="17">
        <v>2578175</v>
      </c>
      <c r="H5" s="17">
        <v>2704716</v>
      </c>
      <c r="I5" s="17">
        <v>2362862</v>
      </c>
      <c r="J5" s="78">
        <v>2271228</v>
      </c>
      <c r="K5" s="13">
        <v>2232960</v>
      </c>
      <c r="L5" s="52">
        <v>2945584</v>
      </c>
      <c r="M5" s="52">
        <v>2653803</v>
      </c>
      <c r="N5" s="52">
        <v>2603089</v>
      </c>
      <c r="O5" s="52">
        <v>2345614</v>
      </c>
      <c r="P5" s="52">
        <v>2589655</v>
      </c>
      <c r="Q5" s="52">
        <v>2573423</v>
      </c>
    </row>
    <row r="6" spans="1:17" ht="18" customHeight="1" x14ac:dyDescent="0.15">
      <c r="A6" s="19" t="s">
        <v>76</v>
      </c>
      <c r="B6" s="16">
        <v>1812190</v>
      </c>
      <c r="C6" s="17">
        <v>1851521</v>
      </c>
      <c r="D6" s="17">
        <v>2077324</v>
      </c>
      <c r="E6" s="17">
        <v>2491042</v>
      </c>
      <c r="F6" s="17">
        <v>2585095</v>
      </c>
      <c r="G6" s="17">
        <v>2619936</v>
      </c>
      <c r="H6" s="17">
        <v>2696708</v>
      </c>
      <c r="I6" s="17">
        <v>2803166</v>
      </c>
      <c r="J6" s="78">
        <v>3271900</v>
      </c>
      <c r="K6" s="76">
        <v>3569636</v>
      </c>
      <c r="L6" s="52">
        <v>4003963</v>
      </c>
      <c r="M6" s="52">
        <v>3412119</v>
      </c>
      <c r="N6" s="52">
        <v>3685968</v>
      </c>
      <c r="O6" s="52">
        <v>3862924</v>
      </c>
      <c r="P6" s="52">
        <v>4331507</v>
      </c>
      <c r="Q6" s="52">
        <v>4444757</v>
      </c>
    </row>
    <row r="7" spans="1:17" ht="18" customHeight="1" x14ac:dyDescent="0.15">
      <c r="A7" s="19" t="s">
        <v>85</v>
      </c>
      <c r="B7" s="16">
        <v>1188649</v>
      </c>
      <c r="C7" s="17">
        <v>842845</v>
      </c>
      <c r="D7" s="17">
        <v>1042556</v>
      </c>
      <c r="E7" s="17">
        <v>1501028</v>
      </c>
      <c r="F7" s="17">
        <v>1607609</v>
      </c>
      <c r="G7" s="17">
        <v>1684093</v>
      </c>
      <c r="H7" s="17">
        <v>2957084</v>
      </c>
      <c r="I7" s="17">
        <v>1505282</v>
      </c>
      <c r="J7" s="78">
        <v>1610919</v>
      </c>
      <c r="K7" s="13">
        <v>1912597</v>
      </c>
      <c r="L7" s="52">
        <v>1812046</v>
      </c>
      <c r="M7" s="52">
        <v>2810370</v>
      </c>
      <c r="N7" s="52">
        <v>1796128</v>
      </c>
      <c r="O7" s="52">
        <v>1921480</v>
      </c>
      <c r="P7" s="52">
        <v>1625817</v>
      </c>
      <c r="Q7" s="52">
        <v>1594499</v>
      </c>
    </row>
    <row r="8" spans="1:17" ht="18" customHeight="1" x14ac:dyDescent="0.15">
      <c r="A8" s="19" t="s">
        <v>86</v>
      </c>
      <c r="B8" s="16">
        <v>36197</v>
      </c>
      <c r="C8" s="17">
        <v>52930</v>
      </c>
      <c r="D8" s="17">
        <v>33918</v>
      </c>
      <c r="E8" s="17">
        <v>38107</v>
      </c>
      <c r="F8" s="17">
        <v>34843</v>
      </c>
      <c r="G8" s="17">
        <v>38518</v>
      </c>
      <c r="H8" s="17">
        <v>64966</v>
      </c>
      <c r="I8" s="17">
        <v>64196</v>
      </c>
      <c r="J8" s="78">
        <v>72952</v>
      </c>
      <c r="K8" s="13">
        <v>66828</v>
      </c>
      <c r="L8" s="52">
        <v>72300</v>
      </c>
      <c r="M8" s="52">
        <v>52899</v>
      </c>
      <c r="N8" s="52">
        <v>49412</v>
      </c>
      <c r="O8" s="52">
        <v>44261</v>
      </c>
      <c r="P8" s="52">
        <v>45282</v>
      </c>
      <c r="Q8" s="52">
        <v>30682</v>
      </c>
    </row>
    <row r="9" spans="1:17" ht="18" customHeight="1" x14ac:dyDescent="0.15">
      <c r="A9" s="19" t="s">
        <v>87</v>
      </c>
      <c r="B9" s="16">
        <v>916076</v>
      </c>
      <c r="C9" s="17">
        <v>929807</v>
      </c>
      <c r="D9" s="17">
        <v>1500376</v>
      </c>
      <c r="E9" s="17">
        <v>988071</v>
      </c>
      <c r="F9" s="17">
        <v>1160304</v>
      </c>
      <c r="G9" s="17">
        <v>1036207</v>
      </c>
      <c r="H9" s="17">
        <v>1053441</v>
      </c>
      <c r="I9" s="17">
        <v>1102929</v>
      </c>
      <c r="J9" s="78">
        <v>1355493</v>
      </c>
      <c r="K9" s="13">
        <v>1564696</v>
      </c>
      <c r="L9" s="52">
        <v>1358780</v>
      </c>
      <c r="M9" s="52">
        <v>1297855</v>
      </c>
      <c r="N9" s="52">
        <v>1276185</v>
      </c>
      <c r="O9" s="52">
        <v>926955</v>
      </c>
      <c r="P9" s="52">
        <v>880982</v>
      </c>
      <c r="Q9" s="52">
        <v>775820</v>
      </c>
    </row>
    <row r="10" spans="1:17" ht="18" customHeight="1" x14ac:dyDescent="0.15">
      <c r="A10" s="19" t="s">
        <v>88</v>
      </c>
      <c r="B10" s="16">
        <v>659975</v>
      </c>
      <c r="C10" s="17">
        <v>689285</v>
      </c>
      <c r="D10" s="17">
        <v>878690</v>
      </c>
      <c r="E10" s="17">
        <v>810413</v>
      </c>
      <c r="F10" s="17">
        <v>816647</v>
      </c>
      <c r="G10" s="17">
        <v>804334</v>
      </c>
      <c r="H10" s="17">
        <v>1347517</v>
      </c>
      <c r="I10" s="17">
        <v>980530</v>
      </c>
      <c r="J10" s="78">
        <v>795210</v>
      </c>
      <c r="K10" s="13">
        <v>832075</v>
      </c>
      <c r="L10" s="52">
        <v>759531</v>
      </c>
      <c r="M10" s="52">
        <v>767202</v>
      </c>
      <c r="N10" s="52">
        <v>778813</v>
      </c>
      <c r="O10" s="52">
        <v>624163</v>
      </c>
      <c r="P10" s="52">
        <v>688009</v>
      </c>
      <c r="Q10" s="52">
        <v>712208</v>
      </c>
    </row>
    <row r="11" spans="1:17" ht="18" customHeight="1" x14ac:dyDescent="0.15">
      <c r="A11" s="19" t="s">
        <v>89</v>
      </c>
      <c r="B11" s="16">
        <v>2645017</v>
      </c>
      <c r="C11" s="17">
        <v>3895088</v>
      </c>
      <c r="D11" s="17">
        <v>4145961</v>
      </c>
      <c r="E11" s="17">
        <v>5018000</v>
      </c>
      <c r="F11" s="17">
        <v>5087640</v>
      </c>
      <c r="G11" s="17">
        <v>4705225</v>
      </c>
      <c r="H11" s="17">
        <v>5229088</v>
      </c>
      <c r="I11" s="17">
        <v>4490216</v>
      </c>
      <c r="J11" s="78">
        <v>4708078</v>
      </c>
      <c r="K11" s="78">
        <v>4844017</v>
      </c>
      <c r="L11" s="52">
        <v>4549150</v>
      </c>
      <c r="M11" s="52">
        <v>4190941</v>
      </c>
      <c r="N11" s="52">
        <v>4332950</v>
      </c>
      <c r="O11" s="52">
        <v>3802170</v>
      </c>
      <c r="P11" s="52">
        <v>3304175</v>
      </c>
      <c r="Q11" s="52">
        <v>3106382</v>
      </c>
    </row>
    <row r="12" spans="1:17" ht="18" customHeight="1" x14ac:dyDescent="0.15">
      <c r="A12" s="19" t="s">
        <v>90</v>
      </c>
      <c r="B12" s="16">
        <v>410943</v>
      </c>
      <c r="C12" s="17">
        <v>444180</v>
      </c>
      <c r="D12" s="17">
        <v>454014</v>
      </c>
      <c r="E12" s="17">
        <v>512389</v>
      </c>
      <c r="F12" s="17">
        <v>581117</v>
      </c>
      <c r="G12" s="17">
        <v>668670</v>
      </c>
      <c r="H12" s="17">
        <v>648422</v>
      </c>
      <c r="I12" s="17">
        <v>912145</v>
      </c>
      <c r="J12" s="78">
        <v>722874</v>
      </c>
      <c r="K12" s="78">
        <v>716576</v>
      </c>
      <c r="L12" s="52">
        <v>770907</v>
      </c>
      <c r="M12" s="52">
        <v>699853</v>
      </c>
      <c r="N12" s="52">
        <v>886575</v>
      </c>
      <c r="O12" s="52">
        <v>1457598</v>
      </c>
      <c r="P12" s="52">
        <v>1128555</v>
      </c>
      <c r="Q12" s="52">
        <v>676374</v>
      </c>
    </row>
    <row r="13" spans="1:17" ht="18" customHeight="1" x14ac:dyDescent="0.15">
      <c r="A13" s="19" t="s">
        <v>91</v>
      </c>
      <c r="B13" s="16">
        <v>2989373</v>
      </c>
      <c r="C13" s="17">
        <v>2453341</v>
      </c>
      <c r="D13" s="17">
        <v>3600334</v>
      </c>
      <c r="E13" s="17">
        <v>2743078</v>
      </c>
      <c r="F13" s="17">
        <v>3005573</v>
      </c>
      <c r="G13" s="17">
        <v>2659789</v>
      </c>
      <c r="H13" s="17">
        <v>1822184</v>
      </c>
      <c r="I13" s="17">
        <v>2533994</v>
      </c>
      <c r="J13" s="78">
        <v>2625017</v>
      </c>
      <c r="K13" s="78">
        <v>2219607</v>
      </c>
      <c r="L13" s="52">
        <v>1810830</v>
      </c>
      <c r="M13" s="52">
        <v>1969474</v>
      </c>
      <c r="N13" s="52">
        <v>1921818</v>
      </c>
      <c r="O13" s="52">
        <v>1917790</v>
      </c>
      <c r="P13" s="52">
        <v>2024080</v>
      </c>
      <c r="Q13" s="52">
        <v>1899691</v>
      </c>
    </row>
    <row r="14" spans="1:17" ht="18" customHeight="1" x14ac:dyDescent="0.15">
      <c r="A14" s="19" t="s">
        <v>92</v>
      </c>
      <c r="B14" s="16">
        <v>21424</v>
      </c>
      <c r="C14" s="17">
        <v>137160</v>
      </c>
      <c r="D14" s="17">
        <v>114243</v>
      </c>
      <c r="E14" s="17">
        <v>76317</v>
      </c>
      <c r="F14" s="17">
        <v>201914</v>
      </c>
      <c r="G14" s="17">
        <v>453581</v>
      </c>
      <c r="H14" s="17">
        <v>171415</v>
      </c>
      <c r="I14" s="17">
        <v>103731</v>
      </c>
      <c r="J14" s="78">
        <v>378179</v>
      </c>
      <c r="K14" s="78">
        <v>543459</v>
      </c>
      <c r="L14" s="52">
        <v>107744</v>
      </c>
      <c r="M14" s="52">
        <v>21545</v>
      </c>
      <c r="N14" s="52">
        <v>93888</v>
      </c>
      <c r="O14" s="52">
        <v>43036</v>
      </c>
      <c r="P14" s="52">
        <v>1169</v>
      </c>
      <c r="Q14" s="52">
        <v>1317</v>
      </c>
    </row>
    <row r="15" spans="1:17" ht="18" customHeight="1" x14ac:dyDescent="0.15">
      <c r="A15" s="19" t="s">
        <v>93</v>
      </c>
      <c r="B15" s="16">
        <v>972043</v>
      </c>
      <c r="C15" s="17">
        <v>1047298</v>
      </c>
      <c r="D15" s="17">
        <v>1111099</v>
      </c>
      <c r="E15" s="17">
        <v>1240355</v>
      </c>
      <c r="F15" s="17">
        <v>1378916</v>
      </c>
      <c r="G15" s="17">
        <v>1561048</v>
      </c>
      <c r="H15" s="17">
        <v>1735251</v>
      </c>
      <c r="I15" s="17">
        <v>1938293</v>
      </c>
      <c r="J15" s="78">
        <v>2405850</v>
      </c>
      <c r="K15" s="13">
        <v>2218782</v>
      </c>
      <c r="L15" s="52">
        <v>2406213</v>
      </c>
      <c r="M15" s="52">
        <v>2507700</v>
      </c>
      <c r="N15" s="52">
        <v>2585678</v>
      </c>
      <c r="O15" s="52">
        <v>2602337</v>
      </c>
      <c r="P15" s="52">
        <v>2658101</v>
      </c>
      <c r="Q15" s="52">
        <v>2609583</v>
      </c>
    </row>
    <row r="16" spans="1:17" ht="18" customHeight="1" x14ac:dyDescent="0.15">
      <c r="A16" s="19" t="s">
        <v>72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12426</v>
      </c>
      <c r="I16" s="17">
        <v>0</v>
      </c>
      <c r="J16" s="78">
        <v>0</v>
      </c>
      <c r="K16" s="13">
        <v>0</v>
      </c>
      <c r="L16" s="52">
        <v>152550</v>
      </c>
      <c r="M16" s="52">
        <v>9552</v>
      </c>
      <c r="N16" s="52">
        <v>19104</v>
      </c>
      <c r="O16" s="52">
        <v>17512</v>
      </c>
      <c r="P16" s="52">
        <v>0</v>
      </c>
      <c r="Q16" s="52">
        <v>1</v>
      </c>
    </row>
    <row r="17" spans="1:17" ht="18" customHeight="1" x14ac:dyDescent="0.15">
      <c r="A17" s="19" t="s">
        <v>95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1</v>
      </c>
    </row>
    <row r="18" spans="1:17" ht="18" customHeight="1" x14ac:dyDescent="0.15">
      <c r="A18" s="19" t="s">
        <v>94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1</v>
      </c>
    </row>
    <row r="19" spans="1:17" ht="18" customHeight="1" x14ac:dyDescent="0.15">
      <c r="A19" s="19" t="s">
        <v>96</v>
      </c>
      <c r="B19" s="16">
        <f t="shared" ref="B19:Q19" si="0">SUM(B4:B18)</f>
        <v>14013177</v>
      </c>
      <c r="C19" s="17">
        <f t="shared" si="0"/>
        <v>14979378</v>
      </c>
      <c r="D19" s="17">
        <f t="shared" si="0"/>
        <v>17521622</v>
      </c>
      <c r="E19" s="17">
        <f t="shared" si="0"/>
        <v>18325938</v>
      </c>
      <c r="F19" s="17">
        <f t="shared" si="0"/>
        <v>18892595</v>
      </c>
      <c r="G19" s="17">
        <f t="shared" si="0"/>
        <v>19066325</v>
      </c>
      <c r="H19" s="17">
        <f t="shared" si="0"/>
        <v>20700178</v>
      </c>
      <c r="I19" s="17">
        <f t="shared" si="0"/>
        <v>19059273</v>
      </c>
      <c r="J19" s="17">
        <f t="shared" si="0"/>
        <v>20491334</v>
      </c>
      <c r="K19" s="17">
        <f t="shared" si="0"/>
        <v>20994480</v>
      </c>
      <c r="L19" s="53">
        <f t="shared" si="0"/>
        <v>21011005</v>
      </c>
      <c r="M19" s="53">
        <f t="shared" si="0"/>
        <v>20662577</v>
      </c>
      <c r="N19" s="53">
        <f t="shared" si="0"/>
        <v>20299410</v>
      </c>
      <c r="O19" s="53">
        <f t="shared" si="0"/>
        <v>19823426</v>
      </c>
      <c r="P19" s="53">
        <f t="shared" si="0"/>
        <v>19519433</v>
      </c>
      <c r="Q19" s="53">
        <f t="shared" si="0"/>
        <v>18673223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[2]財政指標!$M$1</f>
        <v>今市市</v>
      </c>
      <c r="N30" s="32"/>
      <c r="P30" s="32"/>
      <c r="Q30" s="32" t="str">
        <f>[2]財政指標!$M$1</f>
        <v>今市市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77" t="s">
        <v>179</v>
      </c>
      <c r="N32" s="77" t="s">
        <v>180</v>
      </c>
      <c r="O32" s="2" t="s">
        <v>181</v>
      </c>
      <c r="P32" s="2" t="s">
        <v>182</v>
      </c>
      <c r="Q32" s="2" t="s">
        <v>160</v>
      </c>
    </row>
    <row r="33" spans="1:17" s="34" customFormat="1" ht="18" customHeight="1" x14ac:dyDescent="0.15">
      <c r="A33" s="19" t="s">
        <v>75</v>
      </c>
      <c r="B33" s="33">
        <f t="shared" ref="B33:Q33" si="1">B4/B$19*100</f>
        <v>1.4914248210809011</v>
      </c>
      <c r="C33" s="33">
        <f t="shared" si="1"/>
        <v>1.4989874746468113</v>
      </c>
      <c r="D33" s="33">
        <f t="shared" si="1"/>
        <v>1.3323823559257242</v>
      </c>
      <c r="E33" s="33">
        <f t="shared" si="1"/>
        <v>1.4101215446652717</v>
      </c>
      <c r="F33" s="33">
        <f t="shared" si="1"/>
        <v>1.3196440192572805</v>
      </c>
      <c r="G33" s="33">
        <f t="shared" si="1"/>
        <v>1.3466097950181799</v>
      </c>
      <c r="H33" s="33">
        <f t="shared" si="1"/>
        <v>1.2413419826631442</v>
      </c>
      <c r="I33" s="33">
        <f t="shared" si="1"/>
        <v>1.3742864169058284</v>
      </c>
      <c r="J33" s="33">
        <f t="shared" si="1"/>
        <v>1.3353645009153625</v>
      </c>
      <c r="K33" s="33">
        <f t="shared" si="1"/>
        <v>1.3015183038589191</v>
      </c>
      <c r="L33" s="33">
        <f t="shared" si="1"/>
        <v>1.2441432477884804</v>
      </c>
      <c r="M33" s="33">
        <f t="shared" si="1"/>
        <v>1.3031481987943709</v>
      </c>
      <c r="N33" s="33">
        <f t="shared" si="1"/>
        <v>1.3291125210043049</v>
      </c>
      <c r="O33" s="33">
        <f t="shared" si="1"/>
        <v>1.2994020307085163</v>
      </c>
      <c r="P33" s="33">
        <f t="shared" si="1"/>
        <v>1.2403075437693298</v>
      </c>
      <c r="Q33" s="33">
        <f t="shared" si="1"/>
        <v>1.3306969021898363</v>
      </c>
    </row>
    <row r="34" spans="1:17" s="34" customFormat="1" ht="18" customHeight="1" x14ac:dyDescent="0.15">
      <c r="A34" s="19" t="s">
        <v>74</v>
      </c>
      <c r="B34" s="33">
        <f t="shared" ref="B34:L47" si="2">B5/B$19*100</f>
        <v>15.359072393076886</v>
      </c>
      <c r="C34" s="33">
        <f t="shared" si="2"/>
        <v>16.098024897963054</v>
      </c>
      <c r="D34" s="33">
        <f t="shared" si="2"/>
        <v>13.295869526234499</v>
      </c>
      <c r="E34" s="33">
        <f t="shared" si="2"/>
        <v>14.45339387266289</v>
      </c>
      <c r="F34" s="33">
        <f t="shared" si="2"/>
        <v>11.558084000636228</v>
      </c>
      <c r="G34" s="33">
        <f t="shared" si="2"/>
        <v>13.522139164207051</v>
      </c>
      <c r="H34" s="33">
        <f t="shared" si="2"/>
        <v>13.066148513312301</v>
      </c>
      <c r="I34" s="33">
        <f t="shared" si="2"/>
        <v>12.397440343081293</v>
      </c>
      <c r="J34" s="33">
        <f t="shared" si="2"/>
        <v>11.083846468951217</v>
      </c>
      <c r="K34" s="33">
        <f t="shared" si="2"/>
        <v>10.635938589572117</v>
      </c>
      <c r="L34" s="33">
        <f t="shared" si="2"/>
        <v>14.019243724895597</v>
      </c>
      <c r="M34" s="33">
        <f t="shared" ref="M34:Q47" si="3">M5/M$19*100</f>
        <v>12.843523825706734</v>
      </c>
      <c r="N34" s="33">
        <f t="shared" si="3"/>
        <v>12.823471224040503</v>
      </c>
      <c r="O34" s="33">
        <f t="shared" si="3"/>
        <v>11.832535909786735</v>
      </c>
      <c r="P34" s="33">
        <f t="shared" si="3"/>
        <v>13.267060574966496</v>
      </c>
      <c r="Q34" s="33">
        <f t="shared" si="3"/>
        <v>13.781354188294115</v>
      </c>
    </row>
    <row r="35" spans="1:17" s="34" customFormat="1" ht="18" customHeight="1" x14ac:dyDescent="0.15">
      <c r="A35" s="19" t="s">
        <v>76</v>
      </c>
      <c r="B35" s="33">
        <f t="shared" si="2"/>
        <v>12.932042462605017</v>
      </c>
      <c r="C35" s="33">
        <f t="shared" si="2"/>
        <v>12.36046650268122</v>
      </c>
      <c r="D35" s="33">
        <f t="shared" si="2"/>
        <v>11.855774539594565</v>
      </c>
      <c r="E35" s="33">
        <f t="shared" si="2"/>
        <v>13.592984981178043</v>
      </c>
      <c r="F35" s="33">
        <f t="shared" si="2"/>
        <v>13.683112351691232</v>
      </c>
      <c r="G35" s="33">
        <f t="shared" si="2"/>
        <v>13.741169312911639</v>
      </c>
      <c r="H35" s="33">
        <f t="shared" si="2"/>
        <v>13.027462855633415</v>
      </c>
      <c r="I35" s="33">
        <f t="shared" si="2"/>
        <v>14.707622898313069</v>
      </c>
      <c r="J35" s="33">
        <f t="shared" si="2"/>
        <v>15.967237662516261</v>
      </c>
      <c r="K35" s="33">
        <f t="shared" si="2"/>
        <v>17.002735957261148</v>
      </c>
      <c r="L35" s="33">
        <f t="shared" si="2"/>
        <v>19.056503960662518</v>
      </c>
      <c r="M35" s="33">
        <f t="shared" si="3"/>
        <v>16.51352103854229</v>
      </c>
      <c r="N35" s="33">
        <f t="shared" si="3"/>
        <v>18.158005577502006</v>
      </c>
      <c r="O35" s="33">
        <f t="shared" si="3"/>
        <v>19.486661891844527</v>
      </c>
      <c r="P35" s="33">
        <f t="shared" si="3"/>
        <v>22.190741913456193</v>
      </c>
      <c r="Q35" s="33">
        <f t="shared" si="3"/>
        <v>23.80283789252664</v>
      </c>
    </row>
    <row r="36" spans="1:17" s="34" customFormat="1" ht="18" customHeight="1" x14ac:dyDescent="0.15">
      <c r="A36" s="19" t="s">
        <v>85</v>
      </c>
      <c r="B36" s="33">
        <f t="shared" si="2"/>
        <v>8.4823662756846652</v>
      </c>
      <c r="C36" s="33">
        <f t="shared" si="2"/>
        <v>5.6267022569294927</v>
      </c>
      <c r="D36" s="33">
        <f t="shared" si="2"/>
        <v>5.9501112397014388</v>
      </c>
      <c r="E36" s="33">
        <f t="shared" si="2"/>
        <v>8.1907294458815691</v>
      </c>
      <c r="F36" s="33">
        <f t="shared" si="2"/>
        <v>8.5092016210584092</v>
      </c>
      <c r="G36" s="33">
        <f t="shared" si="2"/>
        <v>8.8328138747241525</v>
      </c>
      <c r="H36" s="33">
        <f t="shared" si="2"/>
        <v>14.285307111851889</v>
      </c>
      <c r="I36" s="33">
        <f t="shared" si="2"/>
        <v>7.8978983091327777</v>
      </c>
      <c r="J36" s="33">
        <f t="shared" si="2"/>
        <v>7.8614647538320339</v>
      </c>
      <c r="K36" s="33">
        <f t="shared" si="2"/>
        <v>9.1099993903159309</v>
      </c>
      <c r="L36" s="33">
        <f t="shared" si="2"/>
        <v>8.6242709475343986</v>
      </c>
      <c r="M36" s="33">
        <f t="shared" si="3"/>
        <v>13.601256029197131</v>
      </c>
      <c r="N36" s="33">
        <f t="shared" si="3"/>
        <v>8.8481783460701564</v>
      </c>
      <c r="O36" s="33">
        <f t="shared" si="3"/>
        <v>9.6929763805711477</v>
      </c>
      <c r="P36" s="33">
        <f t="shared" si="3"/>
        <v>8.3292224728044104</v>
      </c>
      <c r="Q36" s="33">
        <f t="shared" si="3"/>
        <v>8.5389597714331362</v>
      </c>
    </row>
    <row r="37" spans="1:17" s="34" customFormat="1" ht="18" customHeight="1" x14ac:dyDescent="0.15">
      <c r="A37" s="19" t="s">
        <v>86</v>
      </c>
      <c r="B37" s="33">
        <f t="shared" si="2"/>
        <v>0.25830687787644446</v>
      </c>
      <c r="C37" s="33">
        <f t="shared" si="2"/>
        <v>0.35335245562265671</v>
      </c>
      <c r="D37" s="33">
        <f t="shared" si="2"/>
        <v>0.19357796898026905</v>
      </c>
      <c r="E37" s="33">
        <f t="shared" si="2"/>
        <v>0.20794024294963784</v>
      </c>
      <c r="F37" s="33">
        <f t="shared" si="2"/>
        <v>0.18442675556216601</v>
      </c>
      <c r="G37" s="33">
        <f t="shared" si="2"/>
        <v>0.20202110265087792</v>
      </c>
      <c r="H37" s="33">
        <f t="shared" si="2"/>
        <v>0.31384271188392682</v>
      </c>
      <c r="I37" s="33">
        <f t="shared" si="2"/>
        <v>0.33682292079031556</v>
      </c>
      <c r="J37" s="33">
        <f t="shared" si="2"/>
        <v>0.35601391300341889</v>
      </c>
      <c r="K37" s="33">
        <f t="shared" si="2"/>
        <v>0.3183122420750597</v>
      </c>
      <c r="L37" s="33">
        <f t="shared" si="2"/>
        <v>0.34410538667712465</v>
      </c>
      <c r="M37" s="33">
        <f t="shared" si="3"/>
        <v>0.25601356500692052</v>
      </c>
      <c r="N37" s="33">
        <f t="shared" si="3"/>
        <v>0.2434159416455946</v>
      </c>
      <c r="O37" s="33">
        <f t="shared" si="3"/>
        <v>0.22327623893064699</v>
      </c>
      <c r="P37" s="33">
        <f t="shared" si="3"/>
        <v>0.23198419749180213</v>
      </c>
      <c r="Q37" s="33">
        <f t="shared" si="3"/>
        <v>0.16431014613813588</v>
      </c>
    </row>
    <row r="38" spans="1:17" s="34" customFormat="1" ht="18" customHeight="1" x14ac:dyDescent="0.15">
      <c r="A38" s="19" t="s">
        <v>87</v>
      </c>
      <c r="B38" s="33">
        <f t="shared" si="2"/>
        <v>6.5372470496875907</v>
      </c>
      <c r="C38" s="33">
        <f t="shared" si="2"/>
        <v>6.2072470565867288</v>
      </c>
      <c r="D38" s="33">
        <f t="shared" si="2"/>
        <v>8.562997192839795</v>
      </c>
      <c r="E38" s="33">
        <f t="shared" si="2"/>
        <v>5.3916530766392423</v>
      </c>
      <c r="F38" s="33">
        <f t="shared" si="2"/>
        <v>6.1415808680596822</v>
      </c>
      <c r="G38" s="33">
        <f t="shared" si="2"/>
        <v>5.4347494863325778</v>
      </c>
      <c r="H38" s="33">
        <f t="shared" si="2"/>
        <v>5.0890431956672062</v>
      </c>
      <c r="I38" s="33">
        <f t="shared" si="2"/>
        <v>5.7868366752498899</v>
      </c>
      <c r="J38" s="33">
        <f t="shared" si="2"/>
        <v>6.6149573278147731</v>
      </c>
      <c r="K38" s="33">
        <f t="shared" si="2"/>
        <v>7.4528923793301853</v>
      </c>
      <c r="L38" s="33">
        <f t="shared" si="2"/>
        <v>6.4669919406520533</v>
      </c>
      <c r="M38" s="33">
        <f t="shared" si="3"/>
        <v>6.2811865141506784</v>
      </c>
      <c r="N38" s="33">
        <f t="shared" si="3"/>
        <v>6.2868083358087743</v>
      </c>
      <c r="O38" s="33">
        <f t="shared" si="3"/>
        <v>4.6760585178364229</v>
      </c>
      <c r="P38" s="33">
        <f t="shared" si="3"/>
        <v>4.5133585591343763</v>
      </c>
      <c r="Q38" s="33">
        <f t="shared" si="3"/>
        <v>4.1547193004656986</v>
      </c>
    </row>
    <row r="39" spans="1:17" s="34" customFormat="1" ht="18" customHeight="1" x14ac:dyDescent="0.15">
      <c r="A39" s="19" t="s">
        <v>88</v>
      </c>
      <c r="B39" s="33">
        <f t="shared" si="2"/>
        <v>4.7096743300965942</v>
      </c>
      <c r="C39" s="33">
        <f t="shared" si="2"/>
        <v>4.6015595574128643</v>
      </c>
      <c r="D39" s="33">
        <f t="shared" si="2"/>
        <v>5.0148896032570498</v>
      </c>
      <c r="E39" s="33">
        <f t="shared" si="2"/>
        <v>4.4222183879482726</v>
      </c>
      <c r="F39" s="33">
        <f t="shared" si="2"/>
        <v>4.3225771790481931</v>
      </c>
      <c r="G39" s="33">
        <f t="shared" si="2"/>
        <v>4.2186105607661677</v>
      </c>
      <c r="H39" s="33">
        <f t="shared" si="2"/>
        <v>6.5096879843255451</v>
      </c>
      <c r="I39" s="33">
        <f t="shared" si="2"/>
        <v>5.1446348452010735</v>
      </c>
      <c r="J39" s="33">
        <f t="shared" si="2"/>
        <v>3.8807136714476469</v>
      </c>
      <c r="K39" s="33">
        <f t="shared" si="2"/>
        <v>3.9633036874454617</v>
      </c>
      <c r="L39" s="33">
        <f t="shared" si="2"/>
        <v>3.6149198955499751</v>
      </c>
      <c r="M39" s="33">
        <f t="shared" si="3"/>
        <v>3.713002497219974</v>
      </c>
      <c r="N39" s="33">
        <f t="shared" si="3"/>
        <v>3.8366287493084772</v>
      </c>
      <c r="O39" s="33">
        <f t="shared" si="3"/>
        <v>3.1486131610146502</v>
      </c>
      <c r="P39" s="33">
        <f t="shared" si="3"/>
        <v>3.5247386540377477</v>
      </c>
      <c r="Q39" s="33">
        <f t="shared" si="3"/>
        <v>3.8140603793999568</v>
      </c>
    </row>
    <row r="40" spans="1:17" s="34" customFormat="1" ht="18" customHeight="1" x14ac:dyDescent="0.15">
      <c r="A40" s="19" t="s">
        <v>89</v>
      </c>
      <c r="B40" s="33">
        <f t="shared" si="2"/>
        <v>18.875212951352861</v>
      </c>
      <c r="C40" s="33">
        <f t="shared" si="2"/>
        <v>26.003002260841541</v>
      </c>
      <c r="D40" s="33">
        <f t="shared" si="2"/>
        <v>23.661970335851326</v>
      </c>
      <c r="E40" s="33">
        <f t="shared" si="2"/>
        <v>27.381954473489976</v>
      </c>
      <c r="F40" s="33">
        <f t="shared" si="2"/>
        <v>26.929281022538191</v>
      </c>
      <c r="G40" s="33">
        <f t="shared" si="2"/>
        <v>24.678195719416301</v>
      </c>
      <c r="H40" s="33">
        <f t="shared" si="2"/>
        <v>25.261077465130978</v>
      </c>
      <c r="I40" s="33">
        <f t="shared" si="2"/>
        <v>23.559219703710628</v>
      </c>
      <c r="J40" s="33">
        <f t="shared" si="2"/>
        <v>22.97594680756265</v>
      </c>
      <c r="K40" s="33">
        <f t="shared" si="2"/>
        <v>23.072812472611847</v>
      </c>
      <c r="L40" s="33">
        <f t="shared" si="2"/>
        <v>21.651272749685223</v>
      </c>
      <c r="M40" s="33">
        <f t="shared" si="3"/>
        <v>20.282760470777678</v>
      </c>
      <c r="N40" s="33">
        <f t="shared" si="3"/>
        <v>21.345201658570375</v>
      </c>
      <c r="O40" s="33">
        <f t="shared" si="3"/>
        <v>19.180186109101424</v>
      </c>
      <c r="P40" s="33">
        <f t="shared" si="3"/>
        <v>16.927617723322189</v>
      </c>
      <c r="Q40" s="33">
        <f t="shared" si="3"/>
        <v>16.635489224329405</v>
      </c>
    </row>
    <row r="41" spans="1:17" s="34" customFormat="1" ht="18" customHeight="1" x14ac:dyDescent="0.15">
      <c r="A41" s="19" t="s">
        <v>90</v>
      </c>
      <c r="B41" s="33">
        <f t="shared" si="2"/>
        <v>2.9325469877387547</v>
      </c>
      <c r="C41" s="33">
        <f t="shared" si="2"/>
        <v>2.9652766623554063</v>
      </c>
      <c r="D41" s="33">
        <f t="shared" si="2"/>
        <v>2.591164219842204</v>
      </c>
      <c r="E41" s="33">
        <f t="shared" si="2"/>
        <v>2.7959769371696011</v>
      </c>
      <c r="F41" s="33">
        <f t="shared" si="2"/>
        <v>3.0758982553746588</v>
      </c>
      <c r="G41" s="33">
        <f t="shared" si="2"/>
        <v>3.5070733347931498</v>
      </c>
      <c r="H41" s="33">
        <f t="shared" si="2"/>
        <v>3.1324464939383616</v>
      </c>
      <c r="I41" s="33">
        <f t="shared" si="2"/>
        <v>4.7858331217565331</v>
      </c>
      <c r="J41" s="33">
        <f t="shared" si="2"/>
        <v>3.5277059072874413</v>
      </c>
      <c r="K41" s="33">
        <f t="shared" si="2"/>
        <v>3.4131638411620577</v>
      </c>
      <c r="L41" s="33">
        <f t="shared" si="2"/>
        <v>3.669062950582326</v>
      </c>
      <c r="M41" s="33">
        <f t="shared" si="3"/>
        <v>3.3870557384976712</v>
      </c>
      <c r="N41" s="33">
        <f t="shared" si="3"/>
        <v>4.3674914689638769</v>
      </c>
      <c r="O41" s="33">
        <f t="shared" si="3"/>
        <v>7.3529066065573119</v>
      </c>
      <c r="P41" s="33">
        <f t="shared" si="3"/>
        <v>5.7816997040846427</v>
      </c>
      <c r="Q41" s="33">
        <f t="shared" si="3"/>
        <v>3.6221599238653126</v>
      </c>
    </row>
    <row r="42" spans="1:17" s="34" customFormat="1" ht="18" customHeight="1" x14ac:dyDescent="0.15">
      <c r="A42" s="19" t="s">
        <v>91</v>
      </c>
      <c r="B42" s="33">
        <f t="shared" si="2"/>
        <v>21.33258575125398</v>
      </c>
      <c r="C42" s="33">
        <f t="shared" si="2"/>
        <v>16.378123310594074</v>
      </c>
      <c r="D42" s="33">
        <f t="shared" si="2"/>
        <v>20.547949270906539</v>
      </c>
      <c r="E42" s="33">
        <f t="shared" si="2"/>
        <v>14.968281568997996</v>
      </c>
      <c r="F42" s="33">
        <f t="shared" si="2"/>
        <v>15.908735671304022</v>
      </c>
      <c r="G42" s="33">
        <f t="shared" si="2"/>
        <v>13.950192289284905</v>
      </c>
      <c r="H42" s="33">
        <f t="shared" si="2"/>
        <v>8.8027455609318928</v>
      </c>
      <c r="I42" s="33">
        <f t="shared" si="2"/>
        <v>13.295333982571108</v>
      </c>
      <c r="J42" s="33">
        <f t="shared" si="2"/>
        <v>12.81037632786621</v>
      </c>
      <c r="K42" s="33">
        <f t="shared" si="2"/>
        <v>10.57233615693268</v>
      </c>
      <c r="L42" s="33">
        <f t="shared" si="2"/>
        <v>8.6184835042398014</v>
      </c>
      <c r="M42" s="33">
        <f t="shared" si="3"/>
        <v>9.5315990836960953</v>
      </c>
      <c r="N42" s="33">
        <f t="shared" si="3"/>
        <v>9.4673589035346346</v>
      </c>
      <c r="O42" s="33">
        <f t="shared" si="3"/>
        <v>9.6743620401438175</v>
      </c>
      <c r="P42" s="33">
        <f t="shared" si="3"/>
        <v>10.369563501152928</v>
      </c>
      <c r="Q42" s="33">
        <f t="shared" si="3"/>
        <v>10.173342866413581</v>
      </c>
    </row>
    <row r="43" spans="1:17" s="34" customFormat="1" ht="18" customHeight="1" x14ac:dyDescent="0.15">
      <c r="A43" s="19" t="s">
        <v>92</v>
      </c>
      <c r="B43" s="33">
        <f t="shared" si="2"/>
        <v>0.15288467418915783</v>
      </c>
      <c r="C43" s="33">
        <f t="shared" si="2"/>
        <v>0.91565884778393347</v>
      </c>
      <c r="D43" s="33">
        <f t="shared" si="2"/>
        <v>0.65201155463803528</v>
      </c>
      <c r="E43" s="33">
        <f t="shared" si="2"/>
        <v>0.41644253079978777</v>
      </c>
      <c r="F43" s="33">
        <f t="shared" si="2"/>
        <v>1.0687467761840022</v>
      </c>
      <c r="G43" s="33">
        <f t="shared" si="2"/>
        <v>2.3789639587073022</v>
      </c>
      <c r="H43" s="33">
        <f t="shared" si="2"/>
        <v>0.82808466671156156</v>
      </c>
      <c r="I43" s="33">
        <f t="shared" si="2"/>
        <v>0.54425475725123407</v>
      </c>
      <c r="J43" s="33">
        <f t="shared" si="2"/>
        <v>1.8455557847039143</v>
      </c>
      <c r="K43" s="33">
        <f t="shared" si="2"/>
        <v>2.5885804268550592</v>
      </c>
      <c r="L43" s="33">
        <f t="shared" si="2"/>
        <v>0.51279793612918567</v>
      </c>
      <c r="M43" s="33">
        <f t="shared" si="3"/>
        <v>0.10427063381300407</v>
      </c>
      <c r="N43" s="33">
        <f t="shared" si="3"/>
        <v>0.46251590563469575</v>
      </c>
      <c r="O43" s="33">
        <f t="shared" si="3"/>
        <v>0.21709668147170927</v>
      </c>
      <c r="P43" s="33">
        <f t="shared" si="3"/>
        <v>5.9889034686612056E-3</v>
      </c>
      <c r="Q43" s="33">
        <f t="shared" si="3"/>
        <v>7.0528799447208438E-3</v>
      </c>
    </row>
    <row r="44" spans="1:17" s="34" customFormat="1" ht="18" customHeight="1" x14ac:dyDescent="0.15">
      <c r="A44" s="19" t="s">
        <v>93</v>
      </c>
      <c r="B44" s="33">
        <f t="shared" si="2"/>
        <v>6.9366354253571476</v>
      </c>
      <c r="C44" s="33">
        <f t="shared" si="2"/>
        <v>6.9915987165822244</v>
      </c>
      <c r="D44" s="33">
        <f t="shared" si="2"/>
        <v>6.3413021922285511</v>
      </c>
      <c r="E44" s="33">
        <f t="shared" si="2"/>
        <v>6.76830293761771</v>
      </c>
      <c r="F44" s="33">
        <f t="shared" si="2"/>
        <v>7.2987114792859327</v>
      </c>
      <c r="G44" s="33">
        <f t="shared" si="2"/>
        <v>8.1874614011876954</v>
      </c>
      <c r="H44" s="33">
        <f t="shared" si="2"/>
        <v>8.3827829886293728</v>
      </c>
      <c r="I44" s="33">
        <f t="shared" si="2"/>
        <v>10.169816026036251</v>
      </c>
      <c r="J44" s="33">
        <f t="shared" si="2"/>
        <v>11.740816874099071</v>
      </c>
      <c r="K44" s="33">
        <f t="shared" si="2"/>
        <v>10.568406552579535</v>
      </c>
      <c r="L44" s="33">
        <f t="shared" si="2"/>
        <v>11.452155667946393</v>
      </c>
      <c r="M44" s="33">
        <f t="shared" si="3"/>
        <v>12.136433901734522</v>
      </c>
      <c r="N44" s="33">
        <f t="shared" si="3"/>
        <v>12.737700258283368</v>
      </c>
      <c r="O44" s="33">
        <f t="shared" si="3"/>
        <v>13.127584505322137</v>
      </c>
      <c r="P44" s="33">
        <f t="shared" si="3"/>
        <v>13.617716252311221</v>
      </c>
      <c r="Q44" s="33">
        <f t="shared" si="3"/>
        <v>13.97500045921371</v>
      </c>
    </row>
    <row r="45" spans="1:17" s="34" customFormat="1" ht="18" customHeight="1" x14ac:dyDescent="0.15">
      <c r="A45" s="19" t="s">
        <v>72</v>
      </c>
      <c r="B45" s="33">
        <f t="shared" si="2"/>
        <v>0</v>
      </c>
      <c r="C45" s="33">
        <f t="shared" si="2"/>
        <v>0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6.0028469320408742E-2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0.72604808765692075</v>
      </c>
      <c r="M45" s="33">
        <f t="shared" si="3"/>
        <v>4.6228502862929441E-2</v>
      </c>
      <c r="N45" s="33">
        <f t="shared" si="3"/>
        <v>9.4111109633235643E-2</v>
      </c>
      <c r="O45" s="33">
        <f t="shared" si="3"/>
        <v>8.833992671095299E-2</v>
      </c>
      <c r="P45" s="33">
        <f t="shared" si="3"/>
        <v>0</v>
      </c>
      <c r="Q45" s="33">
        <f t="shared" si="3"/>
        <v>5.3552619170241794E-6</v>
      </c>
    </row>
    <row r="46" spans="1:17" s="34" customFormat="1" ht="18" customHeight="1" x14ac:dyDescent="0.15">
      <c r="A46" s="19" t="s">
        <v>95</v>
      </c>
      <c r="B46" s="33">
        <f t="shared" si="2"/>
        <v>0</v>
      </c>
      <c r="C46" s="33">
        <f t="shared" si="2"/>
        <v>0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5.3552619170241794E-6</v>
      </c>
    </row>
    <row r="47" spans="1:17" s="34" customFormat="1" ht="18" customHeight="1" x14ac:dyDescent="0.15">
      <c r="A47" s="19" t="s">
        <v>94</v>
      </c>
      <c r="B47" s="33">
        <f t="shared" si="2"/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5.3552619170241794E-6</v>
      </c>
    </row>
    <row r="48" spans="1:17" s="34" customFormat="1" ht="18" customHeight="1" x14ac:dyDescent="0.15">
      <c r="A48" s="19" t="s">
        <v>96</v>
      </c>
      <c r="B48" s="33">
        <f t="shared" ref="B48:L48" si="4">SUM(B33:B47)</f>
        <v>100.00000000000001</v>
      </c>
      <c r="C48" s="30">
        <f t="shared" si="4"/>
        <v>100</v>
      </c>
      <c r="D48" s="30">
        <f t="shared" si="4"/>
        <v>100</v>
      </c>
      <c r="E48" s="30">
        <f t="shared" si="4"/>
        <v>99.999999999999986</v>
      </c>
      <c r="F48" s="30">
        <f t="shared" si="4"/>
        <v>99.999999999999972</v>
      </c>
      <c r="G48" s="30">
        <f t="shared" si="4"/>
        <v>99.999999999999972</v>
      </c>
      <c r="H48" s="30">
        <f t="shared" si="4"/>
        <v>100.00000000000001</v>
      </c>
      <c r="I48" s="30">
        <f t="shared" si="4"/>
        <v>100</v>
      </c>
      <c r="J48" s="30">
        <f t="shared" si="4"/>
        <v>100</v>
      </c>
      <c r="K48" s="30">
        <f t="shared" si="4"/>
        <v>100</v>
      </c>
      <c r="L48" s="30">
        <f t="shared" si="4"/>
        <v>100</v>
      </c>
      <c r="M48" s="30">
        <f>SUM(M33:M47)</f>
        <v>99.999999999999986</v>
      </c>
      <c r="N48" s="30">
        <f>SUM(N33:N47)</f>
        <v>99.999999999999986</v>
      </c>
      <c r="O48" s="30">
        <f>SUM(O33:O47)</f>
        <v>100.00000000000001</v>
      </c>
      <c r="P48" s="30">
        <f>SUM(P33:P47)</f>
        <v>100</v>
      </c>
      <c r="Q48" s="30">
        <f>SUM(Q33:Q47)</f>
        <v>100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[3]財政指標!$M$1</f>
        <v>足尾町</v>
      </c>
      <c r="P1" s="32" t="str">
        <f>[3]財政指標!$M$1</f>
        <v>足尾町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2" t="s">
        <v>245</v>
      </c>
      <c r="P3" s="2" t="s">
        <v>246</v>
      </c>
      <c r="Q3" s="2" t="s">
        <v>247</v>
      </c>
    </row>
    <row r="4" spans="1:17" ht="18" customHeight="1" x14ac:dyDescent="0.15">
      <c r="A4" s="19" t="s">
        <v>75</v>
      </c>
      <c r="B4" s="16"/>
      <c r="C4" s="17"/>
      <c r="D4" s="17">
        <v>61759</v>
      </c>
      <c r="E4" s="17">
        <v>62952</v>
      </c>
      <c r="F4" s="17">
        <v>62421</v>
      </c>
      <c r="G4" s="17">
        <v>63480</v>
      </c>
      <c r="H4" s="17">
        <v>62453</v>
      </c>
      <c r="I4" s="17">
        <v>60837</v>
      </c>
      <c r="J4" s="78">
        <v>63246</v>
      </c>
      <c r="K4" s="13">
        <v>61289</v>
      </c>
      <c r="L4" s="52">
        <v>61139</v>
      </c>
      <c r="M4" s="52">
        <v>57922</v>
      </c>
      <c r="N4" s="52">
        <v>55587</v>
      </c>
      <c r="O4" s="52">
        <v>54484</v>
      </c>
      <c r="P4" s="52">
        <v>57923</v>
      </c>
      <c r="Q4" s="52">
        <v>52304</v>
      </c>
    </row>
    <row r="5" spans="1:17" ht="18" customHeight="1" x14ac:dyDescent="0.15">
      <c r="A5" s="19" t="s">
        <v>74</v>
      </c>
      <c r="B5" s="16"/>
      <c r="C5" s="17"/>
      <c r="D5" s="17">
        <v>823955</v>
      </c>
      <c r="E5" s="17">
        <v>845134</v>
      </c>
      <c r="F5" s="17">
        <v>729069</v>
      </c>
      <c r="G5" s="17">
        <v>665838</v>
      </c>
      <c r="H5" s="17">
        <v>751787</v>
      </c>
      <c r="I5" s="17">
        <v>608660</v>
      </c>
      <c r="J5" s="78">
        <v>597001</v>
      </c>
      <c r="K5" s="13">
        <v>617591</v>
      </c>
      <c r="L5" s="52">
        <v>599167</v>
      </c>
      <c r="M5" s="52">
        <v>523587</v>
      </c>
      <c r="N5" s="52">
        <v>497522</v>
      </c>
      <c r="O5" s="52">
        <v>544239</v>
      </c>
      <c r="P5" s="52">
        <v>523588</v>
      </c>
      <c r="Q5" s="52">
        <v>588712</v>
      </c>
    </row>
    <row r="6" spans="1:17" ht="18" customHeight="1" x14ac:dyDescent="0.15">
      <c r="A6" s="19" t="s">
        <v>76</v>
      </c>
      <c r="B6" s="16"/>
      <c r="C6" s="17"/>
      <c r="D6" s="17">
        <v>284209</v>
      </c>
      <c r="E6" s="17">
        <v>321858</v>
      </c>
      <c r="F6" s="17">
        <v>646845</v>
      </c>
      <c r="G6" s="17">
        <v>548594</v>
      </c>
      <c r="H6" s="17">
        <v>563238</v>
      </c>
      <c r="I6" s="17">
        <v>361803</v>
      </c>
      <c r="J6" s="78">
        <v>374663</v>
      </c>
      <c r="K6" s="76">
        <v>383834</v>
      </c>
      <c r="L6" s="52">
        <v>449169</v>
      </c>
      <c r="M6" s="52">
        <v>347348</v>
      </c>
      <c r="N6" s="52">
        <v>330291</v>
      </c>
      <c r="O6" s="52">
        <v>345948</v>
      </c>
      <c r="P6" s="52">
        <v>347349</v>
      </c>
      <c r="Q6" s="52">
        <v>356285</v>
      </c>
    </row>
    <row r="7" spans="1:17" ht="18" customHeight="1" x14ac:dyDescent="0.15">
      <c r="A7" s="19" t="s">
        <v>85</v>
      </c>
      <c r="B7" s="16"/>
      <c r="C7" s="17"/>
      <c r="D7" s="17">
        <v>270560</v>
      </c>
      <c r="E7" s="17">
        <v>747666</v>
      </c>
      <c r="F7" s="17">
        <v>490663</v>
      </c>
      <c r="G7" s="17">
        <v>327105</v>
      </c>
      <c r="H7" s="17">
        <v>266181</v>
      </c>
      <c r="I7" s="17">
        <v>266101</v>
      </c>
      <c r="J7" s="78">
        <v>279211</v>
      </c>
      <c r="K7" s="13">
        <v>262748</v>
      </c>
      <c r="L7" s="52">
        <v>272861</v>
      </c>
      <c r="M7" s="52">
        <v>253531</v>
      </c>
      <c r="N7" s="52">
        <v>278295</v>
      </c>
      <c r="O7" s="52">
        <v>487437</v>
      </c>
      <c r="P7" s="52">
        <v>253532</v>
      </c>
      <c r="Q7" s="52">
        <v>239073</v>
      </c>
    </row>
    <row r="8" spans="1:17" ht="18" customHeight="1" x14ac:dyDescent="0.15">
      <c r="A8" s="19" t="s">
        <v>86</v>
      </c>
      <c r="B8" s="16"/>
      <c r="C8" s="17"/>
      <c r="D8" s="17">
        <v>900</v>
      </c>
      <c r="E8" s="17">
        <v>900</v>
      </c>
      <c r="F8" s="17">
        <v>900</v>
      </c>
      <c r="G8" s="17">
        <v>900</v>
      </c>
      <c r="H8" s="17">
        <v>500</v>
      </c>
      <c r="I8" s="17">
        <v>500</v>
      </c>
      <c r="J8" s="78">
        <v>500</v>
      </c>
      <c r="K8" s="13">
        <v>465</v>
      </c>
      <c r="L8" s="52">
        <v>465</v>
      </c>
      <c r="M8" s="52">
        <v>465</v>
      </c>
      <c r="N8" s="52">
        <v>0</v>
      </c>
      <c r="O8" s="52">
        <v>0</v>
      </c>
      <c r="P8" s="52">
        <v>466</v>
      </c>
      <c r="Q8" s="52">
        <v>0</v>
      </c>
    </row>
    <row r="9" spans="1:17" ht="18" customHeight="1" x14ac:dyDescent="0.15">
      <c r="A9" s="19" t="s">
        <v>87</v>
      </c>
      <c r="B9" s="16"/>
      <c r="C9" s="17"/>
      <c r="D9" s="17">
        <v>103792</v>
      </c>
      <c r="E9" s="17">
        <v>145226</v>
      </c>
      <c r="F9" s="17">
        <v>56489</v>
      </c>
      <c r="G9" s="17">
        <v>61754</v>
      </c>
      <c r="H9" s="17">
        <v>54561</v>
      </c>
      <c r="I9" s="17">
        <v>58123</v>
      </c>
      <c r="J9" s="78">
        <v>54379</v>
      </c>
      <c r="K9" s="13">
        <v>33103</v>
      </c>
      <c r="L9" s="52">
        <v>31151</v>
      </c>
      <c r="M9" s="52">
        <v>41956</v>
      </c>
      <c r="N9" s="52">
        <v>38179</v>
      </c>
      <c r="O9" s="52">
        <v>42608</v>
      </c>
      <c r="P9" s="52">
        <v>41957</v>
      </c>
      <c r="Q9" s="52">
        <v>23116</v>
      </c>
    </row>
    <row r="10" spans="1:17" ht="18" customHeight="1" x14ac:dyDescent="0.15">
      <c r="A10" s="19" t="s">
        <v>88</v>
      </c>
      <c r="B10" s="16"/>
      <c r="C10" s="17"/>
      <c r="D10" s="17">
        <v>207951</v>
      </c>
      <c r="E10" s="17">
        <v>172137</v>
      </c>
      <c r="F10" s="17">
        <v>155899</v>
      </c>
      <c r="G10" s="17">
        <v>186765</v>
      </c>
      <c r="H10" s="17">
        <v>226168</v>
      </c>
      <c r="I10" s="17">
        <v>335113</v>
      </c>
      <c r="J10" s="78">
        <v>124557</v>
      </c>
      <c r="K10" s="13">
        <v>175361</v>
      </c>
      <c r="L10" s="52">
        <v>245895</v>
      </c>
      <c r="M10" s="52">
        <v>289760</v>
      </c>
      <c r="N10" s="52">
        <v>86296</v>
      </c>
      <c r="O10" s="52">
        <v>67592</v>
      </c>
      <c r="P10" s="52">
        <v>289761</v>
      </c>
      <c r="Q10" s="52">
        <v>47801</v>
      </c>
    </row>
    <row r="11" spans="1:17" ht="18" customHeight="1" x14ac:dyDescent="0.15">
      <c r="A11" s="19" t="s">
        <v>89</v>
      </c>
      <c r="B11" s="16"/>
      <c r="C11" s="17"/>
      <c r="D11" s="17">
        <v>262609</v>
      </c>
      <c r="E11" s="17">
        <v>275666</v>
      </c>
      <c r="F11" s="17">
        <v>439880</v>
      </c>
      <c r="G11" s="17">
        <v>239311</v>
      </c>
      <c r="H11" s="17">
        <v>365625</v>
      </c>
      <c r="I11" s="17">
        <v>437060</v>
      </c>
      <c r="J11" s="78">
        <v>904228</v>
      </c>
      <c r="K11" s="78">
        <v>560598</v>
      </c>
      <c r="L11" s="52">
        <v>343084</v>
      </c>
      <c r="M11" s="52">
        <v>160682</v>
      </c>
      <c r="N11" s="52">
        <v>126726</v>
      </c>
      <c r="O11" s="52">
        <v>94521</v>
      </c>
      <c r="P11" s="52">
        <v>160683</v>
      </c>
      <c r="Q11" s="52">
        <v>80759</v>
      </c>
    </row>
    <row r="12" spans="1:17" ht="18" customHeight="1" x14ac:dyDescent="0.15">
      <c r="A12" s="19" t="s">
        <v>90</v>
      </c>
      <c r="B12" s="16"/>
      <c r="C12" s="17"/>
      <c r="D12" s="17">
        <v>171901</v>
      </c>
      <c r="E12" s="17">
        <v>174137</v>
      </c>
      <c r="F12" s="17">
        <v>192200</v>
      </c>
      <c r="G12" s="17">
        <v>173441</v>
      </c>
      <c r="H12" s="17">
        <v>173902</v>
      </c>
      <c r="I12" s="17">
        <v>194160</v>
      </c>
      <c r="J12" s="78">
        <v>184135</v>
      </c>
      <c r="K12" s="78">
        <v>205853</v>
      </c>
      <c r="L12" s="52">
        <v>217948</v>
      </c>
      <c r="M12" s="52">
        <v>205153</v>
      </c>
      <c r="N12" s="52">
        <v>176329</v>
      </c>
      <c r="O12" s="52">
        <v>180800</v>
      </c>
      <c r="P12" s="52">
        <v>205154</v>
      </c>
      <c r="Q12" s="52">
        <v>178904</v>
      </c>
    </row>
    <row r="13" spans="1:17" ht="18" customHeight="1" x14ac:dyDescent="0.15">
      <c r="A13" s="19" t="s">
        <v>91</v>
      </c>
      <c r="B13" s="16"/>
      <c r="C13" s="17"/>
      <c r="D13" s="17">
        <v>645061</v>
      </c>
      <c r="E13" s="17">
        <v>545792</v>
      </c>
      <c r="F13" s="17">
        <v>398504</v>
      </c>
      <c r="G13" s="17">
        <v>455657</v>
      </c>
      <c r="H13" s="17">
        <v>286251</v>
      </c>
      <c r="I13" s="17">
        <v>272859</v>
      </c>
      <c r="J13" s="78">
        <v>271664</v>
      </c>
      <c r="K13" s="78">
        <v>278120</v>
      </c>
      <c r="L13" s="52">
        <v>308233</v>
      </c>
      <c r="M13" s="52">
        <v>308065</v>
      </c>
      <c r="N13" s="52">
        <v>463496</v>
      </c>
      <c r="O13" s="52">
        <v>225105</v>
      </c>
      <c r="P13" s="52">
        <v>308066</v>
      </c>
      <c r="Q13" s="52">
        <v>221869</v>
      </c>
    </row>
    <row r="14" spans="1:17" ht="18" customHeight="1" x14ac:dyDescent="0.15">
      <c r="A14" s="19" t="s">
        <v>92</v>
      </c>
      <c r="B14" s="16"/>
      <c r="C14" s="17"/>
      <c r="D14" s="17">
        <v>0</v>
      </c>
      <c r="E14" s="17">
        <v>4195</v>
      </c>
      <c r="F14" s="17">
        <v>35819</v>
      </c>
      <c r="G14" s="17">
        <v>36746</v>
      </c>
      <c r="H14" s="17">
        <v>39153</v>
      </c>
      <c r="I14" s="17">
        <v>19545</v>
      </c>
      <c r="J14" s="78">
        <v>22626</v>
      </c>
      <c r="K14" s="78">
        <v>21842</v>
      </c>
      <c r="L14" s="52">
        <v>0</v>
      </c>
      <c r="M14" s="52">
        <v>0</v>
      </c>
      <c r="N14" s="52">
        <v>24777</v>
      </c>
      <c r="O14" s="52">
        <v>0</v>
      </c>
      <c r="P14" s="52">
        <v>1</v>
      </c>
      <c r="Q14" s="52">
        <v>0</v>
      </c>
    </row>
    <row r="15" spans="1:17" ht="18" customHeight="1" x14ac:dyDescent="0.15">
      <c r="A15" s="19" t="s">
        <v>93</v>
      </c>
      <c r="B15" s="16"/>
      <c r="C15" s="17"/>
      <c r="D15" s="17">
        <v>277015</v>
      </c>
      <c r="E15" s="17">
        <v>332710</v>
      </c>
      <c r="F15" s="17">
        <v>360380</v>
      </c>
      <c r="G15" s="17">
        <v>397494</v>
      </c>
      <c r="H15" s="17">
        <v>397579</v>
      </c>
      <c r="I15" s="17">
        <v>405275</v>
      </c>
      <c r="J15" s="78">
        <v>430132</v>
      </c>
      <c r="K15" s="13">
        <v>447595</v>
      </c>
      <c r="L15" s="52">
        <v>473039</v>
      </c>
      <c r="M15" s="52">
        <v>481800</v>
      </c>
      <c r="N15" s="52">
        <v>495900</v>
      </c>
      <c r="O15" s="52">
        <v>483875</v>
      </c>
      <c r="P15" s="52">
        <v>481801</v>
      </c>
      <c r="Q15" s="52">
        <v>489006</v>
      </c>
    </row>
    <row r="16" spans="1:17" ht="18" customHeight="1" x14ac:dyDescent="0.15">
      <c r="A16" s="19" t="s">
        <v>72</v>
      </c>
      <c r="B16" s="16"/>
      <c r="C16" s="17"/>
      <c r="D16" s="17">
        <v>14436</v>
      </c>
      <c r="E16" s="17">
        <v>13496</v>
      </c>
      <c r="F16" s="17">
        <v>0</v>
      </c>
      <c r="G16" s="17">
        <v>0</v>
      </c>
      <c r="H16" s="17">
        <v>0</v>
      </c>
      <c r="I16" s="17">
        <v>0</v>
      </c>
      <c r="J16" s="78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3313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Q19" si="0">SUM(B4:B18)</f>
        <v>0</v>
      </c>
      <c r="C19" s="17">
        <f t="shared" si="0"/>
        <v>0</v>
      </c>
      <c r="D19" s="17">
        <f t="shared" si="0"/>
        <v>3124148</v>
      </c>
      <c r="E19" s="17">
        <f t="shared" si="0"/>
        <v>3641869</v>
      </c>
      <c r="F19" s="17">
        <f t="shared" si="0"/>
        <v>3569069</v>
      </c>
      <c r="G19" s="17">
        <f t="shared" si="0"/>
        <v>3157085</v>
      </c>
      <c r="H19" s="17">
        <f t="shared" si="0"/>
        <v>3187398</v>
      </c>
      <c r="I19" s="17">
        <f t="shared" si="0"/>
        <v>3020036</v>
      </c>
      <c r="J19" s="17">
        <f t="shared" si="0"/>
        <v>3306342</v>
      </c>
      <c r="K19" s="17">
        <f t="shared" si="0"/>
        <v>3048399</v>
      </c>
      <c r="L19" s="53">
        <f t="shared" si="0"/>
        <v>3002151</v>
      </c>
      <c r="M19" s="53">
        <f t="shared" si="0"/>
        <v>2670269</v>
      </c>
      <c r="N19" s="53">
        <f t="shared" si="0"/>
        <v>2573398</v>
      </c>
      <c r="O19" s="53">
        <f t="shared" si="0"/>
        <v>2526609</v>
      </c>
      <c r="P19" s="53">
        <f t="shared" si="0"/>
        <v>2670281</v>
      </c>
      <c r="Q19" s="53">
        <f t="shared" si="0"/>
        <v>2281142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[3]財政指標!$M$1</f>
        <v>足尾町</v>
      </c>
      <c r="P30" s="32"/>
      <c r="Q30" s="32" t="str">
        <f>[3]財政指標!$M$1</f>
        <v>足尾町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12" t="s">
        <v>179</v>
      </c>
      <c r="N32" s="12" t="s">
        <v>180</v>
      </c>
      <c r="O32" s="2" t="s">
        <v>245</v>
      </c>
      <c r="P32" s="2" t="s">
        <v>246</v>
      </c>
      <c r="Q32" s="2" t="s">
        <v>247</v>
      </c>
    </row>
    <row r="33" spans="1:17" s="34" customFormat="1" ht="18" customHeight="1" x14ac:dyDescent="0.15">
      <c r="A33" s="19" t="s">
        <v>75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1.9768269621029475</v>
      </c>
      <c r="E33" s="33">
        <f t="shared" si="1"/>
        <v>1.7285629988338405</v>
      </c>
      <c r="F33" s="33">
        <f t="shared" si="1"/>
        <v>1.7489434919862854</v>
      </c>
      <c r="G33" s="33">
        <f t="shared" si="1"/>
        <v>2.0107155809868913</v>
      </c>
      <c r="H33" s="33">
        <f t="shared" si="1"/>
        <v>1.9593725038416916</v>
      </c>
      <c r="I33" s="33">
        <f t="shared" si="1"/>
        <v>2.0144461854097107</v>
      </c>
      <c r="J33" s="33">
        <f t="shared" si="1"/>
        <v>1.912869267607525</v>
      </c>
      <c r="K33" s="33">
        <f t="shared" si="1"/>
        <v>2.0105307736946512</v>
      </c>
      <c r="L33" s="33">
        <f t="shared" si="1"/>
        <v>2.0365064915122524</v>
      </c>
      <c r="M33" s="33">
        <f t="shared" si="1"/>
        <v>2.169144756576959</v>
      </c>
      <c r="N33" s="33">
        <f t="shared" si="1"/>
        <v>2.1600622989525911</v>
      </c>
      <c r="O33" s="33">
        <f t="shared" si="1"/>
        <v>2.1564080552234239</v>
      </c>
      <c r="P33" s="33">
        <f t="shared" si="1"/>
        <v>2.1691724578799012</v>
      </c>
      <c r="Q33" s="33">
        <f t="shared" si="1"/>
        <v>2.2928866330986848</v>
      </c>
    </row>
    <row r="34" spans="1:17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26.373750539347046</v>
      </c>
      <c r="E34" s="33">
        <f t="shared" si="2"/>
        <v>23.206051618001634</v>
      </c>
      <c r="F34" s="33">
        <f t="shared" si="2"/>
        <v>20.4274279931265</v>
      </c>
      <c r="G34" s="33">
        <f t="shared" si="2"/>
        <v>21.090277898757872</v>
      </c>
      <c r="H34" s="33">
        <f t="shared" si="2"/>
        <v>23.586229269140535</v>
      </c>
      <c r="I34" s="33">
        <f t="shared" si="2"/>
        <v>20.154064388636428</v>
      </c>
      <c r="J34" s="33">
        <f t="shared" si="2"/>
        <v>18.056238586328941</v>
      </c>
      <c r="K34" s="33">
        <f t="shared" si="2"/>
        <v>20.25951983319769</v>
      </c>
      <c r="L34" s="33">
        <f t="shared" si="2"/>
        <v>19.957923502182268</v>
      </c>
      <c r="M34" s="33">
        <f t="shared" ref="M34:Q47" si="3">M5/M$19*100</f>
        <v>19.6080245098902</v>
      </c>
      <c r="N34" s="33">
        <f t="shared" si="3"/>
        <v>19.333270640608255</v>
      </c>
      <c r="O34" s="33">
        <f t="shared" si="3"/>
        <v>21.540293729659002</v>
      </c>
      <c r="P34" s="33">
        <f t="shared" si="3"/>
        <v>19.607973842453287</v>
      </c>
      <c r="Q34" s="33">
        <f t="shared" si="3"/>
        <v>25.807775228372453</v>
      </c>
    </row>
    <row r="35" spans="1:17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9.0971682519522119</v>
      </c>
      <c r="E35" s="33">
        <f t="shared" si="2"/>
        <v>8.8377149205531556</v>
      </c>
      <c r="F35" s="33">
        <f t="shared" si="2"/>
        <v>18.123633922459891</v>
      </c>
      <c r="G35" s="33">
        <f t="shared" si="2"/>
        <v>17.376598982922538</v>
      </c>
      <c r="H35" s="33">
        <f t="shared" si="2"/>
        <v>17.670777229577229</v>
      </c>
      <c r="I35" s="33">
        <f t="shared" si="2"/>
        <v>11.980088979071772</v>
      </c>
      <c r="J35" s="33">
        <f t="shared" si="2"/>
        <v>11.331646877425264</v>
      </c>
      <c r="K35" s="33">
        <f t="shared" si="2"/>
        <v>12.591330728031336</v>
      </c>
      <c r="L35" s="33">
        <f t="shared" si="2"/>
        <v>14.96157255247987</v>
      </c>
      <c r="M35" s="33">
        <f t="shared" si="3"/>
        <v>13.007977847924684</v>
      </c>
      <c r="N35" s="33">
        <f t="shared" si="3"/>
        <v>12.834819954006338</v>
      </c>
      <c r="O35" s="33">
        <f t="shared" si="3"/>
        <v>13.692185850679707</v>
      </c>
      <c r="P35" s="33">
        <f t="shared" si="3"/>
        <v>13.007956840497311</v>
      </c>
      <c r="Q35" s="33">
        <f t="shared" si="3"/>
        <v>15.618712031079172</v>
      </c>
    </row>
    <row r="36" spans="1:17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8.6602811390497507</v>
      </c>
      <c r="E36" s="33">
        <f t="shared" si="2"/>
        <v>20.529733496729289</v>
      </c>
      <c r="F36" s="33">
        <f t="shared" si="2"/>
        <v>13.747646795284711</v>
      </c>
      <c r="G36" s="33">
        <f t="shared" si="2"/>
        <v>10.36098172839819</v>
      </c>
      <c r="H36" s="33">
        <f t="shared" si="2"/>
        <v>8.3510437039867629</v>
      </c>
      <c r="I36" s="33">
        <f t="shared" si="2"/>
        <v>8.8111863567189275</v>
      </c>
      <c r="J36" s="33">
        <f t="shared" si="2"/>
        <v>8.4447101963438733</v>
      </c>
      <c r="K36" s="33">
        <f t="shared" si="2"/>
        <v>8.6192129048723611</v>
      </c>
      <c r="L36" s="33">
        <f t="shared" si="2"/>
        <v>9.0888499612444544</v>
      </c>
      <c r="M36" s="33">
        <f t="shared" si="3"/>
        <v>9.4945865004611907</v>
      </c>
      <c r="N36" s="33">
        <f t="shared" si="3"/>
        <v>10.814300780524427</v>
      </c>
      <c r="O36" s="33">
        <f t="shared" si="3"/>
        <v>19.292142155751048</v>
      </c>
      <c r="P36" s="33">
        <f t="shared" si="3"/>
        <v>9.4945812818950515</v>
      </c>
      <c r="Q36" s="33">
        <f t="shared" si="3"/>
        <v>10.480408497147481</v>
      </c>
    </row>
    <row r="37" spans="1:17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2.8807854173361826E-2</v>
      </c>
      <c r="E37" s="33">
        <f t="shared" si="2"/>
        <v>2.4712585762969509E-2</v>
      </c>
      <c r="F37" s="33">
        <f t="shared" si="2"/>
        <v>2.5216660143023293E-2</v>
      </c>
      <c r="G37" s="33">
        <f t="shared" si="2"/>
        <v>2.8507309749341563E-2</v>
      </c>
      <c r="H37" s="33">
        <f t="shared" si="2"/>
        <v>1.5686776486651496E-2</v>
      </c>
      <c r="I37" s="33">
        <f t="shared" si="2"/>
        <v>1.6556094033316159E-2</v>
      </c>
      <c r="J37" s="33">
        <f t="shared" si="2"/>
        <v>1.5122452547256153E-2</v>
      </c>
      <c r="K37" s="33">
        <f t="shared" si="2"/>
        <v>1.52539086910867E-2</v>
      </c>
      <c r="L37" s="33">
        <f t="shared" si="2"/>
        <v>1.5488894462670265E-2</v>
      </c>
      <c r="M37" s="33">
        <f t="shared" si="3"/>
        <v>1.741397589531242E-2</v>
      </c>
      <c r="N37" s="33">
        <f t="shared" si="3"/>
        <v>0</v>
      </c>
      <c r="O37" s="33">
        <f t="shared" si="3"/>
        <v>0</v>
      </c>
      <c r="P37" s="33">
        <f t="shared" si="3"/>
        <v>1.745134688072154E-2</v>
      </c>
      <c r="Q37" s="33">
        <f t="shared" si="3"/>
        <v>0</v>
      </c>
    </row>
    <row r="38" spans="1:17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3.3222497781795228</v>
      </c>
      <c r="E38" s="33">
        <f t="shared" si="2"/>
        <v>3.9876777555700107</v>
      </c>
      <c r="F38" s="33">
        <f t="shared" si="2"/>
        <v>1.582737683132492</v>
      </c>
      <c r="G38" s="33">
        <f t="shared" si="2"/>
        <v>1.9560448958453762</v>
      </c>
      <c r="H38" s="33">
        <f t="shared" si="2"/>
        <v>1.7117724237763845</v>
      </c>
      <c r="I38" s="33">
        <f t="shared" si="2"/>
        <v>1.9245797069968702</v>
      </c>
      <c r="J38" s="33">
        <f t="shared" si="2"/>
        <v>1.6446876941344846</v>
      </c>
      <c r="K38" s="33">
        <f t="shared" si="2"/>
        <v>1.0859142782818128</v>
      </c>
      <c r="L38" s="33">
        <f t="shared" si="2"/>
        <v>1.0376226911970785</v>
      </c>
      <c r="M38" s="33">
        <f t="shared" si="3"/>
        <v>1.5712274680940386</v>
      </c>
      <c r="N38" s="33">
        <f t="shared" si="3"/>
        <v>1.4836026141311993</v>
      </c>
      <c r="O38" s="33">
        <f t="shared" si="3"/>
        <v>1.686370942239183</v>
      </c>
      <c r="P38" s="33">
        <f t="shared" si="3"/>
        <v>1.5712578563829052</v>
      </c>
      <c r="Q38" s="33">
        <f t="shared" si="3"/>
        <v>1.0133520841753823</v>
      </c>
    </row>
    <row r="39" spans="1:17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6.6562467591164047</v>
      </c>
      <c r="E39" s="33">
        <f t="shared" si="2"/>
        <v>4.7266115283114241</v>
      </c>
      <c r="F39" s="33">
        <f t="shared" si="2"/>
        <v>4.3680578884857653</v>
      </c>
      <c r="G39" s="33">
        <f t="shared" si="2"/>
        <v>5.9157418948175291</v>
      </c>
      <c r="H39" s="33">
        <f t="shared" si="2"/>
        <v>7.0956937288659896</v>
      </c>
      <c r="I39" s="33">
        <f t="shared" si="2"/>
        <v>11.096324679573357</v>
      </c>
      <c r="J39" s="33">
        <f t="shared" si="2"/>
        <v>3.767214643857169</v>
      </c>
      <c r="K39" s="33">
        <f t="shared" si="2"/>
        <v>5.7525606064035584</v>
      </c>
      <c r="L39" s="33">
        <f t="shared" si="2"/>
        <v>8.1906273202114086</v>
      </c>
      <c r="M39" s="33">
        <f t="shared" si="3"/>
        <v>10.851341194463929</v>
      </c>
      <c r="N39" s="33">
        <f t="shared" si="3"/>
        <v>3.3533872335332502</v>
      </c>
      <c r="O39" s="33">
        <f t="shared" si="3"/>
        <v>2.675206175549917</v>
      </c>
      <c r="P39" s="33">
        <f t="shared" si="3"/>
        <v>10.851329878765569</v>
      </c>
      <c r="Q39" s="33">
        <f t="shared" si="3"/>
        <v>2.0954855068207068</v>
      </c>
    </row>
    <row r="40" spans="1:17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8.4057797517915276</v>
      </c>
      <c r="E40" s="33">
        <f t="shared" si="2"/>
        <v>7.5693551854830581</v>
      </c>
      <c r="F40" s="33">
        <f t="shared" si="2"/>
        <v>12.324782737458985</v>
      </c>
      <c r="G40" s="33">
        <f t="shared" si="2"/>
        <v>7.5801253371385311</v>
      </c>
      <c r="H40" s="33">
        <f t="shared" si="2"/>
        <v>11.470955305863907</v>
      </c>
      <c r="I40" s="33">
        <f t="shared" si="2"/>
        <v>14.472012916402321</v>
      </c>
      <c r="J40" s="33">
        <f t="shared" si="2"/>
        <v>27.34829004380067</v>
      </c>
      <c r="K40" s="33">
        <f t="shared" si="2"/>
        <v>18.38991549334585</v>
      </c>
      <c r="L40" s="33">
        <f t="shared" si="2"/>
        <v>11.427939500711323</v>
      </c>
      <c r="M40" s="33">
        <f t="shared" si="3"/>
        <v>6.0174461823883663</v>
      </c>
      <c r="N40" s="33">
        <f t="shared" si="3"/>
        <v>4.924461742800764</v>
      </c>
      <c r="O40" s="33">
        <f t="shared" si="3"/>
        <v>3.7410220576274371</v>
      </c>
      <c r="P40" s="33">
        <f t="shared" si="3"/>
        <v>6.0174565897746346</v>
      </c>
      <c r="Q40" s="33">
        <f t="shared" si="3"/>
        <v>3.5402881539158897</v>
      </c>
    </row>
    <row r="41" spans="1:17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5.5023321558389684</v>
      </c>
      <c r="E41" s="33">
        <f t="shared" si="2"/>
        <v>4.781528385562468</v>
      </c>
      <c r="F41" s="33">
        <f t="shared" si="2"/>
        <v>5.3851578660989743</v>
      </c>
      <c r="G41" s="33">
        <f t="shared" si="2"/>
        <v>5.493707011372833</v>
      </c>
      <c r="H41" s="33">
        <f t="shared" si="2"/>
        <v>5.4559236091633361</v>
      </c>
      <c r="I41" s="33">
        <f t="shared" si="2"/>
        <v>6.4290624350173315</v>
      </c>
      <c r="J41" s="33">
        <f t="shared" si="2"/>
        <v>5.5691455995780226</v>
      </c>
      <c r="K41" s="33">
        <f t="shared" si="2"/>
        <v>6.7528233672823017</v>
      </c>
      <c r="L41" s="33">
        <f t="shared" si="2"/>
        <v>7.2597281082796963</v>
      </c>
      <c r="M41" s="33">
        <f t="shared" si="3"/>
        <v>7.6828589179592024</v>
      </c>
      <c r="N41" s="33">
        <f t="shared" si="3"/>
        <v>6.8519910250960017</v>
      </c>
      <c r="O41" s="33">
        <f t="shared" si="3"/>
        <v>7.155836142434385</v>
      </c>
      <c r="P41" s="33">
        <f t="shared" si="3"/>
        <v>7.6828618411320759</v>
      </c>
      <c r="Q41" s="33">
        <f t="shared" si="3"/>
        <v>7.8427384178626323</v>
      </c>
    </row>
    <row r="42" spans="1:17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20.647581356581057</v>
      </c>
      <c r="E42" s="33">
        <f t="shared" si="2"/>
        <v>14.986590676380725</v>
      </c>
      <c r="F42" s="33">
        <f t="shared" si="2"/>
        <v>11.165488815150395</v>
      </c>
      <c r="G42" s="33">
        <f t="shared" si="2"/>
        <v>14.432839153839696</v>
      </c>
      <c r="H42" s="33">
        <f t="shared" si="2"/>
        <v>8.9807109121609532</v>
      </c>
      <c r="I42" s="33">
        <f t="shared" si="2"/>
        <v>9.0349585236732288</v>
      </c>
      <c r="J42" s="33">
        <f t="shared" si="2"/>
        <v>8.21645189759559</v>
      </c>
      <c r="K42" s="33">
        <f t="shared" si="2"/>
        <v>9.1234776025054458</v>
      </c>
      <c r="L42" s="33">
        <f t="shared" si="2"/>
        <v>10.26707184282203</v>
      </c>
      <c r="M42" s="33">
        <f t="shared" si="3"/>
        <v>11.536852654170797</v>
      </c>
      <c r="N42" s="33">
        <f t="shared" si="3"/>
        <v>18.011049981386478</v>
      </c>
      <c r="O42" s="33">
        <f t="shared" si="3"/>
        <v>8.9093722059883422</v>
      </c>
      <c r="P42" s="33">
        <f t="shared" si="3"/>
        <v>11.536838257846272</v>
      </c>
      <c r="Q42" s="33">
        <f t="shared" si="3"/>
        <v>9.726224847028373</v>
      </c>
    </row>
    <row r="43" spans="1:17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0</v>
      </c>
      <c r="E43" s="33">
        <f t="shared" si="2"/>
        <v>0.11518810808406343</v>
      </c>
      <c r="F43" s="33">
        <f t="shared" si="2"/>
        <v>1.0035950551810568</v>
      </c>
      <c r="G43" s="33">
        <f t="shared" si="2"/>
        <v>1.1639217822770056</v>
      </c>
      <c r="H43" s="33">
        <f t="shared" si="2"/>
        <v>1.2283687195637318</v>
      </c>
      <c r="I43" s="33">
        <f t="shared" si="2"/>
        <v>0.64717771576232863</v>
      </c>
      <c r="J43" s="33">
        <f t="shared" si="2"/>
        <v>0.68432122266843542</v>
      </c>
      <c r="K43" s="33">
        <f t="shared" si="2"/>
        <v>0.71650725511981872</v>
      </c>
      <c r="L43" s="33">
        <f t="shared" si="2"/>
        <v>0</v>
      </c>
      <c r="M43" s="33">
        <f t="shared" si="3"/>
        <v>0</v>
      </c>
      <c r="N43" s="33">
        <f t="shared" si="3"/>
        <v>0.96281259253329643</v>
      </c>
      <c r="O43" s="33">
        <f t="shared" si="3"/>
        <v>0</v>
      </c>
      <c r="P43" s="33">
        <f t="shared" si="3"/>
        <v>3.7449242233308031E-5</v>
      </c>
      <c r="Q43" s="33">
        <f t="shared" si="3"/>
        <v>0</v>
      </c>
    </row>
    <row r="44" spans="1:17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8.8668974709264727</v>
      </c>
      <c r="E44" s="33">
        <f t="shared" si="2"/>
        <v>9.135693787997317</v>
      </c>
      <c r="F44" s="33">
        <f t="shared" si="2"/>
        <v>10.097311091491926</v>
      </c>
      <c r="G44" s="33">
        <f t="shared" si="2"/>
        <v>12.590538423894193</v>
      </c>
      <c r="H44" s="33">
        <f t="shared" si="2"/>
        <v>12.47346581757283</v>
      </c>
      <c r="I44" s="33">
        <f t="shared" si="2"/>
        <v>13.419542018704414</v>
      </c>
      <c r="J44" s="33">
        <f t="shared" si="2"/>
        <v>13.009301518112768</v>
      </c>
      <c r="K44" s="33">
        <f t="shared" si="2"/>
        <v>14.682953248574087</v>
      </c>
      <c r="L44" s="33">
        <f t="shared" si="2"/>
        <v>15.756669134896944</v>
      </c>
      <c r="M44" s="33">
        <f t="shared" si="3"/>
        <v>18.04312599217532</v>
      </c>
      <c r="N44" s="33">
        <f t="shared" si="3"/>
        <v>19.270241136427401</v>
      </c>
      <c r="O44" s="33">
        <f t="shared" si="3"/>
        <v>19.151162684847556</v>
      </c>
      <c r="P44" s="33">
        <f t="shared" si="3"/>
        <v>18.043082357250043</v>
      </c>
      <c r="Q44" s="33">
        <f t="shared" si="3"/>
        <v>21.436894327490354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0.46207798094072366</v>
      </c>
      <c r="E45" s="33">
        <f t="shared" si="2"/>
        <v>0.37057895273004055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0.14523427300887012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100</v>
      </c>
      <c r="F48" s="30">
        <f t="shared" si="4"/>
        <v>100.00000000000001</v>
      </c>
      <c r="G48" s="30">
        <f t="shared" si="4"/>
        <v>99.999999999999986</v>
      </c>
      <c r="H48" s="30">
        <f t="shared" si="4"/>
        <v>100</v>
      </c>
      <c r="I48" s="30">
        <f t="shared" si="4"/>
        <v>100</v>
      </c>
      <c r="J48" s="30">
        <f t="shared" si="4"/>
        <v>99.999999999999986</v>
      </c>
      <c r="K48" s="30">
        <f t="shared" si="4"/>
        <v>100</v>
      </c>
      <c r="L48" s="30">
        <f t="shared" si="4"/>
        <v>100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100</v>
      </c>
      <c r="Q48" s="30">
        <f>SUM(Q33:Q47)</f>
        <v>99.999999999999986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[4]財政指標!$M$1</f>
        <v>栗山村</v>
      </c>
      <c r="P1" s="32" t="str">
        <f>[4]財政指標!$M$1</f>
        <v>栗山村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9" t="s">
        <v>75</v>
      </c>
      <c r="B4" s="16"/>
      <c r="C4" s="17"/>
      <c r="D4" s="17">
        <v>70476</v>
      </c>
      <c r="E4" s="17">
        <v>75598</v>
      </c>
      <c r="F4" s="17">
        <v>79265</v>
      </c>
      <c r="G4" s="17">
        <v>78523</v>
      </c>
      <c r="H4" s="17">
        <v>77152</v>
      </c>
      <c r="I4" s="17">
        <v>75441</v>
      </c>
      <c r="J4" s="78">
        <v>76287</v>
      </c>
      <c r="K4" s="13">
        <v>78950</v>
      </c>
      <c r="L4" s="52">
        <v>87359</v>
      </c>
      <c r="M4" s="52">
        <v>84772</v>
      </c>
      <c r="N4" s="52">
        <v>76436</v>
      </c>
      <c r="O4" s="52">
        <v>79753</v>
      </c>
      <c r="P4" s="52">
        <v>73938</v>
      </c>
      <c r="Q4" s="52">
        <v>69181</v>
      </c>
    </row>
    <row r="5" spans="1:17" ht="18" customHeight="1" x14ac:dyDescent="0.15">
      <c r="A5" s="19" t="s">
        <v>74</v>
      </c>
      <c r="B5" s="16"/>
      <c r="C5" s="17"/>
      <c r="D5" s="17">
        <v>791227</v>
      </c>
      <c r="E5" s="17">
        <v>809671</v>
      </c>
      <c r="F5" s="17">
        <v>803982</v>
      </c>
      <c r="G5" s="17">
        <v>830694</v>
      </c>
      <c r="H5" s="17">
        <v>964979</v>
      </c>
      <c r="I5" s="17">
        <v>821186</v>
      </c>
      <c r="J5" s="78">
        <v>784279</v>
      </c>
      <c r="K5" s="13">
        <v>757521</v>
      </c>
      <c r="L5" s="52">
        <v>969435</v>
      </c>
      <c r="M5" s="52">
        <v>1066536</v>
      </c>
      <c r="N5" s="52">
        <v>916151</v>
      </c>
      <c r="O5" s="52">
        <v>858530</v>
      </c>
      <c r="P5" s="52">
        <v>1342959</v>
      </c>
      <c r="Q5" s="52">
        <v>1009985</v>
      </c>
    </row>
    <row r="6" spans="1:17" ht="18" customHeight="1" x14ac:dyDescent="0.15">
      <c r="A6" s="19" t="s">
        <v>76</v>
      </c>
      <c r="B6" s="16"/>
      <c r="C6" s="17"/>
      <c r="D6" s="17">
        <v>179529</v>
      </c>
      <c r="E6" s="17">
        <v>196245</v>
      </c>
      <c r="F6" s="17">
        <v>240118</v>
      </c>
      <c r="G6" s="17">
        <v>203812</v>
      </c>
      <c r="H6" s="17">
        <v>263836</v>
      </c>
      <c r="I6" s="17">
        <v>237669</v>
      </c>
      <c r="J6" s="78">
        <v>215689</v>
      </c>
      <c r="K6" s="76">
        <v>255422</v>
      </c>
      <c r="L6" s="52">
        <v>298492</v>
      </c>
      <c r="M6" s="52">
        <v>247061</v>
      </c>
      <c r="N6" s="52">
        <v>205415</v>
      </c>
      <c r="O6" s="52">
        <v>215591</v>
      </c>
      <c r="P6" s="52">
        <v>223814</v>
      </c>
      <c r="Q6" s="52">
        <v>257554</v>
      </c>
    </row>
    <row r="7" spans="1:17" ht="18" customHeight="1" x14ac:dyDescent="0.15">
      <c r="A7" s="19" t="s">
        <v>85</v>
      </c>
      <c r="B7" s="16"/>
      <c r="C7" s="17"/>
      <c r="D7" s="17">
        <v>364267</v>
      </c>
      <c r="E7" s="17">
        <v>348838</v>
      </c>
      <c r="F7" s="17">
        <v>515315</v>
      </c>
      <c r="G7" s="17">
        <v>601888</v>
      </c>
      <c r="H7" s="17">
        <v>332278</v>
      </c>
      <c r="I7" s="17">
        <v>491182</v>
      </c>
      <c r="J7" s="78">
        <v>520128</v>
      </c>
      <c r="K7" s="13">
        <v>408967</v>
      </c>
      <c r="L7" s="52">
        <v>328725</v>
      </c>
      <c r="M7" s="52">
        <v>614548</v>
      </c>
      <c r="N7" s="52">
        <v>570933</v>
      </c>
      <c r="O7" s="52">
        <v>529684</v>
      </c>
      <c r="P7" s="52">
        <v>585507</v>
      </c>
      <c r="Q7" s="52">
        <v>477666</v>
      </c>
    </row>
    <row r="8" spans="1:17" ht="18" customHeight="1" x14ac:dyDescent="0.15">
      <c r="A8" s="19" t="s">
        <v>86</v>
      </c>
      <c r="B8" s="16"/>
      <c r="C8" s="17"/>
      <c r="D8" s="17">
        <v>30</v>
      </c>
      <c r="E8" s="17">
        <v>30</v>
      </c>
      <c r="F8" s="17">
        <v>30</v>
      </c>
      <c r="G8" s="17">
        <v>30</v>
      </c>
      <c r="H8" s="17">
        <v>30</v>
      </c>
      <c r="I8" s="17">
        <v>30</v>
      </c>
      <c r="J8" s="78">
        <v>30</v>
      </c>
      <c r="K8" s="13">
        <v>30</v>
      </c>
      <c r="L8" s="52">
        <v>30</v>
      </c>
      <c r="M8" s="52">
        <v>30</v>
      </c>
      <c r="N8" s="52">
        <v>30</v>
      </c>
      <c r="O8" s="52">
        <v>30</v>
      </c>
      <c r="P8" s="52">
        <v>30</v>
      </c>
      <c r="Q8" s="52">
        <v>30</v>
      </c>
    </row>
    <row r="9" spans="1:17" ht="18" customHeight="1" x14ac:dyDescent="0.15">
      <c r="A9" s="19" t="s">
        <v>87</v>
      </c>
      <c r="B9" s="16"/>
      <c r="C9" s="17"/>
      <c r="D9" s="17">
        <v>453594</v>
      </c>
      <c r="E9" s="17">
        <v>418673</v>
      </c>
      <c r="F9" s="17">
        <v>373569</v>
      </c>
      <c r="G9" s="17">
        <v>602201</v>
      </c>
      <c r="H9" s="17">
        <v>668823</v>
      </c>
      <c r="I9" s="17">
        <v>581439</v>
      </c>
      <c r="J9" s="78">
        <v>454111</v>
      </c>
      <c r="K9" s="13">
        <v>417520</v>
      </c>
      <c r="L9" s="52">
        <v>583670</v>
      </c>
      <c r="M9" s="52">
        <v>489064</v>
      </c>
      <c r="N9" s="52">
        <v>249465</v>
      </c>
      <c r="O9" s="52">
        <v>195585</v>
      </c>
      <c r="P9" s="52">
        <v>233819</v>
      </c>
      <c r="Q9" s="52">
        <v>242798</v>
      </c>
    </row>
    <row r="10" spans="1:17" ht="18" customHeight="1" x14ac:dyDescent="0.15">
      <c r="A10" s="19" t="s">
        <v>88</v>
      </c>
      <c r="B10" s="16"/>
      <c r="C10" s="17"/>
      <c r="D10" s="17">
        <v>345256</v>
      </c>
      <c r="E10" s="17">
        <v>150975</v>
      </c>
      <c r="F10" s="17">
        <v>264951</v>
      </c>
      <c r="G10" s="17">
        <v>409441</v>
      </c>
      <c r="H10" s="17">
        <v>239246</v>
      </c>
      <c r="I10" s="17">
        <v>272831</v>
      </c>
      <c r="J10" s="78">
        <v>192343</v>
      </c>
      <c r="K10" s="13">
        <v>208232</v>
      </c>
      <c r="L10" s="52">
        <v>175103</v>
      </c>
      <c r="M10" s="52">
        <v>162189</v>
      </c>
      <c r="N10" s="52">
        <v>159282</v>
      </c>
      <c r="O10" s="52">
        <v>138535</v>
      </c>
      <c r="P10" s="52">
        <v>183423</v>
      </c>
      <c r="Q10" s="52">
        <v>178955</v>
      </c>
    </row>
    <row r="11" spans="1:17" ht="18" customHeight="1" x14ac:dyDescent="0.15">
      <c r="A11" s="19" t="s">
        <v>89</v>
      </c>
      <c r="B11" s="16"/>
      <c r="C11" s="17"/>
      <c r="D11" s="17">
        <v>165617</v>
      </c>
      <c r="E11" s="17">
        <v>186731</v>
      </c>
      <c r="F11" s="17">
        <v>242913</v>
      </c>
      <c r="G11" s="17">
        <v>218484</v>
      </c>
      <c r="H11" s="17">
        <v>262221</v>
      </c>
      <c r="I11" s="17">
        <v>266041</v>
      </c>
      <c r="J11" s="78">
        <v>274265</v>
      </c>
      <c r="K11" s="78">
        <v>255513</v>
      </c>
      <c r="L11" s="52">
        <v>259560</v>
      </c>
      <c r="M11" s="52">
        <v>544097</v>
      </c>
      <c r="N11" s="52">
        <v>629290</v>
      </c>
      <c r="O11" s="52">
        <v>302324</v>
      </c>
      <c r="P11" s="52">
        <v>389673</v>
      </c>
      <c r="Q11" s="52">
        <v>362940</v>
      </c>
    </row>
    <row r="12" spans="1:17" ht="18" customHeight="1" x14ac:dyDescent="0.15">
      <c r="A12" s="19" t="s">
        <v>90</v>
      </c>
      <c r="B12" s="16"/>
      <c r="C12" s="17"/>
      <c r="D12" s="17">
        <v>60482</v>
      </c>
      <c r="E12" s="17">
        <v>92104</v>
      </c>
      <c r="F12" s="17">
        <v>53623</v>
      </c>
      <c r="G12" s="17">
        <v>30363</v>
      </c>
      <c r="H12" s="17">
        <v>59054</v>
      </c>
      <c r="I12" s="17">
        <v>74192</v>
      </c>
      <c r="J12" s="78">
        <v>110538</v>
      </c>
      <c r="K12" s="78">
        <v>134922</v>
      </c>
      <c r="L12" s="52">
        <v>157010</v>
      </c>
      <c r="M12" s="52">
        <v>144550</v>
      </c>
      <c r="N12" s="52">
        <v>161367</v>
      </c>
      <c r="O12" s="52">
        <v>160218</v>
      </c>
      <c r="P12" s="52">
        <v>177196</v>
      </c>
      <c r="Q12" s="52">
        <v>194443</v>
      </c>
    </row>
    <row r="13" spans="1:17" ht="18" customHeight="1" x14ac:dyDescent="0.15">
      <c r="A13" s="19" t="s">
        <v>91</v>
      </c>
      <c r="B13" s="16"/>
      <c r="C13" s="17"/>
      <c r="D13" s="17">
        <v>248726</v>
      </c>
      <c r="E13" s="17">
        <v>229716</v>
      </c>
      <c r="F13" s="17">
        <v>249703</v>
      </c>
      <c r="G13" s="17">
        <v>272775</v>
      </c>
      <c r="H13" s="17">
        <v>274646</v>
      </c>
      <c r="I13" s="17">
        <v>287480</v>
      </c>
      <c r="J13" s="78">
        <v>353451</v>
      </c>
      <c r="K13" s="78">
        <v>326296</v>
      </c>
      <c r="L13" s="52">
        <v>293218</v>
      </c>
      <c r="M13" s="52">
        <v>619309</v>
      </c>
      <c r="N13" s="52">
        <v>263888</v>
      </c>
      <c r="O13" s="52">
        <v>274202</v>
      </c>
      <c r="P13" s="52">
        <v>643688</v>
      </c>
      <c r="Q13" s="52">
        <v>1334978</v>
      </c>
    </row>
    <row r="14" spans="1:17" ht="18" customHeight="1" x14ac:dyDescent="0.15">
      <c r="A14" s="19" t="s">
        <v>92</v>
      </c>
      <c r="B14" s="16"/>
      <c r="C14" s="17"/>
      <c r="D14" s="17">
        <v>269826</v>
      </c>
      <c r="E14" s="17">
        <v>188204</v>
      </c>
      <c r="F14" s="17">
        <v>62637</v>
      </c>
      <c r="G14" s="17">
        <v>320899</v>
      </c>
      <c r="H14" s="17">
        <v>472091</v>
      </c>
      <c r="I14" s="17">
        <v>157596</v>
      </c>
      <c r="J14" s="78">
        <v>153018</v>
      </c>
      <c r="K14" s="78">
        <v>235648</v>
      </c>
      <c r="L14" s="52">
        <v>409548</v>
      </c>
      <c r="M14" s="52">
        <v>46113</v>
      </c>
      <c r="N14" s="52">
        <v>49597</v>
      </c>
      <c r="O14" s="52">
        <v>141645</v>
      </c>
      <c r="P14" s="52">
        <v>0</v>
      </c>
      <c r="Q14" s="52">
        <v>2600</v>
      </c>
    </row>
    <row r="15" spans="1:17" ht="18" customHeight="1" x14ac:dyDescent="0.15">
      <c r="A15" s="19" t="s">
        <v>93</v>
      </c>
      <c r="B15" s="16"/>
      <c r="C15" s="17"/>
      <c r="D15" s="17">
        <v>397044</v>
      </c>
      <c r="E15" s="17">
        <v>411155</v>
      </c>
      <c r="F15" s="17">
        <v>414850</v>
      </c>
      <c r="G15" s="17">
        <v>435511</v>
      </c>
      <c r="H15" s="17">
        <v>469076</v>
      </c>
      <c r="I15" s="17">
        <v>495913</v>
      </c>
      <c r="J15" s="78">
        <v>538437</v>
      </c>
      <c r="K15" s="13">
        <v>537320</v>
      </c>
      <c r="L15" s="52">
        <v>570022</v>
      </c>
      <c r="M15" s="52">
        <v>560542</v>
      </c>
      <c r="N15" s="52">
        <v>560918</v>
      </c>
      <c r="O15" s="52">
        <v>586346</v>
      </c>
      <c r="P15" s="52">
        <v>596440</v>
      </c>
      <c r="Q15" s="52">
        <v>570021</v>
      </c>
    </row>
    <row r="16" spans="1:17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78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3346074</v>
      </c>
      <c r="E19" s="17">
        <f t="shared" si="0"/>
        <v>3107940</v>
      </c>
      <c r="F19" s="17">
        <f t="shared" si="0"/>
        <v>3300956</v>
      </c>
      <c r="G19" s="17">
        <f t="shared" si="0"/>
        <v>4004621</v>
      </c>
      <c r="H19" s="17">
        <f t="shared" si="0"/>
        <v>4083432</v>
      </c>
      <c r="I19" s="17">
        <f t="shared" si="0"/>
        <v>3761000</v>
      </c>
      <c r="J19" s="17">
        <f t="shared" si="0"/>
        <v>3672576</v>
      </c>
      <c r="K19" s="17">
        <f t="shared" si="0"/>
        <v>3616341</v>
      </c>
      <c r="L19" s="53">
        <f t="shared" si="0"/>
        <v>4132172</v>
      </c>
      <c r="M19" s="53">
        <f t="shared" si="0"/>
        <v>4578811</v>
      </c>
      <c r="N19" s="53">
        <f t="shared" si="0"/>
        <v>3842772</v>
      </c>
      <c r="O19" s="53">
        <f>SUM(O4:O18)</f>
        <v>3482443</v>
      </c>
      <c r="P19" s="53">
        <f>SUM(P4:P18)</f>
        <v>4450487</v>
      </c>
      <c r="Q19" s="53">
        <f>SUM(Q4:Q18)</f>
        <v>4701151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[4]財政指標!$M$1</f>
        <v>栗山村</v>
      </c>
      <c r="P30" s="32"/>
      <c r="Q30" s="32" t="str">
        <f>[4]財政指標!$M$1</f>
        <v>栗山村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s="34" customFormat="1" ht="18" customHeight="1" x14ac:dyDescent="0.15">
      <c r="A33" s="19" t="s">
        <v>75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2.1062295693400683</v>
      </c>
      <c r="E33" s="33">
        <f t="shared" si="1"/>
        <v>2.432415040187391</v>
      </c>
      <c r="F33" s="33">
        <f t="shared" si="1"/>
        <v>2.4012740551525074</v>
      </c>
      <c r="G33" s="33">
        <f t="shared" si="1"/>
        <v>1.9608097745079995</v>
      </c>
      <c r="H33" s="33">
        <f t="shared" si="1"/>
        <v>1.8893910808359244</v>
      </c>
      <c r="I33" s="33">
        <f t="shared" si="1"/>
        <v>2.0058760967827705</v>
      </c>
      <c r="J33" s="33">
        <f t="shared" si="1"/>
        <v>2.0772068433709747</v>
      </c>
      <c r="K33" s="33">
        <f t="shared" si="1"/>
        <v>2.1831458924918863</v>
      </c>
      <c r="L33" s="33">
        <f t="shared" si="1"/>
        <v>2.114118192563136</v>
      </c>
      <c r="M33" s="33">
        <f t="shared" si="1"/>
        <v>1.8513976663373966</v>
      </c>
      <c r="N33" s="33">
        <f t="shared" si="1"/>
        <v>1.9890849626259377</v>
      </c>
      <c r="O33" s="33">
        <f t="shared" si="1"/>
        <v>2.2901451653336466</v>
      </c>
      <c r="P33" s="33">
        <f t="shared" si="1"/>
        <v>1.6613462751379795</v>
      </c>
      <c r="Q33" s="33">
        <f t="shared" si="1"/>
        <v>1.4715757906946618</v>
      </c>
    </row>
    <row r="34" spans="1:17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23.646428620526624</v>
      </c>
      <c r="E34" s="33">
        <f t="shared" si="2"/>
        <v>26.05169340463458</v>
      </c>
      <c r="F34" s="33">
        <f t="shared" si="2"/>
        <v>24.356035039546121</v>
      </c>
      <c r="G34" s="33">
        <f t="shared" si="2"/>
        <v>20.743386203088882</v>
      </c>
      <c r="H34" s="33">
        <f t="shared" si="2"/>
        <v>23.63156775966883</v>
      </c>
      <c r="I34" s="33">
        <f t="shared" si="2"/>
        <v>21.834246211114067</v>
      </c>
      <c r="J34" s="33">
        <f t="shared" si="2"/>
        <v>21.355010760839257</v>
      </c>
      <c r="K34" s="33">
        <f t="shared" si="2"/>
        <v>20.947167316356506</v>
      </c>
      <c r="L34" s="33">
        <f t="shared" si="2"/>
        <v>23.460664270509554</v>
      </c>
      <c r="M34" s="33">
        <f t="shared" ref="M34:Q47" si="3">M5/M$19*100</f>
        <v>23.292859216071594</v>
      </c>
      <c r="N34" s="33">
        <f t="shared" si="3"/>
        <v>23.840888816718763</v>
      </c>
      <c r="O34" s="33">
        <f t="shared" si="3"/>
        <v>24.653095542410888</v>
      </c>
      <c r="P34" s="33">
        <f t="shared" si="3"/>
        <v>30.175551574468141</v>
      </c>
      <c r="Q34" s="33">
        <f t="shared" si="3"/>
        <v>21.483781312278634</v>
      </c>
    </row>
    <row r="35" spans="1:17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5.3653625114088932</v>
      </c>
      <c r="E35" s="33">
        <f t="shared" si="2"/>
        <v>6.3143110870866233</v>
      </c>
      <c r="F35" s="33">
        <f t="shared" si="2"/>
        <v>7.2741957178465881</v>
      </c>
      <c r="G35" s="33">
        <f t="shared" si="2"/>
        <v>5.0894204470285702</v>
      </c>
      <c r="H35" s="33">
        <f t="shared" si="2"/>
        <v>6.4611336738312275</v>
      </c>
      <c r="I35" s="33">
        <f t="shared" si="2"/>
        <v>6.3193033767614999</v>
      </c>
      <c r="J35" s="33">
        <f t="shared" si="2"/>
        <v>5.8729621932942981</v>
      </c>
      <c r="K35" s="33">
        <f t="shared" si="2"/>
        <v>7.0629954420780559</v>
      </c>
      <c r="L35" s="33">
        <f t="shared" si="2"/>
        <v>7.2236102466209058</v>
      </c>
      <c r="M35" s="33">
        <f t="shared" si="3"/>
        <v>5.3957457514625524</v>
      </c>
      <c r="N35" s="33">
        <f t="shared" si="3"/>
        <v>5.3454901826077634</v>
      </c>
      <c r="O35" s="33">
        <f t="shared" si="3"/>
        <v>6.1907976670400631</v>
      </c>
      <c r="P35" s="33">
        <f t="shared" si="3"/>
        <v>5.0289777276059899</v>
      </c>
      <c r="Q35" s="33">
        <f t="shared" si="3"/>
        <v>5.478530683230554</v>
      </c>
    </row>
    <row r="36" spans="1:17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10.886400001912691</v>
      </c>
      <c r="E36" s="33">
        <f t="shared" si="2"/>
        <v>11.224090555158723</v>
      </c>
      <c r="F36" s="33">
        <f t="shared" si="2"/>
        <v>15.611083577000118</v>
      </c>
      <c r="G36" s="33">
        <f t="shared" si="2"/>
        <v>15.02983678105868</v>
      </c>
      <c r="H36" s="33">
        <f t="shared" si="2"/>
        <v>8.1372237862660626</v>
      </c>
      <c r="I36" s="33">
        <f t="shared" si="2"/>
        <v>13.059877692103164</v>
      </c>
      <c r="J36" s="33">
        <f t="shared" si="2"/>
        <v>14.162484316185697</v>
      </c>
      <c r="K36" s="33">
        <f t="shared" si="2"/>
        <v>11.308861636665348</v>
      </c>
      <c r="L36" s="33">
        <f t="shared" si="2"/>
        <v>7.9552593648086285</v>
      </c>
      <c r="M36" s="33">
        <f t="shared" si="3"/>
        <v>13.421562934132899</v>
      </c>
      <c r="N36" s="33">
        <f t="shared" si="3"/>
        <v>14.857321745864704</v>
      </c>
      <c r="O36" s="33">
        <f t="shared" si="3"/>
        <v>15.210126913778632</v>
      </c>
      <c r="P36" s="33">
        <f t="shared" si="3"/>
        <v>13.156020902880966</v>
      </c>
      <c r="Q36" s="33">
        <f t="shared" si="3"/>
        <v>10.160618112457993</v>
      </c>
    </row>
    <row r="37" spans="1:17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8.965731182275108E-4</v>
      </c>
      <c r="E37" s="33">
        <f t="shared" si="2"/>
        <v>9.652695997992239E-4</v>
      </c>
      <c r="F37" s="33">
        <f t="shared" si="2"/>
        <v>9.0882762448211973E-4</v>
      </c>
      <c r="G37" s="33">
        <f t="shared" si="2"/>
        <v>7.4913456229690656E-4</v>
      </c>
      <c r="H37" s="33">
        <f t="shared" si="2"/>
        <v>7.3467612537688885E-4</v>
      </c>
      <c r="I37" s="33">
        <f t="shared" si="2"/>
        <v>7.9766019675618193E-4</v>
      </c>
      <c r="J37" s="33">
        <f t="shared" si="2"/>
        <v>8.1686532831451279E-4</v>
      </c>
      <c r="K37" s="33">
        <f t="shared" si="2"/>
        <v>8.2956778688735391E-4</v>
      </c>
      <c r="L37" s="33">
        <f t="shared" si="2"/>
        <v>7.2601043712604415E-4</v>
      </c>
      <c r="M37" s="33">
        <f t="shared" si="3"/>
        <v>6.5519192646300544E-4</v>
      </c>
      <c r="N37" s="33">
        <f t="shared" si="3"/>
        <v>7.8068644197469951E-4</v>
      </c>
      <c r="O37" s="33">
        <f t="shared" si="3"/>
        <v>8.6146420774151934E-4</v>
      </c>
      <c r="P37" s="33">
        <f t="shared" si="3"/>
        <v>6.7408353288078357E-4</v>
      </c>
      <c r="Q37" s="33">
        <f t="shared" si="3"/>
        <v>6.3814159553692278E-4</v>
      </c>
    </row>
    <row r="38" spans="1:17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13.556006232976317</v>
      </c>
      <c r="E38" s="33">
        <f t="shared" si="2"/>
        <v>13.471077305224682</v>
      </c>
      <c r="F38" s="33">
        <f t="shared" si="2"/>
        <v>11.316994228338698</v>
      </c>
      <c r="G38" s="33">
        <f t="shared" si="2"/>
        <v>15.037652751658644</v>
      </c>
      <c r="H38" s="33">
        <f t="shared" si="2"/>
        <v>16.378943006764899</v>
      </c>
      <c r="I38" s="33">
        <f t="shared" si="2"/>
        <v>15.459691571390588</v>
      </c>
      <c r="J38" s="33">
        <f t="shared" si="2"/>
        <v>12.364917703541057</v>
      </c>
      <c r="K38" s="33">
        <f t="shared" si="2"/>
        <v>11.545371412706933</v>
      </c>
      <c r="L38" s="33">
        <f t="shared" si="2"/>
        <v>14.125017061245273</v>
      </c>
      <c r="M38" s="33">
        <f t="shared" si="3"/>
        <v>10.681026144123441</v>
      </c>
      <c r="N38" s="33">
        <f t="shared" si="3"/>
        <v>6.491798108240614</v>
      </c>
      <c r="O38" s="33">
        <f t="shared" si="3"/>
        <v>5.616315902370836</v>
      </c>
      <c r="P38" s="33">
        <f t="shared" si="3"/>
        <v>5.253784585821732</v>
      </c>
      <c r="Q38" s="33">
        <f t="shared" si="3"/>
        <v>5.164650103772459</v>
      </c>
    </row>
    <row r="39" spans="1:17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10.318241616891916</v>
      </c>
      <c r="E39" s="33">
        <f t="shared" si="2"/>
        <v>4.8577192609895947</v>
      </c>
      <c r="F39" s="33">
        <f t="shared" si="2"/>
        <v>8.026492931138737</v>
      </c>
      <c r="G39" s="33">
        <f t="shared" si="2"/>
        <v>10.224213477380257</v>
      </c>
      <c r="H39" s="33">
        <f t="shared" si="2"/>
        <v>5.8589441430639715</v>
      </c>
      <c r="I39" s="33">
        <f t="shared" si="2"/>
        <v>7.2542143047061955</v>
      </c>
      <c r="J39" s="33">
        <f t="shared" si="2"/>
        <v>5.2372775947999441</v>
      </c>
      <c r="K39" s="33">
        <f t="shared" si="2"/>
        <v>5.7580853133042487</v>
      </c>
      <c r="L39" s="33">
        <f t="shared" si="2"/>
        <v>4.2375535190693903</v>
      </c>
      <c r="M39" s="33">
        <f t="shared" si="3"/>
        <v>3.542164112036946</v>
      </c>
      <c r="N39" s="33">
        <f t="shared" si="3"/>
        <v>4.14497659502047</v>
      </c>
      <c r="O39" s="33">
        <f t="shared" si="3"/>
        <v>3.9780981339823795</v>
      </c>
      <c r="P39" s="33">
        <f t="shared" si="3"/>
        <v>4.121414128386399</v>
      </c>
      <c r="Q39" s="33">
        <f t="shared" si="3"/>
        <v>3.8066209743103339</v>
      </c>
    </row>
    <row r="40" spans="1:17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4.9495916707161882</v>
      </c>
      <c r="E40" s="33">
        <f t="shared" si="2"/>
        <v>6.0081919213369623</v>
      </c>
      <c r="F40" s="33">
        <f t="shared" si="2"/>
        <v>7.3588681581941717</v>
      </c>
      <c r="G40" s="33">
        <f t="shared" si="2"/>
        <v>5.455797190295911</v>
      </c>
      <c r="H40" s="33">
        <f t="shared" si="2"/>
        <v>6.4215836090817726</v>
      </c>
      <c r="I40" s="33">
        <f t="shared" si="2"/>
        <v>7.0736772135070458</v>
      </c>
      <c r="J40" s="33">
        <f t="shared" si="2"/>
        <v>7.4679189756726618</v>
      </c>
      <c r="K40" s="33">
        <f t="shared" si="2"/>
        <v>7.0655117976982815</v>
      </c>
      <c r="L40" s="33">
        <f t="shared" si="2"/>
        <v>6.2814423020145336</v>
      </c>
      <c r="M40" s="33">
        <f t="shared" si="3"/>
        <v>11.882932053758061</v>
      </c>
      <c r="N40" s="33">
        <f t="shared" si="3"/>
        <v>16.375939035675287</v>
      </c>
      <c r="O40" s="33">
        <f t="shared" si="3"/>
        <v>8.6813768380415706</v>
      </c>
      <c r="P40" s="33">
        <f t="shared" si="3"/>
        <v>8.7557384169417869</v>
      </c>
      <c r="Q40" s="33">
        <f t="shared" si="3"/>
        <v>7.7202370228056916</v>
      </c>
    </row>
    <row r="41" spans="1:17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1.807551177887877</v>
      </c>
      <c r="E41" s="33">
        <f t="shared" si="2"/>
        <v>2.9635063739969238</v>
      </c>
      <c r="F41" s="33">
        <f t="shared" si="2"/>
        <v>1.6244687902534902</v>
      </c>
      <c r="G41" s="33">
        <f t="shared" si="2"/>
        <v>0.75819909050069911</v>
      </c>
      <c r="H41" s="33">
        <f t="shared" si="2"/>
        <v>1.4461854636002265</v>
      </c>
      <c r="I41" s="33">
        <f t="shared" si="2"/>
        <v>1.9726668439244883</v>
      </c>
      <c r="J41" s="33">
        <f t="shared" si="2"/>
        <v>3.0098219887076536</v>
      </c>
      <c r="K41" s="33">
        <f t="shared" si="2"/>
        <v>3.7308981647471851</v>
      </c>
      <c r="L41" s="33">
        <f t="shared" si="2"/>
        <v>3.7996966244386727</v>
      </c>
      <c r="M41" s="33">
        <f t="shared" si="3"/>
        <v>3.1569330990075803</v>
      </c>
      <c r="N41" s="33">
        <f t="shared" si="3"/>
        <v>4.199234302737711</v>
      </c>
      <c r="O41" s="33">
        <f t="shared" si="3"/>
        <v>4.6007357478643582</v>
      </c>
      <c r="P41" s="33">
        <f t="shared" si="3"/>
        <v>3.9814968564114444</v>
      </c>
      <c r="Q41" s="33">
        <f t="shared" si="3"/>
        <v>4.1360722086995292</v>
      </c>
    </row>
    <row r="42" spans="1:17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7.4333681801418621</v>
      </c>
      <c r="E42" s="33">
        <f t="shared" si="2"/>
        <v>7.391262379582618</v>
      </c>
      <c r="F42" s="33">
        <f t="shared" si="2"/>
        <v>7.5645661438686247</v>
      </c>
      <c r="G42" s="33">
        <f t="shared" si="2"/>
        <v>6.8115060076846232</v>
      </c>
      <c r="H42" s="33">
        <f t="shared" si="2"/>
        <v>6.7258619710087011</v>
      </c>
      <c r="I42" s="33">
        <f t="shared" si="2"/>
        <v>7.6437117787822393</v>
      </c>
      <c r="J42" s="33">
        <f t="shared" si="2"/>
        <v>9.624062238603095</v>
      </c>
      <c r="K42" s="33">
        <f t="shared" si="2"/>
        <v>9.0228216863398671</v>
      </c>
      <c r="L42" s="33">
        <f t="shared" si="2"/>
        <v>7.0959776117741473</v>
      </c>
      <c r="M42" s="33">
        <f t="shared" si="3"/>
        <v>13.525541892862581</v>
      </c>
      <c r="N42" s="33">
        <f t="shared" si="3"/>
        <v>6.8671261266606498</v>
      </c>
      <c r="O42" s="33">
        <f t="shared" si="3"/>
        <v>7.8738402897046704</v>
      </c>
      <c r="P42" s="33">
        <f t="shared" si="3"/>
        <v>14.463316037098862</v>
      </c>
      <c r="Q42" s="33">
        <f t="shared" si="3"/>
        <v>28.396833030889667</v>
      </c>
    </row>
    <row r="43" spans="1:17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8.0639579399618775</v>
      </c>
      <c r="E43" s="33">
        <f t="shared" si="2"/>
        <v>6.0555866586871048</v>
      </c>
      <c r="F43" s="33">
        <f t="shared" si="2"/>
        <v>1.8975411971562179</v>
      </c>
      <c r="G43" s="33">
        <f t="shared" si="2"/>
        <v>8.0132177302171659</v>
      </c>
      <c r="H43" s="33">
        <f t="shared" si="2"/>
        <v>11.561132890176694</v>
      </c>
      <c r="I43" s="33">
        <f t="shared" si="2"/>
        <v>4.1902685455995741</v>
      </c>
      <c r="J43" s="33">
        <f t="shared" si="2"/>
        <v>4.1665032936010036</v>
      </c>
      <c r="K43" s="33">
        <f t="shared" si="2"/>
        <v>6.5161996614810382</v>
      </c>
      <c r="L43" s="33">
        <f t="shared" si="2"/>
        <v>9.9112040834699044</v>
      </c>
      <c r="M43" s="33">
        <f t="shared" si="3"/>
        <v>1.0070955101662855</v>
      </c>
      <c r="N43" s="33">
        <f t="shared" si="3"/>
        <v>1.2906568487539725</v>
      </c>
      <c r="O43" s="33">
        <f t="shared" si="3"/>
        <v>4.0674032568515841</v>
      </c>
      <c r="P43" s="33">
        <f t="shared" si="3"/>
        <v>0</v>
      </c>
      <c r="Q43" s="33">
        <f t="shared" si="3"/>
        <v>5.5305604946533311E-2</v>
      </c>
    </row>
    <row r="44" spans="1:17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11.865965905117461</v>
      </c>
      <c r="E44" s="33">
        <f t="shared" si="2"/>
        <v>13.229180743514998</v>
      </c>
      <c r="F44" s="33">
        <f t="shared" si="2"/>
        <v>12.567571333880245</v>
      </c>
      <c r="G44" s="33">
        <f t="shared" si="2"/>
        <v>10.875211412016268</v>
      </c>
      <c r="H44" s="33">
        <f t="shared" si="2"/>
        <v>11.487297939576317</v>
      </c>
      <c r="I44" s="33">
        <f t="shared" si="2"/>
        <v>13.185668705131615</v>
      </c>
      <c r="J44" s="33">
        <f t="shared" si="2"/>
        <v>14.661017226056044</v>
      </c>
      <c r="K44" s="33">
        <f t="shared" si="2"/>
        <v>14.858112108343766</v>
      </c>
      <c r="L44" s="33">
        <f t="shared" si="2"/>
        <v>13.794730713048731</v>
      </c>
      <c r="M44" s="33">
        <f t="shared" si="3"/>
        <v>12.242086428114199</v>
      </c>
      <c r="N44" s="33">
        <f t="shared" si="3"/>
        <v>14.59670258865215</v>
      </c>
      <c r="O44" s="33">
        <f t="shared" si="3"/>
        <v>16.83720307841363</v>
      </c>
      <c r="P44" s="33">
        <f t="shared" si="3"/>
        <v>13.401679411713818</v>
      </c>
      <c r="Q44" s="33">
        <f t="shared" si="3"/>
        <v>12.125137014318408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99.999999999999986</v>
      </c>
      <c r="F48" s="30">
        <f t="shared" si="4"/>
        <v>100</v>
      </c>
      <c r="G48" s="30">
        <f t="shared" si="4"/>
        <v>100</v>
      </c>
      <c r="H48" s="30">
        <f t="shared" si="4"/>
        <v>100.00000000000001</v>
      </c>
      <c r="I48" s="30">
        <f t="shared" si="4"/>
        <v>100</v>
      </c>
      <c r="J48" s="30">
        <f t="shared" si="4"/>
        <v>100.00000000000001</v>
      </c>
      <c r="K48" s="30">
        <f t="shared" si="4"/>
        <v>100</v>
      </c>
      <c r="L48" s="30">
        <f t="shared" si="4"/>
        <v>100.00000000000001</v>
      </c>
      <c r="M48" s="30">
        <f>SUM(M33:M47)</f>
        <v>100</v>
      </c>
      <c r="N48" s="30">
        <f>SUM(N33:N47)</f>
        <v>100</v>
      </c>
      <c r="O48" s="30">
        <f>SUM(O33:O47)</f>
        <v>100.00000000000003</v>
      </c>
      <c r="P48" s="30">
        <f>SUM(P33:P47)</f>
        <v>99.999999999999986</v>
      </c>
      <c r="Q48" s="30">
        <f>SUM(Q33:Q47)</f>
        <v>100.00000000000001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R325"/>
  <sheetViews>
    <sheetView workbookViewId="0">
      <selection activeCell="N30" sqref="C30:N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191</v>
      </c>
      <c r="Q1" s="37" t="s">
        <v>191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28" t="s">
        <v>73</v>
      </c>
      <c r="B4" s="128"/>
      <c r="C4" s="40">
        <v>56417</v>
      </c>
      <c r="D4" s="40">
        <v>57362</v>
      </c>
      <c r="E4" s="40">
        <v>58273</v>
      </c>
      <c r="F4" s="40">
        <v>59372</v>
      </c>
      <c r="G4" s="40">
        <v>60251</v>
      </c>
      <c r="H4" s="40">
        <v>61056</v>
      </c>
      <c r="I4" s="40">
        <v>61584</v>
      </c>
      <c r="J4" s="40">
        <v>62206</v>
      </c>
      <c r="K4" s="40">
        <v>62708</v>
      </c>
      <c r="L4" s="40">
        <v>63091</v>
      </c>
      <c r="M4" s="40">
        <v>63271</v>
      </c>
      <c r="N4" s="40">
        <v>63347</v>
      </c>
      <c r="O4" s="40">
        <v>63376</v>
      </c>
      <c r="P4" s="40">
        <v>63380</v>
      </c>
      <c r="Q4" s="40">
        <v>63335</v>
      </c>
      <c r="R4" s="40">
        <v>63263</v>
      </c>
    </row>
    <row r="5" spans="1:18" ht="14.1" customHeight="1" x14ac:dyDescent="0.2">
      <c r="A5" s="129" t="s">
        <v>4</v>
      </c>
      <c r="B5" s="42" t="s">
        <v>12</v>
      </c>
      <c r="C5" s="43">
        <v>14486791</v>
      </c>
      <c r="D5" s="43">
        <v>15645944</v>
      </c>
      <c r="E5" s="43">
        <v>18186130</v>
      </c>
      <c r="F5" s="43">
        <v>19303598</v>
      </c>
      <c r="G5" s="43">
        <v>19260069</v>
      </c>
      <c r="H5" s="43">
        <v>19712217</v>
      </c>
      <c r="I5" s="44">
        <v>21303025</v>
      </c>
      <c r="J5" s="43">
        <v>19750229</v>
      </c>
      <c r="K5" s="43">
        <v>21049124</v>
      </c>
      <c r="L5" s="43">
        <v>21842833</v>
      </c>
      <c r="M5" s="45">
        <v>21774630</v>
      </c>
      <c r="N5" s="45">
        <v>21503891</v>
      </c>
      <c r="O5" s="45">
        <v>21333619</v>
      </c>
      <c r="P5" s="45">
        <v>20588823</v>
      </c>
      <c r="Q5" s="45">
        <v>20364935</v>
      </c>
      <c r="R5" s="45">
        <v>19485988</v>
      </c>
    </row>
    <row r="6" spans="1:18" ht="14.1" customHeight="1" x14ac:dyDescent="0.2">
      <c r="A6" s="129"/>
      <c r="B6" s="42" t="s">
        <v>13</v>
      </c>
      <c r="C6" s="43">
        <v>14013177</v>
      </c>
      <c r="D6" s="43">
        <v>14979378</v>
      </c>
      <c r="E6" s="43">
        <v>17521622</v>
      </c>
      <c r="F6" s="43">
        <v>18325938</v>
      </c>
      <c r="G6" s="43">
        <v>18892595</v>
      </c>
      <c r="H6" s="43">
        <v>19066325</v>
      </c>
      <c r="I6" s="44">
        <v>20700178</v>
      </c>
      <c r="J6" s="43">
        <v>19059990</v>
      </c>
      <c r="K6" s="43">
        <v>20491334</v>
      </c>
      <c r="L6" s="43">
        <v>20994480</v>
      </c>
      <c r="M6" s="45">
        <v>21011005</v>
      </c>
      <c r="N6" s="45">
        <v>20662577</v>
      </c>
      <c r="O6" s="45">
        <v>20299410</v>
      </c>
      <c r="P6" s="45">
        <v>19823426</v>
      </c>
      <c r="Q6" s="45">
        <v>19519433</v>
      </c>
      <c r="R6" s="45">
        <v>18673220</v>
      </c>
    </row>
    <row r="7" spans="1:18" ht="14.1" customHeight="1" x14ac:dyDescent="0.2">
      <c r="A7" s="129"/>
      <c r="B7" s="42" t="s">
        <v>14</v>
      </c>
      <c r="C7" s="44">
        <f t="shared" ref="C7:R7" si="0">+C5-C6</f>
        <v>473614</v>
      </c>
      <c r="D7" s="44">
        <f t="shared" si="0"/>
        <v>666566</v>
      </c>
      <c r="E7" s="44">
        <f t="shared" si="0"/>
        <v>664508</v>
      </c>
      <c r="F7" s="44">
        <f t="shared" si="0"/>
        <v>977660</v>
      </c>
      <c r="G7" s="44">
        <f t="shared" si="0"/>
        <v>367474</v>
      </c>
      <c r="H7" s="44">
        <f t="shared" si="0"/>
        <v>645892</v>
      </c>
      <c r="I7" s="44">
        <f t="shared" si="0"/>
        <v>602847</v>
      </c>
      <c r="J7" s="44">
        <f t="shared" si="0"/>
        <v>690239</v>
      </c>
      <c r="K7" s="44">
        <f t="shared" si="0"/>
        <v>557790</v>
      </c>
      <c r="L7" s="44">
        <f t="shared" si="0"/>
        <v>848353</v>
      </c>
      <c r="M7" s="44">
        <f t="shared" si="0"/>
        <v>763625</v>
      </c>
      <c r="N7" s="44">
        <f t="shared" si="0"/>
        <v>841314</v>
      </c>
      <c r="O7" s="44">
        <f t="shared" si="0"/>
        <v>1034209</v>
      </c>
      <c r="P7" s="44">
        <f t="shared" si="0"/>
        <v>765397</v>
      </c>
      <c r="Q7" s="44">
        <f t="shared" si="0"/>
        <v>845502</v>
      </c>
      <c r="R7" s="44">
        <f t="shared" si="0"/>
        <v>812768</v>
      </c>
    </row>
    <row r="8" spans="1:18" ht="14.1" customHeight="1" x14ac:dyDescent="0.2">
      <c r="A8" s="129"/>
      <c r="B8" s="42" t="s">
        <v>15</v>
      </c>
      <c r="C8" s="43">
        <v>50577</v>
      </c>
      <c r="D8" s="43">
        <v>28295</v>
      </c>
      <c r="E8" s="43">
        <v>90992</v>
      </c>
      <c r="F8" s="43">
        <v>254615</v>
      </c>
      <c r="G8" s="43">
        <v>128577</v>
      </c>
      <c r="H8" s="43">
        <v>188670</v>
      </c>
      <c r="I8" s="44">
        <v>67546</v>
      </c>
      <c r="J8" s="43">
        <v>121925</v>
      </c>
      <c r="K8" s="43">
        <v>151865</v>
      </c>
      <c r="L8" s="44">
        <v>436108</v>
      </c>
      <c r="M8" s="45">
        <v>368803</v>
      </c>
      <c r="N8" s="45">
        <v>376819</v>
      </c>
      <c r="O8" s="45">
        <v>494981</v>
      </c>
      <c r="P8" s="45">
        <v>303432</v>
      </c>
      <c r="Q8" s="45">
        <v>320088</v>
      </c>
      <c r="R8" s="45">
        <v>195230</v>
      </c>
    </row>
    <row r="9" spans="1:18" ht="14.1" customHeight="1" x14ac:dyDescent="0.2">
      <c r="A9" s="129"/>
      <c r="B9" s="42" t="s">
        <v>16</v>
      </c>
      <c r="C9" s="44">
        <f t="shared" ref="C9:R9" si="1">+C7-C8</f>
        <v>423037</v>
      </c>
      <c r="D9" s="44">
        <f t="shared" si="1"/>
        <v>638271</v>
      </c>
      <c r="E9" s="44">
        <f t="shared" si="1"/>
        <v>573516</v>
      </c>
      <c r="F9" s="44">
        <f t="shared" si="1"/>
        <v>723045</v>
      </c>
      <c r="G9" s="44">
        <f t="shared" si="1"/>
        <v>238897</v>
      </c>
      <c r="H9" s="44">
        <f t="shared" si="1"/>
        <v>457222</v>
      </c>
      <c r="I9" s="44">
        <f t="shared" si="1"/>
        <v>535301</v>
      </c>
      <c r="J9" s="44">
        <f t="shared" si="1"/>
        <v>568314</v>
      </c>
      <c r="K9" s="44">
        <f t="shared" si="1"/>
        <v>405925</v>
      </c>
      <c r="L9" s="44">
        <f t="shared" si="1"/>
        <v>412245</v>
      </c>
      <c r="M9" s="44">
        <f t="shared" si="1"/>
        <v>394822</v>
      </c>
      <c r="N9" s="44">
        <f t="shared" si="1"/>
        <v>464495</v>
      </c>
      <c r="O9" s="44">
        <f t="shared" si="1"/>
        <v>539228</v>
      </c>
      <c r="P9" s="44">
        <f t="shared" si="1"/>
        <v>461965</v>
      </c>
      <c r="Q9" s="44">
        <f t="shared" si="1"/>
        <v>525414</v>
      </c>
      <c r="R9" s="44">
        <f t="shared" si="1"/>
        <v>617538</v>
      </c>
    </row>
    <row r="10" spans="1:18" ht="14.1" customHeight="1" x14ac:dyDescent="0.2">
      <c r="A10" s="129"/>
      <c r="B10" s="42" t="s">
        <v>17</v>
      </c>
      <c r="C10" s="45">
        <v>-9681</v>
      </c>
      <c r="D10" s="45">
        <v>215234</v>
      </c>
      <c r="E10" s="45">
        <v>-64755</v>
      </c>
      <c r="F10" s="45">
        <v>149529</v>
      </c>
      <c r="G10" s="45">
        <v>-492336</v>
      </c>
      <c r="H10" s="45">
        <v>218325</v>
      </c>
      <c r="I10" s="45">
        <v>78079</v>
      </c>
      <c r="J10" s="45">
        <v>33013</v>
      </c>
      <c r="K10" s="45">
        <v>-162389</v>
      </c>
      <c r="L10" s="45">
        <v>6320</v>
      </c>
      <c r="M10" s="45">
        <v>-17423</v>
      </c>
      <c r="N10" s="45">
        <v>69673</v>
      </c>
      <c r="O10" s="45">
        <v>74733</v>
      </c>
      <c r="P10" s="45">
        <v>-77263</v>
      </c>
      <c r="Q10" s="45">
        <v>63449</v>
      </c>
      <c r="R10" s="45">
        <v>92124</v>
      </c>
    </row>
    <row r="11" spans="1:18" ht="14.1" customHeight="1" x14ac:dyDescent="0.2">
      <c r="A11" s="129"/>
      <c r="B11" s="42" t="s">
        <v>18</v>
      </c>
      <c r="C11" s="43">
        <v>29108</v>
      </c>
      <c r="D11" s="43">
        <v>70481</v>
      </c>
      <c r="E11" s="43">
        <v>48240</v>
      </c>
      <c r="F11" s="43">
        <v>20370</v>
      </c>
      <c r="G11" s="43">
        <v>9788</v>
      </c>
      <c r="H11" s="43">
        <v>8639</v>
      </c>
      <c r="I11" s="44">
        <v>3910</v>
      </c>
      <c r="J11" s="43">
        <v>1414</v>
      </c>
      <c r="K11" s="43">
        <v>1487</v>
      </c>
      <c r="L11" s="44">
        <v>1584</v>
      </c>
      <c r="M11" s="45">
        <v>681</v>
      </c>
      <c r="N11" s="45">
        <v>12407</v>
      </c>
      <c r="O11" s="45">
        <v>301</v>
      </c>
      <c r="P11" s="45">
        <v>39170</v>
      </c>
      <c r="Q11" s="45">
        <v>230090</v>
      </c>
      <c r="R11" s="45">
        <v>180177</v>
      </c>
    </row>
    <row r="12" spans="1:18" ht="14.1" customHeight="1" x14ac:dyDescent="0.2">
      <c r="A12" s="129"/>
      <c r="B12" s="42" t="s">
        <v>19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1</v>
      </c>
      <c r="Q12" s="45">
        <v>0</v>
      </c>
      <c r="R12" s="45">
        <v>1</v>
      </c>
    </row>
    <row r="13" spans="1:18" ht="14.1" customHeight="1" x14ac:dyDescent="0.2">
      <c r="A13" s="129"/>
      <c r="B13" s="42" t="s">
        <v>20</v>
      </c>
      <c r="C13" s="43">
        <v>0</v>
      </c>
      <c r="D13" s="43">
        <v>0</v>
      </c>
      <c r="E13" s="43">
        <v>250000</v>
      </c>
      <c r="F13" s="43">
        <v>50000</v>
      </c>
      <c r="G13" s="43">
        <v>100000</v>
      </c>
      <c r="H13" s="43">
        <v>100000</v>
      </c>
      <c r="I13" s="44">
        <v>0</v>
      </c>
      <c r="J13" s="43">
        <v>0</v>
      </c>
      <c r="K13" s="43">
        <v>0</v>
      </c>
      <c r="L13" s="44">
        <v>0</v>
      </c>
      <c r="M13" s="45">
        <v>0</v>
      </c>
      <c r="N13" s="45">
        <v>0</v>
      </c>
      <c r="O13" s="45">
        <v>0</v>
      </c>
      <c r="P13" s="45">
        <v>1</v>
      </c>
      <c r="Q13" s="45">
        <v>0</v>
      </c>
      <c r="R13" s="45">
        <v>1</v>
      </c>
    </row>
    <row r="14" spans="1:18" ht="14.1" customHeight="1" x14ac:dyDescent="0.2">
      <c r="A14" s="129"/>
      <c r="B14" s="42" t="s">
        <v>21</v>
      </c>
      <c r="C14" s="44">
        <f t="shared" ref="C14:R14" si="2">+C10+C11+C12-C13</f>
        <v>19427</v>
      </c>
      <c r="D14" s="44">
        <f t="shared" si="2"/>
        <v>285715</v>
      </c>
      <c r="E14" s="44">
        <f t="shared" si="2"/>
        <v>-266515</v>
      </c>
      <c r="F14" s="44">
        <f t="shared" si="2"/>
        <v>119899</v>
      </c>
      <c r="G14" s="44">
        <f t="shared" si="2"/>
        <v>-582548</v>
      </c>
      <c r="H14" s="44">
        <f t="shared" si="2"/>
        <v>126964</v>
      </c>
      <c r="I14" s="44">
        <f t="shared" si="2"/>
        <v>81989</v>
      </c>
      <c r="J14" s="44">
        <f t="shared" si="2"/>
        <v>34427</v>
      </c>
      <c r="K14" s="44">
        <f t="shared" si="2"/>
        <v>-160902</v>
      </c>
      <c r="L14" s="44">
        <f t="shared" si="2"/>
        <v>7904</v>
      </c>
      <c r="M14" s="44">
        <f t="shared" si="2"/>
        <v>-16742</v>
      </c>
      <c r="N14" s="44">
        <f t="shared" si="2"/>
        <v>82080</v>
      </c>
      <c r="O14" s="44">
        <f t="shared" si="2"/>
        <v>75034</v>
      </c>
      <c r="P14" s="44">
        <f t="shared" si="2"/>
        <v>-38093</v>
      </c>
      <c r="Q14" s="44">
        <f t="shared" si="2"/>
        <v>293539</v>
      </c>
      <c r="R14" s="44">
        <f t="shared" si="2"/>
        <v>272301</v>
      </c>
    </row>
    <row r="15" spans="1:18" ht="14.1" customHeight="1" x14ac:dyDescent="0.2">
      <c r="A15" s="129"/>
      <c r="B15" s="3" t="s">
        <v>22</v>
      </c>
      <c r="C15" s="46">
        <f t="shared" ref="C15:N15" si="3">+C9/C19*100</f>
        <v>4.8953012111628569</v>
      </c>
      <c r="D15" s="46">
        <f t="shared" si="3"/>
        <v>6.9728349691053211</v>
      </c>
      <c r="E15" s="46">
        <f t="shared" si="3"/>
        <v>5.7507721963586746</v>
      </c>
      <c r="F15" s="46">
        <f t="shared" si="3"/>
        <v>6.6494093199788145</v>
      </c>
      <c r="G15" s="46">
        <f t="shared" si="3"/>
        <v>2.193816225683253</v>
      </c>
      <c r="H15" s="46">
        <f t="shared" si="3"/>
        <v>4.0923172320511476</v>
      </c>
      <c r="I15" s="46">
        <f t="shared" si="3"/>
        <v>4.5595991648785628</v>
      </c>
      <c r="J15" s="46">
        <f t="shared" si="3"/>
        <v>4.7341671915384538</v>
      </c>
      <c r="K15" s="46">
        <f t="shared" si="3"/>
        <v>3.2746564061169297</v>
      </c>
      <c r="L15" s="46">
        <f t="shared" si="3"/>
        <v>3.2208308914750821</v>
      </c>
      <c r="M15" s="46">
        <f t="shared" si="3"/>
        <v>3.0095674978723435</v>
      </c>
      <c r="N15" s="46">
        <f t="shared" si="3"/>
        <v>3.5235416457900586</v>
      </c>
      <c r="O15" s="46">
        <f>+O9/O19*100</f>
        <v>4.1298260431749672</v>
      </c>
      <c r="P15" s="46">
        <f>+P9/P19*100</f>
        <v>3.6185099711210063</v>
      </c>
      <c r="Q15" s="46">
        <f>+Q9/Q19*100</f>
        <v>4.3955600839233453</v>
      </c>
      <c r="R15" s="46">
        <f>+R9/R19*100</f>
        <v>5.1573056819655649</v>
      </c>
    </row>
    <row r="16" spans="1:18" ht="14.1" customHeight="1" x14ac:dyDescent="0.2">
      <c r="A16" s="130" t="s">
        <v>23</v>
      </c>
      <c r="B16" s="130"/>
      <c r="C16" s="61">
        <v>5555596</v>
      </c>
      <c r="D16" s="47">
        <v>6059974</v>
      </c>
      <c r="E16" s="47">
        <v>6196162</v>
      </c>
      <c r="F16" s="47">
        <v>6950022</v>
      </c>
      <c r="G16" s="47">
        <v>7077711</v>
      </c>
      <c r="H16" s="47">
        <v>7017037</v>
      </c>
      <c r="I16" s="61">
        <v>7123837</v>
      </c>
      <c r="J16" s="47">
        <v>7414886</v>
      </c>
      <c r="K16" s="47">
        <v>7462462</v>
      </c>
      <c r="L16" s="61">
        <v>7629979</v>
      </c>
      <c r="M16" s="47">
        <v>7593155</v>
      </c>
      <c r="N16" s="47">
        <v>7594208</v>
      </c>
      <c r="O16" s="47">
        <v>7819708</v>
      </c>
      <c r="P16" s="47">
        <v>7569490</v>
      </c>
      <c r="Q16" s="47">
        <v>7028338</v>
      </c>
      <c r="R16" s="47">
        <v>7108676</v>
      </c>
    </row>
    <row r="17" spans="1:18" ht="14.1" customHeight="1" x14ac:dyDescent="0.2">
      <c r="A17" s="130" t="s">
        <v>24</v>
      </c>
      <c r="B17" s="130"/>
      <c r="C17" s="61">
        <v>6853229</v>
      </c>
      <c r="D17" s="47">
        <v>7196681</v>
      </c>
      <c r="E17" s="47">
        <v>7996789</v>
      </c>
      <c r="F17" s="47">
        <v>8658529</v>
      </c>
      <c r="G17" s="47">
        <v>8629778</v>
      </c>
      <c r="H17" s="47">
        <v>8930401</v>
      </c>
      <c r="I17" s="61">
        <v>9458722</v>
      </c>
      <c r="J17" s="47">
        <v>9622682</v>
      </c>
      <c r="K17" s="47">
        <v>10008521</v>
      </c>
      <c r="L17" s="61">
        <v>10354833</v>
      </c>
      <c r="M17" s="47">
        <v>10687495</v>
      </c>
      <c r="N17" s="47">
        <v>10745293</v>
      </c>
      <c r="O17" s="47">
        <v>10554001</v>
      </c>
      <c r="P17" s="47">
        <v>10318237</v>
      </c>
      <c r="Q17" s="47">
        <v>9729164</v>
      </c>
      <c r="R17" s="47">
        <v>9683858</v>
      </c>
    </row>
    <row r="18" spans="1:18" ht="14.1" customHeight="1" x14ac:dyDescent="0.2">
      <c r="A18" s="130" t="s">
        <v>25</v>
      </c>
      <c r="B18" s="130"/>
      <c r="C18" s="61">
        <v>7344196</v>
      </c>
      <c r="D18" s="47">
        <v>8012865</v>
      </c>
      <c r="E18" s="47">
        <v>8189681</v>
      </c>
      <c r="F18" s="47">
        <v>9191473</v>
      </c>
      <c r="G18" s="47">
        <v>9358027</v>
      </c>
      <c r="H18" s="47">
        <v>9273036</v>
      </c>
      <c r="I18" s="61">
        <v>9414634</v>
      </c>
      <c r="J18" s="47">
        <v>9798683</v>
      </c>
      <c r="K18" s="47">
        <v>9858887</v>
      </c>
      <c r="L18" s="61">
        <v>10081383</v>
      </c>
      <c r="M18" s="47">
        <v>10030163</v>
      </c>
      <c r="N18" s="47">
        <v>10032165</v>
      </c>
      <c r="O18" s="47">
        <v>10330442</v>
      </c>
      <c r="P18" s="47">
        <v>9998135</v>
      </c>
      <c r="Q18" s="47">
        <v>9270954</v>
      </c>
      <c r="R18" s="47">
        <v>9373559</v>
      </c>
    </row>
    <row r="19" spans="1:18" ht="14.1" customHeight="1" x14ac:dyDescent="0.2">
      <c r="A19" s="130" t="s">
        <v>26</v>
      </c>
      <c r="B19" s="130"/>
      <c r="C19" s="61">
        <v>8641695</v>
      </c>
      <c r="D19" s="47">
        <v>9153680</v>
      </c>
      <c r="E19" s="47">
        <v>9972852</v>
      </c>
      <c r="F19" s="47">
        <v>10873823</v>
      </c>
      <c r="G19" s="47">
        <v>10889563</v>
      </c>
      <c r="H19" s="47">
        <v>11172692</v>
      </c>
      <c r="I19" s="61">
        <v>11740089</v>
      </c>
      <c r="J19" s="47">
        <v>12004519</v>
      </c>
      <c r="K19" s="47">
        <v>12395957</v>
      </c>
      <c r="L19" s="61">
        <v>12799337</v>
      </c>
      <c r="M19" s="47">
        <v>13118895</v>
      </c>
      <c r="N19" s="47">
        <v>13182617</v>
      </c>
      <c r="O19" s="47">
        <v>13056918</v>
      </c>
      <c r="P19" s="47">
        <v>12766719</v>
      </c>
      <c r="Q19" s="47">
        <v>11953289</v>
      </c>
      <c r="R19" s="47">
        <v>11974043</v>
      </c>
    </row>
    <row r="20" spans="1:18" ht="14.1" customHeight="1" x14ac:dyDescent="0.2">
      <c r="A20" s="130" t="s">
        <v>27</v>
      </c>
      <c r="B20" s="130"/>
      <c r="C20" s="62">
        <v>0.74</v>
      </c>
      <c r="D20" s="48">
        <v>0.79</v>
      </c>
      <c r="E20" s="48">
        <v>0.81</v>
      </c>
      <c r="F20" s="48">
        <v>0.8</v>
      </c>
      <c r="G20" s="48">
        <v>0.8</v>
      </c>
      <c r="H20" s="48">
        <v>0.8</v>
      </c>
      <c r="I20" s="63">
        <v>0.79</v>
      </c>
      <c r="J20" s="48">
        <v>0.77</v>
      </c>
      <c r="K20" s="48">
        <v>0.76</v>
      </c>
      <c r="L20" s="63">
        <v>0.75</v>
      </c>
      <c r="M20" s="48">
        <v>0.73</v>
      </c>
      <c r="N20" s="48">
        <v>0.72</v>
      </c>
      <c r="O20" s="48">
        <v>0.72</v>
      </c>
      <c r="P20" s="48">
        <v>0.73</v>
      </c>
      <c r="Q20" s="48">
        <v>0.73</v>
      </c>
      <c r="R20" s="48">
        <v>0.73</v>
      </c>
    </row>
    <row r="21" spans="1:18" ht="14.1" customHeight="1" x14ac:dyDescent="0.2">
      <c r="A21" s="130" t="s">
        <v>28</v>
      </c>
      <c r="B21" s="130"/>
      <c r="C21" s="64">
        <v>61.8</v>
      </c>
      <c r="D21" s="49">
        <v>62.6</v>
      </c>
      <c r="E21" s="49">
        <v>61.9</v>
      </c>
      <c r="F21" s="49">
        <v>68.3</v>
      </c>
      <c r="G21" s="49">
        <v>72.7</v>
      </c>
      <c r="H21" s="49">
        <v>75.5</v>
      </c>
      <c r="I21" s="65">
        <v>75</v>
      </c>
      <c r="J21" s="49">
        <v>81.5</v>
      </c>
      <c r="K21" s="49">
        <v>83.2</v>
      </c>
      <c r="L21" s="65">
        <v>81.400000000000006</v>
      </c>
      <c r="M21" s="49">
        <v>79.7</v>
      </c>
      <c r="N21" s="49">
        <v>80</v>
      </c>
      <c r="O21" s="49">
        <v>83.8</v>
      </c>
      <c r="P21" s="49">
        <v>85.7</v>
      </c>
      <c r="Q21" s="49">
        <v>84.5</v>
      </c>
      <c r="R21" s="49">
        <v>88.2</v>
      </c>
    </row>
    <row r="22" spans="1:18" ht="14.1" customHeight="1" x14ac:dyDescent="0.2">
      <c r="A22" s="130" t="s">
        <v>29</v>
      </c>
      <c r="B22" s="130"/>
      <c r="C22" s="64">
        <v>9.1</v>
      </c>
      <c r="D22" s="49">
        <v>9.1999999999999993</v>
      </c>
      <c r="E22" s="49">
        <v>8.4</v>
      </c>
      <c r="F22" s="49">
        <v>9.4</v>
      </c>
      <c r="G22" s="49">
        <v>10.3</v>
      </c>
      <c r="H22" s="49">
        <v>11.7</v>
      </c>
      <c r="I22" s="65">
        <v>12</v>
      </c>
      <c r="J22" s="49">
        <v>13.6</v>
      </c>
      <c r="K22" s="49">
        <v>16</v>
      </c>
      <c r="L22" s="65">
        <v>14.9</v>
      </c>
      <c r="M22" s="49">
        <v>15.7</v>
      </c>
      <c r="N22" s="49">
        <v>16.2</v>
      </c>
      <c r="O22" s="49">
        <v>17.100000000000001</v>
      </c>
      <c r="P22" s="49">
        <v>17.2</v>
      </c>
      <c r="Q22" s="49">
        <v>17.2</v>
      </c>
      <c r="R22" s="49">
        <v>17.399999999999999</v>
      </c>
    </row>
    <row r="23" spans="1:18" ht="14.1" customHeight="1" x14ac:dyDescent="0.2">
      <c r="A23" s="130" t="s">
        <v>30</v>
      </c>
      <c r="B23" s="130"/>
      <c r="C23" s="64">
        <v>9.6999999999999993</v>
      </c>
      <c r="D23" s="49">
        <v>10.5</v>
      </c>
      <c r="E23" s="49">
        <v>10.199999999999999</v>
      </c>
      <c r="F23" s="49">
        <v>10.5</v>
      </c>
      <c r="G23" s="49">
        <v>11.8</v>
      </c>
      <c r="H23" s="49">
        <v>13</v>
      </c>
      <c r="I23" s="65">
        <v>13.8</v>
      </c>
      <c r="J23" s="49">
        <v>14.7</v>
      </c>
      <c r="K23" s="49">
        <v>17.8</v>
      </c>
      <c r="L23" s="65">
        <v>15.1</v>
      </c>
      <c r="M23" s="49">
        <v>16</v>
      </c>
      <c r="N23" s="49">
        <v>16</v>
      </c>
      <c r="O23" s="49">
        <v>16.399999999999999</v>
      </c>
      <c r="P23" s="49">
        <v>16</v>
      </c>
      <c r="Q23" s="49">
        <v>16.600000000000001</v>
      </c>
      <c r="R23" s="49">
        <v>16.5</v>
      </c>
    </row>
    <row r="24" spans="1:18" ht="14.1" customHeight="1" x14ac:dyDescent="0.2">
      <c r="A24" s="130" t="s">
        <v>185</v>
      </c>
      <c r="B24" s="130"/>
      <c r="C24" s="64">
        <v>9.1</v>
      </c>
      <c r="D24" s="49">
        <v>8.5</v>
      </c>
      <c r="E24" s="49">
        <v>8</v>
      </c>
      <c r="F24" s="49">
        <v>8.1</v>
      </c>
      <c r="G24" s="49">
        <v>8.3000000000000007</v>
      </c>
      <c r="H24" s="49">
        <v>8.9</v>
      </c>
      <c r="I24" s="65">
        <v>9.3000000000000007</v>
      </c>
      <c r="J24" s="49">
        <v>10</v>
      </c>
      <c r="K24" s="49">
        <v>11.2</v>
      </c>
      <c r="L24" s="65">
        <v>11.2</v>
      </c>
      <c r="M24" s="49">
        <v>11.4</v>
      </c>
      <c r="N24" s="49">
        <v>10.7</v>
      </c>
      <c r="O24" s="49">
        <v>11.2</v>
      </c>
      <c r="P24" s="49">
        <v>11.3</v>
      </c>
      <c r="Q24" s="49">
        <v>11.4</v>
      </c>
      <c r="R24" s="49">
        <v>11.2</v>
      </c>
    </row>
    <row r="25" spans="1:18" ht="14.1" customHeight="1" x14ac:dyDescent="0.2">
      <c r="A25" s="128" t="s">
        <v>186</v>
      </c>
      <c r="B25" s="128"/>
      <c r="C25" s="44">
        <f t="shared" ref="C25:Q25" si="4">SUM(C26:C28)</f>
        <v>1814196</v>
      </c>
      <c r="D25" s="44">
        <f t="shared" si="4"/>
        <v>2536175</v>
      </c>
      <c r="E25" s="44">
        <f t="shared" si="4"/>
        <v>2876801</v>
      </c>
      <c r="F25" s="44">
        <f t="shared" si="4"/>
        <v>2679967</v>
      </c>
      <c r="G25" s="44">
        <f t="shared" si="4"/>
        <v>2400206</v>
      </c>
      <c r="H25" s="44">
        <f t="shared" si="4"/>
        <v>1616358</v>
      </c>
      <c r="I25" s="44">
        <f t="shared" si="4"/>
        <v>1791306</v>
      </c>
      <c r="J25" s="44">
        <f t="shared" si="4"/>
        <v>1708418</v>
      </c>
      <c r="K25" s="44">
        <f t="shared" si="4"/>
        <v>1614677</v>
      </c>
      <c r="L25" s="44">
        <f t="shared" si="4"/>
        <v>1531743</v>
      </c>
      <c r="M25" s="44">
        <f t="shared" si="4"/>
        <v>2044903</v>
      </c>
      <c r="N25" s="44">
        <f t="shared" si="4"/>
        <v>1909669</v>
      </c>
      <c r="O25" s="44">
        <f t="shared" si="4"/>
        <v>1764765</v>
      </c>
      <c r="P25" s="44">
        <f t="shared" si="4"/>
        <v>1534469</v>
      </c>
      <c r="Q25" s="44">
        <f t="shared" si="4"/>
        <v>1685311</v>
      </c>
      <c r="R25" s="44">
        <f>SUM(R26:R28)</f>
        <v>1852415</v>
      </c>
    </row>
    <row r="26" spans="1:18" ht="14.1" customHeight="1" x14ac:dyDescent="0.15">
      <c r="A26" s="50"/>
      <c r="B26" s="2" t="s">
        <v>9</v>
      </c>
      <c r="C26" s="44">
        <v>578945</v>
      </c>
      <c r="D26" s="43">
        <v>649426</v>
      </c>
      <c r="E26" s="43">
        <v>447666</v>
      </c>
      <c r="F26" s="43">
        <v>418036</v>
      </c>
      <c r="G26" s="43">
        <v>327824</v>
      </c>
      <c r="H26" s="43">
        <v>236463</v>
      </c>
      <c r="I26" s="44">
        <v>240373</v>
      </c>
      <c r="J26" s="43">
        <v>241787</v>
      </c>
      <c r="K26" s="43">
        <v>243274</v>
      </c>
      <c r="L26" s="44">
        <v>244858</v>
      </c>
      <c r="M26" s="43">
        <v>245539</v>
      </c>
      <c r="N26" s="43">
        <v>257946</v>
      </c>
      <c r="O26" s="43">
        <v>258247</v>
      </c>
      <c r="P26" s="43">
        <v>297417</v>
      </c>
      <c r="Q26" s="43">
        <v>527507</v>
      </c>
      <c r="R26" s="43">
        <v>707684</v>
      </c>
    </row>
    <row r="27" spans="1:18" ht="14.1" customHeight="1" x14ac:dyDescent="0.15">
      <c r="A27" s="50"/>
      <c r="B27" s="2" t="s">
        <v>10</v>
      </c>
      <c r="C27" s="44">
        <v>504000</v>
      </c>
      <c r="D27" s="43">
        <v>775050</v>
      </c>
      <c r="E27" s="43">
        <v>958008</v>
      </c>
      <c r="F27" s="43">
        <v>1116865</v>
      </c>
      <c r="G27" s="43">
        <v>937849</v>
      </c>
      <c r="H27" s="43">
        <v>848778</v>
      </c>
      <c r="I27" s="44">
        <v>759264</v>
      </c>
      <c r="J27" s="43">
        <v>719161</v>
      </c>
      <c r="K27" s="43">
        <v>622315</v>
      </c>
      <c r="L27" s="44">
        <v>527893</v>
      </c>
      <c r="M27" s="43">
        <v>438427</v>
      </c>
      <c r="N27" s="43">
        <v>370399</v>
      </c>
      <c r="O27" s="43">
        <v>306663</v>
      </c>
      <c r="P27" s="43">
        <v>246811</v>
      </c>
      <c r="Q27" s="43">
        <v>185917</v>
      </c>
      <c r="R27" s="43">
        <v>184966</v>
      </c>
    </row>
    <row r="28" spans="1:18" ht="14.1" customHeight="1" x14ac:dyDescent="0.15">
      <c r="A28" s="50"/>
      <c r="B28" s="2" t="s">
        <v>11</v>
      </c>
      <c r="C28" s="44">
        <v>731251</v>
      </c>
      <c r="D28" s="43">
        <v>1111699</v>
      </c>
      <c r="E28" s="43">
        <v>1471127</v>
      </c>
      <c r="F28" s="43">
        <v>1145066</v>
      </c>
      <c r="G28" s="43">
        <v>1134533</v>
      </c>
      <c r="H28" s="43">
        <v>531117</v>
      </c>
      <c r="I28" s="44">
        <v>791669</v>
      </c>
      <c r="J28" s="43">
        <v>747470</v>
      </c>
      <c r="K28" s="43">
        <v>749088</v>
      </c>
      <c r="L28" s="44">
        <v>758992</v>
      </c>
      <c r="M28" s="43">
        <v>1360937</v>
      </c>
      <c r="N28" s="43">
        <v>1281324</v>
      </c>
      <c r="O28" s="43">
        <v>1199855</v>
      </c>
      <c r="P28" s="43">
        <v>990241</v>
      </c>
      <c r="Q28" s="43">
        <v>971887</v>
      </c>
      <c r="R28" s="43">
        <v>959765</v>
      </c>
    </row>
    <row r="29" spans="1:18" ht="14.1" customHeight="1" x14ac:dyDescent="0.2">
      <c r="A29" s="128" t="s">
        <v>187</v>
      </c>
      <c r="B29" s="128"/>
      <c r="C29" s="44">
        <v>9219928</v>
      </c>
      <c r="D29" s="43">
        <v>9789002</v>
      </c>
      <c r="E29" s="43">
        <v>10510685</v>
      </c>
      <c r="F29" s="43">
        <v>11775354</v>
      </c>
      <c r="G29" s="43">
        <v>13409125</v>
      </c>
      <c r="H29" s="43">
        <v>15230537</v>
      </c>
      <c r="I29" s="44">
        <v>17325301</v>
      </c>
      <c r="J29" s="43">
        <v>19056993</v>
      </c>
      <c r="K29" s="43">
        <v>20351087</v>
      </c>
      <c r="L29" s="44">
        <v>21684903</v>
      </c>
      <c r="M29" s="43">
        <v>22063801</v>
      </c>
      <c r="N29" s="43">
        <v>22676491</v>
      </c>
      <c r="O29" s="43">
        <v>23534586</v>
      </c>
      <c r="P29" s="43">
        <v>24107730</v>
      </c>
      <c r="Q29" s="43">
        <v>24879994</v>
      </c>
      <c r="R29" s="43">
        <v>24928614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280800</v>
      </c>
      <c r="P30" s="43">
        <v>881900</v>
      </c>
      <c r="Q30" s="43">
        <v>2048800</v>
      </c>
      <c r="R30" s="43">
        <v>2892200</v>
      </c>
    </row>
    <row r="31" spans="1:18" ht="14.1" customHeight="1" x14ac:dyDescent="0.2">
      <c r="A31" s="133" t="s">
        <v>188</v>
      </c>
      <c r="B31" s="133"/>
      <c r="C31" s="44">
        <f t="shared" ref="C31:Q31" si="5">SUM(C32:C35)</f>
        <v>1378683</v>
      </c>
      <c r="D31" s="44">
        <f t="shared" si="5"/>
        <v>2277988</v>
      </c>
      <c r="E31" s="44">
        <f t="shared" si="5"/>
        <v>1474472</v>
      </c>
      <c r="F31" s="44">
        <f t="shared" si="5"/>
        <v>1797353</v>
      </c>
      <c r="G31" s="44">
        <f t="shared" si="5"/>
        <v>1857361</v>
      </c>
      <c r="H31" s="44">
        <f t="shared" si="5"/>
        <v>2459721</v>
      </c>
      <c r="I31" s="44">
        <f t="shared" si="5"/>
        <v>2173389</v>
      </c>
      <c r="J31" s="44">
        <f t="shared" si="5"/>
        <v>1672457</v>
      </c>
      <c r="K31" s="44">
        <f t="shared" si="5"/>
        <v>1834283</v>
      </c>
      <c r="L31" s="44">
        <f t="shared" si="5"/>
        <v>1433299</v>
      </c>
      <c r="M31" s="44">
        <f t="shared" si="5"/>
        <v>1177546</v>
      </c>
      <c r="N31" s="44">
        <f t="shared" si="5"/>
        <v>516534</v>
      </c>
      <c r="O31" s="44">
        <f t="shared" si="5"/>
        <v>333066</v>
      </c>
      <c r="P31" s="44">
        <f t="shared" si="5"/>
        <v>196190</v>
      </c>
      <c r="Q31" s="44">
        <f t="shared" si="5"/>
        <v>178375</v>
      </c>
      <c r="R31" s="44">
        <f>SUM(R32:R35)</f>
        <v>370706</v>
      </c>
    </row>
    <row r="32" spans="1:18" ht="14.1" customHeight="1" x14ac:dyDescent="0.2">
      <c r="A32" s="39"/>
      <c r="B32" s="39" t="s">
        <v>5</v>
      </c>
      <c r="C32" s="44">
        <v>1219216</v>
      </c>
      <c r="D32" s="43">
        <v>2149234</v>
      </c>
      <c r="E32" s="43">
        <v>1438169</v>
      </c>
      <c r="F32" s="44">
        <v>1738905</v>
      </c>
      <c r="G32" s="43">
        <v>1778344</v>
      </c>
      <c r="H32" s="43">
        <v>2377408</v>
      </c>
      <c r="I32" s="44">
        <v>2109547</v>
      </c>
      <c r="J32" s="43">
        <v>1618376</v>
      </c>
      <c r="K32" s="43">
        <v>1748573</v>
      </c>
      <c r="L32" s="44">
        <v>1346110</v>
      </c>
      <c r="M32" s="43">
        <v>1120961</v>
      </c>
      <c r="N32" s="43">
        <v>459880</v>
      </c>
      <c r="O32" s="43">
        <v>265896</v>
      </c>
      <c r="P32" s="43">
        <v>114696</v>
      </c>
      <c r="Q32" s="43">
        <v>0</v>
      </c>
      <c r="R32" s="43">
        <v>1</v>
      </c>
    </row>
    <row r="33" spans="1:18" ht="14.1" customHeight="1" x14ac:dyDescent="0.2">
      <c r="A33" s="41"/>
      <c r="B33" s="39" t="s">
        <v>6</v>
      </c>
      <c r="C33" s="44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1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7</v>
      </c>
      <c r="C34" s="44">
        <v>159467</v>
      </c>
      <c r="D34" s="43">
        <v>128754</v>
      </c>
      <c r="E34" s="43">
        <v>36303</v>
      </c>
      <c r="F34" s="43">
        <v>58448</v>
      </c>
      <c r="G34" s="43">
        <v>79017</v>
      </c>
      <c r="H34" s="43">
        <v>82313</v>
      </c>
      <c r="I34" s="44">
        <v>63842</v>
      </c>
      <c r="J34" s="43">
        <v>54081</v>
      </c>
      <c r="K34" s="43">
        <v>85710</v>
      </c>
      <c r="L34" s="44">
        <v>87189</v>
      </c>
      <c r="M34" s="43">
        <v>56585</v>
      </c>
      <c r="N34" s="43">
        <v>56654</v>
      </c>
      <c r="O34" s="43">
        <v>67170</v>
      </c>
      <c r="P34" s="43">
        <v>81492</v>
      </c>
      <c r="Q34" s="43">
        <v>178375</v>
      </c>
      <c r="R34" s="43">
        <v>370703</v>
      </c>
    </row>
    <row r="35" spans="1:18" ht="14.1" customHeight="1" x14ac:dyDescent="0.2">
      <c r="A35" s="41"/>
      <c r="B35" s="39" t="s">
        <v>8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1</v>
      </c>
      <c r="Q35" s="43">
        <v>0</v>
      </c>
      <c r="R35" s="43">
        <v>1</v>
      </c>
    </row>
    <row r="36" spans="1:18" ht="14.1" customHeight="1" x14ac:dyDescent="0.2">
      <c r="A36" s="128" t="s">
        <v>189</v>
      </c>
      <c r="B36" s="128"/>
      <c r="C36" s="44">
        <v>99153</v>
      </c>
      <c r="D36" s="43">
        <v>134497</v>
      </c>
      <c r="E36" s="43">
        <v>125595</v>
      </c>
      <c r="F36" s="43">
        <v>107436</v>
      </c>
      <c r="G36" s="43">
        <v>76679</v>
      </c>
      <c r="H36" s="43">
        <v>38445</v>
      </c>
      <c r="I36" s="44">
        <v>32413</v>
      </c>
      <c r="J36" s="43">
        <v>29670</v>
      </c>
      <c r="K36" s="43">
        <v>13474</v>
      </c>
      <c r="L36" s="44">
        <v>0</v>
      </c>
      <c r="M36" s="43">
        <v>0</v>
      </c>
      <c r="N36" s="43">
        <v>0</v>
      </c>
      <c r="O36" s="43">
        <v>0</v>
      </c>
      <c r="P36" s="43">
        <v>1</v>
      </c>
      <c r="Q36" s="43">
        <v>0</v>
      </c>
      <c r="R36" s="43">
        <v>1</v>
      </c>
    </row>
    <row r="37" spans="1:18" ht="14.1" customHeight="1" x14ac:dyDescent="0.2">
      <c r="A37" s="128" t="s">
        <v>190</v>
      </c>
      <c r="B37" s="128"/>
      <c r="C37" s="44">
        <v>616489</v>
      </c>
      <c r="D37" s="43">
        <v>650773</v>
      </c>
      <c r="E37" s="43">
        <v>904292</v>
      </c>
      <c r="F37" s="43">
        <v>1144231</v>
      </c>
      <c r="G37" s="43">
        <v>1161089</v>
      </c>
      <c r="H37" s="43">
        <v>1169533</v>
      </c>
      <c r="I37" s="44">
        <v>1174283</v>
      </c>
      <c r="J37" s="43">
        <v>1176392</v>
      </c>
      <c r="K37" s="43">
        <v>1178757</v>
      </c>
      <c r="L37" s="44">
        <v>1181047</v>
      </c>
      <c r="M37" s="43">
        <v>1182156</v>
      </c>
      <c r="N37" s="43">
        <v>1182875</v>
      </c>
      <c r="O37" s="43">
        <v>1183366</v>
      </c>
      <c r="P37" s="43">
        <v>1183487</v>
      </c>
      <c r="Q37" s="43">
        <v>1183590</v>
      </c>
      <c r="R37" s="43">
        <v>1183729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  <mergeCell ref="A19:B19"/>
    <mergeCell ref="A4:B4"/>
    <mergeCell ref="A5:A15"/>
    <mergeCell ref="A16:B16"/>
    <mergeCell ref="A17:B17"/>
    <mergeCell ref="A18:B18"/>
  </mergeCells>
  <phoneticPr fontId="3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[5]財政指標!$M$1</f>
        <v>藤原町</v>
      </c>
      <c r="P1" s="32" t="str">
        <f>[5]財政指標!$M$1</f>
        <v>藤原町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9" t="s">
        <v>75</v>
      </c>
      <c r="B4" s="16"/>
      <c r="C4" s="17"/>
      <c r="D4" s="17">
        <v>108388</v>
      </c>
      <c r="E4" s="17">
        <v>119320</v>
      </c>
      <c r="F4" s="17">
        <v>112591</v>
      </c>
      <c r="G4" s="17">
        <v>112886</v>
      </c>
      <c r="H4" s="17">
        <v>119144</v>
      </c>
      <c r="I4" s="17">
        <v>125575</v>
      </c>
      <c r="J4" s="78">
        <v>125109</v>
      </c>
      <c r="K4" s="13">
        <v>126484</v>
      </c>
      <c r="L4" s="52">
        <v>117748</v>
      </c>
      <c r="M4" s="52">
        <v>110493</v>
      </c>
      <c r="N4" s="52">
        <v>110536</v>
      </c>
      <c r="O4" s="52">
        <v>108346</v>
      </c>
      <c r="P4" s="52">
        <v>108747</v>
      </c>
      <c r="Q4" s="52">
        <v>110070</v>
      </c>
    </row>
    <row r="5" spans="1:17" ht="18" customHeight="1" x14ac:dyDescent="0.15">
      <c r="A5" s="19" t="s">
        <v>74</v>
      </c>
      <c r="B5" s="16"/>
      <c r="C5" s="17"/>
      <c r="D5" s="17">
        <v>1282207</v>
      </c>
      <c r="E5" s="17">
        <v>1311623</v>
      </c>
      <c r="F5" s="17">
        <v>1308537</v>
      </c>
      <c r="G5" s="17">
        <v>1177204</v>
      </c>
      <c r="H5" s="17">
        <v>971493</v>
      </c>
      <c r="I5" s="17">
        <v>1071475</v>
      </c>
      <c r="J5" s="78">
        <v>1138552</v>
      </c>
      <c r="K5" s="13">
        <v>1142675</v>
      </c>
      <c r="L5" s="52">
        <v>1273774</v>
      </c>
      <c r="M5" s="52">
        <v>1161106</v>
      </c>
      <c r="N5" s="52">
        <v>1235874</v>
      </c>
      <c r="O5" s="52">
        <v>918810</v>
      </c>
      <c r="P5" s="52">
        <v>1064753</v>
      </c>
      <c r="Q5" s="52">
        <v>991053</v>
      </c>
    </row>
    <row r="6" spans="1:17" ht="18" customHeight="1" x14ac:dyDescent="0.15">
      <c r="A6" s="19" t="s">
        <v>76</v>
      </c>
      <c r="B6" s="16"/>
      <c r="C6" s="17"/>
      <c r="D6" s="17">
        <v>476942</v>
      </c>
      <c r="E6" s="17">
        <v>672116</v>
      </c>
      <c r="F6" s="17">
        <v>733912</v>
      </c>
      <c r="G6" s="17">
        <v>713159</v>
      </c>
      <c r="H6" s="17">
        <v>706003</v>
      </c>
      <c r="I6" s="17">
        <v>698335</v>
      </c>
      <c r="J6" s="78">
        <v>778072</v>
      </c>
      <c r="K6" s="76">
        <v>943804</v>
      </c>
      <c r="L6" s="52">
        <v>1406449</v>
      </c>
      <c r="M6" s="52">
        <v>820652</v>
      </c>
      <c r="N6" s="52">
        <v>834124</v>
      </c>
      <c r="O6" s="52">
        <v>957682</v>
      </c>
      <c r="P6" s="52">
        <v>1018648</v>
      </c>
      <c r="Q6" s="52">
        <v>993388</v>
      </c>
    </row>
    <row r="7" spans="1:17" ht="18" customHeight="1" x14ac:dyDescent="0.15">
      <c r="A7" s="19" t="s">
        <v>85</v>
      </c>
      <c r="B7" s="16"/>
      <c r="C7" s="17"/>
      <c r="D7" s="17">
        <v>424574</v>
      </c>
      <c r="E7" s="17">
        <v>456567</v>
      </c>
      <c r="F7" s="17">
        <v>511822</v>
      </c>
      <c r="G7" s="17">
        <v>526807</v>
      </c>
      <c r="H7" s="17">
        <v>517164</v>
      </c>
      <c r="I7" s="17">
        <v>528888</v>
      </c>
      <c r="J7" s="78">
        <v>504280</v>
      </c>
      <c r="K7" s="13">
        <v>592159</v>
      </c>
      <c r="L7" s="52">
        <v>573718</v>
      </c>
      <c r="M7" s="52">
        <v>563361</v>
      </c>
      <c r="N7" s="52">
        <v>596730</v>
      </c>
      <c r="O7" s="52">
        <v>1553017</v>
      </c>
      <c r="P7" s="52">
        <v>561077</v>
      </c>
      <c r="Q7" s="52">
        <v>940875</v>
      </c>
    </row>
    <row r="8" spans="1:17" ht="18" customHeight="1" x14ac:dyDescent="0.15">
      <c r="A8" s="19" t="s">
        <v>86</v>
      </c>
      <c r="B8" s="16"/>
      <c r="C8" s="17"/>
      <c r="D8" s="17">
        <v>389</v>
      </c>
      <c r="E8" s="17">
        <v>389</v>
      </c>
      <c r="F8" s="17">
        <v>389</v>
      </c>
      <c r="G8" s="17">
        <v>332</v>
      </c>
      <c r="H8" s="17">
        <v>332</v>
      </c>
      <c r="I8" s="17">
        <v>332</v>
      </c>
      <c r="J8" s="78">
        <v>332</v>
      </c>
      <c r="K8" s="13">
        <v>0</v>
      </c>
      <c r="L8" s="52">
        <v>50</v>
      </c>
      <c r="M8" s="52">
        <v>50</v>
      </c>
      <c r="N8" s="52">
        <v>50</v>
      </c>
      <c r="O8" s="52">
        <v>50</v>
      </c>
      <c r="P8" s="52">
        <v>50</v>
      </c>
      <c r="Q8" s="52">
        <v>50</v>
      </c>
    </row>
    <row r="9" spans="1:17" ht="18" customHeight="1" x14ac:dyDescent="0.15">
      <c r="A9" s="19" t="s">
        <v>87</v>
      </c>
      <c r="B9" s="16"/>
      <c r="C9" s="17"/>
      <c r="D9" s="17">
        <v>357379</v>
      </c>
      <c r="E9" s="17">
        <v>376739</v>
      </c>
      <c r="F9" s="17">
        <v>410834</v>
      </c>
      <c r="G9" s="17">
        <v>200879</v>
      </c>
      <c r="H9" s="17">
        <v>237157</v>
      </c>
      <c r="I9" s="17">
        <v>188134</v>
      </c>
      <c r="J9" s="78">
        <v>217899</v>
      </c>
      <c r="K9" s="13">
        <v>291320</v>
      </c>
      <c r="L9" s="52">
        <v>193834</v>
      </c>
      <c r="M9" s="52">
        <v>223778</v>
      </c>
      <c r="N9" s="52">
        <v>178513</v>
      </c>
      <c r="O9" s="52">
        <v>133677</v>
      </c>
      <c r="P9" s="52">
        <v>135731</v>
      </c>
      <c r="Q9" s="52">
        <v>133343</v>
      </c>
    </row>
    <row r="10" spans="1:17" ht="18" customHeight="1" x14ac:dyDescent="0.15">
      <c r="A10" s="19" t="s">
        <v>88</v>
      </c>
      <c r="B10" s="16"/>
      <c r="C10" s="17"/>
      <c r="D10" s="17">
        <v>572307</v>
      </c>
      <c r="E10" s="17">
        <v>739624</v>
      </c>
      <c r="F10" s="17">
        <v>650051</v>
      </c>
      <c r="G10" s="17">
        <v>480152</v>
      </c>
      <c r="H10" s="17">
        <v>495231</v>
      </c>
      <c r="I10" s="17">
        <v>493361</v>
      </c>
      <c r="J10" s="78">
        <v>522626</v>
      </c>
      <c r="K10" s="13">
        <v>554007</v>
      </c>
      <c r="L10" s="52">
        <v>535161</v>
      </c>
      <c r="M10" s="52">
        <v>549616</v>
      </c>
      <c r="N10" s="52">
        <v>488732</v>
      </c>
      <c r="O10" s="52">
        <v>439805</v>
      </c>
      <c r="P10" s="52">
        <v>458866</v>
      </c>
      <c r="Q10" s="52">
        <v>540855</v>
      </c>
    </row>
    <row r="11" spans="1:17" ht="18" customHeight="1" x14ac:dyDescent="0.15">
      <c r="A11" s="19" t="s">
        <v>89</v>
      </c>
      <c r="B11" s="16"/>
      <c r="C11" s="17"/>
      <c r="D11" s="17">
        <v>726775</v>
      </c>
      <c r="E11" s="17">
        <v>949900</v>
      </c>
      <c r="F11" s="17">
        <v>1148633</v>
      </c>
      <c r="G11" s="17">
        <v>1235237</v>
      </c>
      <c r="H11" s="17">
        <v>1130889</v>
      </c>
      <c r="I11" s="17">
        <v>1098377</v>
      </c>
      <c r="J11" s="78">
        <v>940869</v>
      </c>
      <c r="K11" s="78">
        <v>933241</v>
      </c>
      <c r="L11" s="52">
        <v>755519</v>
      </c>
      <c r="M11" s="52">
        <v>877725</v>
      </c>
      <c r="N11" s="52">
        <v>505863</v>
      </c>
      <c r="O11" s="52">
        <v>462234</v>
      </c>
      <c r="P11" s="52">
        <v>729903</v>
      </c>
      <c r="Q11" s="52">
        <v>442528</v>
      </c>
    </row>
    <row r="12" spans="1:17" ht="18" customHeight="1" x14ac:dyDescent="0.15">
      <c r="A12" s="19" t="s">
        <v>90</v>
      </c>
      <c r="B12" s="16"/>
      <c r="C12" s="17"/>
      <c r="D12" s="17">
        <v>342645</v>
      </c>
      <c r="E12" s="17">
        <v>349237</v>
      </c>
      <c r="F12" s="17">
        <v>462776</v>
      </c>
      <c r="G12" s="17">
        <v>365496</v>
      </c>
      <c r="H12" s="17">
        <v>407946</v>
      </c>
      <c r="I12" s="17">
        <v>412125</v>
      </c>
      <c r="J12" s="78">
        <v>448950</v>
      </c>
      <c r="K12" s="78">
        <v>513153</v>
      </c>
      <c r="L12" s="52">
        <v>560438</v>
      </c>
      <c r="M12" s="52">
        <v>535160</v>
      </c>
      <c r="N12" s="52">
        <v>512340</v>
      </c>
      <c r="O12" s="52">
        <v>502523</v>
      </c>
      <c r="P12" s="52">
        <v>512608</v>
      </c>
      <c r="Q12" s="52">
        <v>470673</v>
      </c>
    </row>
    <row r="13" spans="1:17" ht="18" customHeight="1" x14ac:dyDescent="0.15">
      <c r="A13" s="19" t="s">
        <v>91</v>
      </c>
      <c r="B13" s="16"/>
      <c r="C13" s="17"/>
      <c r="D13" s="17">
        <v>579041</v>
      </c>
      <c r="E13" s="17">
        <v>684690</v>
      </c>
      <c r="F13" s="17">
        <v>633361</v>
      </c>
      <c r="G13" s="17">
        <v>603810</v>
      </c>
      <c r="H13" s="17">
        <v>582162</v>
      </c>
      <c r="I13" s="17">
        <v>581383</v>
      </c>
      <c r="J13" s="78">
        <v>597058</v>
      </c>
      <c r="K13" s="78">
        <v>573840</v>
      </c>
      <c r="L13" s="52">
        <v>541007</v>
      </c>
      <c r="M13" s="52">
        <v>722592</v>
      </c>
      <c r="N13" s="52">
        <v>472635</v>
      </c>
      <c r="O13" s="52">
        <v>454681</v>
      </c>
      <c r="P13" s="52">
        <v>401918</v>
      </c>
      <c r="Q13" s="52">
        <v>645600</v>
      </c>
    </row>
    <row r="14" spans="1:17" ht="18" customHeight="1" x14ac:dyDescent="0.15">
      <c r="A14" s="19" t="s">
        <v>92</v>
      </c>
      <c r="B14" s="16"/>
      <c r="C14" s="17"/>
      <c r="D14" s="17">
        <v>0</v>
      </c>
      <c r="E14" s="17">
        <v>0</v>
      </c>
      <c r="F14" s="17">
        <v>6755</v>
      </c>
      <c r="G14" s="17">
        <v>0</v>
      </c>
      <c r="H14" s="17">
        <v>34769</v>
      </c>
      <c r="I14" s="17">
        <v>19801</v>
      </c>
      <c r="J14" s="78">
        <v>21520</v>
      </c>
      <c r="K14" s="78">
        <v>82809</v>
      </c>
      <c r="L14" s="52">
        <v>186</v>
      </c>
      <c r="M14" s="52">
        <v>0</v>
      </c>
      <c r="N14" s="52">
        <v>3074</v>
      </c>
      <c r="O14" s="52">
        <v>6216</v>
      </c>
      <c r="P14" s="52">
        <v>0</v>
      </c>
      <c r="Q14" s="52">
        <v>105</v>
      </c>
    </row>
    <row r="15" spans="1:17" ht="18" customHeight="1" x14ac:dyDescent="0.15">
      <c r="A15" s="19" t="s">
        <v>93</v>
      </c>
      <c r="B15" s="16"/>
      <c r="C15" s="17"/>
      <c r="D15" s="17">
        <v>358422</v>
      </c>
      <c r="E15" s="17">
        <v>401667</v>
      </c>
      <c r="F15" s="17">
        <v>427476</v>
      </c>
      <c r="G15" s="17">
        <v>458386</v>
      </c>
      <c r="H15" s="17">
        <v>440948</v>
      </c>
      <c r="I15" s="17">
        <v>464078</v>
      </c>
      <c r="J15" s="78">
        <v>481172</v>
      </c>
      <c r="K15" s="13">
        <v>502632</v>
      </c>
      <c r="L15" s="52">
        <v>479810</v>
      </c>
      <c r="M15" s="52">
        <v>471968</v>
      </c>
      <c r="N15" s="52">
        <v>480646</v>
      </c>
      <c r="O15" s="52">
        <v>480147</v>
      </c>
      <c r="P15" s="52">
        <v>469340</v>
      </c>
      <c r="Q15" s="52">
        <v>558111</v>
      </c>
    </row>
    <row r="16" spans="1:17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78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5229069</v>
      </c>
      <c r="E19" s="17">
        <f t="shared" si="0"/>
        <v>6061872</v>
      </c>
      <c r="F19" s="17">
        <f t="shared" si="0"/>
        <v>6407137</v>
      </c>
      <c r="G19" s="17">
        <f t="shared" si="0"/>
        <v>5874348</v>
      </c>
      <c r="H19" s="17">
        <f t="shared" si="0"/>
        <v>5643238</v>
      </c>
      <c r="I19" s="17">
        <f t="shared" si="0"/>
        <v>5681864</v>
      </c>
      <c r="J19" s="17">
        <f t="shared" si="0"/>
        <v>5776439</v>
      </c>
      <c r="K19" s="17">
        <f t="shared" si="0"/>
        <v>6256124</v>
      </c>
      <c r="L19" s="53">
        <f t="shared" si="0"/>
        <v>6437694</v>
      </c>
      <c r="M19" s="53">
        <f t="shared" si="0"/>
        <v>6036501</v>
      </c>
      <c r="N19" s="53">
        <f t="shared" si="0"/>
        <v>5419117</v>
      </c>
      <c r="O19" s="53">
        <f>SUM(O4:O18)</f>
        <v>6017188</v>
      </c>
      <c r="P19" s="53">
        <f>SUM(P4:P18)</f>
        <v>5461641</v>
      </c>
      <c r="Q19" s="53">
        <f>SUM(Q4:Q18)</f>
        <v>5826651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[5]財政指標!$M$1</f>
        <v>藤原町</v>
      </c>
      <c r="P30" s="32"/>
      <c r="Q30" s="32" t="str">
        <f>[5]財政指標!$M$1</f>
        <v>藤原町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s="34" customFormat="1" ht="18" customHeight="1" x14ac:dyDescent="0.15">
      <c r="A33" s="19" t="s">
        <v>75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2.0727972799746954</v>
      </c>
      <c r="E33" s="33">
        <f t="shared" si="1"/>
        <v>1.9683688471152145</v>
      </c>
      <c r="F33" s="33">
        <f t="shared" si="1"/>
        <v>1.7572747390917347</v>
      </c>
      <c r="G33" s="33">
        <f t="shared" si="1"/>
        <v>1.9216770950580386</v>
      </c>
      <c r="H33" s="33">
        <f t="shared" si="1"/>
        <v>2.1112701608544597</v>
      </c>
      <c r="I33" s="33">
        <f t="shared" si="1"/>
        <v>2.2101021777360388</v>
      </c>
      <c r="J33" s="33">
        <f t="shared" si="1"/>
        <v>2.1658499293422815</v>
      </c>
      <c r="K33" s="33">
        <f t="shared" si="1"/>
        <v>2.021762995746248</v>
      </c>
      <c r="L33" s="33">
        <f t="shared" si="1"/>
        <v>1.8290400258229109</v>
      </c>
      <c r="M33" s="33">
        <f t="shared" si="1"/>
        <v>1.8304146723408146</v>
      </c>
      <c r="N33" s="33">
        <f t="shared" si="1"/>
        <v>2.0397418989108371</v>
      </c>
      <c r="O33" s="33">
        <f t="shared" si="1"/>
        <v>1.8006085234498241</v>
      </c>
      <c r="P33" s="33">
        <f t="shared" si="1"/>
        <v>1.9911048712282626</v>
      </c>
      <c r="Q33" s="33">
        <f t="shared" si="1"/>
        <v>1.8890783058741634</v>
      </c>
    </row>
    <row r="34" spans="1:17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24.520751208293483</v>
      </c>
      <c r="E34" s="33">
        <f t="shared" si="2"/>
        <v>21.637259909150178</v>
      </c>
      <c r="F34" s="33">
        <f t="shared" si="2"/>
        <v>20.423115659927362</v>
      </c>
      <c r="G34" s="33">
        <f t="shared" si="2"/>
        <v>20.039738878255083</v>
      </c>
      <c r="H34" s="33">
        <f t="shared" si="2"/>
        <v>17.215169730569578</v>
      </c>
      <c r="I34" s="33">
        <f t="shared" si="2"/>
        <v>18.857807930636845</v>
      </c>
      <c r="J34" s="33">
        <f t="shared" si="2"/>
        <v>19.710274790402877</v>
      </c>
      <c r="K34" s="33">
        <f t="shared" si="2"/>
        <v>18.26490331713374</v>
      </c>
      <c r="L34" s="33">
        <f t="shared" si="2"/>
        <v>19.786184307610768</v>
      </c>
      <c r="M34" s="33">
        <f t="shared" ref="M34:Q47" si="3">M5/M$19*100</f>
        <v>19.234752052554949</v>
      </c>
      <c r="N34" s="33">
        <f t="shared" si="3"/>
        <v>22.805818733937649</v>
      </c>
      <c r="O34" s="33">
        <f t="shared" si="3"/>
        <v>15.269757235439544</v>
      </c>
      <c r="P34" s="33">
        <f t="shared" si="3"/>
        <v>19.495111450935717</v>
      </c>
      <c r="Q34" s="33">
        <f t="shared" si="3"/>
        <v>17.008964497787836</v>
      </c>
    </row>
    <row r="35" spans="1:17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9.1209735423265581</v>
      </c>
      <c r="E35" s="33">
        <f t="shared" si="2"/>
        <v>11.087598022525055</v>
      </c>
      <c r="F35" s="33">
        <f t="shared" si="2"/>
        <v>11.454601329735887</v>
      </c>
      <c r="G35" s="33">
        <f t="shared" si="2"/>
        <v>12.140223902295199</v>
      </c>
      <c r="H35" s="33">
        <f t="shared" si="2"/>
        <v>12.510601183221407</v>
      </c>
      <c r="I35" s="33">
        <f t="shared" si="2"/>
        <v>12.290596888626689</v>
      </c>
      <c r="J35" s="33">
        <f t="shared" si="2"/>
        <v>13.469751866158372</v>
      </c>
      <c r="K35" s="33">
        <f t="shared" si="2"/>
        <v>15.086082053360835</v>
      </c>
      <c r="L35" s="33">
        <f t="shared" si="2"/>
        <v>21.847093074010662</v>
      </c>
      <c r="M35" s="33">
        <f t="shared" si="3"/>
        <v>13.594829189956235</v>
      </c>
      <c r="N35" s="33">
        <f t="shared" si="3"/>
        <v>15.392249327704127</v>
      </c>
      <c r="O35" s="33">
        <f t="shared" si="3"/>
        <v>15.915773281473006</v>
      </c>
      <c r="P35" s="33">
        <f t="shared" si="3"/>
        <v>18.650951243408347</v>
      </c>
      <c r="Q35" s="33">
        <f t="shared" si="3"/>
        <v>17.049038976248966</v>
      </c>
    </row>
    <row r="36" spans="1:17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8.1194950764658103</v>
      </c>
      <c r="E36" s="33">
        <f t="shared" si="2"/>
        <v>7.5317822613212559</v>
      </c>
      <c r="F36" s="33">
        <f t="shared" si="2"/>
        <v>7.9883105355793083</v>
      </c>
      <c r="G36" s="33">
        <f t="shared" si="2"/>
        <v>8.9679229082104079</v>
      </c>
      <c r="H36" s="33">
        <f t="shared" si="2"/>
        <v>9.1643131124365134</v>
      </c>
      <c r="I36" s="33">
        <f t="shared" si="2"/>
        <v>9.3083537374354606</v>
      </c>
      <c r="J36" s="33">
        <f t="shared" si="2"/>
        <v>8.7299459061196689</v>
      </c>
      <c r="K36" s="33">
        <f t="shared" si="2"/>
        <v>9.4652695502838498</v>
      </c>
      <c r="L36" s="33">
        <f t="shared" si="2"/>
        <v>8.9118557048533216</v>
      </c>
      <c r="M36" s="33">
        <f t="shared" si="3"/>
        <v>9.3325752782944953</v>
      </c>
      <c r="N36" s="33">
        <f t="shared" si="3"/>
        <v>11.011572549550047</v>
      </c>
      <c r="O36" s="33">
        <f t="shared" si="3"/>
        <v>25.809680535160279</v>
      </c>
      <c r="P36" s="33">
        <f t="shared" si="3"/>
        <v>10.273047972212014</v>
      </c>
      <c r="Q36" s="33">
        <f t="shared" si="3"/>
        <v>16.147783692553407</v>
      </c>
    </row>
    <row r="37" spans="1:17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7.4391827684813496E-3</v>
      </c>
      <c r="E37" s="33">
        <f t="shared" si="2"/>
        <v>6.417159583706155E-3</v>
      </c>
      <c r="F37" s="33">
        <f t="shared" si="2"/>
        <v>6.0713544910932921E-3</v>
      </c>
      <c r="G37" s="33">
        <f t="shared" si="2"/>
        <v>5.6516910472447328E-3</v>
      </c>
      <c r="H37" s="33">
        <f t="shared" si="2"/>
        <v>5.8831472285946476E-3</v>
      </c>
      <c r="I37" s="33">
        <f t="shared" si="2"/>
        <v>5.843152880815169E-3</v>
      </c>
      <c r="J37" s="33">
        <f t="shared" si="2"/>
        <v>5.7474856048856399E-3</v>
      </c>
      <c r="K37" s="33">
        <f t="shared" si="2"/>
        <v>0</v>
      </c>
      <c r="L37" s="33">
        <f t="shared" si="2"/>
        <v>7.7667562328995448E-4</v>
      </c>
      <c r="M37" s="33">
        <f t="shared" si="3"/>
        <v>8.2829440432462449E-4</v>
      </c>
      <c r="N37" s="33">
        <f t="shared" si="3"/>
        <v>9.2265954029041998E-4</v>
      </c>
      <c r="O37" s="33">
        <f t="shared" si="3"/>
        <v>8.3095293017269867E-4</v>
      </c>
      <c r="P37" s="33">
        <f t="shared" si="3"/>
        <v>9.1547577001124749E-4</v>
      </c>
      <c r="Q37" s="33">
        <f t="shared" si="3"/>
        <v>8.5812587711191213E-4</v>
      </c>
    </row>
    <row r="38" spans="1:17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6.8344670915606587</v>
      </c>
      <c r="E38" s="33">
        <f t="shared" si="2"/>
        <v>6.2148953326629135</v>
      </c>
      <c r="F38" s="33">
        <f t="shared" si="2"/>
        <v>6.412130722349155</v>
      </c>
      <c r="G38" s="33">
        <f t="shared" si="2"/>
        <v>3.419596523733357</v>
      </c>
      <c r="H38" s="33">
        <f t="shared" si="2"/>
        <v>4.2024986364211463</v>
      </c>
      <c r="I38" s="33">
        <f t="shared" si="2"/>
        <v>3.3111316990339792</v>
      </c>
      <c r="J38" s="33">
        <f t="shared" si="2"/>
        <v>3.7722029090933016</v>
      </c>
      <c r="K38" s="33">
        <f t="shared" si="2"/>
        <v>4.656557318876672</v>
      </c>
      <c r="L38" s="33">
        <f t="shared" si="2"/>
        <v>3.0109228552957004</v>
      </c>
      <c r="M38" s="33">
        <f t="shared" si="3"/>
        <v>3.7070813042191162</v>
      </c>
      <c r="N38" s="33">
        <f t="shared" si="3"/>
        <v>3.2941344503172751</v>
      </c>
      <c r="O38" s="33">
        <f t="shared" si="3"/>
        <v>2.2215858969339166</v>
      </c>
      <c r="P38" s="33">
        <f t="shared" si="3"/>
        <v>2.4851688347879328</v>
      </c>
      <c r="Q38" s="33">
        <f t="shared" si="3"/>
        <v>2.2885015766346739</v>
      </c>
    </row>
    <row r="39" spans="1:17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10.944720752393973</v>
      </c>
      <c r="E39" s="33">
        <f t="shared" si="2"/>
        <v>12.20124740344237</v>
      </c>
      <c r="F39" s="33">
        <f t="shared" si="2"/>
        <v>10.145732797659859</v>
      </c>
      <c r="G39" s="33">
        <f t="shared" si="2"/>
        <v>8.1737071075802792</v>
      </c>
      <c r="H39" s="33">
        <f t="shared" si="2"/>
        <v>8.7756532685667334</v>
      </c>
      <c r="I39" s="33">
        <f t="shared" si="2"/>
        <v>8.6830835796140136</v>
      </c>
      <c r="J39" s="33">
        <f t="shared" si="2"/>
        <v>9.0475464209004883</v>
      </c>
      <c r="K39" s="33">
        <f t="shared" si="2"/>
        <v>8.8554350904809418</v>
      </c>
      <c r="L39" s="33">
        <f t="shared" si="2"/>
        <v>8.3129300647095068</v>
      </c>
      <c r="M39" s="33">
        <f t="shared" si="3"/>
        <v>9.1048771465456557</v>
      </c>
      <c r="N39" s="33">
        <f t="shared" si="3"/>
        <v>9.0186648489043506</v>
      </c>
      <c r="O39" s="33">
        <f t="shared" si="3"/>
        <v>7.3091450690920743</v>
      </c>
      <c r="P39" s="33">
        <f t="shared" si="3"/>
        <v>8.4016140936396226</v>
      </c>
      <c r="Q39" s="33">
        <f t="shared" si="3"/>
        <v>9.282433425307266</v>
      </c>
    </row>
    <row r="40" spans="1:17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13.898745646691602</v>
      </c>
      <c r="E40" s="33">
        <f t="shared" si="2"/>
        <v>15.670076834350841</v>
      </c>
      <c r="F40" s="33">
        <f t="shared" si="2"/>
        <v>17.927398774210694</v>
      </c>
      <c r="G40" s="33">
        <f t="shared" si="2"/>
        <v>21.027644259413979</v>
      </c>
      <c r="H40" s="33">
        <f t="shared" si="2"/>
        <v>20.039718331922206</v>
      </c>
      <c r="I40" s="33">
        <f t="shared" si="2"/>
        <v>19.331279312563623</v>
      </c>
      <c r="J40" s="33">
        <f t="shared" si="2"/>
        <v>16.288045281876947</v>
      </c>
      <c r="K40" s="33">
        <f t="shared" si="2"/>
        <v>14.917239492056103</v>
      </c>
      <c r="L40" s="33">
        <f t="shared" si="2"/>
        <v>11.735863804648062</v>
      </c>
      <c r="M40" s="33">
        <f t="shared" si="3"/>
        <v>14.54029412071662</v>
      </c>
      <c r="N40" s="33">
        <f t="shared" si="3"/>
        <v>9.3347864605986537</v>
      </c>
      <c r="O40" s="33">
        <f t="shared" si="3"/>
        <v>7.6818939345089436</v>
      </c>
      <c r="P40" s="33">
        <f t="shared" si="3"/>
        <v>13.364170219170393</v>
      </c>
      <c r="Q40" s="33">
        <f t="shared" si="3"/>
        <v>7.5948945629316045</v>
      </c>
    </row>
    <row r="41" spans="1:17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6.5526960917899526</v>
      </c>
      <c r="E41" s="33">
        <f t="shared" si="2"/>
        <v>5.7612070990611484</v>
      </c>
      <c r="F41" s="33">
        <f t="shared" si="2"/>
        <v>7.2228204266585845</v>
      </c>
      <c r="G41" s="33">
        <f t="shared" si="2"/>
        <v>6.2218990090474717</v>
      </c>
      <c r="H41" s="33">
        <f t="shared" si="2"/>
        <v>7.2289348774586513</v>
      </c>
      <c r="I41" s="33">
        <f t="shared" si="2"/>
        <v>7.2533415090540707</v>
      </c>
      <c r="J41" s="33">
        <f t="shared" si="2"/>
        <v>7.7720893443174939</v>
      </c>
      <c r="K41" s="33">
        <f t="shared" si="2"/>
        <v>8.2024109496550892</v>
      </c>
      <c r="L41" s="33">
        <f t="shared" si="2"/>
        <v>8.7055706593075097</v>
      </c>
      <c r="M41" s="33">
        <f t="shared" si="3"/>
        <v>8.8654006683673217</v>
      </c>
      <c r="N41" s="33">
        <f t="shared" si="3"/>
        <v>9.4543077774478768</v>
      </c>
      <c r="O41" s="33">
        <f t="shared" si="3"/>
        <v>8.3514591865835008</v>
      </c>
      <c r="P41" s="33">
        <f t="shared" si="3"/>
        <v>9.3856040702785108</v>
      </c>
      <c r="Q41" s="33">
        <f t="shared" si="3"/>
        <v>8.0779336191579016</v>
      </c>
    </row>
    <row r="42" spans="1:17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11.073500846900281</v>
      </c>
      <c r="E42" s="33">
        <f t="shared" si="2"/>
        <v>11.295025695032821</v>
      </c>
      <c r="F42" s="33">
        <f t="shared" si="2"/>
        <v>9.8852420355612818</v>
      </c>
      <c r="G42" s="33">
        <f t="shared" si="2"/>
        <v>10.278757744689283</v>
      </c>
      <c r="H42" s="33">
        <f t="shared" si="2"/>
        <v>10.316098665340714</v>
      </c>
      <c r="I42" s="33">
        <f t="shared" si="2"/>
        <v>10.232258287069174</v>
      </c>
      <c r="J42" s="33">
        <f t="shared" si="2"/>
        <v>10.33609114542714</v>
      </c>
      <c r="K42" s="33">
        <f t="shared" si="2"/>
        <v>9.1724524641775016</v>
      </c>
      <c r="L42" s="33">
        <f t="shared" si="2"/>
        <v>8.4037389785845669</v>
      </c>
      <c r="M42" s="33">
        <f t="shared" si="3"/>
        <v>11.970378204194782</v>
      </c>
      <c r="N42" s="33">
        <f t="shared" si="3"/>
        <v>8.7216238365032535</v>
      </c>
      <c r="O42" s="33">
        <f t="shared" si="3"/>
        <v>7.5563701848770553</v>
      </c>
      <c r="P42" s="33">
        <f t="shared" si="3"/>
        <v>7.3589238106276111</v>
      </c>
      <c r="Q42" s="33">
        <f t="shared" si="3"/>
        <v>11.08012132526901</v>
      </c>
    </row>
    <row r="43" spans="1:17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0</v>
      </c>
      <c r="E43" s="33">
        <f t="shared" si="2"/>
        <v>0</v>
      </c>
      <c r="F43" s="33">
        <f t="shared" si="2"/>
        <v>0.1054293048517614</v>
      </c>
      <c r="G43" s="33">
        <f t="shared" si="2"/>
        <v>0</v>
      </c>
      <c r="H43" s="33">
        <f t="shared" si="2"/>
        <v>0.61611790961146773</v>
      </c>
      <c r="I43" s="33">
        <f t="shared" si="2"/>
        <v>0.34849478973801556</v>
      </c>
      <c r="J43" s="33">
        <f t="shared" si="2"/>
        <v>0.37254786209981616</v>
      </c>
      <c r="K43" s="33">
        <f t="shared" si="2"/>
        <v>1.3236470376865932</v>
      </c>
      <c r="L43" s="33">
        <f t="shared" si="2"/>
        <v>2.8892333186386304E-3</v>
      </c>
      <c r="M43" s="33">
        <f t="shared" si="3"/>
        <v>0</v>
      </c>
      <c r="N43" s="33">
        <f t="shared" si="3"/>
        <v>5.6725108537055022E-2</v>
      </c>
      <c r="O43" s="33">
        <f t="shared" si="3"/>
        <v>0.10330406827906988</v>
      </c>
      <c r="P43" s="33">
        <f t="shared" si="3"/>
        <v>0</v>
      </c>
      <c r="Q43" s="33">
        <f t="shared" si="3"/>
        <v>1.8020643419350154E-3</v>
      </c>
    </row>
    <row r="44" spans="1:17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6.8544132808345033</v>
      </c>
      <c r="E44" s="33">
        <f t="shared" si="2"/>
        <v>6.6261214357544995</v>
      </c>
      <c r="F44" s="33">
        <f t="shared" si="2"/>
        <v>6.6718723198832803</v>
      </c>
      <c r="G44" s="33">
        <f t="shared" si="2"/>
        <v>7.8031808806696512</v>
      </c>
      <c r="H44" s="33">
        <f t="shared" si="2"/>
        <v>7.813740976368531</v>
      </c>
      <c r="I44" s="33">
        <f t="shared" si="2"/>
        <v>8.167706935611271</v>
      </c>
      <c r="J44" s="33">
        <f t="shared" si="2"/>
        <v>8.3299070586567261</v>
      </c>
      <c r="K44" s="33">
        <f t="shared" si="2"/>
        <v>8.0342397305424242</v>
      </c>
      <c r="L44" s="33">
        <f t="shared" si="2"/>
        <v>7.4531346162150607</v>
      </c>
      <c r="M44" s="33">
        <f t="shared" si="3"/>
        <v>7.8185690684056866</v>
      </c>
      <c r="N44" s="33">
        <f t="shared" si="3"/>
        <v>8.8694523480485845</v>
      </c>
      <c r="O44" s="33">
        <f t="shared" si="3"/>
        <v>7.9795911312726151</v>
      </c>
      <c r="P44" s="33">
        <f t="shared" si="3"/>
        <v>8.5933879579415784</v>
      </c>
      <c r="Q44" s="33">
        <f t="shared" si="3"/>
        <v>9.5785898280161277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100</v>
      </c>
      <c r="F48" s="30">
        <f t="shared" si="4"/>
        <v>100</v>
      </c>
      <c r="G48" s="30">
        <f t="shared" si="4"/>
        <v>100</v>
      </c>
      <c r="H48" s="30">
        <f t="shared" si="4"/>
        <v>100.00000000000001</v>
      </c>
      <c r="I48" s="30">
        <f t="shared" si="4"/>
        <v>99.999999999999972</v>
      </c>
      <c r="J48" s="30">
        <f t="shared" si="4"/>
        <v>100.00000000000001</v>
      </c>
      <c r="K48" s="30">
        <f t="shared" si="4"/>
        <v>99.999999999999986</v>
      </c>
      <c r="L48" s="30">
        <f t="shared" si="4"/>
        <v>100.00000000000003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100</v>
      </c>
      <c r="Q48" s="30">
        <f>SUM(Q33:Q47)</f>
        <v>100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M1:AT200"/>
  <sheetViews>
    <sheetView view="pageBreakPreview" topLeftCell="A203" zoomScale="75" zoomScaleNormal="75" workbookViewId="0">
      <selection activeCell="R211" sqref="R211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31" width="11.77734375" customWidth="1"/>
  </cols>
  <sheetData>
    <row r="1" spans="13:46" x14ac:dyDescent="0.2">
      <c r="M1" s="28">
        <f>財政指標!$Y$1</f>
        <v>0</v>
      </c>
      <c r="Q1" t="e">
        <f>歳入!#REF!</f>
        <v>#REF!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９７（H9）</v>
      </c>
      <c r="Y1" t="str">
        <f>歳入!K3</f>
        <v>９８(H10)</v>
      </c>
      <c r="Z1" t="str">
        <f>歳入!L3</f>
        <v>９９(H11)</v>
      </c>
      <c r="AA1" t="str">
        <f>歳入!M3</f>
        <v>００(H12)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121</v>
      </c>
      <c r="Q2" s="38" t="e">
        <f>歳入!#REF!</f>
        <v>#REF!</v>
      </c>
      <c r="R2" s="38">
        <f>歳入!D4</f>
        <v>15256530</v>
      </c>
      <c r="S2" s="38">
        <f>歳入!E4</f>
        <v>16281691</v>
      </c>
      <c r="T2" s="38">
        <f>歳入!F4</f>
        <v>16278580</v>
      </c>
      <c r="U2" s="38">
        <f>歳入!G4</f>
        <v>15602663</v>
      </c>
      <c r="V2" s="38">
        <f>歳入!H4</f>
        <v>16045496</v>
      </c>
      <c r="W2" s="38">
        <f>歳入!I4</f>
        <v>16017615</v>
      </c>
      <c r="X2" s="38">
        <f>歳入!J4</f>
        <v>16438128</v>
      </c>
      <c r="Y2" s="38">
        <f>歳入!K4</f>
        <v>16046058</v>
      </c>
      <c r="Z2" s="38">
        <f>歳入!L4</f>
        <v>16075308</v>
      </c>
      <c r="AA2" s="38">
        <f>歳入!M4</f>
        <v>15745529</v>
      </c>
      <c r="AB2" s="38">
        <f>歳入!N4</f>
        <v>15477387</v>
      </c>
      <c r="AC2" s="38">
        <f>歳入!O4</f>
        <v>14887030</v>
      </c>
      <c r="AD2" s="38">
        <f>歳入!P4</f>
        <v>14387904</v>
      </c>
      <c r="AE2" s="38">
        <f>歳入!Q4</f>
        <v>14210765</v>
      </c>
      <c r="AF2" s="38">
        <f>歳入!R4</f>
        <v>14114938</v>
      </c>
      <c r="AG2" s="38">
        <f>歳入!S4</f>
        <v>14225246</v>
      </c>
      <c r="AH2" s="38">
        <f>歳入!T4</f>
        <v>15275262</v>
      </c>
      <c r="AI2" s="38">
        <f>歳入!U4</f>
        <v>15124802</v>
      </c>
      <c r="AJ2" s="38">
        <f>歳入!V4</f>
        <v>14382612</v>
      </c>
      <c r="AK2" s="38">
        <f>歳入!W4</f>
        <v>13883824</v>
      </c>
      <c r="AL2" s="38">
        <f>歳入!X4</f>
        <v>14038101</v>
      </c>
      <c r="AM2" s="38">
        <f>歳入!Y4</f>
        <v>13536634</v>
      </c>
      <c r="AN2" s="38">
        <f>歳入!Z4</f>
        <v>13424428</v>
      </c>
      <c r="AO2" s="38">
        <f>歳入!AA4</f>
        <v>13515557</v>
      </c>
      <c r="AP2" s="38">
        <f>歳入!AB4</f>
        <v>13166812</v>
      </c>
      <c r="AQ2" s="38">
        <f>歳入!AC4</f>
        <v>13334092</v>
      </c>
      <c r="AR2" s="38">
        <f>歳入!AD4</f>
        <v>13533637</v>
      </c>
      <c r="AS2" s="38">
        <f>歳入!AE4</f>
        <v>13273544</v>
      </c>
      <c r="AT2" s="38">
        <f>歳入!AF4</f>
        <v>13268735</v>
      </c>
    </row>
    <row r="3" spans="13:46" x14ac:dyDescent="0.2">
      <c r="P3" s="38" t="s">
        <v>152</v>
      </c>
      <c r="Q3" s="38" t="e">
        <f>歳入!#REF!</f>
        <v>#REF!</v>
      </c>
      <c r="R3" s="38">
        <f>歳入!D15</f>
        <v>7400403</v>
      </c>
      <c r="S3" s="38">
        <f>歳入!E15</f>
        <v>7555977</v>
      </c>
      <c r="T3" s="38">
        <f>歳入!F15</f>
        <v>6925969</v>
      </c>
      <c r="U3" s="38">
        <f>歳入!G15</f>
        <v>7366475</v>
      </c>
      <c r="V3" s="38">
        <f>歳入!H15</f>
        <v>8155653</v>
      </c>
      <c r="W3" s="38">
        <f>歳入!I15</f>
        <v>8248293</v>
      </c>
      <c r="X3" s="38">
        <f>歳入!J15</f>
        <v>8684453</v>
      </c>
      <c r="Y3" s="38">
        <f>歳入!K15</f>
        <v>9131871</v>
      </c>
      <c r="Z3" s="38">
        <f>歳入!L15</f>
        <v>10024980</v>
      </c>
      <c r="AA3" s="38">
        <f>歳入!M15</f>
        <v>10594844</v>
      </c>
      <c r="AB3" s="38">
        <f>歳入!N15</f>
        <v>9311545</v>
      </c>
      <c r="AC3" s="38">
        <f>歳入!O15</f>
        <v>8667488</v>
      </c>
      <c r="AD3" s="38">
        <f>歳入!P15</f>
        <v>8233506</v>
      </c>
      <c r="AE3" s="38">
        <f>歳入!Q15</f>
        <v>7771142</v>
      </c>
      <c r="AF3" s="38">
        <f>歳入!R15</f>
        <v>7854173</v>
      </c>
      <c r="AG3" s="38">
        <f>歳入!S15</f>
        <v>7789898</v>
      </c>
      <c r="AH3" s="38">
        <f>歳入!T15</f>
        <v>7300054</v>
      </c>
      <c r="AI3" s="38">
        <f>歳入!U15</f>
        <v>7741177</v>
      </c>
      <c r="AJ3" s="38">
        <f>歳入!V15</f>
        <v>8261120</v>
      </c>
      <c r="AK3" s="38">
        <f>歳入!W15</f>
        <v>8920029</v>
      </c>
      <c r="AL3" s="38">
        <f>歳入!X15</f>
        <v>9840242</v>
      </c>
      <c r="AM3" s="38">
        <f>歳入!Y15</f>
        <v>11014711</v>
      </c>
      <c r="AN3" s="38">
        <f>歳入!Z15</f>
        <v>10653880</v>
      </c>
      <c r="AO3" s="38">
        <f>歳入!AA15</f>
        <v>9959874</v>
      </c>
      <c r="AP3" s="38">
        <f>歳入!AB15</f>
        <v>10458417</v>
      </c>
      <c r="AQ3" s="38">
        <f>歳入!AC15</f>
        <v>9919882</v>
      </c>
      <c r="AR3" s="38">
        <f>歳入!AD15</f>
        <v>9682532</v>
      </c>
      <c r="AS3" s="38">
        <f>歳入!AE15</f>
        <v>9371490</v>
      </c>
      <c r="AT3" s="38">
        <f>歳入!AF15</f>
        <v>9851037</v>
      </c>
    </row>
    <row r="4" spans="13:46" x14ac:dyDescent="0.2">
      <c r="P4" t="s">
        <v>122</v>
      </c>
      <c r="Q4" s="38" t="e">
        <f>歳入!#REF!</f>
        <v>#REF!</v>
      </c>
      <c r="R4" s="38">
        <f>歳入!D23</f>
        <v>2416703</v>
      </c>
      <c r="S4" s="38">
        <f>歳入!E23</f>
        <v>2736857</v>
      </c>
      <c r="T4" s="38">
        <f>歳入!F23</f>
        <v>2990481</v>
      </c>
      <c r="U4" s="38">
        <f>歳入!G23</f>
        <v>3134705</v>
      </c>
      <c r="V4" s="38">
        <f>歳入!H23</f>
        <v>3151837</v>
      </c>
      <c r="W4" s="38">
        <f>歳入!I23</f>
        <v>2876172</v>
      </c>
      <c r="X4" s="38">
        <f>歳入!J23</f>
        <v>2733876</v>
      </c>
      <c r="Y4" s="38">
        <f>歳入!K23</f>
        <v>3543485</v>
      </c>
      <c r="Z4" s="38">
        <f>歳入!L23</f>
        <v>4266177</v>
      </c>
      <c r="AA4" s="38">
        <f>歳入!M23</f>
        <v>2717248</v>
      </c>
      <c r="AB4" s="38">
        <f>歳入!N23</f>
        <v>2643348</v>
      </c>
      <c r="AC4" s="38">
        <f>歳入!O23</f>
        <v>2986003</v>
      </c>
      <c r="AD4" s="38">
        <f>歳入!P23</f>
        <v>2711440</v>
      </c>
      <c r="AE4" s="38">
        <f>歳入!Q23</f>
        <v>2950798</v>
      </c>
      <c r="AF4" s="38">
        <f>歳入!R23</f>
        <v>2869814</v>
      </c>
      <c r="AG4" s="38">
        <f>歳入!S23</f>
        <v>2748125</v>
      </c>
      <c r="AH4" s="38">
        <f>歳入!T23</f>
        <v>4599812</v>
      </c>
      <c r="AI4" s="38">
        <f>歳入!U23</f>
        <v>3274140</v>
      </c>
      <c r="AJ4" s="38">
        <f>歳入!V23</f>
        <v>6825798</v>
      </c>
      <c r="AK4" s="38">
        <f>歳入!W23</f>
        <v>6367179</v>
      </c>
      <c r="AL4" s="38">
        <f>歳入!X23</f>
        <v>4218299</v>
      </c>
      <c r="AM4" s="38">
        <f>歳入!Y23</f>
        <v>4565827</v>
      </c>
      <c r="AN4" s="38">
        <f>歳入!Z23</f>
        <v>5523399</v>
      </c>
      <c r="AO4" s="38">
        <f>歳入!AA23</f>
        <v>5351241</v>
      </c>
      <c r="AP4" s="38">
        <f>歳入!AB23</f>
        <v>4787608</v>
      </c>
      <c r="AQ4" s="38">
        <f>歳入!AC23</f>
        <v>4734265</v>
      </c>
      <c r="AR4" s="38">
        <f>歳入!AD23</f>
        <v>4585329</v>
      </c>
      <c r="AS4" s="38">
        <f>歳入!AE23</f>
        <v>4481287</v>
      </c>
      <c r="AT4" s="38">
        <f>歳入!AF23</f>
        <v>4454881</v>
      </c>
    </row>
    <row r="5" spans="13:46" x14ac:dyDescent="0.2">
      <c r="P5" t="s">
        <v>157</v>
      </c>
      <c r="Q5" s="38" t="e">
        <f>歳入!#REF!</f>
        <v>#REF!</v>
      </c>
      <c r="R5" s="38">
        <f>歳入!D24</f>
        <v>2014501</v>
      </c>
      <c r="S5" s="38">
        <f>歳入!E24</f>
        <v>1829743</v>
      </c>
      <c r="T5" s="38">
        <f>歳入!F24</f>
        <v>1893026</v>
      </c>
      <c r="U5" s="38">
        <f>歳入!G24</f>
        <v>1963509</v>
      </c>
      <c r="V5" s="38">
        <f>歳入!H24</f>
        <v>2066092</v>
      </c>
      <c r="W5" s="38">
        <f>歳入!I24</f>
        <v>2129484</v>
      </c>
      <c r="X5" s="38">
        <f>歳入!J24</f>
        <v>2550814</v>
      </c>
      <c r="Y5" s="38">
        <f>歳入!K24</f>
        <v>3402712</v>
      </c>
      <c r="Z5" s="38">
        <f>歳入!L24</f>
        <v>2520680</v>
      </c>
      <c r="AA5" s="38">
        <f>歳入!M24</f>
        <v>2567021</v>
      </c>
      <c r="AB5" s="38">
        <f>歳入!N24</f>
        <v>2124652</v>
      </c>
      <c r="AC5" s="38">
        <f>歳入!O24</f>
        <v>1897952</v>
      </c>
      <c r="AD5" s="38">
        <f>歳入!P24</f>
        <v>2528857</v>
      </c>
      <c r="AE5" s="38">
        <f>歳入!Q24</f>
        <v>2732810</v>
      </c>
      <c r="AF5" s="38">
        <f>歳入!R24</f>
        <v>3628234</v>
      </c>
      <c r="AG5" s="38">
        <f>歳入!S24</f>
        <v>3358444</v>
      </c>
      <c r="AH5" s="38">
        <f>歳入!T24</f>
        <v>2702636</v>
      </c>
      <c r="AI5" s="38">
        <f>歳入!U24</f>
        <v>2834549</v>
      </c>
      <c r="AJ5" s="38">
        <f>歳入!V24</f>
        <v>3290043</v>
      </c>
      <c r="AK5" s="38">
        <f>歳入!W24</f>
        <v>3560554</v>
      </c>
      <c r="AL5" s="38">
        <f>歳入!X24</f>
        <v>3703162</v>
      </c>
      <c r="AM5" s="38">
        <f>歳入!Y24</f>
        <v>2498589</v>
      </c>
      <c r="AN5" s="38">
        <f>歳入!Z24</f>
        <v>2513407</v>
      </c>
      <c r="AO5" s="38">
        <f>歳入!AA24</f>
        <v>2621964</v>
      </c>
      <c r="AP5" s="38">
        <f>歳入!AB24</f>
        <v>2970998</v>
      </c>
      <c r="AQ5" s="38">
        <f>歳入!AC24</f>
        <v>3033173</v>
      </c>
      <c r="AR5" s="38">
        <f>歳入!AD24</f>
        <v>2770825</v>
      </c>
      <c r="AS5" s="38">
        <f>歳入!AE24</f>
        <v>2647997</v>
      </c>
      <c r="AT5" s="38">
        <f>歳入!AF24</f>
        <v>2717776</v>
      </c>
    </row>
    <row r="6" spans="13:46" x14ac:dyDescent="0.2">
      <c r="P6" t="s">
        <v>123</v>
      </c>
      <c r="Q6" s="38" t="e">
        <f>歳入!#REF!</f>
        <v>#REF!</v>
      </c>
      <c r="R6" s="38">
        <f>歳入!D30</f>
        <v>2560850</v>
      </c>
      <c r="S6" s="38">
        <f>歳入!E30</f>
        <v>3970400</v>
      </c>
      <c r="T6" s="38">
        <f>歳入!F30</f>
        <v>4472820</v>
      </c>
      <c r="U6" s="38">
        <f>歳入!G30</f>
        <v>5148680</v>
      </c>
      <c r="V6" s="38">
        <f>歳入!H30</f>
        <v>5205000</v>
      </c>
      <c r="W6" s="38">
        <f>歳入!I30</f>
        <v>5550000</v>
      </c>
      <c r="X6" s="38">
        <f>歳入!J30</f>
        <v>4764900</v>
      </c>
      <c r="Y6" s="38">
        <f>歳入!K30</f>
        <v>5486400</v>
      </c>
      <c r="Z6" s="38">
        <f>歳入!L30</f>
        <v>4273900</v>
      </c>
      <c r="AA6" s="38">
        <f>歳入!M30</f>
        <v>4284100</v>
      </c>
      <c r="AB6" s="38">
        <f>歳入!N30</f>
        <v>4332600</v>
      </c>
      <c r="AC6" s="38">
        <f>歳入!O30</f>
        <v>5120196</v>
      </c>
      <c r="AD6" s="38">
        <f>歳入!P30</f>
        <v>4841000</v>
      </c>
      <c r="AE6" s="38">
        <f>歳入!Q30</f>
        <v>4203400</v>
      </c>
      <c r="AF6" s="38">
        <f>歳入!R30</f>
        <v>4524500</v>
      </c>
      <c r="AG6" s="38">
        <f>歳入!S30</f>
        <v>5777900</v>
      </c>
      <c r="AH6" s="38">
        <f>歳入!T30</f>
        <v>3507100</v>
      </c>
      <c r="AI6" s="38">
        <f>歳入!U30</f>
        <v>4655700</v>
      </c>
      <c r="AJ6" s="38">
        <f>歳入!V30</f>
        <v>5263300</v>
      </c>
      <c r="AK6" s="38">
        <f>歳入!W30</f>
        <v>5354000</v>
      </c>
      <c r="AL6" s="38">
        <f>歳入!X30</f>
        <v>4599500</v>
      </c>
      <c r="AM6" s="38">
        <f>歳入!Y30</f>
        <v>5545100</v>
      </c>
      <c r="AN6" s="38">
        <f>歳入!Z30</f>
        <v>6245900</v>
      </c>
      <c r="AO6" s="38">
        <f>歳入!AA30</f>
        <v>5575500</v>
      </c>
      <c r="AP6" s="38">
        <f>歳入!AB30</f>
        <v>6290400</v>
      </c>
      <c r="AQ6" s="38">
        <f>歳入!AC30</f>
        <v>5702400</v>
      </c>
      <c r="AR6" s="38">
        <f>歳入!AD30</f>
        <v>8212700</v>
      </c>
      <c r="AS6" s="38">
        <f>歳入!AE30</f>
        <v>7784900</v>
      </c>
      <c r="AT6" s="38">
        <f>歳入!AF30</f>
        <v>4533600</v>
      </c>
    </row>
    <row r="7" spans="13:46" x14ac:dyDescent="0.2">
      <c r="P7" s="56" t="str">
        <f>歳入!A33</f>
        <v>　 歳 入 合 計</v>
      </c>
      <c r="Q7" s="38" t="e">
        <f>歳入!#REF!</f>
        <v>#REF!</v>
      </c>
      <c r="R7" s="38">
        <f>歳入!D33</f>
        <v>38758813</v>
      </c>
      <c r="S7" s="38">
        <f>歳入!E33</f>
        <v>41877006</v>
      </c>
      <c r="T7" s="38">
        <f>歳入!F33</f>
        <v>41921199</v>
      </c>
      <c r="U7" s="38">
        <f>歳入!G33</f>
        <v>42295955</v>
      </c>
      <c r="V7" s="38">
        <f>歳入!H33</f>
        <v>43898130</v>
      </c>
      <c r="W7" s="38">
        <f>歳入!I33</f>
        <v>42774107</v>
      </c>
      <c r="X7" s="38">
        <f>歳入!J33</f>
        <v>43647928</v>
      </c>
      <c r="Y7" s="38">
        <f>歳入!K33</f>
        <v>46434374</v>
      </c>
      <c r="Z7" s="38">
        <f>歳入!L33</f>
        <v>46477882</v>
      </c>
      <c r="AA7" s="38">
        <f>歳入!M33</f>
        <v>45262105</v>
      </c>
      <c r="AB7" s="38">
        <f>歳入!N33</f>
        <v>42869430</v>
      </c>
      <c r="AC7" s="38">
        <f>歳入!O33</f>
        <v>42371527</v>
      </c>
      <c r="AD7" s="38">
        <f>歳入!P33</f>
        <v>41532149</v>
      </c>
      <c r="AE7" s="38">
        <f>歳入!Q33</f>
        <v>41324035</v>
      </c>
      <c r="AF7" s="38">
        <f>歳入!R33</f>
        <v>47249672</v>
      </c>
      <c r="AG7" s="38">
        <f>歳入!S33</f>
        <v>42643036</v>
      </c>
      <c r="AH7" s="38">
        <f>歳入!T33</f>
        <v>40842550</v>
      </c>
      <c r="AI7" s="38">
        <f>歳入!U33</f>
        <v>40123407</v>
      </c>
      <c r="AJ7" s="38">
        <f>歳入!V33</f>
        <v>44654253</v>
      </c>
      <c r="AK7" s="38">
        <f>歳入!W33</f>
        <v>45352732</v>
      </c>
      <c r="AL7" s="38">
        <f>歳入!X33</f>
        <v>43734016</v>
      </c>
      <c r="AM7" s="38">
        <f>歳入!Y33</f>
        <v>44498309</v>
      </c>
      <c r="AN7" s="38">
        <f>歳入!Z33</f>
        <v>46448970</v>
      </c>
      <c r="AO7" s="38">
        <f>歳入!AA33</f>
        <v>45048712</v>
      </c>
      <c r="AP7" s="38">
        <f>歳入!AB33</f>
        <v>45309834</v>
      </c>
      <c r="AQ7" s="38">
        <f>歳入!AC33</f>
        <v>44685218</v>
      </c>
      <c r="AR7" s="38">
        <f>歳入!AD33</f>
        <v>46486216</v>
      </c>
      <c r="AS7" s="38">
        <f>歳入!AE33</f>
        <v>45994245</v>
      </c>
      <c r="AT7" s="38">
        <f>歳入!AF33</f>
        <v>42536800</v>
      </c>
    </row>
    <row r="40" spans="13:46" x14ac:dyDescent="0.2">
      <c r="M40" s="28">
        <f>財政指標!$Y$1</f>
        <v>0</v>
      </c>
    </row>
    <row r="41" spans="13:46" x14ac:dyDescent="0.2">
      <c r="Q41" t="e">
        <f>税!#REF!</f>
        <v>#REF!</v>
      </c>
      <c r="R41" t="str">
        <f>税!D3</f>
        <v>９１（H3）</v>
      </c>
      <c r="S41" t="str">
        <f>税!E3</f>
        <v>９２（H4）</v>
      </c>
      <c r="T41" t="str">
        <f>税!F3</f>
        <v>９３（H5）</v>
      </c>
      <c r="U41" t="str">
        <f>税!G3</f>
        <v>９４（H6）</v>
      </c>
      <c r="V41" t="str">
        <f>税!H3</f>
        <v>９５（H7）</v>
      </c>
      <c r="W41" t="str">
        <f>税!I3</f>
        <v>９６（H8）</v>
      </c>
      <c r="X41" t="str">
        <f>税!J3</f>
        <v>９７（H9）</v>
      </c>
      <c r="Y41" t="str">
        <f>税!K3</f>
        <v>９８(H10)</v>
      </c>
      <c r="Z41" t="str">
        <f>税!L3</f>
        <v>９９(H11)</v>
      </c>
      <c r="AA41" t="str">
        <f>税!M3</f>
        <v>００(H12)</v>
      </c>
      <c r="AB41" t="str">
        <f>税!N3</f>
        <v>０１(H13)</v>
      </c>
      <c r="AC41" t="str">
        <f>税!O3</f>
        <v>０２(H14)</v>
      </c>
      <c r="AD41" t="str">
        <f>税!P3</f>
        <v>０３(H15)</v>
      </c>
      <c r="AE41" t="str">
        <f>税!Q3</f>
        <v>０４(H16)</v>
      </c>
      <c r="AF41" t="str">
        <f>税!R3</f>
        <v>０５(H17)</v>
      </c>
      <c r="AG41" t="str">
        <f>税!S3</f>
        <v>０６(H18)</v>
      </c>
      <c r="AH41" t="str">
        <f>税!T3</f>
        <v>０７(H19)</v>
      </c>
      <c r="AI41" t="str">
        <f>税!U3</f>
        <v>０８(H20)</v>
      </c>
      <c r="AJ41" t="str">
        <f>税!V3</f>
        <v>０９(H21)</v>
      </c>
      <c r="AK41" t="str">
        <f>税!W3</f>
        <v>１０(H22)</v>
      </c>
      <c r="AL41" t="str">
        <f>税!X3</f>
        <v>１１(H23)</v>
      </c>
      <c r="AM41" t="str">
        <f>税!Y3</f>
        <v>１２(H24)</v>
      </c>
      <c r="AN41" t="str">
        <f>税!Z3</f>
        <v>１３(H25)</v>
      </c>
      <c r="AO41" t="str">
        <f>税!AA3</f>
        <v>１４(H26)</v>
      </c>
      <c r="AP41" t="str">
        <f>税!AB3</f>
        <v>１５(H27)</v>
      </c>
      <c r="AQ41" t="str">
        <f>税!AC3</f>
        <v>１６(H28)</v>
      </c>
      <c r="AR41" t="str">
        <f>税!AD3</f>
        <v>１７(H29)</v>
      </c>
      <c r="AS41" t="str">
        <f>税!AE3</f>
        <v>１８(H30)</v>
      </c>
      <c r="AT41" t="str">
        <f>税!AF3</f>
        <v>１９(R１)</v>
      </c>
    </row>
    <row r="42" spans="13:46" x14ac:dyDescent="0.2">
      <c r="P42" t="s">
        <v>125</v>
      </c>
      <c r="Q42" t="e">
        <f>税!#REF!</f>
        <v>#REF!</v>
      </c>
      <c r="R42" s="38">
        <f>税!D4</f>
        <v>5922645</v>
      </c>
      <c r="S42" s="38">
        <f>税!E4</f>
        <v>6194002</v>
      </c>
      <c r="T42" s="38">
        <f>税!F4</f>
        <v>5861345</v>
      </c>
      <c r="U42" s="38">
        <f>税!G4</f>
        <v>5026632</v>
      </c>
      <c r="V42" s="38">
        <f>税!H4</f>
        <v>5284607</v>
      </c>
      <c r="W42" s="38">
        <f>税!I4</f>
        <v>5028719</v>
      </c>
      <c r="X42" s="38">
        <f>税!J4</f>
        <v>5336670</v>
      </c>
      <c r="Y42" s="38">
        <f>税!K4</f>
        <v>4914153</v>
      </c>
      <c r="Z42" s="38">
        <f>税!L4</f>
        <v>4684871</v>
      </c>
      <c r="AA42" s="38">
        <f>税!M4</f>
        <v>4739115</v>
      </c>
      <c r="AB42" s="38">
        <f>税!N4</f>
        <v>4593238</v>
      </c>
      <c r="AC42" s="38">
        <f>税!O4</f>
        <v>4052883</v>
      </c>
      <c r="AD42" s="38">
        <f>税!P4</f>
        <v>3867955</v>
      </c>
      <c r="AE42" s="38">
        <f>税!Q4</f>
        <v>3861389</v>
      </c>
      <c r="AF42" s="38">
        <f>税!R4</f>
        <v>4029573</v>
      </c>
      <c r="AG42" s="38">
        <f>税!S4</f>
        <v>4392049</v>
      </c>
      <c r="AH42" s="38">
        <f>税!T4</f>
        <v>5317098</v>
      </c>
      <c r="AI42" s="38">
        <f>税!U4</f>
        <v>5351089</v>
      </c>
      <c r="AJ42" s="38">
        <f>税!V4</f>
        <v>4939659</v>
      </c>
      <c r="AK42" s="38">
        <f>税!W4</f>
        <v>4556736</v>
      </c>
      <c r="AL42" s="38">
        <f>税!X4</f>
        <v>4545774</v>
      </c>
      <c r="AM42" s="38">
        <f>税!Y4</f>
        <v>4562459</v>
      </c>
      <c r="AN42" s="38">
        <f>税!Z4</f>
        <v>4628222</v>
      </c>
      <c r="AO42" s="38">
        <f>税!AA4</f>
        <v>4518458</v>
      </c>
      <c r="AP42" s="38">
        <f>税!AB4</f>
        <v>4406977</v>
      </c>
      <c r="AQ42" s="38">
        <f>税!AC4</f>
        <v>4442362</v>
      </c>
      <c r="AR42" s="38">
        <f>税!AD4</f>
        <v>4672701</v>
      </c>
      <c r="AS42" s="38">
        <f>税!AE4</f>
        <v>4595406</v>
      </c>
      <c r="AT42" s="38">
        <f>税!AF4</f>
        <v>4508899</v>
      </c>
    </row>
    <row r="43" spans="13:46" x14ac:dyDescent="0.2">
      <c r="P43" t="s">
        <v>126</v>
      </c>
      <c r="Q43" t="e">
        <f>税!#REF!</f>
        <v>#REF!</v>
      </c>
      <c r="R43" s="38">
        <f>税!D9</f>
        <v>7275218</v>
      </c>
      <c r="S43" s="38">
        <f>税!E9</f>
        <v>8000018</v>
      </c>
      <c r="T43" s="38">
        <f>税!F9</f>
        <v>8374184</v>
      </c>
      <c r="U43" s="38">
        <f>税!G9</f>
        <v>8577070</v>
      </c>
      <c r="V43" s="38">
        <f>税!H9</f>
        <v>8778056</v>
      </c>
      <c r="W43" s="38">
        <f>税!I9</f>
        <v>8993861</v>
      </c>
      <c r="X43" s="38">
        <f>税!J9</f>
        <v>9038954</v>
      </c>
      <c r="Y43" s="38">
        <f>税!K9</f>
        <v>9135998</v>
      </c>
      <c r="Z43" s="38">
        <f>税!L9</f>
        <v>9349827</v>
      </c>
      <c r="AA43" s="38">
        <f>税!M9</f>
        <v>9024090</v>
      </c>
      <c r="AB43" s="38">
        <f>税!N9</f>
        <v>8969976</v>
      </c>
      <c r="AC43" s="38">
        <f>税!O9</f>
        <v>8976236</v>
      </c>
      <c r="AD43" s="38">
        <f>税!P9</f>
        <v>8557785</v>
      </c>
      <c r="AE43" s="38">
        <f>税!Q9</f>
        <v>8538186</v>
      </c>
      <c r="AF43" s="38">
        <f>税!R9</f>
        <v>8374439</v>
      </c>
      <c r="AG43" s="38">
        <f>税!S9</f>
        <v>8257509</v>
      </c>
      <c r="AH43" s="38">
        <f>税!T9</f>
        <v>8402856</v>
      </c>
      <c r="AI43" s="38">
        <f>税!U9</f>
        <v>8260201</v>
      </c>
      <c r="AJ43" s="38">
        <f>税!V9</f>
        <v>7998522</v>
      </c>
      <c r="AK43" s="38">
        <f>税!W9</f>
        <v>7712498</v>
      </c>
      <c r="AL43" s="38">
        <f>税!X9</f>
        <v>7828553</v>
      </c>
      <c r="AM43" s="38">
        <f>税!Y9</f>
        <v>7292626</v>
      </c>
      <c r="AN43" s="38">
        <f>税!Z9</f>
        <v>7101800</v>
      </c>
      <c r="AO43" s="38">
        <f>税!AA9</f>
        <v>7322090</v>
      </c>
      <c r="AP43" s="38">
        <f>税!AB9</f>
        <v>7107057</v>
      </c>
      <c r="AQ43" s="38">
        <f>税!AC9</f>
        <v>7193498</v>
      </c>
      <c r="AR43" s="38">
        <f>税!AD9</f>
        <v>7189136</v>
      </c>
      <c r="AS43" s="38">
        <f>税!AE9</f>
        <v>7037275</v>
      </c>
      <c r="AT43" s="38">
        <f>税!AF9</f>
        <v>7127124</v>
      </c>
    </row>
    <row r="44" spans="13:46" x14ac:dyDescent="0.2">
      <c r="P44" t="s">
        <v>127</v>
      </c>
      <c r="Q44" t="e">
        <f>税!#REF!</f>
        <v>#REF!</v>
      </c>
      <c r="R44" s="38">
        <f>税!D12</f>
        <v>600238</v>
      </c>
      <c r="S44" s="38">
        <f>税!E12</f>
        <v>587249</v>
      </c>
      <c r="T44" s="38">
        <f>税!F12</f>
        <v>586425</v>
      </c>
      <c r="U44" s="38">
        <f>税!G12</f>
        <v>579151</v>
      </c>
      <c r="V44" s="38">
        <f>税!H12</f>
        <v>570977</v>
      </c>
      <c r="W44" s="38">
        <f>税!I12</f>
        <v>557050</v>
      </c>
      <c r="X44" s="38">
        <f>税!J12</f>
        <v>655222</v>
      </c>
      <c r="Y44" s="38">
        <f>税!K12</f>
        <v>659954</v>
      </c>
      <c r="Z44" s="38">
        <f>税!L12</f>
        <v>721421</v>
      </c>
      <c r="AA44" s="38">
        <f>税!M12</f>
        <v>715205</v>
      </c>
      <c r="AB44" s="38">
        <f>税!N12</f>
        <v>689647</v>
      </c>
      <c r="AC44" s="38">
        <f>税!O12</f>
        <v>660827</v>
      </c>
      <c r="AD44" s="38">
        <f>税!P12</f>
        <v>669357</v>
      </c>
      <c r="AE44" s="38">
        <f>税!Q12</f>
        <v>674868</v>
      </c>
      <c r="AF44" s="38">
        <f>税!R12</f>
        <v>649540</v>
      </c>
      <c r="AG44" s="38">
        <f>税!S12</f>
        <v>662787</v>
      </c>
      <c r="AH44" s="38">
        <f>税!T12</f>
        <v>650415</v>
      </c>
      <c r="AI44" s="38">
        <f>税!U12</f>
        <v>610572</v>
      </c>
      <c r="AJ44" s="38">
        <f>税!V12</f>
        <v>582152</v>
      </c>
      <c r="AK44" s="38">
        <f>税!W12</f>
        <v>591088</v>
      </c>
      <c r="AL44" s="38">
        <f>税!X12</f>
        <v>672884</v>
      </c>
      <c r="AM44" s="38">
        <f>税!Y12</f>
        <v>643289</v>
      </c>
      <c r="AN44" s="38">
        <f>税!Z12</f>
        <v>704612</v>
      </c>
      <c r="AO44" s="38">
        <f>税!AA12</f>
        <v>676681</v>
      </c>
      <c r="AP44" s="38">
        <f>税!AB12</f>
        <v>668875</v>
      </c>
      <c r="AQ44" s="38">
        <f>税!AC12</f>
        <v>651242</v>
      </c>
      <c r="AR44" s="38">
        <f>税!AD12</f>
        <v>608288</v>
      </c>
      <c r="AS44" s="38">
        <f>税!AE12</f>
        <v>589288</v>
      </c>
      <c r="AT44" s="38">
        <f>税!AF12</f>
        <v>591322</v>
      </c>
    </row>
    <row r="45" spans="13:46" x14ac:dyDescent="0.2">
      <c r="P45" t="s">
        <v>124</v>
      </c>
      <c r="Q45" t="e">
        <f>税!#REF!</f>
        <v>#REF!</v>
      </c>
      <c r="R45" s="38">
        <f>税!D22</f>
        <v>15256530</v>
      </c>
      <c r="S45" s="38">
        <f>税!E22</f>
        <v>16281691</v>
      </c>
      <c r="T45" s="38">
        <f>税!F22</f>
        <v>16278560</v>
      </c>
      <c r="U45" s="38">
        <f>税!G22</f>
        <v>15602663</v>
      </c>
      <c r="V45" s="38">
        <f>税!H22</f>
        <v>16045193</v>
      </c>
      <c r="W45" s="38">
        <f>税!I22</f>
        <v>16017615</v>
      </c>
      <c r="X45" s="38">
        <f>税!J22</f>
        <v>16438128</v>
      </c>
      <c r="Y45" s="38">
        <f>税!K22</f>
        <v>16046058</v>
      </c>
      <c r="Z45" s="38">
        <f>税!L22</f>
        <v>16075308</v>
      </c>
      <c r="AA45" s="38">
        <f>税!M22</f>
        <v>15745549</v>
      </c>
      <c r="AB45" s="38">
        <f>税!N22</f>
        <v>15477387</v>
      </c>
      <c r="AC45" s="38">
        <f>税!O22</f>
        <v>14887039</v>
      </c>
      <c r="AD45" s="38">
        <f>税!P22</f>
        <v>14387908</v>
      </c>
      <c r="AE45" s="38">
        <f>税!Q22</f>
        <v>14210777</v>
      </c>
      <c r="AF45" s="38">
        <f>税!R22</f>
        <v>14115262</v>
      </c>
      <c r="AG45" s="38">
        <f>税!S22</f>
        <v>14225570</v>
      </c>
      <c r="AH45" s="38">
        <f>税!T22</f>
        <v>15275585</v>
      </c>
      <c r="AI45" s="38">
        <f>税!U22</f>
        <v>15125125</v>
      </c>
      <c r="AJ45" s="38">
        <f>税!V22</f>
        <v>14382935</v>
      </c>
      <c r="AK45" s="38">
        <f>税!W22</f>
        <v>13884147</v>
      </c>
      <c r="AL45" s="38">
        <f>税!X22</f>
        <v>14038424</v>
      </c>
      <c r="AM45" s="38">
        <f>税!Y22</f>
        <v>13536957</v>
      </c>
      <c r="AN45" s="38">
        <f>税!Z22</f>
        <v>13424751</v>
      </c>
      <c r="AO45" s="38">
        <f>税!AA22</f>
        <v>13515880</v>
      </c>
      <c r="AP45" s="38">
        <f>税!AB22</f>
        <v>13167135</v>
      </c>
      <c r="AQ45" s="38">
        <f>税!AC22</f>
        <v>13334414</v>
      </c>
      <c r="AR45" s="38">
        <f>税!AD22</f>
        <v>13533960</v>
      </c>
      <c r="AS45" s="38">
        <f>税!AE22</f>
        <v>13273867</v>
      </c>
      <c r="AT45" s="38">
        <f>税!AF22</f>
        <v>13269058</v>
      </c>
    </row>
    <row r="79" spans="13:46" x14ac:dyDescent="0.2">
      <c r="M79" s="28">
        <f>財政指標!$Y$1</f>
        <v>0</v>
      </c>
      <c r="P79">
        <f>'歳出（性質別）'!A3</f>
        <v>0</v>
      </c>
      <c r="Q79" t="e">
        <f>'歳出（性質別）'!#REF!</f>
        <v>#REF!</v>
      </c>
      <c r="R79" t="str">
        <f>'歳出（性質別）'!D3</f>
        <v>９１（H3）</v>
      </c>
      <c r="S79" t="str">
        <f>'歳出（性質別）'!E3</f>
        <v>９２（H4）</v>
      </c>
      <c r="T79" t="str">
        <f>'歳出（性質別）'!F3</f>
        <v>９３（H5）</v>
      </c>
      <c r="U79" t="str">
        <f>'歳出（性質別）'!G3</f>
        <v>９４（H6）</v>
      </c>
      <c r="V79" t="str">
        <f>'歳出（性質別）'!H3</f>
        <v>９５（H7）</v>
      </c>
      <c r="W79" t="str">
        <f>'歳出（性質別）'!I3</f>
        <v>９６（H8）</v>
      </c>
      <c r="X79" t="str">
        <f>'歳出（性質別）'!J3</f>
        <v>９７（H9）</v>
      </c>
      <c r="Y79" t="str">
        <f>'歳出（性質別）'!K3</f>
        <v>９８(H10)</v>
      </c>
      <c r="Z79" t="str">
        <f>'歳出（性質別）'!L3</f>
        <v>９９(H11)</v>
      </c>
      <c r="AA79" t="str">
        <f>'歳出（性質別）'!M3</f>
        <v>００(H12)</v>
      </c>
      <c r="AB79" t="str">
        <f>'歳出（性質別）'!N3</f>
        <v>０１(H13)</v>
      </c>
      <c r="AC79" t="str">
        <f>'歳出（性質別）'!O3</f>
        <v>０２(H14)</v>
      </c>
      <c r="AD79" t="str">
        <f>'歳出（性質別）'!P3</f>
        <v>０３(H15)</v>
      </c>
      <c r="AE79" t="str">
        <f>'歳出（性質別）'!Q3</f>
        <v>０４(H16)</v>
      </c>
      <c r="AF79" t="str">
        <f>'歳出（性質別）'!R3</f>
        <v>０５(H17)</v>
      </c>
      <c r="AG79" t="str">
        <f>'歳出（性質別）'!S3</f>
        <v>０６(H18)</v>
      </c>
      <c r="AH79" t="str">
        <f>'歳出（性質別）'!T3</f>
        <v>０７(H19)</v>
      </c>
      <c r="AI79" t="str">
        <f>'歳出（性質別）'!U3</f>
        <v>０８(H20)</v>
      </c>
      <c r="AJ79" t="str">
        <f>'歳出（性質別）'!V3</f>
        <v>０９(H21)</v>
      </c>
      <c r="AK79" t="str">
        <f>'歳出（性質別）'!W3</f>
        <v>１０(H22)</v>
      </c>
      <c r="AL79" t="str">
        <f>'歳出（性質別）'!X3</f>
        <v>１１(H23)</v>
      </c>
      <c r="AM79" t="str">
        <f>'歳出（性質別）'!Y3</f>
        <v>１２(H24)</v>
      </c>
      <c r="AN79" t="str">
        <f>'歳出（性質別）'!Z3</f>
        <v>１３(H25)</v>
      </c>
      <c r="AO79" t="str">
        <f>'歳出（性質別）'!AA3</f>
        <v>１４(H26)</v>
      </c>
      <c r="AP79" t="str">
        <f>'歳出（性質別）'!AB3</f>
        <v>１５(H27)</v>
      </c>
      <c r="AQ79" t="str">
        <f>'歳出（性質別）'!AC3</f>
        <v>１６(H28)</v>
      </c>
      <c r="AR79" t="str">
        <f>'歳出（性質別）'!AD3</f>
        <v>１７(H29)</v>
      </c>
      <c r="AS79" t="str">
        <f>'歳出（性質別）'!AE3</f>
        <v>１８(H30)</v>
      </c>
      <c r="AT79" t="str">
        <f>'歳出（性質別）'!AF3</f>
        <v>１９(R１)</v>
      </c>
    </row>
    <row r="80" spans="13:46" x14ac:dyDescent="0.2">
      <c r="P80" t="s">
        <v>130</v>
      </c>
      <c r="Q80" t="e">
        <f>'歳出（性質別）'!#REF!</f>
        <v>#REF!</v>
      </c>
      <c r="R80" s="38">
        <f>'歳出（性質別）'!D4</f>
        <v>8616465</v>
      </c>
      <c r="S80" s="38">
        <f>'歳出（性質別）'!E4</f>
        <v>9276950</v>
      </c>
      <c r="T80" s="38">
        <f>'歳出（性質別）'!F4</f>
        <v>9500767</v>
      </c>
      <c r="U80" s="38">
        <f>'歳出（性質別）'!G4</f>
        <v>9731830</v>
      </c>
      <c r="V80" s="38">
        <f>'歳出（性質別）'!H4</f>
        <v>9925407</v>
      </c>
      <c r="W80" s="38">
        <f>'歳出（性質別）'!I4</f>
        <v>10075456</v>
      </c>
      <c r="X80" s="38">
        <f>'歳出（性質別）'!J4</f>
        <v>10258677</v>
      </c>
      <c r="Y80" s="38">
        <f>'歳出（性質別）'!K4</f>
        <v>10417365</v>
      </c>
      <c r="Z80" s="38">
        <f>'歳出（性質別）'!L4</f>
        <v>10407002</v>
      </c>
      <c r="AA80" s="38">
        <f>'歳出（性質別）'!M4</f>
        <v>10343227</v>
      </c>
      <c r="AB80" s="38">
        <f>'歳出（性質別）'!N4</f>
        <v>10375529</v>
      </c>
      <c r="AC80" s="38">
        <f>'歳出（性質別）'!O4</f>
        <v>10127303</v>
      </c>
      <c r="AD80" s="38">
        <f>'歳出（性質別）'!P4</f>
        <v>9934420</v>
      </c>
      <c r="AE80" s="38">
        <f>'歳出（性質別）'!Q4</f>
        <v>9833883</v>
      </c>
      <c r="AF80" s="38">
        <f>'歳出（性質別）'!R4</f>
        <v>10688098</v>
      </c>
      <c r="AG80" s="38">
        <f>'歳出（性質別）'!S4</f>
        <v>9936424</v>
      </c>
      <c r="AH80" s="38">
        <f>'歳出（性質別）'!T4</f>
        <v>10005248</v>
      </c>
      <c r="AI80" s="38">
        <f>'歳出（性質別）'!U4</f>
        <v>9330264</v>
      </c>
      <c r="AJ80" s="38">
        <f>'歳出（性質別）'!V4</f>
        <v>8872775</v>
      </c>
      <c r="AK80" s="38">
        <f>'歳出（性質別）'!W4</f>
        <v>8830096</v>
      </c>
      <c r="AL80" s="38">
        <f>'歳出（性質別）'!X4</f>
        <v>8859353</v>
      </c>
      <c r="AM80" s="38">
        <f>'歳出（性質別）'!Y4</f>
        <v>8848586</v>
      </c>
      <c r="AN80" s="38">
        <f>'歳出（性質別）'!Z4</f>
        <v>8520310</v>
      </c>
      <c r="AO80" s="38">
        <f>'歳出（性質別）'!AA4</f>
        <v>8493023</v>
      </c>
      <c r="AP80" s="38">
        <f>'歳出（性質別）'!AB4</f>
        <v>8224049</v>
      </c>
      <c r="AQ80" s="38">
        <f>'歳出（性質別）'!AC4</f>
        <v>8088082</v>
      </c>
      <c r="AR80" s="38">
        <f>'歳出（性質別）'!AD4</f>
        <v>7829098</v>
      </c>
      <c r="AS80" s="38">
        <f>'歳出（性質別）'!AE4</f>
        <v>7780393</v>
      </c>
      <c r="AT80" s="38">
        <f>'歳出（性質別）'!AF4</f>
        <v>7743340</v>
      </c>
    </row>
    <row r="81" spans="16:46" x14ac:dyDescent="0.2">
      <c r="P81" t="s">
        <v>131</v>
      </c>
      <c r="Q81" t="e">
        <f>'歳出（性質別）'!#REF!</f>
        <v>#REF!</v>
      </c>
      <c r="R81" s="38">
        <f>'歳出（性質別）'!D6</f>
        <v>1418723</v>
      </c>
      <c r="S81" s="38">
        <f>'歳出（性質別）'!E6</f>
        <v>1596125</v>
      </c>
      <c r="T81" s="38">
        <f>'歳出（性質別）'!F6</f>
        <v>1711889</v>
      </c>
      <c r="U81" s="38">
        <f>'歳出（性質別）'!G6</f>
        <v>1822495</v>
      </c>
      <c r="V81" s="38">
        <f>'歳出（性質別）'!H6</f>
        <v>1900396</v>
      </c>
      <c r="W81" s="38">
        <f>'歳出（性質別）'!I6</f>
        <v>2150159</v>
      </c>
      <c r="X81" s="38">
        <f>'歳出（性質別）'!J6</f>
        <v>2486316</v>
      </c>
      <c r="Y81" s="38">
        <f>'歳出（性質別）'!K6</f>
        <v>2846959</v>
      </c>
      <c r="Z81" s="38">
        <f>'歳出（性質別）'!L6</f>
        <v>3105957</v>
      </c>
      <c r="AA81" s="38">
        <f>'歳出（性質別）'!M6</f>
        <v>2319512</v>
      </c>
      <c r="AB81" s="38">
        <f>'歳出（性質別）'!N6</f>
        <v>2586358</v>
      </c>
      <c r="AC81" s="38">
        <f>'歳出（性質別）'!O6</f>
        <v>2844346</v>
      </c>
      <c r="AD81" s="38">
        <f>'歳出（性質別）'!P6</f>
        <v>3223193</v>
      </c>
      <c r="AE81" s="38">
        <f>'歳出（性質別）'!Q6</f>
        <v>3515345</v>
      </c>
      <c r="AF81" s="38">
        <f>'歳出（性質別）'!R6</f>
        <v>3588396</v>
      </c>
      <c r="AG81" s="38">
        <f>'歳出（性質別）'!S6</f>
        <v>4057453</v>
      </c>
      <c r="AH81" s="38">
        <f>'歳出（性質別）'!T6</f>
        <v>4351042</v>
      </c>
      <c r="AI81" s="38">
        <f>'歳出（性質別）'!U6</f>
        <v>4456859</v>
      </c>
      <c r="AJ81" s="38">
        <f>'歳出（性質別）'!V6</f>
        <v>4792302</v>
      </c>
      <c r="AK81" s="38">
        <f>'歳出（性質別）'!W6</f>
        <v>5914022</v>
      </c>
      <c r="AL81" s="38">
        <f>'歳出（性質別）'!X6</f>
        <v>6296176</v>
      </c>
      <c r="AM81" s="38">
        <f>'歳出（性質別）'!Y6</f>
        <v>6242328</v>
      </c>
      <c r="AN81" s="38">
        <f>'歳出（性質別）'!Z6</f>
        <v>6297776</v>
      </c>
      <c r="AO81" s="38">
        <f>'歳出（性質別）'!AA6</f>
        <v>6645816</v>
      </c>
      <c r="AP81" s="38">
        <f>'歳出（性質別）'!AB6</f>
        <v>6690951</v>
      </c>
      <c r="AQ81" s="38">
        <f>'歳出（性質別）'!AC6</f>
        <v>6979371</v>
      </c>
      <c r="AR81" s="38">
        <f>'歳出（性質別）'!AD6</f>
        <v>7013259</v>
      </c>
      <c r="AS81" s="38">
        <f>'歳出（性質別）'!AE6</f>
        <v>7084504</v>
      </c>
      <c r="AT81" s="38">
        <f>'歳出（性質別）'!AF6</f>
        <v>7316574</v>
      </c>
    </row>
    <row r="82" spans="16:46" x14ac:dyDescent="0.2">
      <c r="P82" t="s">
        <v>132</v>
      </c>
      <c r="Q82" t="e">
        <f>'歳出（性質別）'!#REF!</f>
        <v>#REF!</v>
      </c>
      <c r="R82" s="38">
        <f>'歳出（性質別）'!D7</f>
        <v>2853984</v>
      </c>
      <c r="S82" s="38">
        <f>'歳出（性質別）'!E7</f>
        <v>3134438</v>
      </c>
      <c r="T82" s="38">
        <f>'歳出（性質別）'!F7</f>
        <v>3366553</v>
      </c>
      <c r="U82" s="38">
        <f>'歳出（性質別）'!G7</f>
        <v>3677122</v>
      </c>
      <c r="V82" s="38">
        <f>'歳出（性質別）'!H7</f>
        <v>3888793</v>
      </c>
      <c r="W82" s="38">
        <f>'歳出（性質別）'!I7</f>
        <v>4165971</v>
      </c>
      <c r="X82" s="38">
        <f>'歳出（性質別）'!J7</f>
        <v>4753264</v>
      </c>
      <c r="Y82" s="38">
        <f>'歳出（性質別）'!K7</f>
        <v>4666838</v>
      </c>
      <c r="Z82" s="38">
        <f>'歳出（性質別）'!L7</f>
        <v>4898487</v>
      </c>
      <c r="AA82" s="38">
        <f>'歳出（性質別）'!M7</f>
        <v>5049551</v>
      </c>
      <c r="AB82" s="38">
        <f>'歳出（性質別）'!N7</f>
        <v>5189524</v>
      </c>
      <c r="AC82" s="38">
        <f>'歳出（性質別）'!O7</f>
        <v>5241558</v>
      </c>
      <c r="AD82" s="38">
        <f>'歳出（性質別）'!P7</f>
        <v>5296994</v>
      </c>
      <c r="AE82" s="38">
        <f>'歳出（性質別）'!Q7</f>
        <v>5252678</v>
      </c>
      <c r="AF82" s="38">
        <f>'歳出（性質別）'!R7</f>
        <v>5606007</v>
      </c>
      <c r="AG82" s="38">
        <f>'歳出（性質別）'!S7</f>
        <v>5646771</v>
      </c>
      <c r="AH82" s="38">
        <f>'歳出（性質別）'!T7</f>
        <v>5867120</v>
      </c>
      <c r="AI82" s="38">
        <f>'歳出（性質別）'!U7</f>
        <v>5591063</v>
      </c>
      <c r="AJ82" s="38">
        <f>'歳出（性質別）'!V7</f>
        <v>5454438</v>
      </c>
      <c r="AK82" s="38">
        <f>'歳出（性質別）'!W7</f>
        <v>5251385</v>
      </c>
      <c r="AL82" s="38">
        <f>'歳出（性質別）'!X7</f>
        <v>5231578</v>
      </c>
      <c r="AM82" s="38">
        <f>'歳出（性質別）'!Y7</f>
        <v>5173435</v>
      </c>
      <c r="AN82" s="38">
        <f>'歳出（性質別）'!Z7</f>
        <v>5016209</v>
      </c>
      <c r="AO82" s="38">
        <f>'歳出（性質別）'!AA7</f>
        <v>4918351</v>
      </c>
      <c r="AP82" s="38">
        <f>'歳出（性質別）'!AB7</f>
        <v>4956851</v>
      </c>
      <c r="AQ82" s="38">
        <f>'歳出（性質別）'!AC7</f>
        <v>4956023</v>
      </c>
      <c r="AR82" s="38">
        <f>'歳出（性質別）'!AD7</f>
        <v>5067162</v>
      </c>
      <c r="AS82" s="38">
        <f>'歳出（性質別）'!AE7</f>
        <v>5262744</v>
      </c>
      <c r="AT82" s="38">
        <f>'歳出（性質別）'!AF7</f>
        <v>5659372</v>
      </c>
    </row>
    <row r="83" spans="16:46" x14ac:dyDescent="0.2">
      <c r="P83" t="s">
        <v>133</v>
      </c>
      <c r="Q83" t="e">
        <f>'歳出（性質別）'!#REF!</f>
        <v>#REF!</v>
      </c>
      <c r="R83" s="38">
        <f>'歳出（性質別）'!D10</f>
        <v>3534154</v>
      </c>
      <c r="S83" s="38">
        <f>'歳出（性質別）'!E10</f>
        <v>4099269</v>
      </c>
      <c r="T83" s="38">
        <f>'歳出（性質別）'!F10</f>
        <v>4488992</v>
      </c>
      <c r="U83" s="38">
        <f>'歳出（性質別）'!G10</f>
        <v>4675515</v>
      </c>
      <c r="V83" s="38">
        <f>'歳出（性質別）'!H10</f>
        <v>4910083</v>
      </c>
      <c r="W83" s="38">
        <f>'歳出（性質別）'!I10</f>
        <v>5138234</v>
      </c>
      <c r="X83" s="38">
        <f>'歳出（性質別）'!J10</f>
        <v>5017268</v>
      </c>
      <c r="Y83" s="38">
        <f>'歳出（性質別）'!K10</f>
        <v>5211219</v>
      </c>
      <c r="Z83" s="38">
        <f>'歳出（性質別）'!L10</f>
        <v>5092551</v>
      </c>
      <c r="AA83" s="38">
        <f>'歳出（性質別）'!M10</f>
        <v>5332190</v>
      </c>
      <c r="AB83" s="38">
        <f>'歳出（性質別）'!N10</f>
        <v>5220475</v>
      </c>
      <c r="AC83" s="38">
        <f>'歳出（性質別）'!O10</f>
        <v>5172855</v>
      </c>
      <c r="AD83" s="38">
        <f>'歳出（性質別）'!P10</f>
        <v>5273615</v>
      </c>
      <c r="AE83" s="38">
        <f>'歳出（性質別）'!Q10</f>
        <v>5239724</v>
      </c>
      <c r="AF83" s="38">
        <f>'歳出（性質別）'!R10</f>
        <v>6196875</v>
      </c>
      <c r="AG83" s="38">
        <f>'歳出（性質別）'!S10</f>
        <v>4853187</v>
      </c>
      <c r="AH83" s="38">
        <f>'歳出（性質別）'!T10</f>
        <v>4938880</v>
      </c>
      <c r="AI83" s="38">
        <f>'歳出（性質別）'!U10</f>
        <v>4801826</v>
      </c>
      <c r="AJ83" s="38">
        <f>'歳出（性質別）'!V10</f>
        <v>5076555</v>
      </c>
      <c r="AK83" s="38">
        <f>'歳出（性質別）'!W10</f>
        <v>5767941</v>
      </c>
      <c r="AL83" s="38">
        <f>'歳出（性質別）'!X10</f>
        <v>5690957</v>
      </c>
      <c r="AM83" s="38">
        <f>'歳出（性質別）'!Y10</f>
        <v>5899591</v>
      </c>
      <c r="AN83" s="38">
        <f>'歳出（性質別）'!Z10</f>
        <v>6439440</v>
      </c>
      <c r="AO83" s="38">
        <f>'歳出（性質別）'!AA10</f>
        <v>6434965</v>
      </c>
      <c r="AP83" s="38">
        <f>'歳出（性質別）'!AB10</f>
        <v>6477994</v>
      </c>
      <c r="AQ83" s="38">
        <f>'歳出（性質別）'!AC10</f>
        <v>6591437</v>
      </c>
      <c r="AR83" s="38">
        <f>'歳出（性質別）'!AD10</f>
        <v>6759573</v>
      </c>
      <c r="AS83" s="38">
        <f>'歳出（性質別）'!AE10</f>
        <v>6635442</v>
      </c>
      <c r="AT83" s="38">
        <f>'歳出（性質別）'!AF10</f>
        <v>6967905</v>
      </c>
    </row>
    <row r="84" spans="16:46" x14ac:dyDescent="0.2">
      <c r="P84" t="s">
        <v>134</v>
      </c>
      <c r="Q84" t="e">
        <f>'歳出（性質別）'!#REF!</f>
        <v>#REF!</v>
      </c>
      <c r="R84" s="38">
        <f>'歳出（性質別）'!D11</f>
        <v>432235</v>
      </c>
      <c r="S84" s="38">
        <f>'歳出（性質別）'!E11</f>
        <v>456229</v>
      </c>
      <c r="T84" s="38">
        <f>'歳出（性質別）'!F11</f>
        <v>545858</v>
      </c>
      <c r="U84" s="38">
        <f>'歳出（性質別）'!G11</f>
        <v>534475</v>
      </c>
      <c r="V84" s="38">
        <f>'歳出（性質別）'!H11</f>
        <v>618436</v>
      </c>
      <c r="W84" s="38">
        <f>'歳出（性質別）'!I11</f>
        <v>579291</v>
      </c>
      <c r="X84" s="38">
        <f>'歳出（性質別）'!J11</f>
        <v>631989</v>
      </c>
      <c r="Y84" s="38">
        <f>'歳出（性質別）'!K11</f>
        <v>589567</v>
      </c>
      <c r="Z84" s="38">
        <f>'歳出（性質別）'!L11</f>
        <v>586862</v>
      </c>
      <c r="AA84" s="38">
        <f>'歳出（性質別）'!M11</f>
        <v>687283</v>
      </c>
      <c r="AB84" s="38">
        <f>'歳出（性質別）'!N11</f>
        <v>671636</v>
      </c>
      <c r="AC84" s="38">
        <f>'歳出（性質別）'!O11</f>
        <v>551716</v>
      </c>
      <c r="AD84" s="38">
        <f>'歳出（性質別）'!P11</f>
        <v>500541</v>
      </c>
      <c r="AE84" s="38">
        <f>'歳出（性質別）'!Q11</f>
        <v>476172</v>
      </c>
      <c r="AF84" s="38">
        <f>'歳出（性質別）'!R11</f>
        <v>648248</v>
      </c>
      <c r="AG84" s="38">
        <f>'歳出（性質別）'!S11</f>
        <v>536128</v>
      </c>
      <c r="AH84" s="38">
        <f>'歳出（性質別）'!T11</f>
        <v>465263</v>
      </c>
      <c r="AI84" s="38">
        <f>'歳出（性質別）'!U11</f>
        <v>553729</v>
      </c>
      <c r="AJ84" s="38">
        <f>'歳出（性質別）'!V11</f>
        <v>549558</v>
      </c>
      <c r="AK84" s="38">
        <f>'歳出（性質別）'!W11</f>
        <v>377283</v>
      </c>
      <c r="AL84" s="38">
        <f>'歳出（性質別）'!X11</f>
        <v>396519</v>
      </c>
      <c r="AM84" s="38">
        <f>'歳出（性質別）'!Y11</f>
        <v>415160</v>
      </c>
      <c r="AN84" s="38">
        <f>'歳出（性質別）'!Z11</f>
        <v>603900</v>
      </c>
      <c r="AO84" s="38">
        <f>'歳出（性質別）'!AA11</f>
        <v>525186</v>
      </c>
      <c r="AP84" s="38">
        <f>'歳出（性質別）'!AB11</f>
        <v>519463</v>
      </c>
      <c r="AQ84" s="38">
        <f>'歳出（性質別）'!AC11</f>
        <v>565502</v>
      </c>
      <c r="AR84" s="38">
        <f>'歳出（性質別）'!AD11</f>
        <v>712223</v>
      </c>
      <c r="AS84" s="38">
        <f>'歳出（性質別）'!AE11</f>
        <v>602988</v>
      </c>
      <c r="AT84" s="38">
        <f>'歳出（性質別）'!AF11</f>
        <v>471503</v>
      </c>
    </row>
    <row r="85" spans="16:46" x14ac:dyDescent="0.2">
      <c r="P85" t="s">
        <v>135</v>
      </c>
      <c r="Q85" t="e">
        <f>'歳出（性質別）'!#REF!</f>
        <v>#REF!</v>
      </c>
      <c r="R85" s="38">
        <f>'歳出（性質別）'!D16</f>
        <v>1519706</v>
      </c>
      <c r="S85" s="38">
        <f>'歳出（性質別）'!E16</f>
        <v>1469023</v>
      </c>
      <c r="T85" s="38">
        <f>'歳出（性質別）'!F16</f>
        <v>1478987</v>
      </c>
      <c r="U85" s="38">
        <f>'歳出（性質別）'!G16</f>
        <v>1425573</v>
      </c>
      <c r="V85" s="38">
        <f>'歳出（性質別）'!H16</f>
        <v>1552406</v>
      </c>
      <c r="W85" s="38">
        <f>'歳出（性質別）'!I16</f>
        <v>1613441</v>
      </c>
      <c r="X85" s="38">
        <f>'歳出（性質別）'!J16</f>
        <v>1519437</v>
      </c>
      <c r="Y85" s="38">
        <f>'歳出（性質別）'!K16</f>
        <v>1706784</v>
      </c>
      <c r="Z85" s="38">
        <f>'歳出（性質別）'!L16</f>
        <v>1628670</v>
      </c>
      <c r="AA85" s="38">
        <f>'歳出（性質別）'!M16</f>
        <v>2311389</v>
      </c>
      <c r="AB85" s="38">
        <f>'歳出（性質別）'!N16</f>
        <v>1419205</v>
      </c>
      <c r="AC85" s="38">
        <f>'歳出（性質別）'!O16</f>
        <v>1111201</v>
      </c>
      <c r="AD85" s="38">
        <f>'歳出（性質別）'!P16</f>
        <v>1096653</v>
      </c>
      <c r="AE85" s="38">
        <f>'歳出（性質別）'!Q16</f>
        <v>1175446</v>
      </c>
      <c r="AF85" s="38">
        <f>'歳出（性質別）'!R16</f>
        <v>951965</v>
      </c>
      <c r="AG85" s="38">
        <f>'歳出（性質別）'!S16</f>
        <v>910826</v>
      </c>
      <c r="AH85" s="38">
        <f>'歳出（性質別）'!T16</f>
        <v>860737</v>
      </c>
      <c r="AI85" s="38">
        <f>'歳出（性質別）'!U16</f>
        <v>1232467</v>
      </c>
      <c r="AJ85" s="38">
        <f>'歳出（性質別）'!V16</f>
        <v>1055834</v>
      </c>
      <c r="AK85" s="38">
        <f>'歳出（性質別）'!W16</f>
        <v>1185515</v>
      </c>
      <c r="AL85" s="38">
        <f>'歳出（性質別）'!X16</f>
        <v>1494486</v>
      </c>
      <c r="AM85" s="38">
        <f>'歳出（性質別）'!Y16</f>
        <v>1422718</v>
      </c>
      <c r="AN85" s="38">
        <f>'歳出（性質別）'!Z16</f>
        <v>1439835</v>
      </c>
      <c r="AO85" s="38">
        <f>'歳出（性質別）'!AA16</f>
        <v>1813807</v>
      </c>
      <c r="AP85" s="38">
        <f>'歳出（性質別）'!AB16</f>
        <v>1509828</v>
      </c>
      <c r="AQ85" s="38">
        <f>'歳出（性質別）'!AC16</f>
        <v>1625244</v>
      </c>
      <c r="AR85" s="38">
        <f>'歳出（性質別）'!AD16</f>
        <v>1773760</v>
      </c>
      <c r="AS85" s="38">
        <f>'歳出（性質別）'!AE16</f>
        <v>1547359</v>
      </c>
      <c r="AT85" s="38">
        <f>'歳出（性質別）'!AF16</f>
        <v>1353233</v>
      </c>
    </row>
    <row r="86" spans="16:46" x14ac:dyDescent="0.2">
      <c r="P86" t="s">
        <v>137</v>
      </c>
      <c r="Q86" t="e">
        <f>'歳出（性質別）'!#REF!</f>
        <v>#REF!</v>
      </c>
      <c r="R86" s="38">
        <f>'歳出（性質別）'!D18</f>
        <v>10736252</v>
      </c>
      <c r="S86" s="38">
        <f>'歳出（性質別）'!E18</f>
        <v>12087026</v>
      </c>
      <c r="T86" s="38">
        <f>'歳出（性質別）'!F18</f>
        <v>12750088</v>
      </c>
      <c r="U86" s="38">
        <f>'歳出（性質別）'!G18</f>
        <v>12035902</v>
      </c>
      <c r="V86" s="38">
        <f>'歳出（性質別）'!H18</f>
        <v>12153681</v>
      </c>
      <c r="W86" s="38">
        <f>'歳出（性質別）'!I18</f>
        <v>10774572</v>
      </c>
      <c r="X86" s="38">
        <f>'歳出（性質別）'!J18</f>
        <v>10571026</v>
      </c>
      <c r="Y86" s="38">
        <f>'歳出（性質別）'!K18</f>
        <v>12249395</v>
      </c>
      <c r="Z86" s="38">
        <f>'歳出（性質別）'!L18</f>
        <v>9978240</v>
      </c>
      <c r="AA86" s="38">
        <f>'歳出（性質別）'!M18</f>
        <v>9342302</v>
      </c>
      <c r="AB86" s="38">
        <f>'歳出（性質別）'!N18</f>
        <v>7897701</v>
      </c>
      <c r="AC86" s="38">
        <f>'歳出（性質別）'!O18</f>
        <v>8612078</v>
      </c>
      <c r="AD86" s="38">
        <f>'歳出（性質別）'!P18</f>
        <v>6347015</v>
      </c>
      <c r="AE86" s="38">
        <f>'歳出（性質別）'!Q18</f>
        <v>6025587</v>
      </c>
      <c r="AF86" s="38">
        <f>'歳出（性質別）'!R18</f>
        <v>9455417</v>
      </c>
      <c r="AG86" s="38">
        <f>'歳出（性質別）'!S18</f>
        <v>5314161</v>
      </c>
      <c r="AH86" s="38">
        <f>'歳出（性質別）'!T18</f>
        <v>6520834</v>
      </c>
      <c r="AI86" s="38">
        <f>'歳出（性質別）'!U18</f>
        <v>7244330</v>
      </c>
      <c r="AJ86" s="38">
        <f>'歳出（性質別）'!V18</f>
        <v>9436318</v>
      </c>
      <c r="AK86" s="38">
        <f>'歳出（性質別）'!W18</f>
        <v>8654087</v>
      </c>
      <c r="AL86" s="38">
        <f>'歳出（性質別）'!X18</f>
        <v>6438131</v>
      </c>
      <c r="AM86" s="38">
        <f>'歳出（性質別）'!Y18</f>
        <v>6697196</v>
      </c>
      <c r="AN86" s="38">
        <f>'歳出（性質別）'!Z18</f>
        <v>8698553</v>
      </c>
      <c r="AO86" s="38">
        <f>'歳出（性質別）'!AA18</f>
        <v>6908568</v>
      </c>
      <c r="AP86" s="38">
        <f>'歳出（性質別）'!AB18</f>
        <v>6843344</v>
      </c>
      <c r="AQ86" s="38">
        <f>'歳出（性質別）'!AC18</f>
        <v>6117259</v>
      </c>
      <c r="AR86" s="38">
        <f>'歳出（性質別）'!AD18</f>
        <v>8796052</v>
      </c>
      <c r="AS86" s="38">
        <f>'歳出（性質別）'!AE18</f>
        <v>8832860</v>
      </c>
      <c r="AT86" s="38">
        <f>'歳出（性質別）'!AF18</f>
        <v>4913727</v>
      </c>
    </row>
    <row r="87" spans="16:46" x14ac:dyDescent="0.2">
      <c r="P87" t="s">
        <v>136</v>
      </c>
      <c r="Q87" t="e">
        <f>'歳出（性質別）'!#REF!</f>
        <v>#REF!</v>
      </c>
      <c r="R87" s="38">
        <f>'歳出（性質別）'!D23</f>
        <v>37000596</v>
      </c>
      <c r="S87" s="38">
        <f>'歳出（性質別）'!E23</f>
        <v>40081646</v>
      </c>
      <c r="T87" s="38">
        <f>'歳出（性質別）'!F23</f>
        <v>40820045</v>
      </c>
      <c r="U87" s="38">
        <f>'歳出（性質別）'!G23</f>
        <v>40839958</v>
      </c>
      <c r="V87" s="38">
        <f>'歳出（性質別）'!H23</f>
        <v>42411384</v>
      </c>
      <c r="W87" s="38">
        <f>'歳出（性質別）'!I23</f>
        <v>41277148</v>
      </c>
      <c r="X87" s="38">
        <f>'歳出（性質別）'!J23</f>
        <v>42288159</v>
      </c>
      <c r="Y87" s="38">
        <f>'歳出（性質別）'!K23</f>
        <v>44810854</v>
      </c>
      <c r="Z87" s="38">
        <f>'歳出（性質別）'!L23</f>
        <v>44553101</v>
      </c>
      <c r="AA87" s="38">
        <f>'歳出（性質別）'!M23</f>
        <v>43305578</v>
      </c>
      <c r="AB87" s="38">
        <f>'歳出（性質別）'!N23</f>
        <v>40928399</v>
      </c>
      <c r="AC87" s="38">
        <f>'歳出（性質別）'!O23</f>
        <v>40958729</v>
      </c>
      <c r="AD87" s="38">
        <f>'歳出（性質別）'!P23</f>
        <v>40066960</v>
      </c>
      <c r="AE87" s="38">
        <f>'歳出（性質別）'!Q23</f>
        <v>39887634</v>
      </c>
      <c r="AF87" s="38">
        <f>'歳出（性質別）'!R23</f>
        <v>45675971</v>
      </c>
      <c r="AG87" s="38">
        <f>'歳出（性質別）'!S23</f>
        <v>40084114</v>
      </c>
      <c r="AH87" s="38">
        <f>'歳出（性質別）'!T23</f>
        <v>39659700</v>
      </c>
      <c r="AI87" s="38">
        <f>'歳出（性質別）'!U23</f>
        <v>38402853</v>
      </c>
      <c r="AJ87" s="38">
        <f>'歳出（性質別）'!V23</f>
        <v>42258443</v>
      </c>
      <c r="AK87" s="38">
        <f>'歳出（性質別）'!W23</f>
        <v>42925120</v>
      </c>
      <c r="AL87" s="38">
        <f>'歳出（性質別）'!X23</f>
        <v>41191460</v>
      </c>
      <c r="AM87" s="38">
        <f>'歳出（性質別）'!Y23</f>
        <v>41351362</v>
      </c>
      <c r="AN87" s="38">
        <f>'歳出（性質別）'!Z23</f>
        <v>44325564</v>
      </c>
      <c r="AO87" s="38">
        <f>'歳出（性質別）'!AA23</f>
        <v>43010525</v>
      </c>
      <c r="AP87" s="38">
        <f>'歳出（性質別）'!AB23</f>
        <v>43192691</v>
      </c>
      <c r="AQ87" s="38">
        <f>'歳出（性質別）'!AC23</f>
        <v>42895017</v>
      </c>
      <c r="AR87" s="38">
        <f>'歳出（性質別）'!AD23</f>
        <v>44856632</v>
      </c>
      <c r="AS87" s="38">
        <f>'歳出（性質別）'!AE23</f>
        <v>45106885</v>
      </c>
      <c r="AT87" s="38">
        <f>'歳出（性質別）'!AF23</f>
        <v>41796443</v>
      </c>
    </row>
    <row r="118" spans="13:46" x14ac:dyDescent="0.2">
      <c r="M118" s="28">
        <f>財政指標!$Y$1</f>
        <v>0</v>
      </c>
    </row>
    <row r="119" spans="13:46" x14ac:dyDescent="0.2">
      <c r="P119">
        <f>'歳出（目的別）'!A3</f>
        <v>0</v>
      </c>
      <c r="Q119" t="e">
        <f>'歳出（目的別）'!#REF!</f>
        <v>#REF!</v>
      </c>
      <c r="R119" t="str">
        <f>'歳出（目的別）'!D3</f>
        <v>９１（H3）</v>
      </c>
      <c r="S119" t="str">
        <f>'歳出（目的別）'!E3</f>
        <v>９２（H4）</v>
      </c>
      <c r="T119" t="str">
        <f>'歳出（目的別）'!F3</f>
        <v>９３（H5）</v>
      </c>
      <c r="U119" t="str">
        <f>'歳出（目的別）'!G3</f>
        <v>９４（H6）</v>
      </c>
      <c r="V119" t="str">
        <f>'歳出（目的別）'!H3</f>
        <v>９５（H7）</v>
      </c>
      <c r="W119" t="str">
        <f>'歳出（目的別）'!I3</f>
        <v>９６（H8）</v>
      </c>
      <c r="X119" t="str">
        <f>'歳出（目的別）'!J3</f>
        <v>９７（H9）</v>
      </c>
      <c r="Y119" t="str">
        <f>'歳出（目的別）'!K3</f>
        <v>９８(H10)</v>
      </c>
      <c r="Z119" t="str">
        <f>'歳出（目的別）'!L3</f>
        <v>９９(H11)</v>
      </c>
      <c r="AA119" t="str">
        <f>'歳出（目的別）'!M3</f>
        <v>００(H12)</v>
      </c>
      <c r="AB119" t="str">
        <f>'歳出（目的別）'!N3</f>
        <v>０１(H13)</v>
      </c>
      <c r="AC119" t="str">
        <f>'歳出（目的別）'!O3</f>
        <v>０２(H14)</v>
      </c>
      <c r="AD119" t="str">
        <f>'歳出（目的別）'!P3</f>
        <v>０３(H15)</v>
      </c>
      <c r="AE119" t="str">
        <f>'歳出（目的別）'!Q3</f>
        <v>０４(H16)</v>
      </c>
      <c r="AF119" t="str">
        <f>'歳出（目的別）'!R3</f>
        <v>０５(H17)</v>
      </c>
      <c r="AG119" t="str">
        <f>'歳出（目的別）'!S3</f>
        <v>０６(H18)</v>
      </c>
      <c r="AH119" t="str">
        <f>'歳出（目的別）'!T3</f>
        <v>０７(H19)</v>
      </c>
      <c r="AI119" t="str">
        <f>'歳出（目的別）'!U3</f>
        <v>０８(H20)</v>
      </c>
      <c r="AJ119" t="str">
        <f>'歳出（目的別）'!V3</f>
        <v>０９(H21)</v>
      </c>
      <c r="AK119" t="str">
        <f>'歳出（目的別）'!W3</f>
        <v>１０(H22)</v>
      </c>
      <c r="AL119" t="str">
        <f>'歳出（目的別）'!X3</f>
        <v>１１(H23)</v>
      </c>
      <c r="AM119" t="str">
        <f>'歳出（目的別）'!Y3</f>
        <v>１２(H24)</v>
      </c>
      <c r="AN119" t="str">
        <f>'歳出（目的別）'!Z3</f>
        <v>１３(H25)</v>
      </c>
      <c r="AO119" t="str">
        <f>'歳出（目的別）'!AA3</f>
        <v>１４(H26)</v>
      </c>
      <c r="AP119" t="str">
        <f>'歳出（目的別）'!AB3</f>
        <v>１５(H27)</v>
      </c>
      <c r="AQ119" t="str">
        <f>'歳出（目的別）'!AC3</f>
        <v>１６(H28)</v>
      </c>
      <c r="AR119" t="str">
        <f>'歳出（目的別）'!AD3</f>
        <v>１７(H29)</v>
      </c>
      <c r="AS119" t="str">
        <f>'歳出（目的別）'!AE3</f>
        <v>１８(H30)</v>
      </c>
      <c r="AT119" t="str">
        <f>'歳出（目的別）'!AF3</f>
        <v>１９(R１)</v>
      </c>
    </row>
    <row r="120" spans="13:46" x14ac:dyDescent="0.2">
      <c r="P120" t="s">
        <v>138</v>
      </c>
      <c r="Q120" t="e">
        <f>'歳出（目的別）'!#REF!</f>
        <v>#REF!</v>
      </c>
      <c r="R120" s="38">
        <f>'歳出（目的別）'!D5</f>
        <v>6896159</v>
      </c>
      <c r="S120" s="38">
        <f>'歳出（目的別）'!E5</f>
        <v>7302686</v>
      </c>
      <c r="T120" s="38">
        <f>'歳出（目的別）'!F5</f>
        <v>6388771</v>
      </c>
      <c r="U120" s="38">
        <f>'歳出（目的別）'!G5</f>
        <v>6541918</v>
      </c>
      <c r="V120" s="38">
        <f>'歳出（目的別）'!H5</f>
        <v>6767261</v>
      </c>
      <c r="W120" s="38">
        <f>'歳出（目的別）'!I5</f>
        <v>6436260</v>
      </c>
      <c r="X120" s="38">
        <f>'歳出（目的別）'!J5</f>
        <v>6179996</v>
      </c>
      <c r="Y120" s="38">
        <f>'歳出（目的別）'!K5</f>
        <v>6034188</v>
      </c>
      <c r="Z120" s="38">
        <f>'歳出（目的別）'!L5</f>
        <v>7218935</v>
      </c>
      <c r="AA120" s="38">
        <f>'歳出（目的別）'!M5</f>
        <v>6849067</v>
      </c>
      <c r="AB120" s="38">
        <f>'歳出（目的別）'!N5</f>
        <v>6541766</v>
      </c>
      <c r="AC120" s="38">
        <f>'歳出（目的別）'!O5</f>
        <v>5941958</v>
      </c>
      <c r="AD120" s="38">
        <f>'歳出（目的別）'!P5</f>
        <v>6761405</v>
      </c>
      <c r="AE120" s="38">
        <f>'歳出（目的別）'!Q5</f>
        <v>6889467</v>
      </c>
      <c r="AF120" s="38">
        <f>'歳出（目的別）'!R5</f>
        <v>10726742</v>
      </c>
      <c r="AG120" s="38">
        <f>'歳出（目的別）'!S5</f>
        <v>8543673</v>
      </c>
      <c r="AH120" s="38">
        <f>'歳出（目的別）'!T5</f>
        <v>6971225</v>
      </c>
      <c r="AI120" s="38">
        <f>'歳出（目的別）'!U5</f>
        <v>4808690</v>
      </c>
      <c r="AJ120" s="38">
        <f>'歳出（目的別）'!V5</f>
        <v>6553644</v>
      </c>
      <c r="AK120" s="38">
        <f>'歳出（目的別）'!W5</f>
        <v>7282214</v>
      </c>
      <c r="AL120" s="38">
        <f>'歳出（目的別）'!X5</f>
        <v>5438678</v>
      </c>
      <c r="AM120" s="38">
        <f>'歳出（目的別）'!Y5</f>
        <v>5522679</v>
      </c>
      <c r="AN120" s="38">
        <f>'歳出（目的別）'!Z5</f>
        <v>5325222</v>
      </c>
      <c r="AO120" s="38">
        <f>'歳出（目的別）'!AA5</f>
        <v>5257491</v>
      </c>
      <c r="AP120" s="38">
        <f>'歳出（目的別）'!AB5</f>
        <v>5018818</v>
      </c>
      <c r="AQ120" s="38">
        <f>'歳出（目的別）'!AC5</f>
        <v>5517878</v>
      </c>
      <c r="AR120" s="38">
        <f>'歳出（目的別）'!AD5</f>
        <v>7724675</v>
      </c>
      <c r="AS120" s="38">
        <f>'歳出（目的別）'!AE5</f>
        <v>9323896</v>
      </c>
      <c r="AT120" s="38">
        <f>'歳出（目的別）'!AF5</f>
        <v>6082381</v>
      </c>
    </row>
    <row r="121" spans="13:46" x14ac:dyDescent="0.2">
      <c r="P121" t="s">
        <v>139</v>
      </c>
      <c r="Q121" t="e">
        <f>'歳出（目的別）'!#REF!</f>
        <v>#REF!</v>
      </c>
      <c r="R121" s="38">
        <f>'歳出（目的別）'!D6</f>
        <v>3996644</v>
      </c>
      <c r="S121" s="38">
        <f>'歳出（目的別）'!E6</f>
        <v>4736098</v>
      </c>
      <c r="T121" s="38">
        <f>'歳出（目的別）'!F6</f>
        <v>5316239</v>
      </c>
      <c r="U121" s="38">
        <f>'歳出（目的別）'!G6</f>
        <v>5217350</v>
      </c>
      <c r="V121" s="38">
        <f>'歳出（目的別）'!H6</f>
        <v>5492280</v>
      </c>
      <c r="W121" s="38">
        <f>'歳出（目的別）'!I6</f>
        <v>5346227</v>
      </c>
      <c r="X121" s="38">
        <f>'歳出（目的別）'!J6</f>
        <v>5990085</v>
      </c>
      <c r="Y121" s="38">
        <f>'歳出（目的別）'!K6</f>
        <v>6528831</v>
      </c>
      <c r="Z121" s="38">
        <f>'歳出（目的別）'!L6</f>
        <v>7810939</v>
      </c>
      <c r="AA121" s="38">
        <f>'歳出（目的別）'!M6</f>
        <v>6095579</v>
      </c>
      <c r="AB121" s="38">
        <f>'歳出（目的別）'!N6</f>
        <v>6369670</v>
      </c>
      <c r="AC121" s="38">
        <f>'歳出（目的別）'!O6</f>
        <v>6802790</v>
      </c>
      <c r="AD121" s="38">
        <f>'歳出（目的別）'!P6</f>
        <v>7356352</v>
      </c>
      <c r="AE121" s="38">
        <f>'歳出（目的別）'!Q6</f>
        <v>7591526</v>
      </c>
      <c r="AF121" s="38">
        <f>'歳出（目的別）'!R6</f>
        <v>7840993</v>
      </c>
      <c r="AG121" s="38">
        <f>'歳出（目的別）'!S6</f>
        <v>8396292</v>
      </c>
      <c r="AH121" s="38">
        <f>'歳出（目的別）'!T6</f>
        <v>8532238</v>
      </c>
      <c r="AI121" s="38">
        <f>'歳出（目的別）'!U6</f>
        <v>8955778</v>
      </c>
      <c r="AJ121" s="38">
        <f>'歳出（目的別）'!V6</f>
        <v>9270827</v>
      </c>
      <c r="AK121" s="38">
        <f>'歳出（目的別）'!W6</f>
        <v>10837111</v>
      </c>
      <c r="AL121" s="38">
        <f>'歳出（目的別）'!X6</f>
        <v>11569508</v>
      </c>
      <c r="AM121" s="38">
        <f>'歳出（目的別）'!Y6</f>
        <v>11358575</v>
      </c>
      <c r="AN121" s="38">
        <f>'歳出（目的別）'!Z6</f>
        <v>11670635</v>
      </c>
      <c r="AO121" s="38">
        <f>'歳出（目的別）'!AA6</f>
        <v>11876027</v>
      </c>
      <c r="AP121" s="38">
        <f>'歳出（目的別）'!AB6</f>
        <v>11968603</v>
      </c>
      <c r="AQ121" s="38">
        <f>'歳出（目的別）'!AC6</f>
        <v>12408716</v>
      </c>
      <c r="AR121" s="38">
        <f>'歳出（目的別）'!AD6</f>
        <v>13020047</v>
      </c>
      <c r="AS121" s="38">
        <f>'歳出（目的別）'!AE6</f>
        <v>12655612</v>
      </c>
      <c r="AT121" s="38">
        <f>'歳出（目的別）'!AF6</f>
        <v>12269790</v>
      </c>
    </row>
    <row r="122" spans="13:46" x14ac:dyDescent="0.2">
      <c r="P122" t="s">
        <v>140</v>
      </c>
      <c r="Q122" t="e">
        <f>'歳出（目的別）'!#REF!</f>
        <v>#REF!</v>
      </c>
      <c r="R122" s="38">
        <f>'歳出（目的別）'!D7</f>
        <v>2782228</v>
      </c>
      <c r="S122" s="38">
        <f>'歳出（目的別）'!E7</f>
        <v>3718685</v>
      </c>
      <c r="T122" s="38">
        <f>'歳出（目的別）'!F7</f>
        <v>3745419</v>
      </c>
      <c r="U122" s="38">
        <f>'歳出（目的別）'!G7</f>
        <v>3728258</v>
      </c>
      <c r="V122" s="38">
        <f>'歳出（目的別）'!H7</f>
        <v>4686056</v>
      </c>
      <c r="W122" s="38">
        <f>'歳出（目的別）'!I7</f>
        <v>3469758</v>
      </c>
      <c r="X122" s="38">
        <f>'歳出（目的別）'!J7</f>
        <v>3640311</v>
      </c>
      <c r="Y122" s="38">
        <f>'歳出（目的別）'!K7</f>
        <v>3852341</v>
      </c>
      <c r="Z122" s="38">
        <f>'歳出（目的別）'!L7</f>
        <v>4144373</v>
      </c>
      <c r="AA122" s="38">
        <f>'歳出（目的別）'!M7</f>
        <v>5096617</v>
      </c>
      <c r="AB122" s="38">
        <f>'歳出（目的別）'!N7</f>
        <v>4110877</v>
      </c>
      <c r="AC122" s="38">
        <f>'歳出（目的別）'!O7</f>
        <v>5683537</v>
      </c>
      <c r="AD122" s="38">
        <f>'歳出（目的別）'!P7</f>
        <v>3765797</v>
      </c>
      <c r="AE122" s="38">
        <f>'歳出（目的別）'!Q7</f>
        <v>3948499</v>
      </c>
      <c r="AF122" s="38">
        <f>'歳出（目的別）'!R7</f>
        <v>3452466</v>
      </c>
      <c r="AG122" s="38">
        <f>'歳出（目的別）'!S7</f>
        <v>3528397</v>
      </c>
      <c r="AH122" s="38">
        <f>'歳出（目的別）'!T7</f>
        <v>3597789</v>
      </c>
      <c r="AI122" s="38">
        <f>'歳出（目的別）'!U7</f>
        <v>3865866</v>
      </c>
      <c r="AJ122" s="38">
        <f>'歳出（目的別）'!V7</f>
        <v>5602534</v>
      </c>
      <c r="AK122" s="38">
        <f>'歳出（目的別）'!W7</f>
        <v>3963875</v>
      </c>
      <c r="AL122" s="38">
        <f>'歳出（目的別）'!X7</f>
        <v>3027580</v>
      </c>
      <c r="AM122" s="38">
        <f>'歳出（目的別）'!Y7</f>
        <v>3308988</v>
      </c>
      <c r="AN122" s="38">
        <f>'歳出（目的別）'!Z7</f>
        <v>3908968</v>
      </c>
      <c r="AO122" s="38">
        <f>'歳出（目的別）'!AA7</f>
        <v>3130749</v>
      </c>
      <c r="AP122" s="38">
        <f>'歳出（目的別）'!AB7</f>
        <v>3264213</v>
      </c>
      <c r="AQ122" s="38">
        <f>'歳出（目的別）'!AC7</f>
        <v>3144985</v>
      </c>
      <c r="AR122" s="38">
        <f>'歳出（目的別）'!AD7</f>
        <v>3431084</v>
      </c>
      <c r="AS122" s="38">
        <f>'歳出（目的別）'!AE7</f>
        <v>3429569</v>
      </c>
      <c r="AT122" s="38">
        <f>'歳出（目的別）'!AF7</f>
        <v>3820961</v>
      </c>
    </row>
    <row r="123" spans="13:46" x14ac:dyDescent="0.2">
      <c r="P123" t="s">
        <v>150</v>
      </c>
      <c r="Q123" t="e">
        <f>'歳出（目的別）'!#REF!</f>
        <v>#REF!</v>
      </c>
      <c r="R123" s="38">
        <f>'歳出（目的別）'!D9</f>
        <v>2710243</v>
      </c>
      <c r="S123" s="38">
        <f>'歳出（目的別）'!E9</f>
        <v>2302219</v>
      </c>
      <c r="T123" s="38">
        <f>'歳出（目的別）'!F9</f>
        <v>2303132</v>
      </c>
      <c r="U123" s="38">
        <f>'歳出（目的別）'!G9</f>
        <v>2156712</v>
      </c>
      <c r="V123" s="38">
        <f>'歳出（目的別）'!H9</f>
        <v>2275261</v>
      </c>
      <c r="W123" s="38">
        <f>'歳出（目的別）'!I9</f>
        <v>2213726</v>
      </c>
      <c r="X123" s="38">
        <f>'歳出（目的別）'!J9</f>
        <v>2333436</v>
      </c>
      <c r="Y123" s="38">
        <f>'歳出（目的別）'!K9</f>
        <v>2839313</v>
      </c>
      <c r="Z123" s="38">
        <f>'歳出（目的別）'!L9</f>
        <v>2457195</v>
      </c>
      <c r="AA123" s="38">
        <f>'歳出（目的別）'!M9</f>
        <v>2270388</v>
      </c>
      <c r="AB123" s="38">
        <f>'歳出（目的別）'!N9</f>
        <v>1982797</v>
      </c>
      <c r="AC123" s="38">
        <f>'歳出（目的別）'!O9</f>
        <v>1565657</v>
      </c>
      <c r="AD123" s="38">
        <f>'歳出（目的別）'!P9</f>
        <v>1571280</v>
      </c>
      <c r="AE123" s="38">
        <f>'歳出（目的別）'!Q9</f>
        <v>1476149</v>
      </c>
      <c r="AF123" s="38">
        <f>'歳出（目的別）'!R9</f>
        <v>1455915</v>
      </c>
      <c r="AG123" s="38">
        <f>'歳出（目的別）'!S9</f>
        <v>1047097</v>
      </c>
      <c r="AH123" s="38">
        <f>'歳出（目的別）'!T9</f>
        <v>1137126</v>
      </c>
      <c r="AI123" s="38">
        <f>'歳出（目的別）'!U9</f>
        <v>1079619</v>
      </c>
      <c r="AJ123" s="38">
        <f>'歳出（目的別）'!V9</f>
        <v>1136332</v>
      </c>
      <c r="AK123" s="38">
        <f>'歳出（目的別）'!W9</f>
        <v>1337297</v>
      </c>
      <c r="AL123" s="38">
        <f>'歳出（目的別）'!X9</f>
        <v>1220926</v>
      </c>
      <c r="AM123" s="38">
        <f>'歳出（目的別）'!Y9</f>
        <v>1129144</v>
      </c>
      <c r="AN123" s="38">
        <f>'歳出（目的別）'!Z9</f>
        <v>1169253</v>
      </c>
      <c r="AO123" s="38">
        <f>'歳出（目的別）'!AA9</f>
        <v>1044171</v>
      </c>
      <c r="AP123" s="38">
        <f>'歳出（目的別）'!AB9</f>
        <v>1275916</v>
      </c>
      <c r="AQ123" s="38">
        <f>'歳出（目的別）'!AC9</f>
        <v>1108269</v>
      </c>
      <c r="AR123" s="38">
        <f>'歳出（目的別）'!AD9</f>
        <v>1036683</v>
      </c>
      <c r="AS123" s="38">
        <f>'歳出（目的別）'!AE9</f>
        <v>1098833</v>
      </c>
      <c r="AT123" s="38">
        <f>'歳出（目的別）'!AF9</f>
        <v>884187</v>
      </c>
    </row>
    <row r="124" spans="13:46" x14ac:dyDescent="0.2">
      <c r="P124" t="s">
        <v>141</v>
      </c>
      <c r="Q124" t="e">
        <f>'歳出（目的別）'!#REF!</f>
        <v>#REF!</v>
      </c>
      <c r="R124" s="38">
        <f>'歳出（目的別）'!D10</f>
        <v>2665366</v>
      </c>
      <c r="S124" s="38">
        <f>'歳出（目的別）'!E10</f>
        <v>2518378</v>
      </c>
      <c r="T124" s="38">
        <f>'歳出（目的別）'!F10</f>
        <v>2604326</v>
      </c>
      <c r="U124" s="38">
        <f>'歳出（目的別）'!G10</f>
        <v>2903919</v>
      </c>
      <c r="V124" s="38">
        <f>'歳出（目的別）'!H10</f>
        <v>3449981</v>
      </c>
      <c r="W124" s="38">
        <f>'歳出（目的別）'!I10</f>
        <v>2953733</v>
      </c>
      <c r="X124" s="38">
        <f>'歳出（目的別）'!J10</f>
        <v>2492026</v>
      </c>
      <c r="Y124" s="38">
        <f>'歳出（目的別）'!K10</f>
        <v>2747198</v>
      </c>
      <c r="Z124" s="38">
        <f>'歳出（目的別）'!L10</f>
        <v>2573886</v>
      </c>
      <c r="AA124" s="38">
        <f>'歳出（目的別）'!M10</f>
        <v>2648877</v>
      </c>
      <c r="AB124" s="38">
        <f>'歳出（目的別）'!N10</f>
        <v>2523843</v>
      </c>
      <c r="AC124" s="38">
        <f>'歳出（目的別）'!O10</f>
        <v>2247799</v>
      </c>
      <c r="AD124" s="38">
        <f>'歳出（目的別）'!P10</f>
        <v>2533943</v>
      </c>
      <c r="AE124" s="38">
        <f>'歳出（目的別）'!Q10</f>
        <v>2382640</v>
      </c>
      <c r="AF124" s="38">
        <f>'歳出（目的別）'!R10</f>
        <v>4186809</v>
      </c>
      <c r="AG124" s="38">
        <f>'歳出（目的別）'!S10</f>
        <v>2509723</v>
      </c>
      <c r="AH124" s="38">
        <f>'歳出（目的別）'!T10</f>
        <v>2609713</v>
      </c>
      <c r="AI124" s="38">
        <f>'歳出（目的別）'!U10</f>
        <v>3718986</v>
      </c>
      <c r="AJ124" s="38">
        <f>'歳出（目的別）'!V10</f>
        <v>3400898</v>
      </c>
      <c r="AK124" s="38">
        <f>'歳出（目的別）'!W10</f>
        <v>3332206</v>
      </c>
      <c r="AL124" s="38">
        <f>'歳出（目的別）'!X10</f>
        <v>3674792</v>
      </c>
      <c r="AM124" s="38">
        <f>'歳出（目的別）'!Y10</f>
        <v>2963731</v>
      </c>
      <c r="AN124" s="38">
        <f>'歳出（目的別）'!Z10</f>
        <v>2834609</v>
      </c>
      <c r="AO124" s="38">
        <f>'歳出（目的別）'!AA10</f>
        <v>3463344</v>
      </c>
      <c r="AP124" s="38">
        <f>'歳出（目的別）'!AB10</f>
        <v>2966818</v>
      </c>
      <c r="AQ124" s="38">
        <f>'歳出（目的別）'!AC10</f>
        <v>3036544</v>
      </c>
      <c r="AR124" s="38">
        <f>'歳出（目的別）'!AD10</f>
        <v>3419905</v>
      </c>
      <c r="AS124" s="38">
        <f>'歳出（目的別）'!AE10</f>
        <v>2707603</v>
      </c>
      <c r="AT124" s="38">
        <f>'歳出（目的別）'!AF10</f>
        <v>2562761</v>
      </c>
    </row>
    <row r="125" spans="13:46" x14ac:dyDescent="0.2">
      <c r="P125" t="s">
        <v>142</v>
      </c>
      <c r="Q125" t="e">
        <f>'歳出（目的別）'!#REF!</f>
        <v>#REF!</v>
      </c>
      <c r="R125" s="38">
        <f>'歳出（目的別）'!D11</f>
        <v>6329475</v>
      </c>
      <c r="S125" s="38">
        <f>'歳出（目的別）'!E11</f>
        <v>7760926</v>
      </c>
      <c r="T125" s="38">
        <f>'歳出（目的別）'!F11</f>
        <v>8557289</v>
      </c>
      <c r="U125" s="38">
        <f>'歳出（目的別）'!G11</f>
        <v>7889294</v>
      </c>
      <c r="V125" s="38">
        <f>'歳出（目的別）'!H11</f>
        <v>7953547</v>
      </c>
      <c r="W125" s="38">
        <f>'歳出（目的別）'!I11</f>
        <v>7455409</v>
      </c>
      <c r="X125" s="38">
        <f>'歳出（目的別）'!J11</f>
        <v>7763982</v>
      </c>
      <c r="Y125" s="38">
        <f>'歳出（目的別）'!K11</f>
        <v>7890662</v>
      </c>
      <c r="Z125" s="38">
        <f>'歳出（目的別）'!L11</f>
        <v>7610395</v>
      </c>
      <c r="AA125" s="38">
        <f>'歳出（目的別）'!M11</f>
        <v>7564473</v>
      </c>
      <c r="AB125" s="38">
        <f>'歳出（目的別）'!N11</f>
        <v>6603711</v>
      </c>
      <c r="AC125" s="38">
        <f>'歳出（目的別）'!O11</f>
        <v>5679704</v>
      </c>
      <c r="AD125" s="38">
        <f>'歳出（目的別）'!P11</f>
        <v>5419078</v>
      </c>
      <c r="AE125" s="38">
        <f>'歳出（目的別）'!Q11</f>
        <v>4676594</v>
      </c>
      <c r="AF125" s="38">
        <f>'歳出（目的別）'!R11</f>
        <v>4951785</v>
      </c>
      <c r="AG125" s="38">
        <f>'歳出（目的別）'!S11</f>
        <v>3346461</v>
      </c>
      <c r="AH125" s="38">
        <f>'歳出（目的別）'!T11</f>
        <v>3360586</v>
      </c>
      <c r="AI125" s="38">
        <f>'歳出（目的別）'!U11</f>
        <v>3439268</v>
      </c>
      <c r="AJ125" s="38">
        <f>'歳出（目的別）'!V11</f>
        <v>3954997</v>
      </c>
      <c r="AK125" s="38">
        <f>'歳出（目的別）'!W11</f>
        <v>3654743</v>
      </c>
      <c r="AL125" s="38">
        <f>'歳出（目的別）'!X11</f>
        <v>3321521</v>
      </c>
      <c r="AM125" s="38">
        <f>'歳出（目的別）'!Y11</f>
        <v>4410271</v>
      </c>
      <c r="AN125" s="38">
        <f>'歳出（目的別）'!Z11</f>
        <v>5560014</v>
      </c>
      <c r="AO125" s="38">
        <f>'歳出（目的別）'!AA11</f>
        <v>6410724</v>
      </c>
      <c r="AP125" s="38">
        <f>'歳出（目的別）'!AB11</f>
        <v>4152188</v>
      </c>
      <c r="AQ125" s="38">
        <f>'歳出（目的別）'!AC11</f>
        <v>3627184</v>
      </c>
      <c r="AR125" s="38">
        <f>'歳出（目的別）'!AD11</f>
        <v>4107680</v>
      </c>
      <c r="AS125" s="38">
        <f>'歳出（目的別）'!AE11</f>
        <v>3795554</v>
      </c>
      <c r="AT125" s="38">
        <f>'歳出（目的別）'!AF11</f>
        <v>3623351</v>
      </c>
    </row>
    <row r="126" spans="13:46" x14ac:dyDescent="0.2">
      <c r="P126" t="s">
        <v>143</v>
      </c>
      <c r="Q126" t="e">
        <f>'歳出（目的別）'!#REF!</f>
        <v>#REF!</v>
      </c>
      <c r="R126" s="38">
        <f>'歳出（目的別）'!D13</f>
        <v>6006396</v>
      </c>
      <c r="S126" s="38">
        <f>'歳出（目的別）'!E13</f>
        <v>5791287</v>
      </c>
      <c r="T126" s="38">
        <f>'歳出（目的別）'!F13</f>
        <v>5451300</v>
      </c>
      <c r="U126" s="38">
        <f>'歳出（目的別）'!G13</f>
        <v>5200015</v>
      </c>
      <c r="V126" s="38">
        <f>'歳出（目的別）'!H13</f>
        <v>4443564</v>
      </c>
      <c r="W126" s="38">
        <f>'歳出（目的別）'!I13</f>
        <v>5851400</v>
      </c>
      <c r="X126" s="38">
        <f>'歳出（目的別）'!J13</f>
        <v>5578006</v>
      </c>
      <c r="Y126" s="38">
        <f>'歳出（目的別）'!K13</f>
        <v>6315286</v>
      </c>
      <c r="Z126" s="38">
        <f>'歳出（目的別）'!L13</f>
        <v>3971169</v>
      </c>
      <c r="AA126" s="38">
        <f>'歳出（目的別）'!M13</f>
        <v>4676903</v>
      </c>
      <c r="AB126" s="38">
        <f>'歳出（目的別）'!N13</f>
        <v>4185242</v>
      </c>
      <c r="AC126" s="38">
        <f>'歳出（目的別）'!O13</f>
        <v>3866469</v>
      </c>
      <c r="AD126" s="38">
        <f>'歳出（目的別）'!P13</f>
        <v>4336651</v>
      </c>
      <c r="AE126" s="38">
        <f>'歳出（目的別）'!Q13</f>
        <v>4947891</v>
      </c>
      <c r="AF126" s="38">
        <f>'歳出（目的別）'!R13</f>
        <v>4784505</v>
      </c>
      <c r="AG126" s="38">
        <f>'歳出（目的別）'!S13</f>
        <v>4928316</v>
      </c>
      <c r="AH126" s="38">
        <f>'歳出（目的別）'!T13</f>
        <v>4992985</v>
      </c>
      <c r="AI126" s="38">
        <f>'歳出（目的別）'!U13</f>
        <v>4456846</v>
      </c>
      <c r="AJ126" s="38">
        <f>'歳出（目的別）'!V13</f>
        <v>4534980</v>
      </c>
      <c r="AK126" s="38">
        <f>'歳出（目的別）'!W13</f>
        <v>4860065</v>
      </c>
      <c r="AL126" s="38">
        <f>'歳出（目的別）'!X13</f>
        <v>4478734</v>
      </c>
      <c r="AM126" s="38">
        <f>'歳出（目的別）'!Y13</f>
        <v>4308758</v>
      </c>
      <c r="AN126" s="38">
        <f>'歳出（目的別）'!Z13</f>
        <v>4629511</v>
      </c>
      <c r="AO126" s="38">
        <f>'歳出（目的別）'!AA13</f>
        <v>3849940</v>
      </c>
      <c r="AP126" s="38">
        <f>'歳出（目的別）'!AB13</f>
        <v>4253600</v>
      </c>
      <c r="AQ126" s="38">
        <f>'歳出（目的別）'!AC13</f>
        <v>5422334</v>
      </c>
      <c r="AR126" s="38">
        <f>'歳出（目的別）'!AD13</f>
        <v>4104124</v>
      </c>
      <c r="AS126" s="38">
        <f>'歳出（目的別）'!AE13</f>
        <v>4631313</v>
      </c>
      <c r="AT126" s="38">
        <f>'歳出（目的別）'!AF13</f>
        <v>4354976</v>
      </c>
    </row>
    <row r="127" spans="13:46" x14ac:dyDescent="0.2">
      <c r="P127" t="s">
        <v>144</v>
      </c>
      <c r="Q127" t="e">
        <f>'歳出（目的別）'!#REF!</f>
        <v>#REF!</v>
      </c>
      <c r="R127" s="38">
        <f>'歳出（目的別）'!D15</f>
        <v>2854649</v>
      </c>
      <c r="S127" s="38">
        <f>'歳出（目的別）'!E15</f>
        <v>3134972</v>
      </c>
      <c r="T127" s="38">
        <f>'歳出（目的別）'!F15</f>
        <v>3367576</v>
      </c>
      <c r="U127" s="38">
        <f>'歳出（目的別）'!G15</f>
        <v>3677609</v>
      </c>
      <c r="V127" s="38">
        <f>'歳出（目的別）'!H15</f>
        <v>3889699</v>
      </c>
      <c r="W127" s="38">
        <f>'歳出（目的別）'!I15</f>
        <v>4166362</v>
      </c>
      <c r="X127" s="38">
        <f>'歳出（目的別）'!J15</f>
        <v>4753787</v>
      </c>
      <c r="Y127" s="38">
        <f>'歳出（目的別）'!K15</f>
        <v>4667215</v>
      </c>
      <c r="Z127" s="38">
        <f>'歳出（目的別）'!L15</f>
        <v>4898729</v>
      </c>
      <c r="AA127" s="38">
        <f>'歳出（目的別）'!M15</f>
        <v>5049719</v>
      </c>
      <c r="AB127" s="38">
        <f>'歳出（目的別）'!N15</f>
        <v>5189679</v>
      </c>
      <c r="AC127" s="38">
        <f>'歳出（目的別）'!O15</f>
        <v>5241667</v>
      </c>
      <c r="AD127" s="38">
        <f>'歳出（目的別）'!P15</f>
        <v>5291102</v>
      </c>
      <c r="AE127" s="38">
        <f>'歳出（目的別）'!Q15</f>
        <v>5252778</v>
      </c>
      <c r="AF127" s="38">
        <f>'歳出（目的別）'!R15</f>
        <v>5606092</v>
      </c>
      <c r="AG127" s="38">
        <f>'歳出（目的別）'!S15</f>
        <v>5646842</v>
      </c>
      <c r="AH127" s="38">
        <f>'歳出（目的別）'!T15</f>
        <v>5867180</v>
      </c>
      <c r="AI127" s="38">
        <f>'歳出（目的別）'!U15</f>
        <v>5591114</v>
      </c>
      <c r="AJ127" s="38">
        <f>'歳出（目的別）'!V15</f>
        <v>5454486</v>
      </c>
      <c r="AK127" s="38">
        <f>'歳出（目的別）'!W15</f>
        <v>5251419</v>
      </c>
      <c r="AL127" s="38">
        <f>'歳出（目的別）'!X15</f>
        <v>5231606</v>
      </c>
      <c r="AM127" s="38">
        <f>'歳出（目的別）'!Y15</f>
        <v>5174488</v>
      </c>
      <c r="AN127" s="38">
        <f>'歳出（目的別）'!Z15</f>
        <v>5016209</v>
      </c>
      <c r="AO127" s="38">
        <f>'歳出（目的別）'!AA15</f>
        <v>4918351</v>
      </c>
      <c r="AP127" s="38">
        <f>'歳出（目的別）'!AB15</f>
        <v>4956851</v>
      </c>
      <c r="AQ127" s="38">
        <f>'歳出（目的別）'!AC15</f>
        <v>4956023</v>
      </c>
      <c r="AR127" s="38">
        <f>'歳出（目的別）'!AD15</f>
        <v>5067162</v>
      </c>
      <c r="AS127" s="38">
        <f>'歳出（目的別）'!AE15</f>
        <v>5262744</v>
      </c>
      <c r="AT127" s="38">
        <f>'歳出（目的別）'!AF15</f>
        <v>5659372</v>
      </c>
    </row>
    <row r="128" spans="13:46" x14ac:dyDescent="0.2">
      <c r="P128" t="s">
        <v>145</v>
      </c>
      <c r="Q128" t="e">
        <f>'歳出（目的別）'!#REF!</f>
        <v>#REF!</v>
      </c>
      <c r="R128" s="38">
        <f>'歳出（目的別）'!D18</f>
        <v>37001114</v>
      </c>
      <c r="S128" s="38">
        <f>'歳出（目的別）'!E18</f>
        <v>40081356</v>
      </c>
      <c r="T128" s="38">
        <f>'歳出（目的別）'!F18</f>
        <v>40820045</v>
      </c>
      <c r="U128" s="38">
        <f>'歳出（目的別）'!G18</f>
        <v>40840058</v>
      </c>
      <c r="V128" s="38">
        <f>'歳出（目的別）'!H18</f>
        <v>42411943</v>
      </c>
      <c r="W128" s="38">
        <f>'歳出（目的別）'!I18</f>
        <v>41274431</v>
      </c>
      <c r="X128" s="38">
        <f>'歳出（目的別）'!J18</f>
        <v>42288159</v>
      </c>
      <c r="Y128" s="38">
        <f>'歳出（目的別）'!K18</f>
        <v>44810854</v>
      </c>
      <c r="Z128" s="38">
        <f>'歳出（目的別）'!L18</f>
        <v>44553079</v>
      </c>
      <c r="AA128" s="38">
        <f>'歳出（目的別）'!M18</f>
        <v>43305578</v>
      </c>
      <c r="AB128" s="38">
        <f>'歳出（目的別）'!N18</f>
        <v>40928399</v>
      </c>
      <c r="AC128" s="38">
        <f>'歳出（目的別）'!O18</f>
        <v>40958724</v>
      </c>
      <c r="AD128" s="38">
        <f>'歳出（目的別）'!P18</f>
        <v>40316622</v>
      </c>
      <c r="AE128" s="38">
        <f>'歳出（目的別）'!Q18</f>
        <v>39887636</v>
      </c>
      <c r="AF128" s="38">
        <f>'歳出（目的別）'!R18</f>
        <v>45675970</v>
      </c>
      <c r="AG128" s="38">
        <f>'歳出（目的別）'!S18</f>
        <v>40084113</v>
      </c>
      <c r="AH128" s="38">
        <f>'歳出（目的別）'!T18</f>
        <v>39659699</v>
      </c>
      <c r="AI128" s="38">
        <f>'歳出（目的別）'!U18</f>
        <v>38402852</v>
      </c>
      <c r="AJ128" s="38">
        <f>'歳出（目的別）'!V18</f>
        <v>42258442</v>
      </c>
      <c r="AK128" s="38">
        <f>'歳出（目的別）'!W18</f>
        <v>42925119</v>
      </c>
      <c r="AL128" s="38">
        <f>'歳出（目的別）'!X18</f>
        <v>41191459</v>
      </c>
      <c r="AM128" s="38">
        <f>'歳出（目的別）'!Y18</f>
        <v>41351361</v>
      </c>
      <c r="AN128" s="38">
        <f>'歳出（目的別）'!Z18</f>
        <v>44325563</v>
      </c>
      <c r="AO128" s="38">
        <f>'歳出（目的別）'!AA18</f>
        <v>43010525</v>
      </c>
      <c r="AP128" s="38">
        <f>'歳出（目的別）'!AB18</f>
        <v>43192691</v>
      </c>
      <c r="AQ128" s="38">
        <f>'歳出（目的別）'!AC18</f>
        <v>42895017</v>
      </c>
      <c r="AR128" s="38">
        <f>'歳出（目的別）'!AD18</f>
        <v>44856632</v>
      </c>
      <c r="AS128" s="38">
        <f>'歳出（目的別）'!AE18</f>
        <v>45106885</v>
      </c>
      <c r="AT128" s="38">
        <f>'歳出（目的別）'!AF18</f>
        <v>41796443</v>
      </c>
    </row>
    <row r="157" spans="13:46" x14ac:dyDescent="0.2">
      <c r="M157" s="28">
        <f>財政指標!$Y$1</f>
        <v>0</v>
      </c>
    </row>
    <row r="158" spans="13:46" x14ac:dyDescent="0.2">
      <c r="P158">
        <f>'歳出（性質別）'!A3</f>
        <v>0</v>
      </c>
      <c r="Q158" t="e">
        <f>'歳出（性質別）'!#REF!</f>
        <v>#REF!</v>
      </c>
      <c r="R158" t="str">
        <f>'歳出（性質別）'!D3</f>
        <v>９１（H3）</v>
      </c>
      <c r="S158" t="str">
        <f>'歳出（性質別）'!E3</f>
        <v>９２（H4）</v>
      </c>
      <c r="T158" t="str">
        <f>'歳出（性質別）'!F3</f>
        <v>９３（H5）</v>
      </c>
      <c r="U158" t="str">
        <f>'歳出（性質別）'!G3</f>
        <v>９４（H6）</v>
      </c>
      <c r="V158" t="str">
        <f>'歳出（性質別）'!H3</f>
        <v>９５（H7）</v>
      </c>
      <c r="W158" t="str">
        <f>'歳出（性質別）'!I3</f>
        <v>９６（H8）</v>
      </c>
      <c r="X158" t="str">
        <f>'歳出（性質別）'!J3</f>
        <v>９７（H9）</v>
      </c>
      <c r="Y158" t="str">
        <f>'歳出（性質別）'!K3</f>
        <v>９８(H10)</v>
      </c>
      <c r="Z158" t="str">
        <f>'歳出（性質別）'!L3</f>
        <v>９９(H11)</v>
      </c>
      <c r="AA158" t="str">
        <f>'歳出（性質別）'!M3</f>
        <v>００(H12)</v>
      </c>
      <c r="AB158" t="str">
        <f>'歳出（性質別）'!N3</f>
        <v>０１(H13)</v>
      </c>
      <c r="AC158" t="str">
        <f>'歳出（性質別）'!O3</f>
        <v>０２(H14)</v>
      </c>
      <c r="AD158" t="str">
        <f>'歳出（性質別）'!P3</f>
        <v>０３(H15)</v>
      </c>
      <c r="AE158" t="str">
        <f>'歳出（性質別）'!Q3</f>
        <v>０４(H16)</v>
      </c>
      <c r="AF158" t="str">
        <f>'歳出（性質別）'!R3</f>
        <v>０５(H17)</v>
      </c>
      <c r="AG158" t="str">
        <f>'歳出（性質別）'!S3</f>
        <v>０６(H18)</v>
      </c>
      <c r="AH158" t="str">
        <f>'歳出（性質別）'!T3</f>
        <v>０７(H19)</v>
      </c>
      <c r="AI158" t="str">
        <f>'歳出（性質別）'!U3</f>
        <v>０８(H20)</v>
      </c>
      <c r="AJ158" t="str">
        <f>'歳出（性質別）'!V3</f>
        <v>０９(H21)</v>
      </c>
      <c r="AK158" t="str">
        <f>'歳出（性質別）'!W3</f>
        <v>１０(H22)</v>
      </c>
      <c r="AL158" t="str">
        <f>'歳出（性質別）'!X3</f>
        <v>１１(H23)</v>
      </c>
      <c r="AM158" t="str">
        <f>'歳出（性質別）'!Y3</f>
        <v>１２(H24)</v>
      </c>
      <c r="AN158" t="str">
        <f>'歳出（性質別）'!Z3</f>
        <v>１３(H25)</v>
      </c>
      <c r="AO158" t="str">
        <f>'歳出（性質別）'!AA3</f>
        <v>１４(H26)</v>
      </c>
      <c r="AP158" t="str">
        <f>'歳出（性質別）'!AB3</f>
        <v>１５(H27)</v>
      </c>
      <c r="AQ158" t="str">
        <f>'歳出（性質別）'!AC3</f>
        <v>１６(H28)</v>
      </c>
      <c r="AR158" t="str">
        <f>'歳出（性質別）'!AD3</f>
        <v>１７(H29)</v>
      </c>
      <c r="AS158" t="str">
        <f>'歳出（性質別）'!AE3</f>
        <v>１８(H30)</v>
      </c>
      <c r="AT158" t="str">
        <f>'歳出（性質別）'!AF3</f>
        <v>１９(R１)</v>
      </c>
    </row>
    <row r="159" spans="13:46" x14ac:dyDescent="0.2">
      <c r="P159" t="s">
        <v>146</v>
      </c>
      <c r="Q159" t="e">
        <f>'歳出（性質別）'!#REF!</f>
        <v>#REF!</v>
      </c>
      <c r="R159" s="38">
        <f>'歳出（性質別）'!D19</f>
        <v>3227848</v>
      </c>
      <c r="S159" s="38">
        <f>'歳出（性質別）'!E19</f>
        <v>3330079</v>
      </c>
      <c r="T159" s="38">
        <f>'歳出（性質別）'!F19</f>
        <v>3544863</v>
      </c>
      <c r="U159" s="38">
        <f>'歳出（性質別）'!G19</f>
        <v>3037304</v>
      </c>
      <c r="V159" s="38">
        <f>'歳出（性質別）'!H19</f>
        <v>3463160</v>
      </c>
      <c r="W159" s="38">
        <f>'歳出（性質別）'!I19</f>
        <v>2346960</v>
      </c>
      <c r="X159" s="38">
        <f>'歳出（性質別）'!J19</f>
        <v>1690859</v>
      </c>
      <c r="Y159" s="38">
        <f>'歳出（性質別）'!K19</f>
        <v>2506276</v>
      </c>
      <c r="Z159" s="38">
        <f>'歳出（性質別）'!L19</f>
        <v>2220768</v>
      </c>
      <c r="AA159" s="38">
        <f>'歳出（性質別）'!M19</f>
        <v>2465244</v>
      </c>
      <c r="AB159" s="38">
        <f>'歳出（性質別）'!N19</f>
        <v>1716113</v>
      </c>
      <c r="AC159" s="38">
        <f>'歳出（性質別）'!O19</f>
        <v>2483055</v>
      </c>
      <c r="AD159" s="38">
        <f>'歳出（性質別）'!P19</f>
        <v>1075369</v>
      </c>
      <c r="AE159" s="38">
        <f>'歳出（性質別）'!Q19</f>
        <v>1637895</v>
      </c>
      <c r="AF159" s="38">
        <f>'歳出（性質別）'!R19</f>
        <v>1700967</v>
      </c>
      <c r="AG159" s="38">
        <f>'歳出（性質別）'!S19</f>
        <v>1734579</v>
      </c>
      <c r="AH159" s="38">
        <f>'歳出（性質別）'!T19</f>
        <v>3503066</v>
      </c>
      <c r="AI159" s="38">
        <f>'歳出（性質別）'!U19</f>
        <v>4053243</v>
      </c>
      <c r="AJ159" s="38">
        <f>'歳出（性質別）'!V19</f>
        <v>5838517</v>
      </c>
      <c r="AK159" s="38">
        <f>'歳出（性質別）'!W19</f>
        <v>5154831</v>
      </c>
      <c r="AL159" s="38">
        <f>'歳出（性質別）'!X19</f>
        <v>1665757</v>
      </c>
      <c r="AM159" s="38">
        <f>'歳出（性質別）'!Y19</f>
        <v>2544232</v>
      </c>
      <c r="AN159" s="38">
        <f>'歳出（性質別）'!Z19</f>
        <v>4009683</v>
      </c>
      <c r="AO159" s="38">
        <f>'歳出（性質別）'!AA19</f>
        <v>3380965</v>
      </c>
      <c r="AP159" s="38">
        <f>'歳出（性質別）'!AB19</f>
        <v>2035171</v>
      </c>
      <c r="AQ159" s="38">
        <f>'歳出（性質別）'!AC19</f>
        <v>1505631</v>
      </c>
      <c r="AR159" s="38">
        <f>'歳出（性質別）'!AD19</f>
        <v>2106625</v>
      </c>
      <c r="AS159" s="38">
        <f>'歳出（性質別）'!AE19</f>
        <v>1895922</v>
      </c>
      <c r="AT159" s="38">
        <f>'歳出（性質別）'!AF19</f>
        <v>1198941</v>
      </c>
    </row>
    <row r="160" spans="13:46" x14ac:dyDescent="0.2">
      <c r="P160" t="s">
        <v>147</v>
      </c>
      <c r="Q160" t="e">
        <f>'歳出（性質別）'!#REF!</f>
        <v>#REF!</v>
      </c>
      <c r="R160" s="38">
        <f>'歳出（性質別）'!D20</f>
        <v>7397213</v>
      </c>
      <c r="S160" s="38">
        <f>'歳出（性質別）'!E20</f>
        <v>8624922</v>
      </c>
      <c r="T160" s="38">
        <f>'歳出（性質別）'!F20</f>
        <v>8884573</v>
      </c>
      <c r="U160" s="38">
        <f>'歳出（性質別）'!G20</f>
        <v>8789743</v>
      </c>
      <c r="V160" s="38">
        <f>'歳出（性質別）'!H20</f>
        <v>8300646</v>
      </c>
      <c r="W160" s="38">
        <f>'歳出（性質別）'!I20</f>
        <v>8133625</v>
      </c>
      <c r="X160" s="38">
        <f>'歳出（性質別）'!J20</f>
        <v>8330218</v>
      </c>
      <c r="Y160" s="38">
        <f>'歳出（性質別）'!K20</f>
        <v>9223550</v>
      </c>
      <c r="Z160" s="38">
        <f>'歳出（性質別）'!L20</f>
        <v>7175226</v>
      </c>
      <c r="AA160" s="38">
        <f>'歳出（性質別）'!M20</f>
        <v>6570821</v>
      </c>
      <c r="AB160" s="38">
        <f>'歳出（性質別）'!N20</f>
        <v>5593906</v>
      </c>
      <c r="AC160" s="38">
        <f>'歳出（性質別）'!O20</f>
        <v>5852170</v>
      </c>
      <c r="AD160" s="38">
        <f>'歳出（性質別）'!P20</f>
        <v>5095922</v>
      </c>
      <c r="AE160" s="38">
        <f>'歳出（性質別）'!Q20</f>
        <v>4219083</v>
      </c>
      <c r="AF160" s="38">
        <f>'歳出（性質別）'!R20</f>
        <v>7633319</v>
      </c>
      <c r="AG160" s="38">
        <f>'歳出（性質別）'!S20</f>
        <v>3459237</v>
      </c>
      <c r="AH160" s="38">
        <f>'歳出（性質別）'!T20</f>
        <v>2913634</v>
      </c>
      <c r="AI160" s="38">
        <f>'歳出（性質別）'!U20</f>
        <v>3123807</v>
      </c>
      <c r="AJ160" s="38">
        <f>'歳出（性質別）'!V20</f>
        <v>3455182</v>
      </c>
      <c r="AK160" s="38">
        <f>'歳出（性質別）'!W20</f>
        <v>3390945</v>
      </c>
      <c r="AL160" s="38">
        <f>'歳出（性質別）'!X20</f>
        <v>4632861</v>
      </c>
      <c r="AM160" s="38">
        <f>'歳出（性質別）'!Y20</f>
        <v>4017949</v>
      </c>
      <c r="AN160" s="38">
        <f>'歳出（性質別）'!Z20</f>
        <v>4595046</v>
      </c>
      <c r="AO160" s="38">
        <f>'歳出（性質別）'!AA20</f>
        <v>3442236</v>
      </c>
      <c r="AP160" s="38">
        <f>'歳出（性質別）'!AB20</f>
        <v>4706957</v>
      </c>
      <c r="AQ160" s="38">
        <f>'歳出（性質別）'!AC20</f>
        <v>4470030</v>
      </c>
      <c r="AR160" s="38">
        <f>'歳出（性質別）'!AD20</f>
        <v>6582532</v>
      </c>
      <c r="AS160" s="38">
        <f>'歳出（性質別）'!AE20</f>
        <v>6864777</v>
      </c>
      <c r="AT160" s="38">
        <f>'歳出（性質別）'!AF20</f>
        <v>3679248</v>
      </c>
    </row>
    <row r="196" spans="13:46" x14ac:dyDescent="0.2">
      <c r="M196" s="28">
        <f>財政指標!$Y$1</f>
        <v>0</v>
      </c>
    </row>
    <row r="197" spans="13:46" x14ac:dyDescent="0.2">
      <c r="Q197" t="e">
        <f>財政指標!#REF!</f>
        <v>#REF!</v>
      </c>
      <c r="R197" t="str">
        <f>財政指標!E3</f>
        <v>９１（H3）</v>
      </c>
      <c r="S197" t="str">
        <f>財政指標!F3</f>
        <v>９２（H4）</v>
      </c>
      <c r="T197" t="str">
        <f>財政指標!G3</f>
        <v>９３（H5）</v>
      </c>
      <c r="U197" t="str">
        <f>財政指標!H3</f>
        <v>９４（H6）</v>
      </c>
      <c r="V197" t="str">
        <f>財政指標!I3</f>
        <v>９５（H7）</v>
      </c>
      <c r="W197" t="str">
        <f>財政指標!J3</f>
        <v>９６（H8）</v>
      </c>
      <c r="X197" t="str">
        <f>財政指標!K3</f>
        <v>９７（H9）</v>
      </c>
      <c r="Y197" t="str">
        <f>財政指標!L3</f>
        <v>９８(H10)</v>
      </c>
      <c r="Z197" t="str">
        <f>財政指標!M3</f>
        <v>９９(H11)</v>
      </c>
      <c r="AA197" t="str">
        <f>財政指標!N3</f>
        <v>００(H12)</v>
      </c>
      <c r="AB197" t="str">
        <f>財政指標!O3</f>
        <v>０１(H13)</v>
      </c>
      <c r="AC197" t="str">
        <f>財政指標!P3</f>
        <v>０２(H14)</v>
      </c>
      <c r="AD197" t="str">
        <f>財政指標!Q3</f>
        <v>０３(H15)</v>
      </c>
      <c r="AE197" t="str">
        <f>財政指標!R3</f>
        <v>０４(H16)</v>
      </c>
      <c r="AF197" t="str">
        <f>財政指標!S3</f>
        <v>０５(H17)</v>
      </c>
      <c r="AG197" t="str">
        <f>財政指標!T3</f>
        <v>０６(H18)</v>
      </c>
      <c r="AH197" t="str">
        <f>財政指標!U3</f>
        <v>０７(H19)</v>
      </c>
      <c r="AI197" t="str">
        <f>財政指標!V3</f>
        <v>０８(H20)</v>
      </c>
      <c r="AJ197" t="str">
        <f>財政指標!W3</f>
        <v>０９(H21)</v>
      </c>
      <c r="AK197" t="str">
        <f>財政指標!X3</f>
        <v>１０(H22)</v>
      </c>
      <c r="AL197" t="str">
        <f>財政指標!Y3</f>
        <v>１１(H23)</v>
      </c>
      <c r="AM197" t="str">
        <f>財政指標!Z3</f>
        <v>１２(H24)</v>
      </c>
      <c r="AN197" t="str">
        <f>財政指標!AA3</f>
        <v>１３(H25)</v>
      </c>
      <c r="AO197" t="str">
        <f>財政指標!AB3</f>
        <v>１４(H26)</v>
      </c>
      <c r="AP197" t="str">
        <f>財政指標!AC3</f>
        <v>１５(H27)</v>
      </c>
      <c r="AQ197" t="str">
        <f>財政指標!AD3</f>
        <v>１６(H28)</v>
      </c>
      <c r="AR197" t="str">
        <f>財政指標!AE3</f>
        <v>１７(H29)</v>
      </c>
      <c r="AS197" t="str">
        <f>財政指標!AF3</f>
        <v>１８(H30)</v>
      </c>
      <c r="AT197" t="str">
        <f>財政指標!AG3</f>
        <v>１９(R１)</v>
      </c>
    </row>
    <row r="198" spans="13:46" x14ac:dyDescent="0.2">
      <c r="P198" t="s">
        <v>128</v>
      </c>
      <c r="Q198" t="e">
        <f>財政指標!#REF!</f>
        <v>#REF!</v>
      </c>
      <c r="R198" s="38">
        <f>財政指標!E6</f>
        <v>37001114</v>
      </c>
      <c r="S198" s="38">
        <f>財政指標!F6</f>
        <v>40081636</v>
      </c>
      <c r="T198" s="38">
        <f>財政指標!G6</f>
        <v>40820045</v>
      </c>
      <c r="U198" s="38">
        <f>財政指標!H6</f>
        <v>40840058</v>
      </c>
      <c r="V198" s="38">
        <f>財政指標!I6</f>
        <v>42411943</v>
      </c>
      <c r="W198" s="38">
        <f>財政指標!J6</f>
        <v>41275148</v>
      </c>
      <c r="X198" s="38">
        <f>財政指標!K6</f>
        <v>42288159</v>
      </c>
      <c r="Y198" s="38">
        <f>財政指標!L6</f>
        <v>44810854</v>
      </c>
      <c r="Z198" s="38">
        <f>財政指標!M6</f>
        <v>44553101</v>
      </c>
      <c r="AA198" s="38">
        <f>財政指標!N6</f>
        <v>43305578</v>
      </c>
      <c r="AB198" s="38">
        <f>財政指標!O6</f>
        <v>40928399</v>
      </c>
      <c r="AC198" s="38">
        <f>財政指標!P6</f>
        <v>40958724</v>
      </c>
      <c r="AD198" s="38">
        <f>財政指標!Q6</f>
        <v>40066960</v>
      </c>
      <c r="AE198" s="38">
        <f>財政指標!R6</f>
        <v>39887629</v>
      </c>
      <c r="AF198" s="38">
        <f>財政指標!S6</f>
        <v>45675969</v>
      </c>
      <c r="AG198" s="38">
        <f>財政指標!T6</f>
        <v>40084112</v>
      </c>
      <c r="AH198" s="38">
        <f>財政指標!U6</f>
        <v>39659698</v>
      </c>
      <c r="AI198" s="38">
        <f>財政指標!V6</f>
        <v>38402851</v>
      </c>
      <c r="AJ198" s="38">
        <f>財政指標!W6</f>
        <v>42258441</v>
      </c>
      <c r="AK198" s="38">
        <f>財政指標!X6</f>
        <v>42925118</v>
      </c>
      <c r="AL198" s="38">
        <f>財政指標!Y6</f>
        <v>41191458</v>
      </c>
      <c r="AM198" s="38">
        <f>財政指標!Z6</f>
        <v>41351360</v>
      </c>
      <c r="AN198" s="38">
        <f>財政指標!AA6</f>
        <v>44325562</v>
      </c>
      <c r="AO198" s="38">
        <f>財政指標!AB6</f>
        <v>43010524</v>
      </c>
      <c r="AP198" s="38">
        <f>財政指標!AC6</f>
        <v>43192690</v>
      </c>
      <c r="AQ198" s="38">
        <f>財政指標!AD6</f>
        <v>42895017</v>
      </c>
      <c r="AR198" s="38">
        <f>財政指標!AE6</f>
        <v>44856632</v>
      </c>
      <c r="AS198" s="38">
        <f>財政指標!AF6</f>
        <v>45106885</v>
      </c>
      <c r="AT198" s="38">
        <f>財政指標!AG6</f>
        <v>41796443</v>
      </c>
    </row>
    <row r="199" spans="13:46" x14ac:dyDescent="0.2">
      <c r="P199" t="s">
        <v>129</v>
      </c>
      <c r="Q199">
        <f>財政指標!B31</f>
        <v>0</v>
      </c>
      <c r="R199" s="38">
        <f>財政指標!E31</f>
        <v>23734946</v>
      </c>
      <c r="S199" s="38">
        <f>財政指標!F31</f>
        <v>26039707</v>
      </c>
      <c r="T199" s="38">
        <f>財政指標!G31</f>
        <v>28484266</v>
      </c>
      <c r="U199" s="38">
        <f>財政指標!H31</f>
        <v>31260204</v>
      </c>
      <c r="V199" s="38">
        <f>財政指標!I31</f>
        <v>34116758</v>
      </c>
      <c r="W199" s="38">
        <f>財政指標!J31</f>
        <v>37088678</v>
      </c>
      <c r="X199" s="38">
        <f>財政指標!K31</f>
        <v>38674458</v>
      </c>
      <c r="Y199" s="38">
        <f>財政指標!L31</f>
        <v>41020446</v>
      </c>
      <c r="Z199" s="38">
        <f>財政指標!M31</f>
        <v>41850790</v>
      </c>
      <c r="AA199" s="38">
        <f>財政指標!N31</f>
        <v>42473079</v>
      </c>
      <c r="AB199" s="38">
        <f>財政指標!O31</f>
        <v>42905735</v>
      </c>
      <c r="AC199" s="38">
        <f>財政指標!P31</f>
        <v>43973320</v>
      </c>
      <c r="AD199" s="38">
        <f>財政指標!Q31</f>
        <v>44585461</v>
      </c>
      <c r="AE199" s="38">
        <f>財政指標!R31</f>
        <v>44481892</v>
      </c>
      <c r="AF199" s="38">
        <f>財政指標!S31</f>
        <v>46925949</v>
      </c>
      <c r="AG199" s="38">
        <f>財政指標!T31</f>
        <v>47938180</v>
      </c>
      <c r="AH199" s="38">
        <f>財政指標!U31</f>
        <v>46422669</v>
      </c>
      <c r="AI199" s="38">
        <f>財政指標!V31</f>
        <v>46292562</v>
      </c>
      <c r="AJ199" s="38">
        <f>財政指標!W31</f>
        <v>46852978</v>
      </c>
      <c r="AK199" s="38">
        <f>財政指標!X31</f>
        <v>47676381</v>
      </c>
      <c r="AL199" s="38">
        <f>財政指標!Y31</f>
        <v>47752795</v>
      </c>
      <c r="AM199" s="38">
        <f>財政指標!Z31</f>
        <v>48793262</v>
      </c>
      <c r="AN199" s="38">
        <f>財政指標!AA31</f>
        <v>50638150</v>
      </c>
      <c r="AO199" s="38">
        <f>財政指標!AB31</f>
        <v>51853931</v>
      </c>
      <c r="AP199" s="38">
        <f>財政指標!AC31</f>
        <v>53694707</v>
      </c>
      <c r="AQ199" s="38">
        <f>財政指標!AD31</f>
        <v>54888202</v>
      </c>
      <c r="AR199" s="38">
        <f>財政指標!AE31</f>
        <v>58417383</v>
      </c>
      <c r="AS199" s="38">
        <f>財政指標!AF31</f>
        <v>61274009</v>
      </c>
      <c r="AT199" s="38">
        <f>財政指標!AG31</f>
        <v>60436150</v>
      </c>
    </row>
    <row r="200" spans="13:46" x14ac:dyDescent="0.2">
      <c r="P200" s="38" t="str">
        <f>財政指標!B32</f>
        <v>うち臨時財政対策債</v>
      </c>
      <c r="R200" s="38">
        <f>財政指標!E32</f>
        <v>0</v>
      </c>
      <c r="S200" s="38">
        <f>財政指標!F32</f>
        <v>0</v>
      </c>
      <c r="T200" s="38">
        <f>財政指標!G32</f>
        <v>0</v>
      </c>
      <c r="U200" s="38">
        <f>財政指標!H32</f>
        <v>0</v>
      </c>
      <c r="V200" s="38">
        <f>財政指標!I32</f>
        <v>0</v>
      </c>
      <c r="W200" s="38">
        <f>財政指標!J32</f>
        <v>0</v>
      </c>
      <c r="X200" s="38">
        <f>財政指標!K32</f>
        <v>0</v>
      </c>
      <c r="Y200" s="38">
        <f>財政指標!L32</f>
        <v>0</v>
      </c>
      <c r="Z200" s="38">
        <f>財政指標!M32</f>
        <v>0</v>
      </c>
      <c r="AA200" s="38">
        <f>財政指標!N32</f>
        <v>0</v>
      </c>
      <c r="AB200" s="38">
        <f>財政指標!O32</f>
        <v>681600</v>
      </c>
      <c r="AC200" s="38">
        <f>財政指標!P32</f>
        <v>2122400</v>
      </c>
      <c r="AD200" s="38">
        <f>財政指標!Q32</f>
        <v>4675612</v>
      </c>
      <c r="AE200" s="38">
        <f>財政指標!R32</f>
        <v>6476803</v>
      </c>
      <c r="AF200" s="38">
        <f>財政指標!S32</f>
        <v>7821080</v>
      </c>
      <c r="AG200" s="38">
        <f>財政指標!T32</f>
        <v>8894511</v>
      </c>
      <c r="AH200" s="38">
        <f>財政指標!U32</f>
        <v>9681823</v>
      </c>
      <c r="AI200" s="38">
        <f>財政指標!V32</f>
        <v>10311756</v>
      </c>
      <c r="AJ200" s="38">
        <f>財政指標!W32</f>
        <v>11428730</v>
      </c>
      <c r="AK200" s="38">
        <f>財政指標!X32</f>
        <v>13285228</v>
      </c>
      <c r="AL200" s="38">
        <f>財政指標!Y32</f>
        <v>14732075</v>
      </c>
      <c r="AM200" s="38">
        <f>財政指標!Z32</f>
        <v>16282803</v>
      </c>
      <c r="AN200" s="38">
        <f>財政指標!AA32</f>
        <v>17931781</v>
      </c>
      <c r="AO200" s="38">
        <f>財政指標!AB32</f>
        <v>19135005</v>
      </c>
      <c r="AP200" s="38">
        <f>財政指標!AC32</f>
        <v>20040455</v>
      </c>
      <c r="AQ200" s="38">
        <f>財政指標!AD32</f>
        <v>20421391</v>
      </c>
      <c r="AR200" s="38">
        <f>財政指標!AE32</f>
        <v>20680233</v>
      </c>
      <c r="AS200" s="38">
        <f>財政指標!AF32</f>
        <v>20720588</v>
      </c>
      <c r="AT200" s="38">
        <f>財政指標!AG32</f>
        <v>20398108</v>
      </c>
    </row>
  </sheetData>
  <phoneticPr fontId="3"/>
  <pageMargins left="0.78740157480314965" right="0.78740157480314965" top="0.78740157480314965" bottom="0.78740157480314965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192</v>
      </c>
      <c r="Q1" s="37" t="s">
        <v>192</v>
      </c>
    </row>
    <row r="2" spans="1:18" ht="11.4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28" t="s">
        <v>73</v>
      </c>
      <c r="B4" s="128"/>
      <c r="C4" s="40"/>
      <c r="D4" s="40"/>
      <c r="E4" s="40">
        <v>4561</v>
      </c>
      <c r="F4" s="40">
        <v>4445</v>
      </c>
      <c r="G4" s="40">
        <v>4346</v>
      </c>
      <c r="H4" s="40">
        <v>4294</v>
      </c>
      <c r="I4" s="40">
        <v>4140</v>
      </c>
      <c r="J4" s="40">
        <v>4052</v>
      </c>
      <c r="K4" s="40">
        <v>3954</v>
      </c>
      <c r="L4" s="40">
        <v>3842</v>
      </c>
      <c r="M4" s="40">
        <v>3723</v>
      </c>
      <c r="N4" s="40">
        <v>3653</v>
      </c>
      <c r="O4" s="40">
        <v>3580</v>
      </c>
      <c r="P4" s="40">
        <v>3521</v>
      </c>
      <c r="Q4" s="40">
        <v>3386</v>
      </c>
      <c r="R4" s="40">
        <v>3266</v>
      </c>
    </row>
    <row r="5" spans="1:18" ht="14.1" customHeight="1" x14ac:dyDescent="0.2">
      <c r="A5" s="129" t="s">
        <v>4</v>
      </c>
      <c r="B5" s="42" t="s">
        <v>12</v>
      </c>
      <c r="C5" s="43"/>
      <c r="D5" s="43"/>
      <c r="E5" s="43">
        <v>3295304</v>
      </c>
      <c r="F5" s="43">
        <v>3764205</v>
      </c>
      <c r="G5" s="43">
        <v>3765420</v>
      </c>
      <c r="H5" s="43">
        <v>3298980</v>
      </c>
      <c r="I5" s="44">
        <v>3262155</v>
      </c>
      <c r="J5" s="43">
        <v>3149095</v>
      </c>
      <c r="K5" s="43">
        <v>3368230</v>
      </c>
      <c r="L5" s="43">
        <v>3121029</v>
      </c>
      <c r="M5" s="45">
        <v>3067764</v>
      </c>
      <c r="N5" s="45">
        <v>2740344</v>
      </c>
      <c r="O5" s="45">
        <v>2646510</v>
      </c>
      <c r="P5" s="45">
        <v>2596130</v>
      </c>
      <c r="Q5" s="45">
        <v>2507909</v>
      </c>
      <c r="R5" s="45">
        <v>2363758</v>
      </c>
    </row>
    <row r="6" spans="1:18" ht="14.1" customHeight="1" x14ac:dyDescent="0.2">
      <c r="A6" s="129"/>
      <c r="B6" s="42" t="s">
        <v>13</v>
      </c>
      <c r="C6" s="43"/>
      <c r="D6" s="43"/>
      <c r="E6" s="43">
        <v>3124148</v>
      </c>
      <c r="F6" s="43">
        <v>3642149</v>
      </c>
      <c r="G6" s="43">
        <v>3569069</v>
      </c>
      <c r="H6" s="43">
        <v>3157085</v>
      </c>
      <c r="I6" s="44">
        <v>3187398</v>
      </c>
      <c r="J6" s="43">
        <v>3020036</v>
      </c>
      <c r="K6" s="43">
        <v>3306342</v>
      </c>
      <c r="L6" s="43">
        <v>3048399</v>
      </c>
      <c r="M6" s="45">
        <v>3002153</v>
      </c>
      <c r="N6" s="45">
        <v>2670269</v>
      </c>
      <c r="O6" s="45">
        <v>2573398</v>
      </c>
      <c r="P6" s="45">
        <v>2526609</v>
      </c>
      <c r="Q6" s="45">
        <v>2420619</v>
      </c>
      <c r="R6" s="45">
        <v>2281142</v>
      </c>
    </row>
    <row r="7" spans="1:18" ht="14.1" customHeight="1" x14ac:dyDescent="0.2">
      <c r="A7" s="129"/>
      <c r="B7" s="42" t="s">
        <v>14</v>
      </c>
      <c r="C7" s="44">
        <f t="shared" ref="C7:K7" si="0">+C5-C6</f>
        <v>0</v>
      </c>
      <c r="D7" s="44">
        <f t="shared" si="0"/>
        <v>0</v>
      </c>
      <c r="E7" s="44">
        <f t="shared" si="0"/>
        <v>171156</v>
      </c>
      <c r="F7" s="44">
        <f t="shared" si="0"/>
        <v>122056</v>
      </c>
      <c r="G7" s="44">
        <f t="shared" si="0"/>
        <v>196351</v>
      </c>
      <c r="H7" s="44">
        <f t="shared" si="0"/>
        <v>141895</v>
      </c>
      <c r="I7" s="44">
        <f t="shared" si="0"/>
        <v>74757</v>
      </c>
      <c r="J7" s="44">
        <f t="shared" si="0"/>
        <v>129059</v>
      </c>
      <c r="K7" s="44">
        <f t="shared" si="0"/>
        <v>61888</v>
      </c>
      <c r="L7" s="44">
        <f>+L5-L6</f>
        <v>72630</v>
      </c>
      <c r="M7" s="44">
        <f>+M5-M6</f>
        <v>65611</v>
      </c>
      <c r="N7" s="44">
        <f>+N5-N6</f>
        <v>70075</v>
      </c>
      <c r="O7" s="44">
        <f>+O5-O6</f>
        <v>73112</v>
      </c>
      <c r="P7" s="44">
        <v>69521</v>
      </c>
      <c r="Q7" s="44">
        <v>87290</v>
      </c>
      <c r="R7" s="44">
        <v>82616</v>
      </c>
    </row>
    <row r="8" spans="1:18" ht="14.1" customHeight="1" x14ac:dyDescent="0.2">
      <c r="A8" s="129"/>
      <c r="B8" s="42" t="s">
        <v>15</v>
      </c>
      <c r="C8" s="43"/>
      <c r="D8" s="43"/>
      <c r="E8" s="43">
        <v>0</v>
      </c>
      <c r="F8" s="43">
        <v>56</v>
      </c>
      <c r="G8" s="43">
        <v>0</v>
      </c>
      <c r="H8" s="43">
        <v>7845</v>
      </c>
      <c r="I8" s="44">
        <v>9</v>
      </c>
      <c r="J8" s="43">
        <v>59407</v>
      </c>
      <c r="K8" s="43">
        <v>0</v>
      </c>
      <c r="L8" s="44">
        <v>7654</v>
      </c>
      <c r="M8" s="45">
        <v>220</v>
      </c>
      <c r="N8" s="45">
        <v>5040</v>
      </c>
      <c r="O8" s="45">
        <v>6485</v>
      </c>
      <c r="P8" s="45">
        <v>0</v>
      </c>
      <c r="Q8" s="45">
        <v>0</v>
      </c>
      <c r="R8" s="45">
        <v>0</v>
      </c>
    </row>
    <row r="9" spans="1:18" ht="14.1" customHeight="1" x14ac:dyDescent="0.2">
      <c r="A9" s="129"/>
      <c r="B9" s="42" t="s">
        <v>16</v>
      </c>
      <c r="C9" s="44">
        <f t="shared" ref="C9:K9" si="1">+C7-C8</f>
        <v>0</v>
      </c>
      <c r="D9" s="44">
        <f t="shared" si="1"/>
        <v>0</v>
      </c>
      <c r="E9" s="44">
        <f t="shared" si="1"/>
        <v>171156</v>
      </c>
      <c r="F9" s="44">
        <f t="shared" si="1"/>
        <v>122000</v>
      </c>
      <c r="G9" s="44">
        <f t="shared" si="1"/>
        <v>196351</v>
      </c>
      <c r="H9" s="44">
        <f t="shared" si="1"/>
        <v>134050</v>
      </c>
      <c r="I9" s="44">
        <f t="shared" si="1"/>
        <v>74748</v>
      </c>
      <c r="J9" s="44">
        <f t="shared" si="1"/>
        <v>69652</v>
      </c>
      <c r="K9" s="44">
        <f t="shared" si="1"/>
        <v>61888</v>
      </c>
      <c r="L9" s="44">
        <f>+L7-L8</f>
        <v>64976</v>
      </c>
      <c r="M9" s="44">
        <f>+M7-M8</f>
        <v>65391</v>
      </c>
      <c r="N9" s="44">
        <f>+N7-N8</f>
        <v>65035</v>
      </c>
      <c r="O9" s="44">
        <f>+O7-O8</f>
        <v>66627</v>
      </c>
      <c r="P9" s="44">
        <v>69521</v>
      </c>
      <c r="Q9" s="44">
        <v>87290</v>
      </c>
      <c r="R9" s="44">
        <v>82616</v>
      </c>
    </row>
    <row r="10" spans="1:18" ht="14.1" customHeight="1" x14ac:dyDescent="0.2">
      <c r="A10" s="129"/>
      <c r="B10" s="42" t="s">
        <v>17</v>
      </c>
      <c r="C10" s="45"/>
      <c r="D10" s="45"/>
      <c r="E10" s="45">
        <v>-37627</v>
      </c>
      <c r="F10" s="45">
        <v>-49156</v>
      </c>
      <c r="G10" s="45">
        <v>74351</v>
      </c>
      <c r="H10" s="45">
        <v>-62301</v>
      </c>
      <c r="I10" s="45">
        <v>-59302</v>
      </c>
      <c r="J10" s="45">
        <v>-5096</v>
      </c>
      <c r="K10" s="45">
        <v>-7764</v>
      </c>
      <c r="L10" s="45">
        <v>3088</v>
      </c>
      <c r="M10" s="45">
        <v>-554</v>
      </c>
      <c r="N10" s="45">
        <v>-356</v>
      </c>
      <c r="O10" s="45">
        <v>1592</v>
      </c>
      <c r="P10" s="45">
        <v>2894</v>
      </c>
      <c r="Q10" s="45">
        <v>17769</v>
      </c>
      <c r="R10" s="45">
        <v>-4674</v>
      </c>
    </row>
    <row r="11" spans="1:18" ht="14.1" customHeight="1" x14ac:dyDescent="0.2">
      <c r="A11" s="129"/>
      <c r="B11" s="42" t="s">
        <v>18</v>
      </c>
      <c r="C11" s="43"/>
      <c r="D11" s="43"/>
      <c r="E11" s="43">
        <v>51321</v>
      </c>
      <c r="F11" s="43">
        <v>174860</v>
      </c>
      <c r="G11" s="43">
        <v>100227</v>
      </c>
      <c r="H11" s="43">
        <v>79294</v>
      </c>
      <c r="I11" s="44">
        <v>71728</v>
      </c>
      <c r="J11" s="43">
        <v>82691</v>
      </c>
      <c r="K11" s="43">
        <v>66345</v>
      </c>
      <c r="L11" s="44">
        <v>684</v>
      </c>
      <c r="M11" s="45">
        <v>144</v>
      </c>
      <c r="N11" s="45">
        <v>35416</v>
      </c>
      <c r="O11" s="45">
        <v>20852</v>
      </c>
      <c r="P11" s="45">
        <v>56815</v>
      </c>
      <c r="Q11" s="45">
        <v>175568</v>
      </c>
      <c r="R11" s="45">
        <v>71987</v>
      </c>
    </row>
    <row r="12" spans="1:18" ht="14.1" customHeight="1" x14ac:dyDescent="0.2">
      <c r="A12" s="129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660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29"/>
      <c r="B13" s="42" t="s">
        <v>20</v>
      </c>
      <c r="C13" s="43"/>
      <c r="D13" s="43"/>
      <c r="E13" s="43">
        <v>300000</v>
      </c>
      <c r="F13" s="43">
        <v>210000</v>
      </c>
      <c r="G13" s="43">
        <v>227577</v>
      </c>
      <c r="H13" s="43">
        <v>74935</v>
      </c>
      <c r="I13" s="44">
        <v>150432</v>
      </c>
      <c r="J13" s="43">
        <v>68358</v>
      </c>
      <c r="K13" s="43">
        <v>70213</v>
      </c>
      <c r="L13" s="44">
        <v>61576</v>
      </c>
      <c r="M13" s="45">
        <v>28462</v>
      </c>
      <c r="N13" s="45">
        <v>0</v>
      </c>
      <c r="O13" s="45">
        <v>0</v>
      </c>
      <c r="P13" s="45">
        <v>109917</v>
      </c>
      <c r="Q13" s="45">
        <v>111037</v>
      </c>
      <c r="R13" s="45">
        <v>0</v>
      </c>
    </row>
    <row r="14" spans="1:18" ht="14.1" customHeight="1" x14ac:dyDescent="0.2">
      <c r="A14" s="129"/>
      <c r="B14" s="42" t="s">
        <v>21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-286306</v>
      </c>
      <c r="F14" s="44">
        <f t="shared" si="2"/>
        <v>-84296</v>
      </c>
      <c r="G14" s="44">
        <f t="shared" si="2"/>
        <v>-52999</v>
      </c>
      <c r="H14" s="44">
        <f t="shared" si="2"/>
        <v>-57942</v>
      </c>
      <c r="I14" s="44">
        <f t="shared" si="2"/>
        <v>-138006</v>
      </c>
      <c r="J14" s="44">
        <f t="shared" si="2"/>
        <v>9237</v>
      </c>
      <c r="K14" s="44">
        <f t="shared" si="2"/>
        <v>-11632</v>
      </c>
      <c r="L14" s="44">
        <f t="shared" si="2"/>
        <v>-57804</v>
      </c>
      <c r="M14" s="44">
        <f t="shared" si="2"/>
        <v>-28872</v>
      </c>
      <c r="N14" s="44">
        <f t="shared" si="2"/>
        <v>35720</v>
      </c>
      <c r="O14" s="44">
        <f t="shared" si="2"/>
        <v>22444</v>
      </c>
      <c r="P14" s="44">
        <f t="shared" si="2"/>
        <v>-50208</v>
      </c>
      <c r="Q14" s="44">
        <f t="shared" si="2"/>
        <v>82300</v>
      </c>
      <c r="R14" s="44">
        <f t="shared" si="2"/>
        <v>67313</v>
      </c>
    </row>
    <row r="15" spans="1:18" ht="14.1" customHeight="1" x14ac:dyDescent="0.2">
      <c r="A15" s="129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9.8781364075778786</v>
      </c>
      <c r="F15" s="46">
        <f t="shared" si="3"/>
        <v>6.5943058709321374</v>
      </c>
      <c r="G15" s="46">
        <f t="shared" si="3"/>
        <v>10.825322580289468</v>
      </c>
      <c r="H15" s="46">
        <f t="shared" si="3"/>
        <v>7.5389587857130405</v>
      </c>
      <c r="I15" s="46">
        <f t="shared" si="3"/>
        <v>4.1411175499440445</v>
      </c>
      <c r="J15" s="46">
        <f t="shared" si="3"/>
        <v>3.8575670942637164</v>
      </c>
      <c r="K15" s="46">
        <f t="shared" si="3"/>
        <v>3.4257164539893532</v>
      </c>
      <c r="L15" s="46">
        <f t="shared" si="3"/>
        <v>3.5896418810704622</v>
      </c>
      <c r="M15" s="46">
        <f t="shared" si="3"/>
        <v>3.6911098053094946</v>
      </c>
      <c r="N15" s="46">
        <f t="shared" si="3"/>
        <v>3.6465695556438984</v>
      </c>
      <c r="O15" s="46">
        <f>+O9/O19*100</f>
        <v>4.0868389640565255</v>
      </c>
      <c r="P15" s="46">
        <f>+P9/P19*100</f>
        <v>4.7060838391127344</v>
      </c>
      <c r="Q15" s="46">
        <f>+Q9/Q19*100</f>
        <v>6.4817221228029798</v>
      </c>
      <c r="R15" s="46">
        <f>+R9/R19*100</f>
        <v>6.2205878145268523</v>
      </c>
    </row>
    <row r="16" spans="1:18" ht="14.1" customHeight="1" x14ac:dyDescent="0.2">
      <c r="A16" s="130" t="s">
        <v>23</v>
      </c>
      <c r="B16" s="130"/>
      <c r="C16" s="61"/>
      <c r="D16" s="47"/>
      <c r="E16" s="47">
        <v>395332</v>
      </c>
      <c r="F16" s="47">
        <v>375918</v>
      </c>
      <c r="G16" s="47">
        <v>378243</v>
      </c>
      <c r="H16" s="47">
        <v>352359</v>
      </c>
      <c r="I16" s="61">
        <v>353255</v>
      </c>
      <c r="J16" s="47">
        <v>358904</v>
      </c>
      <c r="K16" s="47">
        <v>361998</v>
      </c>
      <c r="L16" s="61">
        <v>351050</v>
      </c>
      <c r="M16" s="47">
        <v>320990</v>
      </c>
      <c r="N16" s="47">
        <v>326591</v>
      </c>
      <c r="O16" s="47">
        <v>337637</v>
      </c>
      <c r="P16" s="47">
        <v>306802</v>
      </c>
      <c r="Q16" s="47">
        <v>293179</v>
      </c>
      <c r="R16" s="47">
        <v>292111</v>
      </c>
    </row>
    <row r="17" spans="1:18" ht="14.1" customHeight="1" x14ac:dyDescent="0.2">
      <c r="A17" s="130" t="s">
        <v>24</v>
      </c>
      <c r="B17" s="130"/>
      <c r="C17" s="61"/>
      <c r="D17" s="47"/>
      <c r="E17" s="47">
        <v>1610602</v>
      </c>
      <c r="F17" s="47">
        <v>1733751</v>
      </c>
      <c r="G17" s="47">
        <v>1696530</v>
      </c>
      <c r="H17" s="47">
        <v>1669466</v>
      </c>
      <c r="I17" s="61">
        <v>1695268</v>
      </c>
      <c r="J17" s="47">
        <v>1692222</v>
      </c>
      <c r="K17" s="47">
        <v>1693978</v>
      </c>
      <c r="L17" s="61">
        <v>1700674</v>
      </c>
      <c r="M17" s="47">
        <v>1671732</v>
      </c>
      <c r="N17" s="47">
        <v>1681144</v>
      </c>
      <c r="O17" s="47">
        <v>1525480</v>
      </c>
      <c r="P17" s="47">
        <v>1382821</v>
      </c>
      <c r="Q17" s="47">
        <v>1257827</v>
      </c>
      <c r="R17" s="47">
        <v>1237609</v>
      </c>
    </row>
    <row r="18" spans="1:18" ht="14.1" customHeight="1" x14ac:dyDescent="0.2">
      <c r="A18" s="130" t="s">
        <v>25</v>
      </c>
      <c r="B18" s="130"/>
      <c r="C18" s="61"/>
      <c r="D18" s="47"/>
      <c r="E18" s="47">
        <v>520921</v>
      </c>
      <c r="F18" s="47">
        <v>495571</v>
      </c>
      <c r="G18" s="47">
        <v>498471</v>
      </c>
      <c r="H18" s="47">
        <v>463693</v>
      </c>
      <c r="I18" s="61">
        <v>464697</v>
      </c>
      <c r="J18" s="47">
        <v>472192</v>
      </c>
      <c r="K18" s="47">
        <v>476112</v>
      </c>
      <c r="L18" s="61">
        <v>461547</v>
      </c>
      <c r="M18" s="47">
        <v>421378</v>
      </c>
      <c r="N18" s="47">
        <v>428904</v>
      </c>
      <c r="O18" s="47">
        <v>443569</v>
      </c>
      <c r="P18" s="47">
        <v>402942</v>
      </c>
      <c r="Q18" s="47">
        <v>384453</v>
      </c>
      <c r="R18" s="47">
        <v>382608</v>
      </c>
    </row>
    <row r="19" spans="1:18" ht="14.1" customHeight="1" x14ac:dyDescent="0.2">
      <c r="A19" s="130" t="s">
        <v>26</v>
      </c>
      <c r="B19" s="130"/>
      <c r="C19" s="61"/>
      <c r="D19" s="47"/>
      <c r="E19" s="47">
        <v>1732675</v>
      </c>
      <c r="F19" s="47">
        <v>1850081</v>
      </c>
      <c r="G19" s="47">
        <v>1813812</v>
      </c>
      <c r="H19" s="47">
        <v>1778097</v>
      </c>
      <c r="I19" s="61">
        <v>1805020</v>
      </c>
      <c r="J19" s="47">
        <v>1805594</v>
      </c>
      <c r="K19" s="47">
        <v>1806571</v>
      </c>
      <c r="L19" s="61">
        <v>1810097</v>
      </c>
      <c r="M19" s="47">
        <v>1771581</v>
      </c>
      <c r="N19" s="47">
        <v>1783457</v>
      </c>
      <c r="O19" s="47">
        <v>1630282</v>
      </c>
      <c r="P19" s="47">
        <v>1477258</v>
      </c>
      <c r="Q19" s="47">
        <v>1346710</v>
      </c>
      <c r="R19" s="47">
        <v>1328106</v>
      </c>
    </row>
    <row r="20" spans="1:18" ht="14.1" customHeight="1" x14ac:dyDescent="0.2">
      <c r="A20" s="130" t="s">
        <v>27</v>
      </c>
      <c r="B20" s="130"/>
      <c r="C20" s="62"/>
      <c r="D20" s="48"/>
      <c r="E20" s="48">
        <v>0.25</v>
      </c>
      <c r="F20" s="48">
        <v>0.24</v>
      </c>
      <c r="G20" s="48">
        <v>0.23</v>
      </c>
      <c r="H20" s="48">
        <v>0.22</v>
      </c>
      <c r="I20" s="63">
        <v>0.21</v>
      </c>
      <c r="J20" s="48">
        <v>0.21</v>
      </c>
      <c r="K20" s="48">
        <v>0.21</v>
      </c>
      <c r="L20" s="63">
        <v>0.21</v>
      </c>
      <c r="M20" s="48">
        <v>0.2</v>
      </c>
      <c r="N20" s="48">
        <v>0.2</v>
      </c>
      <c r="O20" s="48">
        <v>0.2</v>
      </c>
      <c r="P20" s="48">
        <v>0.21</v>
      </c>
      <c r="Q20" s="48">
        <v>0.22</v>
      </c>
      <c r="R20" s="48">
        <v>0.23</v>
      </c>
    </row>
    <row r="21" spans="1:18" ht="14.1" customHeight="1" x14ac:dyDescent="0.2">
      <c r="A21" s="130" t="s">
        <v>28</v>
      </c>
      <c r="B21" s="130"/>
      <c r="C21" s="64"/>
      <c r="D21" s="49"/>
      <c r="E21" s="49">
        <v>77.5</v>
      </c>
      <c r="F21" s="49">
        <v>80.8</v>
      </c>
      <c r="G21" s="49">
        <v>86.1</v>
      </c>
      <c r="H21" s="49">
        <v>84.9</v>
      </c>
      <c r="I21" s="65">
        <v>82.4</v>
      </c>
      <c r="J21" s="49">
        <v>82.1</v>
      </c>
      <c r="K21" s="49">
        <v>83.5</v>
      </c>
      <c r="L21" s="65">
        <v>83.2</v>
      </c>
      <c r="M21" s="49">
        <v>83.5</v>
      </c>
      <c r="N21" s="49">
        <v>81.5</v>
      </c>
      <c r="O21" s="49">
        <v>81.5</v>
      </c>
      <c r="P21" s="49">
        <v>86.1</v>
      </c>
      <c r="Q21" s="49">
        <v>87.4</v>
      </c>
      <c r="R21" s="49">
        <v>90.6</v>
      </c>
    </row>
    <row r="22" spans="1:18" ht="14.1" customHeight="1" x14ac:dyDescent="0.2">
      <c r="A22" s="130" t="s">
        <v>29</v>
      </c>
      <c r="B22" s="130"/>
      <c r="C22" s="64"/>
      <c r="D22" s="49"/>
      <c r="E22" s="49">
        <v>10.6</v>
      </c>
      <c r="F22" s="49">
        <v>12.9</v>
      </c>
      <c r="G22" s="49">
        <v>14.4</v>
      </c>
      <c r="H22" s="49">
        <v>16.3</v>
      </c>
      <c r="I22" s="65">
        <v>16.2</v>
      </c>
      <c r="J22" s="49">
        <v>17.2</v>
      </c>
      <c r="K22" s="49">
        <v>18.5</v>
      </c>
      <c r="L22" s="65">
        <v>18.8</v>
      </c>
      <c r="M22" s="49">
        <v>19.8</v>
      </c>
      <c r="N22" s="49">
        <v>19.600000000000001</v>
      </c>
      <c r="O22" s="49">
        <v>21.3</v>
      </c>
      <c r="P22" s="49">
        <v>21</v>
      </c>
      <c r="Q22" s="49">
        <v>20.2</v>
      </c>
      <c r="R22" s="49">
        <v>21.6</v>
      </c>
    </row>
    <row r="23" spans="1:18" ht="14.1" customHeight="1" x14ac:dyDescent="0.2">
      <c r="A23" s="130" t="s">
        <v>30</v>
      </c>
      <c r="B23" s="130"/>
      <c r="C23" s="64"/>
      <c r="D23" s="49"/>
      <c r="E23" s="49">
        <v>9</v>
      </c>
      <c r="F23" s="49">
        <v>10.3</v>
      </c>
      <c r="G23" s="49">
        <v>12.1</v>
      </c>
      <c r="H23" s="49">
        <v>12.5</v>
      </c>
      <c r="I23" s="65">
        <v>12.9</v>
      </c>
      <c r="J23" s="49">
        <v>14.4</v>
      </c>
      <c r="K23" s="49">
        <v>15</v>
      </c>
      <c r="L23" s="65">
        <v>14.3</v>
      </c>
      <c r="M23" s="49">
        <v>15.2</v>
      </c>
      <c r="N23" s="49">
        <v>14.1</v>
      </c>
      <c r="O23" s="49">
        <v>16</v>
      </c>
      <c r="P23" s="49">
        <v>15</v>
      </c>
      <c r="Q23" s="49">
        <v>16</v>
      </c>
      <c r="R23" s="49">
        <v>16.2</v>
      </c>
    </row>
    <row r="24" spans="1:18" ht="14.1" customHeight="1" x14ac:dyDescent="0.2">
      <c r="A24" s="130" t="s">
        <v>185</v>
      </c>
      <c r="B24" s="130"/>
      <c r="C24" s="64"/>
      <c r="D24" s="49"/>
      <c r="E24" s="49">
        <v>9.1</v>
      </c>
      <c r="F24" s="49">
        <v>9.3000000000000007</v>
      </c>
      <c r="G24" s="49">
        <v>10</v>
      </c>
      <c r="H24" s="49">
        <v>10.9</v>
      </c>
      <c r="I24" s="65">
        <v>11.5</v>
      </c>
      <c r="J24" s="49">
        <v>11.9</v>
      </c>
      <c r="K24" s="49">
        <v>12.4</v>
      </c>
      <c r="L24" s="65">
        <v>12.7</v>
      </c>
      <c r="M24" s="49">
        <v>12.9</v>
      </c>
      <c r="N24" s="49">
        <v>12.8</v>
      </c>
      <c r="O24" s="49">
        <v>13.4</v>
      </c>
      <c r="P24" s="49">
        <v>13.3</v>
      </c>
      <c r="Q24" s="49">
        <v>13.8</v>
      </c>
      <c r="R24" s="49">
        <v>13.7</v>
      </c>
    </row>
    <row r="25" spans="1:18" ht="14.1" customHeight="1" x14ac:dyDescent="0.2">
      <c r="A25" s="128" t="s">
        <v>186</v>
      </c>
      <c r="B25" s="128"/>
      <c r="C25" s="44">
        <f t="shared" ref="C25:Q25" si="4">SUM(C26:C28)</f>
        <v>0</v>
      </c>
      <c r="D25" s="44">
        <f t="shared" si="4"/>
        <v>0</v>
      </c>
      <c r="E25" s="44">
        <f t="shared" si="4"/>
        <v>1264941</v>
      </c>
      <c r="F25" s="44">
        <f t="shared" si="4"/>
        <v>1264508</v>
      </c>
      <c r="G25" s="44">
        <f t="shared" si="4"/>
        <v>1036247</v>
      </c>
      <c r="H25" s="44">
        <f t="shared" si="4"/>
        <v>931536</v>
      </c>
      <c r="I25" s="44">
        <f t="shared" si="4"/>
        <v>822242</v>
      </c>
      <c r="J25" s="44">
        <f t="shared" si="4"/>
        <v>763726</v>
      </c>
      <c r="K25" s="44">
        <f t="shared" si="4"/>
        <v>711558</v>
      </c>
      <c r="L25" s="44">
        <f t="shared" si="4"/>
        <v>642430</v>
      </c>
      <c r="M25" s="44">
        <f t="shared" si="4"/>
        <v>656158</v>
      </c>
      <c r="N25" s="44">
        <f t="shared" si="4"/>
        <v>661335</v>
      </c>
      <c r="O25" s="44">
        <f t="shared" si="4"/>
        <v>701277</v>
      </c>
      <c r="P25" s="44">
        <f t="shared" si="4"/>
        <v>658179</v>
      </c>
      <c r="Q25" s="44">
        <f t="shared" si="4"/>
        <v>558035</v>
      </c>
      <c r="R25" s="44">
        <f>SUM(R26:R28)</f>
        <v>499027</v>
      </c>
    </row>
    <row r="26" spans="1:18" ht="14.1" customHeight="1" x14ac:dyDescent="0.15">
      <c r="A26" s="50"/>
      <c r="B26" s="2" t="s">
        <v>9</v>
      </c>
      <c r="C26" s="44"/>
      <c r="D26" s="43"/>
      <c r="E26" s="43">
        <v>486909</v>
      </c>
      <c r="F26" s="43">
        <v>451769</v>
      </c>
      <c r="G26" s="43">
        <v>324419</v>
      </c>
      <c r="H26" s="43">
        <v>328778</v>
      </c>
      <c r="I26" s="44">
        <v>250074</v>
      </c>
      <c r="J26" s="43">
        <v>264407</v>
      </c>
      <c r="K26" s="43">
        <v>260539</v>
      </c>
      <c r="L26" s="44">
        <v>199647</v>
      </c>
      <c r="M26" s="43">
        <v>171329</v>
      </c>
      <c r="N26" s="43">
        <v>206745</v>
      </c>
      <c r="O26" s="43">
        <v>227597</v>
      </c>
      <c r="P26" s="43">
        <v>174495</v>
      </c>
      <c r="Q26" s="43">
        <v>239026</v>
      </c>
      <c r="R26" s="43">
        <v>311013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39495</v>
      </c>
      <c r="F27" s="43">
        <v>41012</v>
      </c>
      <c r="G27" s="43">
        <v>36006</v>
      </c>
      <c r="H27" s="43">
        <v>29722</v>
      </c>
      <c r="I27" s="44">
        <v>25262</v>
      </c>
      <c r="J27" s="43">
        <v>20578</v>
      </c>
      <c r="K27" s="43">
        <v>15861</v>
      </c>
      <c r="L27" s="44">
        <v>11140</v>
      </c>
      <c r="M27" s="43">
        <v>6385</v>
      </c>
      <c r="N27" s="43">
        <v>5103</v>
      </c>
      <c r="O27" s="43">
        <v>23103</v>
      </c>
      <c r="P27" s="43">
        <v>41103</v>
      </c>
      <c r="Q27" s="43">
        <v>51103</v>
      </c>
      <c r="R27" s="43">
        <v>104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738537</v>
      </c>
      <c r="F28" s="43">
        <v>771727</v>
      </c>
      <c r="G28" s="43">
        <v>675822</v>
      </c>
      <c r="H28" s="43">
        <v>573036</v>
      </c>
      <c r="I28" s="44">
        <v>546906</v>
      </c>
      <c r="J28" s="43">
        <v>478741</v>
      </c>
      <c r="K28" s="43">
        <v>435158</v>
      </c>
      <c r="L28" s="44">
        <v>431643</v>
      </c>
      <c r="M28" s="43">
        <v>478444</v>
      </c>
      <c r="N28" s="43">
        <v>449487</v>
      </c>
      <c r="O28" s="43">
        <v>450577</v>
      </c>
      <c r="P28" s="43">
        <v>442581</v>
      </c>
      <c r="Q28" s="43">
        <v>267906</v>
      </c>
      <c r="R28" s="43">
        <v>187910</v>
      </c>
    </row>
    <row r="29" spans="1:18" ht="14.1" customHeight="1" x14ac:dyDescent="0.2">
      <c r="A29" s="128" t="s">
        <v>187</v>
      </c>
      <c r="B29" s="128"/>
      <c r="C29" s="44"/>
      <c r="D29" s="43"/>
      <c r="E29" s="43">
        <v>2032170</v>
      </c>
      <c r="F29" s="43">
        <v>2618238</v>
      </c>
      <c r="G29" s="43">
        <v>2941988</v>
      </c>
      <c r="H29" s="43">
        <v>3095462</v>
      </c>
      <c r="I29" s="44">
        <v>3278791</v>
      </c>
      <c r="J29" s="43">
        <v>3448473</v>
      </c>
      <c r="K29" s="43">
        <v>3623869</v>
      </c>
      <c r="L29" s="44">
        <v>3693362</v>
      </c>
      <c r="M29" s="43">
        <v>3727030</v>
      </c>
      <c r="N29" s="43">
        <v>3609944</v>
      </c>
      <c r="O29" s="43">
        <v>3533434</v>
      </c>
      <c r="P29" s="43">
        <v>3496741</v>
      </c>
      <c r="Q29" s="43">
        <v>3409188</v>
      </c>
      <c r="R29" s="43">
        <v>3223585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68000</v>
      </c>
      <c r="P30" s="43">
        <v>209200</v>
      </c>
      <c r="Q30" s="43">
        <v>447112</v>
      </c>
      <c r="R30" s="43">
        <v>609170</v>
      </c>
    </row>
    <row r="31" spans="1:18" ht="14.1" customHeight="1" x14ac:dyDescent="0.2">
      <c r="A31" s="133" t="s">
        <v>188</v>
      </c>
      <c r="B31" s="133"/>
      <c r="C31" s="44">
        <f t="shared" ref="C31:Q31" si="5">SUM(C32:C35)</f>
        <v>0</v>
      </c>
      <c r="D31" s="44">
        <f t="shared" si="5"/>
        <v>0</v>
      </c>
      <c r="E31" s="44">
        <f t="shared" si="5"/>
        <v>67746</v>
      </c>
      <c r="F31" s="44">
        <f t="shared" si="5"/>
        <v>46500</v>
      </c>
      <c r="G31" s="44">
        <f t="shared" si="5"/>
        <v>38750</v>
      </c>
      <c r="H31" s="44">
        <f t="shared" si="5"/>
        <v>31000</v>
      </c>
      <c r="I31" s="44">
        <f t="shared" si="5"/>
        <v>23250</v>
      </c>
      <c r="J31" s="44">
        <f t="shared" si="5"/>
        <v>15500</v>
      </c>
      <c r="K31" s="44">
        <f t="shared" si="5"/>
        <v>7750</v>
      </c>
      <c r="L31" s="44">
        <f t="shared" si="5"/>
        <v>0</v>
      </c>
      <c r="M31" s="44">
        <f t="shared" si="5"/>
        <v>69750</v>
      </c>
      <c r="N31" s="44">
        <f t="shared" si="5"/>
        <v>68408</v>
      </c>
      <c r="O31" s="44">
        <f t="shared" si="5"/>
        <v>71056</v>
      </c>
      <c r="P31" s="44">
        <f t="shared" si="5"/>
        <v>55704</v>
      </c>
      <c r="Q31" s="44">
        <f t="shared" si="5"/>
        <v>46352</v>
      </c>
      <c r="R31" s="44">
        <f>SUM(R32:R35)</f>
        <v>23253</v>
      </c>
    </row>
    <row r="32" spans="1:18" ht="14.1" customHeight="1" x14ac:dyDescent="0.2">
      <c r="A32" s="39"/>
      <c r="B32" s="39" t="s">
        <v>5</v>
      </c>
      <c r="C32" s="44"/>
      <c r="D32" s="43"/>
      <c r="E32" s="43">
        <v>13496</v>
      </c>
      <c r="F32" s="43">
        <v>0</v>
      </c>
      <c r="G32" s="43">
        <v>0</v>
      </c>
      <c r="H32" s="43">
        <v>0</v>
      </c>
      <c r="I32" s="44">
        <v>0</v>
      </c>
      <c r="J32" s="43">
        <v>0</v>
      </c>
      <c r="K32" s="43">
        <v>0</v>
      </c>
      <c r="L32" s="44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1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7</v>
      </c>
      <c r="C34" s="44"/>
      <c r="D34" s="43"/>
      <c r="E34" s="43">
        <v>54250</v>
      </c>
      <c r="F34" s="43">
        <v>46500</v>
      </c>
      <c r="G34" s="43">
        <v>38750</v>
      </c>
      <c r="H34" s="43">
        <v>31000</v>
      </c>
      <c r="I34" s="44">
        <v>23250</v>
      </c>
      <c r="J34" s="43">
        <v>15500</v>
      </c>
      <c r="K34" s="43">
        <v>7750</v>
      </c>
      <c r="L34" s="44">
        <v>0</v>
      </c>
      <c r="M34" s="43">
        <v>69750</v>
      </c>
      <c r="N34" s="43">
        <v>68408</v>
      </c>
      <c r="O34" s="43">
        <v>71056</v>
      </c>
      <c r="P34" s="43">
        <v>55704</v>
      </c>
      <c r="Q34" s="43">
        <v>46352</v>
      </c>
      <c r="R34" s="43">
        <v>23250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1</v>
      </c>
    </row>
    <row r="36" spans="1:18" ht="14.1" customHeight="1" x14ac:dyDescent="0.2">
      <c r="A36" s="128" t="s">
        <v>189</v>
      </c>
      <c r="B36" s="128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1</v>
      </c>
    </row>
    <row r="37" spans="1:18" ht="14.1" customHeight="1" x14ac:dyDescent="0.2">
      <c r="A37" s="128" t="s">
        <v>190</v>
      </c>
      <c r="B37" s="128"/>
      <c r="C37" s="44"/>
      <c r="D37" s="43"/>
      <c r="E37" s="43">
        <v>102650</v>
      </c>
      <c r="F37" s="43">
        <v>127650</v>
      </c>
      <c r="G37" s="43">
        <v>130650</v>
      </c>
      <c r="H37" s="43">
        <v>132548</v>
      </c>
      <c r="I37" s="44">
        <v>133661</v>
      </c>
      <c r="J37" s="43">
        <v>134011</v>
      </c>
      <c r="K37" s="43">
        <v>134103</v>
      </c>
      <c r="L37" s="44">
        <v>134478</v>
      </c>
      <c r="M37" s="43">
        <v>13712</v>
      </c>
      <c r="N37" s="43">
        <v>134774</v>
      </c>
      <c r="O37" s="43">
        <v>104798</v>
      </c>
      <c r="P37" s="43">
        <v>104800</v>
      </c>
      <c r="Q37" s="43">
        <v>104819</v>
      </c>
      <c r="R37" s="43">
        <v>104821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  <mergeCell ref="A19:B19"/>
    <mergeCell ref="A4:B4"/>
    <mergeCell ref="A5:A15"/>
    <mergeCell ref="A16:B16"/>
    <mergeCell ref="A17:B17"/>
    <mergeCell ref="A18:B18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193</v>
      </c>
      <c r="Q1" s="37" t="s">
        <v>193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28" t="s">
        <v>73</v>
      </c>
      <c r="B4" s="128"/>
      <c r="C4" s="40"/>
      <c r="D4" s="40"/>
      <c r="E4" s="40">
        <v>2800</v>
      </c>
      <c r="F4" s="40">
        <v>2737</v>
      </c>
      <c r="G4" s="40">
        <v>2747</v>
      </c>
      <c r="H4" s="40">
        <v>2815</v>
      </c>
      <c r="I4" s="40">
        <v>2723</v>
      </c>
      <c r="J4" s="40">
        <v>2633</v>
      </c>
      <c r="K4" s="40">
        <v>2589</v>
      </c>
      <c r="L4" s="40">
        <v>2563</v>
      </c>
      <c r="M4" s="40">
        <v>2491</v>
      </c>
      <c r="N4" s="40">
        <v>2416</v>
      </c>
      <c r="O4" s="40">
        <v>2318</v>
      </c>
      <c r="P4" s="40">
        <v>2233</v>
      </c>
      <c r="Q4" s="40">
        <v>2146</v>
      </c>
      <c r="R4" s="40">
        <v>2066</v>
      </c>
    </row>
    <row r="5" spans="1:18" ht="14.1" customHeight="1" x14ac:dyDescent="0.2">
      <c r="A5" s="129" t="s">
        <v>4</v>
      </c>
      <c r="B5" s="42" t="s">
        <v>12</v>
      </c>
      <c r="C5" s="43"/>
      <c r="D5" s="43"/>
      <c r="E5" s="43">
        <v>3522611</v>
      </c>
      <c r="F5" s="43">
        <v>3345434</v>
      </c>
      <c r="G5" s="43">
        <v>3492905</v>
      </c>
      <c r="H5" s="43">
        <v>4230658</v>
      </c>
      <c r="I5" s="44">
        <v>4320558</v>
      </c>
      <c r="J5" s="43">
        <v>3930832</v>
      </c>
      <c r="K5" s="43">
        <v>3847324</v>
      </c>
      <c r="L5" s="43">
        <v>3742032</v>
      </c>
      <c r="M5" s="45">
        <v>4440442</v>
      </c>
      <c r="N5" s="45">
        <v>4922494</v>
      </c>
      <c r="O5" s="45">
        <v>3972584</v>
      </c>
      <c r="P5" s="45">
        <v>3626063</v>
      </c>
      <c r="Q5" s="45">
        <v>4548197</v>
      </c>
      <c r="R5" s="45">
        <v>4864414</v>
      </c>
    </row>
    <row r="6" spans="1:18" ht="14.1" customHeight="1" x14ac:dyDescent="0.2">
      <c r="A6" s="129"/>
      <c r="B6" s="42" t="s">
        <v>13</v>
      </c>
      <c r="C6" s="43"/>
      <c r="D6" s="43"/>
      <c r="E6" s="43">
        <v>3346074</v>
      </c>
      <c r="F6" s="43">
        <v>3107940</v>
      </c>
      <c r="G6" s="43">
        <v>3300956</v>
      </c>
      <c r="H6" s="43">
        <v>4004621</v>
      </c>
      <c r="I6" s="44">
        <v>4083432</v>
      </c>
      <c r="J6" s="43">
        <v>3761000</v>
      </c>
      <c r="K6" s="43">
        <v>3672576</v>
      </c>
      <c r="L6" s="43">
        <v>3616341</v>
      </c>
      <c r="M6" s="45">
        <v>4132192</v>
      </c>
      <c r="N6" s="45">
        <v>4578811</v>
      </c>
      <c r="O6" s="45">
        <v>3842772</v>
      </c>
      <c r="P6" s="45">
        <v>3482443</v>
      </c>
      <c r="Q6" s="45">
        <v>4450487</v>
      </c>
      <c r="R6" s="45">
        <v>4701151</v>
      </c>
    </row>
    <row r="7" spans="1:18" ht="14.1" customHeight="1" x14ac:dyDescent="0.2">
      <c r="A7" s="129"/>
      <c r="B7" s="42" t="s">
        <v>14</v>
      </c>
      <c r="C7" s="44">
        <f>+C5-C6</f>
        <v>0</v>
      </c>
      <c r="D7" s="44">
        <f>+D5-D6</f>
        <v>0</v>
      </c>
      <c r="E7" s="44">
        <f t="shared" ref="E7:K7" si="0">+E5-E6</f>
        <v>176537</v>
      </c>
      <c r="F7" s="44">
        <f t="shared" si="0"/>
        <v>237494</v>
      </c>
      <c r="G7" s="44">
        <f t="shared" si="0"/>
        <v>191949</v>
      </c>
      <c r="H7" s="44">
        <f t="shared" si="0"/>
        <v>226037</v>
      </c>
      <c r="I7" s="44">
        <f t="shared" si="0"/>
        <v>237126</v>
      </c>
      <c r="J7" s="44">
        <f t="shared" si="0"/>
        <v>169832</v>
      </c>
      <c r="K7" s="44">
        <f t="shared" si="0"/>
        <v>174748</v>
      </c>
      <c r="L7" s="44">
        <f>+L5-L6</f>
        <v>125691</v>
      </c>
      <c r="M7" s="44">
        <f>+M5-M6</f>
        <v>308250</v>
      </c>
      <c r="N7" s="44">
        <f>+N5-N6</f>
        <v>343683</v>
      </c>
      <c r="O7" s="44">
        <f>+O5-O6</f>
        <v>129812</v>
      </c>
      <c r="P7" s="44">
        <v>143620</v>
      </c>
      <c r="Q7" s="44">
        <v>97710</v>
      </c>
      <c r="R7" s="44">
        <v>163263</v>
      </c>
    </row>
    <row r="8" spans="1:18" ht="14.1" customHeight="1" x14ac:dyDescent="0.2">
      <c r="A8" s="129"/>
      <c r="B8" s="42" t="s">
        <v>15</v>
      </c>
      <c r="C8" s="43"/>
      <c r="D8" s="43"/>
      <c r="E8" s="43">
        <v>25</v>
      </c>
      <c r="F8" s="43">
        <v>564</v>
      </c>
      <c r="G8" s="43">
        <v>256</v>
      </c>
      <c r="H8" s="43">
        <v>2992</v>
      </c>
      <c r="I8" s="44">
        <v>1327</v>
      </c>
      <c r="J8" s="43">
        <v>39</v>
      </c>
      <c r="K8" s="43">
        <v>132</v>
      </c>
      <c r="L8" s="44">
        <v>849</v>
      </c>
      <c r="M8" s="45">
        <v>23229</v>
      </c>
      <c r="N8" s="45">
        <v>169036</v>
      </c>
      <c r="O8" s="45">
        <v>2755</v>
      </c>
      <c r="P8" s="45">
        <v>0</v>
      </c>
      <c r="Q8" s="45">
        <v>18659</v>
      </c>
      <c r="R8" s="45">
        <v>106</v>
      </c>
    </row>
    <row r="9" spans="1:18" ht="14.1" customHeight="1" x14ac:dyDescent="0.2">
      <c r="A9" s="129"/>
      <c r="B9" s="42" t="s">
        <v>16</v>
      </c>
      <c r="C9" s="44">
        <f>+C7-C8</f>
        <v>0</v>
      </c>
      <c r="D9" s="44">
        <f>+D7-D8</f>
        <v>0</v>
      </c>
      <c r="E9" s="44">
        <f t="shared" ref="E9:K9" si="1">+E7-E8</f>
        <v>176512</v>
      </c>
      <c r="F9" s="44">
        <f t="shared" si="1"/>
        <v>236930</v>
      </c>
      <c r="G9" s="44">
        <f t="shared" si="1"/>
        <v>191693</v>
      </c>
      <c r="H9" s="44">
        <f t="shared" si="1"/>
        <v>223045</v>
      </c>
      <c r="I9" s="44">
        <f t="shared" si="1"/>
        <v>235799</v>
      </c>
      <c r="J9" s="44">
        <f t="shared" si="1"/>
        <v>169793</v>
      </c>
      <c r="K9" s="44">
        <f t="shared" si="1"/>
        <v>174616</v>
      </c>
      <c r="L9" s="44">
        <f>+L7-L8</f>
        <v>124842</v>
      </c>
      <c r="M9" s="44">
        <f>+M7-M8</f>
        <v>285021</v>
      </c>
      <c r="N9" s="44">
        <f>+N7-N8</f>
        <v>174647</v>
      </c>
      <c r="O9" s="44">
        <f>+O7-O8</f>
        <v>127057</v>
      </c>
      <c r="P9" s="44">
        <v>143620</v>
      </c>
      <c r="Q9" s="44">
        <v>79051</v>
      </c>
      <c r="R9" s="44">
        <v>163157</v>
      </c>
    </row>
    <row r="10" spans="1:18" ht="14.1" customHeight="1" x14ac:dyDescent="0.2">
      <c r="A10" s="129"/>
      <c r="B10" s="42" t="s">
        <v>17</v>
      </c>
      <c r="C10" s="45"/>
      <c r="D10" s="45"/>
      <c r="E10" s="45">
        <v>42628</v>
      </c>
      <c r="F10" s="45">
        <v>60418</v>
      </c>
      <c r="G10" s="45">
        <v>-45237</v>
      </c>
      <c r="H10" s="45">
        <v>31352</v>
      </c>
      <c r="I10" s="45">
        <v>12754</v>
      </c>
      <c r="J10" s="45">
        <v>-66006</v>
      </c>
      <c r="K10" s="45">
        <v>4823</v>
      </c>
      <c r="L10" s="45">
        <v>-49774</v>
      </c>
      <c r="M10" s="45">
        <v>160179</v>
      </c>
      <c r="N10" s="45">
        <v>-110374</v>
      </c>
      <c r="O10" s="45">
        <v>-47590</v>
      </c>
      <c r="P10" s="45">
        <v>16563</v>
      </c>
      <c r="Q10" s="45">
        <v>-64569</v>
      </c>
      <c r="R10" s="45">
        <v>84106</v>
      </c>
    </row>
    <row r="11" spans="1:18" ht="14.1" customHeight="1" x14ac:dyDescent="0.2">
      <c r="A11" s="129"/>
      <c r="B11" s="42" t="s">
        <v>18</v>
      </c>
      <c r="C11" s="43"/>
      <c r="D11" s="43"/>
      <c r="E11" s="43">
        <v>100</v>
      </c>
      <c r="F11" s="43">
        <v>17700</v>
      </c>
      <c r="G11" s="43">
        <v>2044</v>
      </c>
      <c r="H11" s="43">
        <v>0</v>
      </c>
      <c r="I11" s="44">
        <v>116780</v>
      </c>
      <c r="J11" s="43">
        <v>0</v>
      </c>
      <c r="K11" s="43">
        <v>0</v>
      </c>
      <c r="L11" s="44">
        <v>0</v>
      </c>
      <c r="M11" s="45">
        <v>0</v>
      </c>
      <c r="N11" s="45">
        <v>188000</v>
      </c>
      <c r="O11" s="45">
        <v>4</v>
      </c>
      <c r="P11" s="45">
        <v>0</v>
      </c>
      <c r="Q11" s="45">
        <v>377430</v>
      </c>
      <c r="R11" s="45">
        <v>0</v>
      </c>
    </row>
    <row r="12" spans="1:18" ht="14.1" customHeight="1" x14ac:dyDescent="0.2">
      <c r="A12" s="129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29"/>
      <c r="B13" s="42" t="s">
        <v>20</v>
      </c>
      <c r="C13" s="43"/>
      <c r="D13" s="43"/>
      <c r="E13" s="43">
        <v>14800</v>
      </c>
      <c r="F13" s="43">
        <v>0</v>
      </c>
      <c r="G13" s="43">
        <v>0</v>
      </c>
      <c r="H13" s="43">
        <v>80000</v>
      </c>
      <c r="I13" s="44">
        <v>0</v>
      </c>
      <c r="J13" s="43">
        <v>0</v>
      </c>
      <c r="K13" s="43">
        <v>0</v>
      </c>
      <c r="L13" s="44">
        <v>75000</v>
      </c>
      <c r="M13" s="45">
        <v>62059</v>
      </c>
      <c r="N13" s="45">
        <v>68000</v>
      </c>
      <c r="O13" s="45">
        <v>81597</v>
      </c>
      <c r="P13" s="45">
        <v>131229</v>
      </c>
      <c r="Q13" s="45">
        <v>0</v>
      </c>
      <c r="R13" s="45">
        <v>44167</v>
      </c>
    </row>
    <row r="14" spans="1:18" ht="14.1" customHeight="1" x14ac:dyDescent="0.2">
      <c r="A14" s="129"/>
      <c r="B14" s="42" t="s">
        <v>21</v>
      </c>
      <c r="C14" s="44">
        <f>+C10+C11+C12-C13</f>
        <v>0</v>
      </c>
      <c r="D14" s="44">
        <f>+D10+D11+D12-D13</f>
        <v>0</v>
      </c>
      <c r="E14" s="44">
        <f t="shared" ref="E14:R14" si="2">+E10+E11+E12-E13</f>
        <v>27928</v>
      </c>
      <c r="F14" s="44">
        <f t="shared" si="2"/>
        <v>78118</v>
      </c>
      <c r="G14" s="44">
        <f t="shared" si="2"/>
        <v>-43193</v>
      </c>
      <c r="H14" s="44">
        <f t="shared" si="2"/>
        <v>-48648</v>
      </c>
      <c r="I14" s="44">
        <f t="shared" si="2"/>
        <v>129534</v>
      </c>
      <c r="J14" s="44">
        <f t="shared" si="2"/>
        <v>-66006</v>
      </c>
      <c r="K14" s="44">
        <f t="shared" si="2"/>
        <v>4823</v>
      </c>
      <c r="L14" s="44">
        <f t="shared" si="2"/>
        <v>-124774</v>
      </c>
      <c r="M14" s="44">
        <f t="shared" si="2"/>
        <v>98120</v>
      </c>
      <c r="N14" s="44">
        <f t="shared" si="2"/>
        <v>9626</v>
      </c>
      <c r="O14" s="44">
        <f t="shared" si="2"/>
        <v>-129183</v>
      </c>
      <c r="P14" s="44">
        <f t="shared" si="2"/>
        <v>-114666</v>
      </c>
      <c r="Q14" s="44">
        <f t="shared" si="2"/>
        <v>312861</v>
      </c>
      <c r="R14" s="44">
        <f t="shared" si="2"/>
        <v>39939</v>
      </c>
    </row>
    <row r="15" spans="1:18" ht="14.1" customHeight="1" x14ac:dyDescent="0.2">
      <c r="A15" s="129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10.319671757358623</v>
      </c>
      <c r="F15" s="46">
        <f t="shared" si="3"/>
        <v>12.772974966198221</v>
      </c>
      <c r="G15" s="46">
        <f t="shared" si="3"/>
        <v>10.038500653023862</v>
      </c>
      <c r="H15" s="46">
        <f t="shared" si="3"/>
        <v>11.873417640658305</v>
      </c>
      <c r="I15" s="46">
        <f t="shared" si="3"/>
        <v>11.936361409043325</v>
      </c>
      <c r="J15" s="46">
        <f t="shared" si="3"/>
        <v>8.3016954638506881</v>
      </c>
      <c r="K15" s="46">
        <f t="shared" si="3"/>
        <v>8.2475823950560603</v>
      </c>
      <c r="L15" s="46">
        <f t="shared" si="3"/>
        <v>5.871963703906129</v>
      </c>
      <c r="M15" s="46">
        <f t="shared" si="3"/>
        <v>13.456319755254659</v>
      </c>
      <c r="N15" s="46">
        <f t="shared" si="3"/>
        <v>8.3238765671581323</v>
      </c>
      <c r="O15" s="46">
        <f>+O9/O19*100</f>
        <v>6.5722956661447398</v>
      </c>
      <c r="P15" s="46">
        <f>+P9/P19*100</f>
        <v>8.0904334933356168</v>
      </c>
      <c r="Q15" s="46">
        <f>+Q9/Q19*100</f>
        <v>4.7631213143517872</v>
      </c>
      <c r="R15" s="46">
        <f>+R9/R19*100</f>
        <v>10.376396126650835</v>
      </c>
    </row>
    <row r="16" spans="1:18" ht="14.1" customHeight="1" x14ac:dyDescent="0.2">
      <c r="A16" s="130" t="s">
        <v>23</v>
      </c>
      <c r="B16" s="130"/>
      <c r="C16" s="61"/>
      <c r="D16" s="47"/>
      <c r="E16" s="47">
        <v>568856</v>
      </c>
      <c r="F16" s="47">
        <v>667279</v>
      </c>
      <c r="G16" s="47">
        <v>683065</v>
      </c>
      <c r="H16" s="47">
        <v>659687</v>
      </c>
      <c r="I16" s="61">
        <v>646047</v>
      </c>
      <c r="J16" s="47">
        <v>654438</v>
      </c>
      <c r="K16" s="47">
        <v>682987</v>
      </c>
      <c r="L16" s="61">
        <v>700053</v>
      </c>
      <c r="M16" s="47">
        <v>663893</v>
      </c>
      <c r="N16" s="47">
        <v>623476</v>
      </c>
      <c r="O16" s="47">
        <v>611898</v>
      </c>
      <c r="P16" s="47">
        <v>611293</v>
      </c>
      <c r="Q16" s="47">
        <v>556252</v>
      </c>
      <c r="R16" s="47">
        <v>555581</v>
      </c>
    </row>
    <row r="17" spans="1:18" ht="14.1" customHeight="1" x14ac:dyDescent="0.2">
      <c r="A17" s="130" t="s">
        <v>24</v>
      </c>
      <c r="B17" s="130"/>
      <c r="C17" s="61"/>
      <c r="D17" s="47"/>
      <c r="E17" s="47">
        <v>1530973</v>
      </c>
      <c r="F17" s="47">
        <v>1643344</v>
      </c>
      <c r="G17" s="47">
        <v>1692979</v>
      </c>
      <c r="H17" s="47">
        <v>1670760</v>
      </c>
      <c r="I17" s="61">
        <v>1770330</v>
      </c>
      <c r="J17" s="47">
        <v>1835824</v>
      </c>
      <c r="K17" s="47">
        <v>1906030</v>
      </c>
      <c r="L17" s="61">
        <v>1902874</v>
      </c>
      <c r="M17" s="47">
        <v>1906951</v>
      </c>
      <c r="N17" s="47">
        <v>1905039</v>
      </c>
      <c r="O17" s="47">
        <v>1739719</v>
      </c>
      <c r="P17" s="47">
        <v>1581428</v>
      </c>
      <c r="Q17" s="47">
        <v>1486246</v>
      </c>
      <c r="R17" s="47">
        <v>1396375</v>
      </c>
    </row>
    <row r="18" spans="1:18" ht="14.1" customHeight="1" x14ac:dyDescent="0.2">
      <c r="A18" s="130" t="s">
        <v>25</v>
      </c>
      <c r="B18" s="130"/>
      <c r="C18" s="61"/>
      <c r="D18" s="47"/>
      <c r="E18" s="47">
        <v>751081</v>
      </c>
      <c r="F18" s="47">
        <v>882017</v>
      </c>
      <c r="G18" s="47">
        <v>902771</v>
      </c>
      <c r="H18" s="47">
        <v>871190</v>
      </c>
      <c r="I18" s="61">
        <v>852950</v>
      </c>
      <c r="J18" s="47">
        <v>863895</v>
      </c>
      <c r="K18" s="47">
        <v>901685</v>
      </c>
      <c r="L18" s="61">
        <v>924450</v>
      </c>
      <c r="M18" s="47">
        <v>876063</v>
      </c>
      <c r="N18" s="47">
        <v>822203</v>
      </c>
      <c r="O18" s="47">
        <v>806689</v>
      </c>
      <c r="P18" s="47">
        <v>806021</v>
      </c>
      <c r="Q18" s="47">
        <v>733400</v>
      </c>
      <c r="R18" s="47">
        <v>731592</v>
      </c>
    </row>
    <row r="19" spans="1:18" ht="14.1" customHeight="1" x14ac:dyDescent="0.2">
      <c r="A19" s="130" t="s">
        <v>26</v>
      </c>
      <c r="B19" s="130"/>
      <c r="C19" s="61"/>
      <c r="D19" s="47"/>
      <c r="E19" s="47">
        <v>1710442</v>
      </c>
      <c r="F19" s="47">
        <v>1854932</v>
      </c>
      <c r="G19" s="47">
        <v>1909578</v>
      </c>
      <c r="H19" s="47">
        <v>1878524</v>
      </c>
      <c r="I19" s="61">
        <v>1975468</v>
      </c>
      <c r="J19" s="47">
        <v>2045281</v>
      </c>
      <c r="K19" s="47">
        <v>2117178</v>
      </c>
      <c r="L19" s="61">
        <v>2126069</v>
      </c>
      <c r="M19" s="47">
        <v>2118120</v>
      </c>
      <c r="N19" s="47">
        <v>2098145</v>
      </c>
      <c r="O19" s="47">
        <v>1933221</v>
      </c>
      <c r="P19" s="47">
        <v>1775183</v>
      </c>
      <c r="Q19" s="47">
        <v>1659647</v>
      </c>
      <c r="R19" s="47">
        <v>1572386</v>
      </c>
    </row>
    <row r="20" spans="1:18" ht="14.1" customHeight="1" x14ac:dyDescent="0.2">
      <c r="A20" s="130" t="s">
        <v>27</v>
      </c>
      <c r="B20" s="130"/>
      <c r="C20" s="62"/>
      <c r="D20" s="48"/>
      <c r="E20" s="48">
        <v>0.39</v>
      </c>
      <c r="F20" s="48">
        <v>0.39</v>
      </c>
      <c r="G20" s="48">
        <v>0.39</v>
      </c>
      <c r="H20" s="48">
        <v>0.4</v>
      </c>
      <c r="I20" s="63">
        <v>0.38</v>
      </c>
      <c r="J20" s="48">
        <v>0.37</v>
      </c>
      <c r="K20" s="48">
        <v>0.36</v>
      </c>
      <c r="L20" s="63">
        <v>0.36</v>
      </c>
      <c r="M20" s="48">
        <v>0.36</v>
      </c>
      <c r="N20" s="48">
        <v>0.35</v>
      </c>
      <c r="O20" s="48">
        <v>0.34</v>
      </c>
      <c r="P20" s="48">
        <v>0.36</v>
      </c>
      <c r="Q20" s="48">
        <v>0.37</v>
      </c>
      <c r="R20" s="48">
        <v>0.39</v>
      </c>
    </row>
    <row r="21" spans="1:18" ht="14.1" customHeight="1" x14ac:dyDescent="0.2">
      <c r="A21" s="130" t="s">
        <v>28</v>
      </c>
      <c r="B21" s="130"/>
      <c r="C21" s="64"/>
      <c r="D21" s="49"/>
      <c r="E21" s="49">
        <v>80.3</v>
      </c>
      <c r="F21" s="49">
        <v>80.7</v>
      </c>
      <c r="G21" s="49">
        <v>81.8</v>
      </c>
      <c r="H21" s="49">
        <v>83.9</v>
      </c>
      <c r="I21" s="65">
        <v>84.2</v>
      </c>
      <c r="J21" s="49">
        <v>84.2</v>
      </c>
      <c r="K21" s="49">
        <v>87.4</v>
      </c>
      <c r="L21" s="65">
        <v>88.2</v>
      </c>
      <c r="M21" s="49">
        <v>89.8</v>
      </c>
      <c r="N21" s="49">
        <v>89.4</v>
      </c>
      <c r="O21" s="49">
        <v>91.5</v>
      </c>
      <c r="P21" s="49">
        <v>94.9</v>
      </c>
      <c r="Q21" s="49">
        <v>95.8</v>
      </c>
      <c r="R21" s="49">
        <v>104.2</v>
      </c>
    </row>
    <row r="22" spans="1:18" ht="14.1" customHeight="1" x14ac:dyDescent="0.2">
      <c r="A22" s="130" t="s">
        <v>29</v>
      </c>
      <c r="B22" s="130"/>
      <c r="C22" s="64"/>
      <c r="D22" s="49"/>
      <c r="E22" s="49">
        <v>17.7</v>
      </c>
      <c r="F22" s="49">
        <v>17.3</v>
      </c>
      <c r="G22" s="49">
        <v>16.899999999999999</v>
      </c>
      <c r="H22" s="49">
        <v>17.3</v>
      </c>
      <c r="I22" s="65">
        <v>18.3</v>
      </c>
      <c r="J22" s="49">
        <v>19.399999999999999</v>
      </c>
      <c r="K22" s="49">
        <v>21</v>
      </c>
      <c r="L22" s="65">
        <v>20.7</v>
      </c>
      <c r="M22" s="49">
        <v>21.1</v>
      </c>
      <c r="N22" s="49">
        <v>19.100000000000001</v>
      </c>
      <c r="O22" s="49">
        <v>21.8</v>
      </c>
      <c r="P22" s="49">
        <v>23</v>
      </c>
      <c r="Q22" s="49">
        <v>19.399999999999999</v>
      </c>
      <c r="R22" s="49">
        <v>22.7</v>
      </c>
    </row>
    <row r="23" spans="1:18" ht="14.1" customHeight="1" x14ac:dyDescent="0.2">
      <c r="A23" s="130" t="s">
        <v>30</v>
      </c>
      <c r="B23" s="130"/>
      <c r="C23" s="64"/>
      <c r="D23" s="49"/>
      <c r="E23" s="49">
        <v>13</v>
      </c>
      <c r="F23" s="49">
        <v>12.1</v>
      </c>
      <c r="G23" s="49">
        <v>10.9</v>
      </c>
      <c r="H23" s="49">
        <v>11.4</v>
      </c>
      <c r="I23" s="65">
        <v>12.3</v>
      </c>
      <c r="J23" s="49">
        <v>12.7</v>
      </c>
      <c r="K23" s="49">
        <v>13.3</v>
      </c>
      <c r="L23" s="65">
        <v>12.8</v>
      </c>
      <c r="M23" s="49">
        <v>13.3</v>
      </c>
      <c r="N23" s="49">
        <v>12.6</v>
      </c>
      <c r="O23" s="49">
        <v>13</v>
      </c>
      <c r="P23" s="49">
        <v>13.9</v>
      </c>
      <c r="Q23" s="49">
        <v>15</v>
      </c>
      <c r="R23" s="49">
        <v>15.9</v>
      </c>
    </row>
    <row r="24" spans="1:18" ht="14.1" customHeight="1" x14ac:dyDescent="0.2">
      <c r="A24" s="130" t="s">
        <v>185</v>
      </c>
      <c r="B24" s="130"/>
      <c r="C24" s="64"/>
      <c r="D24" s="49"/>
      <c r="E24" s="49">
        <v>11.8</v>
      </c>
      <c r="F24" s="49">
        <v>11</v>
      </c>
      <c r="G24" s="49">
        <v>10</v>
      </c>
      <c r="H24" s="49">
        <v>9.4</v>
      </c>
      <c r="I24" s="65">
        <v>9.4</v>
      </c>
      <c r="J24" s="49">
        <v>9.9</v>
      </c>
      <c r="K24" s="49">
        <v>10.5</v>
      </c>
      <c r="L24" s="65">
        <v>10.5</v>
      </c>
      <c r="M24" s="49">
        <v>10.4</v>
      </c>
      <c r="N24" s="49">
        <v>10</v>
      </c>
      <c r="O24" s="49">
        <v>10.1</v>
      </c>
      <c r="P24" s="49">
        <v>10.199999999999999</v>
      </c>
      <c r="Q24" s="49">
        <v>10.9</v>
      </c>
      <c r="R24" s="49">
        <v>11.8</v>
      </c>
    </row>
    <row r="25" spans="1:18" ht="14.1" customHeight="1" x14ac:dyDescent="0.2">
      <c r="A25" s="128" t="s">
        <v>186</v>
      </c>
      <c r="B25" s="128"/>
      <c r="C25" s="44">
        <f>SUM(C26:C28)</f>
        <v>0</v>
      </c>
      <c r="D25" s="44">
        <f>SUM(D26:D28)</f>
        <v>0</v>
      </c>
      <c r="E25" s="44">
        <f t="shared" ref="E25:Q25" si="4">SUM(E26:E28)</f>
        <v>692301</v>
      </c>
      <c r="F25" s="44">
        <f t="shared" si="4"/>
        <v>795082</v>
      </c>
      <c r="G25" s="44">
        <f t="shared" si="4"/>
        <v>947256</v>
      </c>
      <c r="H25" s="44">
        <f t="shared" si="4"/>
        <v>869051</v>
      </c>
      <c r="I25" s="44">
        <f t="shared" si="4"/>
        <v>889853</v>
      </c>
      <c r="J25" s="44">
        <f t="shared" si="4"/>
        <v>813974</v>
      </c>
      <c r="K25" s="44">
        <f t="shared" si="4"/>
        <v>791602</v>
      </c>
      <c r="L25" s="44">
        <f t="shared" si="4"/>
        <v>669121</v>
      </c>
      <c r="M25" s="44">
        <f t="shared" si="4"/>
        <v>509740</v>
      </c>
      <c r="N25" s="44">
        <f t="shared" si="4"/>
        <v>583575</v>
      </c>
      <c r="O25" s="44">
        <f t="shared" si="4"/>
        <v>481416</v>
      </c>
      <c r="P25" s="44">
        <f t="shared" si="4"/>
        <v>228042</v>
      </c>
      <c r="Q25" s="44">
        <f t="shared" si="4"/>
        <v>688484</v>
      </c>
      <c r="R25" s="44">
        <f>SUM(R26:R28)</f>
        <v>635852</v>
      </c>
    </row>
    <row r="26" spans="1:18" ht="14.1" customHeight="1" x14ac:dyDescent="0.15">
      <c r="A26" s="50"/>
      <c r="B26" s="2" t="s">
        <v>9</v>
      </c>
      <c r="C26" s="44"/>
      <c r="D26" s="43"/>
      <c r="E26" s="43">
        <v>207392</v>
      </c>
      <c r="F26" s="43">
        <v>225092</v>
      </c>
      <c r="G26" s="43">
        <v>227136</v>
      </c>
      <c r="H26" s="43">
        <v>147136</v>
      </c>
      <c r="I26" s="44">
        <v>263916</v>
      </c>
      <c r="J26" s="43">
        <v>263916</v>
      </c>
      <c r="K26" s="43">
        <v>263916</v>
      </c>
      <c r="L26" s="44">
        <v>188916</v>
      </c>
      <c r="M26" s="43">
        <v>126857</v>
      </c>
      <c r="N26" s="43">
        <v>246857</v>
      </c>
      <c r="O26" s="43">
        <v>165264</v>
      </c>
      <c r="P26" s="43">
        <v>34035</v>
      </c>
      <c r="Q26" s="43">
        <v>411465</v>
      </c>
      <c r="R26" s="43">
        <v>367298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48858</v>
      </c>
      <c r="F27" s="43">
        <v>57842</v>
      </c>
      <c r="G27" s="43">
        <v>57842</v>
      </c>
      <c r="H27" s="43">
        <v>57842</v>
      </c>
      <c r="I27" s="44">
        <v>57842</v>
      </c>
      <c r="J27" s="43">
        <v>57842</v>
      </c>
      <c r="K27" s="43">
        <v>57842</v>
      </c>
      <c r="L27" s="44">
        <v>57842</v>
      </c>
      <c r="M27" s="43">
        <v>57842</v>
      </c>
      <c r="N27" s="43">
        <v>57842</v>
      </c>
      <c r="O27" s="43">
        <v>57842</v>
      </c>
      <c r="P27" s="43">
        <v>57842</v>
      </c>
      <c r="Q27" s="43">
        <v>57842</v>
      </c>
      <c r="R27" s="43">
        <v>57842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436051</v>
      </c>
      <c r="F28" s="43">
        <v>512148</v>
      </c>
      <c r="G28" s="43">
        <v>662278</v>
      </c>
      <c r="H28" s="43">
        <v>664073</v>
      </c>
      <c r="I28" s="44">
        <v>568095</v>
      </c>
      <c r="J28" s="43">
        <v>492216</v>
      </c>
      <c r="K28" s="43">
        <v>469844</v>
      </c>
      <c r="L28" s="44">
        <v>422363</v>
      </c>
      <c r="M28" s="43">
        <v>325041</v>
      </c>
      <c r="N28" s="43">
        <v>278876</v>
      </c>
      <c r="O28" s="43">
        <v>258310</v>
      </c>
      <c r="P28" s="43">
        <v>136165</v>
      </c>
      <c r="Q28" s="43">
        <v>219177</v>
      </c>
      <c r="R28" s="43">
        <v>210712</v>
      </c>
    </row>
    <row r="29" spans="1:18" ht="14.1" customHeight="1" x14ac:dyDescent="0.2">
      <c r="A29" s="128" t="s">
        <v>187</v>
      </c>
      <c r="B29" s="128"/>
      <c r="C29" s="44"/>
      <c r="D29" s="43"/>
      <c r="E29" s="43">
        <v>2561030</v>
      </c>
      <c r="F29" s="43">
        <v>2601084</v>
      </c>
      <c r="G29" s="43">
        <v>2808717</v>
      </c>
      <c r="H29" s="43">
        <v>3341815</v>
      </c>
      <c r="I29" s="44">
        <v>3587168</v>
      </c>
      <c r="J29" s="43">
        <v>3817306</v>
      </c>
      <c r="K29" s="43">
        <v>3901781</v>
      </c>
      <c r="L29" s="44">
        <v>3897911</v>
      </c>
      <c r="M29" s="43">
        <v>4011489</v>
      </c>
      <c r="N29" s="43">
        <v>4089789</v>
      </c>
      <c r="O29" s="43">
        <v>4073292</v>
      </c>
      <c r="P29" s="43">
        <v>4040869</v>
      </c>
      <c r="Q29" s="43">
        <v>3980894</v>
      </c>
      <c r="R29" s="43">
        <v>4206365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86500</v>
      </c>
      <c r="P30" s="43">
        <v>268000</v>
      </c>
      <c r="Q30" s="43">
        <v>508900</v>
      </c>
      <c r="R30" s="43">
        <v>673338</v>
      </c>
    </row>
    <row r="31" spans="1:18" ht="14.1" customHeight="1" x14ac:dyDescent="0.2">
      <c r="A31" s="133" t="s">
        <v>188</v>
      </c>
      <c r="B31" s="133"/>
      <c r="C31" s="44">
        <f>SUM(C32:C35)</f>
        <v>0</v>
      </c>
      <c r="D31" s="44">
        <f>SUM(D32:D35)</f>
        <v>0</v>
      </c>
      <c r="E31" s="44">
        <f t="shared" ref="E31:Q31" si="5">SUM(E32:E35)</f>
        <v>11657</v>
      </c>
      <c r="F31" s="44">
        <f t="shared" si="5"/>
        <v>931</v>
      </c>
      <c r="G31" s="44">
        <f t="shared" si="5"/>
        <v>512873</v>
      </c>
      <c r="H31" s="44">
        <f t="shared" si="5"/>
        <v>503755</v>
      </c>
      <c r="I31" s="44">
        <f t="shared" si="5"/>
        <v>482496</v>
      </c>
      <c r="J31" s="44">
        <f t="shared" si="5"/>
        <v>460145</v>
      </c>
      <c r="K31" s="44">
        <f t="shared" si="5"/>
        <v>434061</v>
      </c>
      <c r="L31" s="44">
        <f t="shared" si="5"/>
        <v>406851</v>
      </c>
      <c r="M31" s="44">
        <f t="shared" si="5"/>
        <v>396863</v>
      </c>
      <c r="N31" s="44">
        <f t="shared" si="5"/>
        <v>366006</v>
      </c>
      <c r="O31" s="44">
        <f t="shared" si="5"/>
        <v>245851</v>
      </c>
      <c r="P31" s="44">
        <f t="shared" si="5"/>
        <v>227548</v>
      </c>
      <c r="Q31" s="44">
        <f t="shared" si="5"/>
        <v>210299</v>
      </c>
      <c r="R31" s="44">
        <f>SUM(R32:R35)</f>
        <v>195166</v>
      </c>
    </row>
    <row r="32" spans="1:18" ht="14.1" customHeight="1" x14ac:dyDescent="0.2">
      <c r="A32" s="39"/>
      <c r="B32" s="39" t="s">
        <v>5</v>
      </c>
      <c r="C32" s="44"/>
      <c r="D32" s="43"/>
      <c r="E32" s="43">
        <v>11657</v>
      </c>
      <c r="F32" s="43">
        <v>931</v>
      </c>
      <c r="G32" s="43">
        <v>333855</v>
      </c>
      <c r="H32" s="43">
        <v>334266</v>
      </c>
      <c r="I32" s="44">
        <v>323024</v>
      </c>
      <c r="J32" s="43">
        <v>311202</v>
      </c>
      <c r="K32" s="43">
        <v>298758</v>
      </c>
      <c r="L32" s="44">
        <v>285648</v>
      </c>
      <c r="M32" s="43">
        <v>289920</v>
      </c>
      <c r="N32" s="43">
        <v>273323</v>
      </c>
      <c r="O32" s="43">
        <v>245851</v>
      </c>
      <c r="P32" s="43">
        <v>227548</v>
      </c>
      <c r="Q32" s="43">
        <v>210299</v>
      </c>
      <c r="R32" s="43">
        <v>195166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179018</v>
      </c>
      <c r="H33" s="43">
        <v>169489</v>
      </c>
      <c r="I33" s="44">
        <v>159472</v>
      </c>
      <c r="J33" s="43">
        <v>148943</v>
      </c>
      <c r="K33" s="43">
        <v>135303</v>
      </c>
      <c r="L33" s="44">
        <v>121203</v>
      </c>
      <c r="M33" s="43">
        <v>106943</v>
      </c>
      <c r="N33" s="43">
        <v>92683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0</v>
      </c>
      <c r="F34" s="43">
        <v>0</v>
      </c>
      <c r="G34" s="43">
        <v>0</v>
      </c>
      <c r="H34" s="43">
        <v>0</v>
      </c>
      <c r="I34" s="44">
        <v>0</v>
      </c>
      <c r="J34" s="43">
        <v>0</v>
      </c>
      <c r="K34" s="43">
        <v>0</v>
      </c>
      <c r="L34" s="44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28" t="s">
        <v>189</v>
      </c>
      <c r="B36" s="128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28" t="s">
        <v>190</v>
      </c>
      <c r="B37" s="128"/>
      <c r="C37" s="44"/>
      <c r="D37" s="43"/>
      <c r="E37" s="43">
        <v>71145</v>
      </c>
      <c r="F37" s="43">
        <v>89043</v>
      </c>
      <c r="G37" s="43">
        <v>89043</v>
      </c>
      <c r="H37" s="43">
        <v>73243</v>
      </c>
      <c r="I37" s="44">
        <v>66731</v>
      </c>
      <c r="J37" s="43">
        <v>66731</v>
      </c>
      <c r="K37" s="43">
        <v>67065</v>
      </c>
      <c r="L37" s="44">
        <v>67544</v>
      </c>
      <c r="M37" s="43">
        <v>67544</v>
      </c>
      <c r="N37" s="43">
        <v>67690</v>
      </c>
      <c r="O37" s="43">
        <v>67730</v>
      </c>
      <c r="P37" s="43">
        <v>67730</v>
      </c>
      <c r="Q37" s="43">
        <v>73802</v>
      </c>
      <c r="R37" s="43">
        <v>73802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  <mergeCell ref="A19:B19"/>
    <mergeCell ref="A4:B4"/>
    <mergeCell ref="A5:A15"/>
    <mergeCell ref="A16:B16"/>
    <mergeCell ref="A17:B17"/>
    <mergeCell ref="A18:B18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R325"/>
  <sheetViews>
    <sheetView workbookViewId="0">
      <selection activeCell="U22" sqref="U22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194</v>
      </c>
      <c r="Q1" s="37" t="s">
        <v>194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28" t="s">
        <v>73</v>
      </c>
      <c r="B4" s="128"/>
      <c r="C4" s="40"/>
      <c r="D4" s="40"/>
      <c r="E4" s="40">
        <v>12848</v>
      </c>
      <c r="F4" s="40">
        <v>12826</v>
      </c>
      <c r="G4" s="40">
        <v>12925</v>
      </c>
      <c r="H4" s="40">
        <v>12831</v>
      </c>
      <c r="I4" s="40">
        <v>12703</v>
      </c>
      <c r="J4" s="40">
        <v>12528</v>
      </c>
      <c r="K4" s="40">
        <v>12260</v>
      </c>
      <c r="L4" s="40">
        <v>12220</v>
      </c>
      <c r="M4" s="40">
        <v>12072</v>
      </c>
      <c r="N4" s="40">
        <v>11886</v>
      </c>
      <c r="O4" s="40">
        <v>11707</v>
      </c>
      <c r="P4" s="40">
        <v>11562</v>
      </c>
      <c r="Q4" s="40">
        <v>11379</v>
      </c>
      <c r="R4" s="40">
        <v>11159</v>
      </c>
    </row>
    <row r="5" spans="1:18" ht="14.1" customHeight="1" x14ac:dyDescent="0.2">
      <c r="A5" s="129" t="s">
        <v>4</v>
      </c>
      <c r="B5" s="42" t="s">
        <v>12</v>
      </c>
      <c r="C5" s="43"/>
      <c r="D5" s="43"/>
      <c r="E5" s="43">
        <v>5514292</v>
      </c>
      <c r="F5" s="43">
        <v>6225474</v>
      </c>
      <c r="G5" s="43">
        <v>6633276</v>
      </c>
      <c r="H5" s="43">
        <v>6084769</v>
      </c>
      <c r="I5" s="44">
        <v>5869174</v>
      </c>
      <c r="J5" s="43">
        <v>5930500</v>
      </c>
      <c r="K5" s="43">
        <v>5967990</v>
      </c>
      <c r="L5" s="43">
        <v>6358514</v>
      </c>
      <c r="M5" s="45">
        <v>6684669</v>
      </c>
      <c r="N5" s="45">
        <v>6312827</v>
      </c>
      <c r="O5" s="45">
        <v>5669053</v>
      </c>
      <c r="P5" s="45">
        <v>6196073</v>
      </c>
      <c r="Q5" s="45">
        <v>5580290</v>
      </c>
      <c r="R5" s="45">
        <v>5897736</v>
      </c>
    </row>
    <row r="6" spans="1:18" ht="14.1" customHeight="1" x14ac:dyDescent="0.2">
      <c r="A6" s="129"/>
      <c r="B6" s="42" t="s">
        <v>13</v>
      </c>
      <c r="C6" s="43"/>
      <c r="D6" s="43"/>
      <c r="E6" s="43">
        <v>5229069</v>
      </c>
      <c r="F6" s="43">
        <v>6061872</v>
      </c>
      <c r="G6" s="43">
        <v>6407137</v>
      </c>
      <c r="H6" s="43">
        <v>5874348</v>
      </c>
      <c r="I6" s="44">
        <v>5643238</v>
      </c>
      <c r="J6" s="43">
        <v>5681864</v>
      </c>
      <c r="K6" s="43">
        <v>5776439</v>
      </c>
      <c r="L6" s="43">
        <v>6256124</v>
      </c>
      <c r="M6" s="45">
        <v>6437694</v>
      </c>
      <c r="N6" s="45">
        <v>6036501</v>
      </c>
      <c r="O6" s="45">
        <v>5419117</v>
      </c>
      <c r="P6" s="45">
        <v>6017188</v>
      </c>
      <c r="Q6" s="45">
        <v>5461641</v>
      </c>
      <c r="R6" s="45">
        <v>5826651</v>
      </c>
    </row>
    <row r="7" spans="1:18" ht="14.1" customHeight="1" x14ac:dyDescent="0.2">
      <c r="A7" s="129"/>
      <c r="B7" s="42" t="s">
        <v>14</v>
      </c>
      <c r="C7" s="44">
        <f>+C5-C6</f>
        <v>0</v>
      </c>
      <c r="D7" s="44">
        <f>+D5-D6</f>
        <v>0</v>
      </c>
      <c r="E7" s="44">
        <f t="shared" ref="E7:K7" si="0">+E5-E6</f>
        <v>285223</v>
      </c>
      <c r="F7" s="44">
        <f t="shared" si="0"/>
        <v>163602</v>
      </c>
      <c r="G7" s="44">
        <f t="shared" si="0"/>
        <v>226139</v>
      </c>
      <c r="H7" s="44">
        <f t="shared" si="0"/>
        <v>210421</v>
      </c>
      <c r="I7" s="44">
        <f t="shared" si="0"/>
        <v>225936</v>
      </c>
      <c r="J7" s="44">
        <f t="shared" si="0"/>
        <v>248636</v>
      </c>
      <c r="K7" s="44">
        <f t="shared" si="0"/>
        <v>191551</v>
      </c>
      <c r="L7" s="44">
        <f>+L5-L6</f>
        <v>102390</v>
      </c>
      <c r="M7" s="44">
        <f>+M5-M6</f>
        <v>246975</v>
      </c>
      <c r="N7" s="44">
        <f>+N5-N6</f>
        <v>276326</v>
      </c>
      <c r="O7" s="44">
        <f>+O5-O6</f>
        <v>249936</v>
      </c>
      <c r="P7" s="44">
        <v>178885</v>
      </c>
      <c r="Q7" s="44">
        <v>118649</v>
      </c>
      <c r="R7" s="44">
        <v>71085</v>
      </c>
    </row>
    <row r="8" spans="1:18" ht="14.1" customHeight="1" x14ac:dyDescent="0.2">
      <c r="A8" s="129"/>
      <c r="B8" s="42" t="s">
        <v>15</v>
      </c>
      <c r="C8" s="43"/>
      <c r="D8" s="43"/>
      <c r="E8" s="43">
        <v>81399</v>
      </c>
      <c r="F8" s="43">
        <v>34358</v>
      </c>
      <c r="G8" s="43">
        <v>19820</v>
      </c>
      <c r="H8" s="43">
        <v>11890</v>
      </c>
      <c r="I8" s="44">
        <v>52100</v>
      </c>
      <c r="J8" s="43">
        <v>7410</v>
      </c>
      <c r="K8" s="43">
        <v>20248</v>
      </c>
      <c r="L8" s="44">
        <v>36634</v>
      </c>
      <c r="M8" s="45">
        <v>119799</v>
      </c>
      <c r="N8" s="45">
        <v>8804</v>
      </c>
      <c r="O8" s="45">
        <v>48848</v>
      </c>
      <c r="P8" s="45">
        <v>29300</v>
      </c>
      <c r="Q8" s="45">
        <v>0</v>
      </c>
      <c r="R8" s="45">
        <v>3599</v>
      </c>
    </row>
    <row r="9" spans="1:18" ht="14.1" customHeight="1" x14ac:dyDescent="0.2">
      <c r="A9" s="129"/>
      <c r="B9" s="42" t="s">
        <v>16</v>
      </c>
      <c r="C9" s="44">
        <f>+C7-C8</f>
        <v>0</v>
      </c>
      <c r="D9" s="44">
        <f>+D7-D8</f>
        <v>0</v>
      </c>
      <c r="E9" s="44">
        <f t="shared" ref="E9:K9" si="1">+E7-E8</f>
        <v>203824</v>
      </c>
      <c r="F9" s="44">
        <f t="shared" si="1"/>
        <v>129244</v>
      </c>
      <c r="G9" s="44">
        <f t="shared" si="1"/>
        <v>206319</v>
      </c>
      <c r="H9" s="44">
        <f t="shared" si="1"/>
        <v>198531</v>
      </c>
      <c r="I9" s="44">
        <f t="shared" si="1"/>
        <v>173836</v>
      </c>
      <c r="J9" s="44">
        <f t="shared" si="1"/>
        <v>241226</v>
      </c>
      <c r="K9" s="44">
        <f t="shared" si="1"/>
        <v>171303</v>
      </c>
      <c r="L9" s="44">
        <f>+L7-L8</f>
        <v>65756</v>
      </c>
      <c r="M9" s="44">
        <f>+M7-M8</f>
        <v>127176</v>
      </c>
      <c r="N9" s="44">
        <f>+N7-N8</f>
        <v>267522</v>
      </c>
      <c r="O9" s="44">
        <f>+O7-O8</f>
        <v>201088</v>
      </c>
      <c r="P9" s="44">
        <v>149585</v>
      </c>
      <c r="Q9" s="44">
        <v>118649</v>
      </c>
      <c r="R9" s="44">
        <v>67486</v>
      </c>
    </row>
    <row r="10" spans="1:18" ht="14.1" customHeight="1" x14ac:dyDescent="0.2">
      <c r="A10" s="129"/>
      <c r="B10" s="42" t="s">
        <v>17</v>
      </c>
      <c r="C10" s="45"/>
      <c r="D10" s="45"/>
      <c r="E10" s="45">
        <v>-14412</v>
      </c>
      <c r="F10" s="45">
        <v>-74580</v>
      </c>
      <c r="G10" s="45">
        <v>77075</v>
      </c>
      <c r="H10" s="45">
        <v>-7788</v>
      </c>
      <c r="I10" s="45">
        <v>-24695</v>
      </c>
      <c r="J10" s="45">
        <v>67390</v>
      </c>
      <c r="K10" s="45">
        <v>-69923</v>
      </c>
      <c r="L10" s="45">
        <v>-105547</v>
      </c>
      <c r="M10" s="45">
        <v>61420</v>
      </c>
      <c r="N10" s="45">
        <v>140346</v>
      </c>
      <c r="O10" s="45">
        <v>-66434</v>
      </c>
      <c r="P10" s="45">
        <v>-51503</v>
      </c>
      <c r="Q10" s="45">
        <v>-30936</v>
      </c>
      <c r="R10" s="45">
        <v>-51163</v>
      </c>
    </row>
    <row r="11" spans="1:18" ht="14.1" customHeight="1" x14ac:dyDescent="0.2">
      <c r="A11" s="129"/>
      <c r="B11" s="42" t="s">
        <v>18</v>
      </c>
      <c r="C11" s="43"/>
      <c r="D11" s="43"/>
      <c r="E11" s="43">
        <v>292449</v>
      </c>
      <c r="F11" s="43">
        <v>299187</v>
      </c>
      <c r="G11" s="43">
        <v>257687</v>
      </c>
      <c r="H11" s="43">
        <v>166490</v>
      </c>
      <c r="I11" s="44">
        <v>6017</v>
      </c>
      <c r="J11" s="43">
        <v>3149</v>
      </c>
      <c r="K11" s="43">
        <v>2934</v>
      </c>
      <c r="L11" s="44">
        <v>185161</v>
      </c>
      <c r="M11" s="45">
        <v>121997</v>
      </c>
      <c r="N11" s="45">
        <v>205153</v>
      </c>
      <c r="O11" s="45">
        <v>335119</v>
      </c>
      <c r="P11" s="45">
        <v>67010</v>
      </c>
      <c r="Q11" s="45">
        <v>195840</v>
      </c>
      <c r="R11" s="45">
        <v>201728</v>
      </c>
    </row>
    <row r="12" spans="1:18" ht="14.1" customHeight="1" x14ac:dyDescent="0.2">
      <c r="A12" s="129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29"/>
      <c r="B13" s="42" t="s">
        <v>20</v>
      </c>
      <c r="C13" s="43"/>
      <c r="D13" s="43"/>
      <c r="E13" s="43">
        <v>100000</v>
      </c>
      <c r="F13" s="43">
        <v>100000</v>
      </c>
      <c r="G13" s="43">
        <v>422797</v>
      </c>
      <c r="H13" s="43">
        <v>256000</v>
      </c>
      <c r="I13" s="44">
        <v>66247</v>
      </c>
      <c r="J13" s="43">
        <v>0</v>
      </c>
      <c r="K13" s="43">
        <v>170000</v>
      </c>
      <c r="L13" s="44">
        <v>207000</v>
      </c>
      <c r="M13" s="45">
        <v>209501</v>
      </c>
      <c r="N13" s="45">
        <v>136000</v>
      </c>
      <c r="O13" s="45">
        <v>180000</v>
      </c>
      <c r="P13" s="45">
        <v>150000</v>
      </c>
      <c r="Q13" s="45">
        <v>323428</v>
      </c>
      <c r="R13" s="45">
        <v>357500</v>
      </c>
    </row>
    <row r="14" spans="1:18" ht="14.1" customHeight="1" x14ac:dyDescent="0.2">
      <c r="A14" s="129"/>
      <c r="B14" s="42" t="s">
        <v>21</v>
      </c>
      <c r="C14" s="44">
        <f>+C10+C11+C12-C13</f>
        <v>0</v>
      </c>
      <c r="D14" s="44">
        <f>+D10+D11+D12-D13</f>
        <v>0</v>
      </c>
      <c r="E14" s="44">
        <f t="shared" ref="E14:R14" si="2">+E10+E11+E12-E13</f>
        <v>178037</v>
      </c>
      <c r="F14" s="44">
        <f t="shared" si="2"/>
        <v>124607</v>
      </c>
      <c r="G14" s="44">
        <f t="shared" si="2"/>
        <v>-88035</v>
      </c>
      <c r="H14" s="44">
        <f t="shared" si="2"/>
        <v>-97298</v>
      </c>
      <c r="I14" s="44">
        <f t="shared" si="2"/>
        <v>-84925</v>
      </c>
      <c r="J14" s="44">
        <f t="shared" si="2"/>
        <v>70539</v>
      </c>
      <c r="K14" s="44">
        <f t="shared" si="2"/>
        <v>-236989</v>
      </c>
      <c r="L14" s="44">
        <f t="shared" si="2"/>
        <v>-127386</v>
      </c>
      <c r="M14" s="44">
        <f t="shared" si="2"/>
        <v>-26084</v>
      </c>
      <c r="N14" s="44">
        <f t="shared" si="2"/>
        <v>209499</v>
      </c>
      <c r="O14" s="44">
        <f t="shared" si="2"/>
        <v>88685</v>
      </c>
      <c r="P14" s="44">
        <f t="shared" si="2"/>
        <v>-134493</v>
      </c>
      <c r="Q14" s="44">
        <f t="shared" si="2"/>
        <v>-158524</v>
      </c>
      <c r="R14" s="44">
        <f t="shared" si="2"/>
        <v>-206935</v>
      </c>
    </row>
    <row r="15" spans="1:18" ht="14.1" customHeight="1" x14ac:dyDescent="0.2">
      <c r="A15" s="129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6.4272366704149206</v>
      </c>
      <c r="F15" s="46">
        <f t="shared" si="3"/>
        <v>3.734443191064428</v>
      </c>
      <c r="G15" s="46">
        <f t="shared" si="3"/>
        <v>5.8702707132049294</v>
      </c>
      <c r="H15" s="46">
        <f t="shared" si="3"/>
        <v>5.6130421641868056</v>
      </c>
      <c r="I15" s="46">
        <f t="shared" si="3"/>
        <v>4.8503970754088916</v>
      </c>
      <c r="J15" s="46">
        <f t="shared" si="3"/>
        <v>6.5847501394877552</v>
      </c>
      <c r="K15" s="46">
        <f t="shared" si="3"/>
        <v>4.4753635940641985</v>
      </c>
      <c r="L15" s="46">
        <f t="shared" si="3"/>
        <v>1.6983933760695351</v>
      </c>
      <c r="M15" s="46">
        <f t="shared" si="3"/>
        <v>3.3456143004649754</v>
      </c>
      <c r="N15" s="46">
        <f t="shared" si="3"/>
        <v>7.2246149259342074</v>
      </c>
      <c r="O15" s="46">
        <f>+O9/O19*100</f>
        <v>5.6707092503783052</v>
      </c>
      <c r="P15" s="46">
        <f>+P9/P19*100</f>
        <v>4.5232538519550216</v>
      </c>
      <c r="Q15" s="46">
        <f>+Q9/Q19*100</f>
        <v>3.9348882435890467</v>
      </c>
      <c r="R15" s="46">
        <f>+R9/R19*100</f>
        <v>2.2462298779261967</v>
      </c>
    </row>
    <row r="16" spans="1:18" ht="14.1" customHeight="1" x14ac:dyDescent="0.2">
      <c r="A16" s="130" t="s">
        <v>23</v>
      </c>
      <c r="B16" s="130"/>
      <c r="C16" s="61"/>
      <c r="D16" s="47"/>
      <c r="E16" s="47">
        <v>1930462</v>
      </c>
      <c r="F16" s="47">
        <v>2199066</v>
      </c>
      <c r="G16" s="47">
        <v>2494524</v>
      </c>
      <c r="H16" s="47">
        <v>2546458</v>
      </c>
      <c r="I16" s="61">
        <v>2479497</v>
      </c>
      <c r="J16" s="47">
        <v>2472550</v>
      </c>
      <c r="K16" s="47">
        <v>2655537</v>
      </c>
      <c r="L16" s="61">
        <v>2628046</v>
      </c>
      <c r="M16" s="47">
        <v>2467242</v>
      </c>
      <c r="N16" s="47">
        <v>2204350</v>
      </c>
      <c r="O16" s="47">
        <v>2171394</v>
      </c>
      <c r="P16" s="47">
        <v>2097310</v>
      </c>
      <c r="Q16" s="47">
        <v>1914462</v>
      </c>
      <c r="R16" s="47">
        <v>1881648</v>
      </c>
    </row>
    <row r="17" spans="1:18" ht="14.1" customHeight="1" x14ac:dyDescent="0.2">
      <c r="A17" s="130" t="s">
        <v>24</v>
      </c>
      <c r="B17" s="130"/>
      <c r="C17" s="61"/>
      <c r="D17" s="47"/>
      <c r="E17" s="47">
        <v>2548503</v>
      </c>
      <c r="F17" s="47">
        <v>2747247</v>
      </c>
      <c r="G17" s="47">
        <v>2704631</v>
      </c>
      <c r="H17" s="47">
        <v>2710706</v>
      </c>
      <c r="I17" s="61">
        <v>2790030</v>
      </c>
      <c r="J17" s="47">
        <v>2858631</v>
      </c>
      <c r="K17" s="47">
        <v>2965249</v>
      </c>
      <c r="L17" s="61">
        <v>3006387</v>
      </c>
      <c r="M17" s="47">
        <v>3000628</v>
      </c>
      <c r="N17" s="47">
        <v>2987882</v>
      </c>
      <c r="O17" s="47">
        <v>2836259</v>
      </c>
      <c r="P17" s="47">
        <v>2630415</v>
      </c>
      <c r="Q17" s="47">
        <v>2403956</v>
      </c>
      <c r="R17" s="47">
        <v>2383998</v>
      </c>
    </row>
    <row r="18" spans="1:18" ht="14.1" customHeight="1" x14ac:dyDescent="0.2">
      <c r="A18" s="130" t="s">
        <v>25</v>
      </c>
      <c r="B18" s="130"/>
      <c r="C18" s="61"/>
      <c r="D18" s="47"/>
      <c r="E18" s="47">
        <v>2558776</v>
      </c>
      <c r="F18" s="47">
        <v>2916350</v>
      </c>
      <c r="G18" s="47">
        <v>3309363</v>
      </c>
      <c r="H18" s="47">
        <v>3377099</v>
      </c>
      <c r="I18" s="61">
        <v>3287721</v>
      </c>
      <c r="J18" s="47">
        <v>3277323</v>
      </c>
      <c r="K18" s="47">
        <v>3520640</v>
      </c>
      <c r="L18" s="61">
        <v>3484086</v>
      </c>
      <c r="M18" s="47">
        <v>3269663</v>
      </c>
      <c r="N18" s="47">
        <v>2919392</v>
      </c>
      <c r="O18" s="47">
        <v>2874458</v>
      </c>
      <c r="P18" s="47">
        <v>2775536</v>
      </c>
      <c r="Q18" s="47">
        <v>2530383</v>
      </c>
      <c r="R18" s="47">
        <v>2486821</v>
      </c>
    </row>
    <row r="19" spans="1:18" ht="14.1" customHeight="1" x14ac:dyDescent="0.2">
      <c r="A19" s="130" t="s">
        <v>26</v>
      </c>
      <c r="B19" s="130"/>
      <c r="C19" s="61"/>
      <c r="D19" s="47"/>
      <c r="E19" s="47">
        <v>3171254</v>
      </c>
      <c r="F19" s="47">
        <v>3460864</v>
      </c>
      <c r="G19" s="47">
        <v>3514642</v>
      </c>
      <c r="H19" s="47">
        <v>3536959</v>
      </c>
      <c r="I19" s="61">
        <v>3583954</v>
      </c>
      <c r="J19" s="47">
        <v>3663404</v>
      </c>
      <c r="K19" s="47">
        <v>3827689</v>
      </c>
      <c r="L19" s="61">
        <v>3871659</v>
      </c>
      <c r="M19" s="47">
        <v>3801275</v>
      </c>
      <c r="N19" s="47">
        <v>3702924</v>
      </c>
      <c r="O19" s="47">
        <v>3546082</v>
      </c>
      <c r="P19" s="47">
        <v>3307022</v>
      </c>
      <c r="Q19" s="47">
        <v>3015308</v>
      </c>
      <c r="R19" s="47">
        <v>3004412</v>
      </c>
    </row>
    <row r="20" spans="1:18" ht="14.1" customHeight="1" x14ac:dyDescent="0.2">
      <c r="A20" s="130" t="s">
        <v>27</v>
      </c>
      <c r="B20" s="130"/>
      <c r="C20" s="62"/>
      <c r="D20" s="48"/>
      <c r="E20" s="48">
        <v>0.76</v>
      </c>
      <c r="F20" s="48">
        <v>0.76</v>
      </c>
      <c r="G20" s="48">
        <v>0.83</v>
      </c>
      <c r="H20" s="48">
        <v>0.89</v>
      </c>
      <c r="I20" s="63">
        <v>0.92</v>
      </c>
      <c r="J20" s="48">
        <v>0.9</v>
      </c>
      <c r="K20" s="48">
        <v>0.88</v>
      </c>
      <c r="L20" s="63">
        <v>0.88</v>
      </c>
      <c r="M20" s="48">
        <v>0.86</v>
      </c>
      <c r="N20" s="48">
        <v>0.81</v>
      </c>
      <c r="O20" s="48">
        <v>0.78</v>
      </c>
      <c r="P20" s="48">
        <v>0.77</v>
      </c>
      <c r="Q20" s="48">
        <v>0.79</v>
      </c>
      <c r="R20" s="48">
        <v>0.8</v>
      </c>
    </row>
    <row r="21" spans="1:18" ht="14.1" customHeight="1" x14ac:dyDescent="0.2">
      <c r="A21" s="130" t="s">
        <v>28</v>
      </c>
      <c r="B21" s="130"/>
      <c r="C21" s="64"/>
      <c r="D21" s="49"/>
      <c r="E21" s="49">
        <v>74.400000000000006</v>
      </c>
      <c r="F21" s="49">
        <v>73.7</v>
      </c>
      <c r="G21" s="49">
        <v>78.900000000000006</v>
      </c>
      <c r="H21" s="49">
        <v>82.5</v>
      </c>
      <c r="I21" s="65">
        <v>78.900000000000006</v>
      </c>
      <c r="J21" s="49">
        <v>78.8</v>
      </c>
      <c r="K21" s="49">
        <v>80</v>
      </c>
      <c r="L21" s="65">
        <v>81.7</v>
      </c>
      <c r="M21" s="49">
        <v>78.900000000000006</v>
      </c>
      <c r="N21" s="49">
        <v>80.599999999999994</v>
      </c>
      <c r="O21" s="49">
        <v>82.1</v>
      </c>
      <c r="P21" s="49">
        <v>87.2</v>
      </c>
      <c r="Q21" s="49">
        <v>88.8</v>
      </c>
      <c r="R21" s="49">
        <v>96.2</v>
      </c>
    </row>
    <row r="22" spans="1:18" ht="14.1" customHeight="1" x14ac:dyDescent="0.2">
      <c r="A22" s="130" t="s">
        <v>29</v>
      </c>
      <c r="B22" s="130"/>
      <c r="C22" s="64"/>
      <c r="D22" s="49"/>
      <c r="E22" s="49">
        <v>7.5</v>
      </c>
      <c r="F22" s="49">
        <v>8.1</v>
      </c>
      <c r="G22" s="49">
        <v>8.1</v>
      </c>
      <c r="H22" s="49">
        <v>8.8000000000000007</v>
      </c>
      <c r="I22" s="65">
        <v>8.9</v>
      </c>
      <c r="J22" s="49">
        <v>9.1</v>
      </c>
      <c r="K22" s="49">
        <v>9</v>
      </c>
      <c r="L22" s="65">
        <v>9.6999999999999993</v>
      </c>
      <c r="M22" s="49">
        <v>9.4</v>
      </c>
      <c r="N22" s="49">
        <v>9.4</v>
      </c>
      <c r="O22" s="49">
        <v>9.6</v>
      </c>
      <c r="P22" s="49">
        <v>10.199999999999999</v>
      </c>
      <c r="Q22" s="49">
        <v>9.9</v>
      </c>
      <c r="R22" s="49">
        <v>12.2</v>
      </c>
    </row>
    <row r="23" spans="1:18" ht="14.1" customHeight="1" x14ac:dyDescent="0.2">
      <c r="A23" s="130" t="s">
        <v>30</v>
      </c>
      <c r="B23" s="130"/>
      <c r="C23" s="64"/>
      <c r="D23" s="49"/>
      <c r="E23" s="49">
        <v>9.1999999999999993</v>
      </c>
      <c r="F23" s="49">
        <v>9.5</v>
      </c>
      <c r="G23" s="49">
        <v>9.6</v>
      </c>
      <c r="H23" s="49">
        <v>10.199999999999999</v>
      </c>
      <c r="I23" s="65">
        <v>9.6999999999999993</v>
      </c>
      <c r="J23" s="49">
        <v>9.8000000000000007</v>
      </c>
      <c r="K23" s="49">
        <v>9.6999999999999993</v>
      </c>
      <c r="L23" s="65">
        <v>9.9</v>
      </c>
      <c r="M23" s="49">
        <v>9.8000000000000007</v>
      </c>
      <c r="N23" s="49">
        <v>10.3</v>
      </c>
      <c r="O23" s="49">
        <v>10.6</v>
      </c>
      <c r="P23" s="49">
        <v>10.8</v>
      </c>
      <c r="Q23" s="49">
        <v>10.6</v>
      </c>
      <c r="R23" s="49">
        <v>13.9</v>
      </c>
    </row>
    <row r="24" spans="1:18" ht="14.1" customHeight="1" x14ac:dyDescent="0.2">
      <c r="A24" s="130" t="s">
        <v>185</v>
      </c>
      <c r="B24" s="130"/>
      <c r="C24" s="64"/>
      <c r="D24" s="49"/>
      <c r="E24" s="49">
        <v>7.6</v>
      </c>
      <c r="F24" s="49">
        <v>7.7</v>
      </c>
      <c r="G24" s="49">
        <v>7.8</v>
      </c>
      <c r="H24" s="49">
        <v>8.1999999999999993</v>
      </c>
      <c r="I24" s="65">
        <v>8.4</v>
      </c>
      <c r="J24" s="49">
        <v>8.4</v>
      </c>
      <c r="K24" s="49">
        <v>8.1999999999999993</v>
      </c>
      <c r="L24" s="65">
        <v>8</v>
      </c>
      <c r="M24" s="49">
        <v>7.8</v>
      </c>
      <c r="N24" s="49">
        <v>7.9</v>
      </c>
      <c r="O24" s="49">
        <v>8.1</v>
      </c>
      <c r="P24" s="49">
        <v>8.5</v>
      </c>
      <c r="Q24" s="49">
        <v>8.5</v>
      </c>
      <c r="R24" s="49">
        <v>9.4</v>
      </c>
    </row>
    <row r="25" spans="1:18" ht="14.1" customHeight="1" x14ac:dyDescent="0.2">
      <c r="A25" s="128" t="s">
        <v>186</v>
      </c>
      <c r="B25" s="128"/>
      <c r="C25" s="44">
        <f>SUM(C26:C28)</f>
        <v>0</v>
      </c>
      <c r="D25" s="44">
        <f>SUM(D26:D28)</f>
        <v>0</v>
      </c>
      <c r="E25" s="44">
        <f t="shared" ref="E25:Q25" si="4">SUM(E26:E28)</f>
        <v>1603905</v>
      </c>
      <c r="F25" s="44">
        <f t="shared" si="4"/>
        <v>1933440</v>
      </c>
      <c r="G25" s="44">
        <f t="shared" si="4"/>
        <v>1831915</v>
      </c>
      <c r="H25" s="44">
        <f t="shared" si="4"/>
        <v>1734862</v>
      </c>
      <c r="I25" s="44">
        <f t="shared" si="4"/>
        <v>1679762</v>
      </c>
      <c r="J25" s="44">
        <f t="shared" si="4"/>
        <v>1815323</v>
      </c>
      <c r="K25" s="44">
        <f t="shared" si="4"/>
        <v>1808104</v>
      </c>
      <c r="L25" s="44">
        <f t="shared" si="4"/>
        <v>1823770</v>
      </c>
      <c r="M25" s="44">
        <f t="shared" si="4"/>
        <v>1903897</v>
      </c>
      <c r="N25" s="44">
        <f t="shared" si="4"/>
        <v>1901590</v>
      </c>
      <c r="O25" s="44">
        <f t="shared" si="4"/>
        <v>2036548</v>
      </c>
      <c r="P25" s="44">
        <f t="shared" si="4"/>
        <v>1948680</v>
      </c>
      <c r="Q25" s="44">
        <f t="shared" si="4"/>
        <v>1818995</v>
      </c>
      <c r="R25" s="44">
        <f>SUM(R26:R28)</f>
        <v>1534181</v>
      </c>
    </row>
    <row r="26" spans="1:18" ht="14.1" customHeight="1" x14ac:dyDescent="0.15">
      <c r="A26" s="50"/>
      <c r="B26" s="2" t="s">
        <v>9</v>
      </c>
      <c r="C26" s="44"/>
      <c r="D26" s="43"/>
      <c r="E26" s="43">
        <v>1134147</v>
      </c>
      <c r="F26" s="43">
        <v>1333334</v>
      </c>
      <c r="G26" s="43">
        <v>1168224</v>
      </c>
      <c r="H26" s="43">
        <v>1078714</v>
      </c>
      <c r="I26" s="44">
        <v>1018484</v>
      </c>
      <c r="J26" s="43">
        <v>1021633</v>
      </c>
      <c r="K26" s="43">
        <v>854567</v>
      </c>
      <c r="L26" s="44">
        <v>832728</v>
      </c>
      <c r="M26" s="43">
        <v>745224</v>
      </c>
      <c r="N26" s="43">
        <v>814377</v>
      </c>
      <c r="O26" s="43">
        <v>969496</v>
      </c>
      <c r="P26" s="43">
        <v>886506</v>
      </c>
      <c r="Q26" s="43">
        <v>758918</v>
      </c>
      <c r="R26" s="43">
        <v>603146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171834</v>
      </c>
      <c r="F27" s="43">
        <v>245191</v>
      </c>
      <c r="G27" s="43">
        <v>230570</v>
      </c>
      <c r="H27" s="43">
        <v>214978</v>
      </c>
      <c r="I27" s="44">
        <v>216616</v>
      </c>
      <c r="J27" s="43">
        <v>217588</v>
      </c>
      <c r="K27" s="43">
        <v>218510</v>
      </c>
      <c r="L27" s="44">
        <v>219703</v>
      </c>
      <c r="M27" s="43">
        <v>220557</v>
      </c>
      <c r="N27" s="43">
        <v>221037</v>
      </c>
      <c r="O27" s="43">
        <v>201455</v>
      </c>
      <c r="P27" s="43">
        <v>201505</v>
      </c>
      <c r="Q27" s="43">
        <v>201594</v>
      </c>
      <c r="R27" s="43">
        <v>181701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297924</v>
      </c>
      <c r="F28" s="43">
        <v>354915</v>
      </c>
      <c r="G28" s="43">
        <v>433121</v>
      </c>
      <c r="H28" s="43">
        <v>441170</v>
      </c>
      <c r="I28" s="44">
        <v>444662</v>
      </c>
      <c r="J28" s="43">
        <v>576102</v>
      </c>
      <c r="K28" s="43">
        <v>735027</v>
      </c>
      <c r="L28" s="44">
        <v>771339</v>
      </c>
      <c r="M28" s="43">
        <v>938116</v>
      </c>
      <c r="N28" s="43">
        <v>866176</v>
      </c>
      <c r="O28" s="43">
        <v>865597</v>
      </c>
      <c r="P28" s="43">
        <v>860669</v>
      </c>
      <c r="Q28" s="43">
        <v>858483</v>
      </c>
      <c r="R28" s="43">
        <v>749334</v>
      </c>
    </row>
    <row r="29" spans="1:18" ht="14.1" customHeight="1" x14ac:dyDescent="0.2">
      <c r="A29" s="128" t="s">
        <v>187</v>
      </c>
      <c r="B29" s="128"/>
      <c r="C29" s="44"/>
      <c r="D29" s="43"/>
      <c r="E29" s="43">
        <v>2866223</v>
      </c>
      <c r="F29" s="43">
        <v>3056111</v>
      </c>
      <c r="G29" s="43">
        <v>3187504</v>
      </c>
      <c r="H29" s="43">
        <v>3162183</v>
      </c>
      <c r="I29" s="44">
        <v>3294100</v>
      </c>
      <c r="J29" s="43">
        <v>3386464</v>
      </c>
      <c r="K29" s="43">
        <v>3306707</v>
      </c>
      <c r="L29" s="44">
        <v>3492643</v>
      </c>
      <c r="M29" s="43">
        <v>3871532</v>
      </c>
      <c r="N29" s="43">
        <v>3992929</v>
      </c>
      <c r="O29" s="43">
        <v>3886211</v>
      </c>
      <c r="P29" s="43">
        <v>4430468</v>
      </c>
      <c r="Q29" s="43">
        <v>4623147</v>
      </c>
      <c r="R29" s="43">
        <v>4901925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109200</v>
      </c>
      <c r="P30" s="43">
        <v>330400</v>
      </c>
      <c r="Q30" s="43">
        <v>743400</v>
      </c>
      <c r="R30" s="43">
        <v>1029895</v>
      </c>
    </row>
    <row r="31" spans="1:18" ht="14.1" customHeight="1" x14ac:dyDescent="0.2">
      <c r="A31" s="133" t="s">
        <v>188</v>
      </c>
      <c r="B31" s="133"/>
      <c r="C31" s="44">
        <f>SUM(C32:C35)</f>
        <v>0</v>
      </c>
      <c r="D31" s="44">
        <f>SUM(D32:D35)</f>
        <v>0</v>
      </c>
      <c r="E31" s="44">
        <f t="shared" ref="E31:Q31" si="5">SUM(E32:E35)</f>
        <v>659320</v>
      </c>
      <c r="F31" s="44">
        <f t="shared" si="5"/>
        <v>1380460</v>
      </c>
      <c r="G31" s="44">
        <f t="shared" si="5"/>
        <v>2213364</v>
      </c>
      <c r="H31" s="44">
        <f t="shared" si="5"/>
        <v>1363564</v>
      </c>
      <c r="I31" s="44">
        <f t="shared" si="5"/>
        <v>1467823</v>
      </c>
      <c r="J31" s="44">
        <f t="shared" si="5"/>
        <v>950192</v>
      </c>
      <c r="K31" s="44">
        <f t="shared" si="5"/>
        <v>556924</v>
      </c>
      <c r="L31" s="44">
        <f t="shared" si="5"/>
        <v>352368</v>
      </c>
      <c r="M31" s="44">
        <f t="shared" si="5"/>
        <v>331343</v>
      </c>
      <c r="N31" s="44">
        <f t="shared" si="5"/>
        <v>78065</v>
      </c>
      <c r="O31" s="44">
        <f t="shared" si="5"/>
        <v>0</v>
      </c>
      <c r="P31" s="44">
        <f t="shared" si="5"/>
        <v>0</v>
      </c>
      <c r="Q31" s="44">
        <f t="shared" si="5"/>
        <v>0</v>
      </c>
      <c r="R31" s="44">
        <f>SUM(R32:R35)</f>
        <v>335149</v>
      </c>
    </row>
    <row r="32" spans="1:18" ht="14.1" customHeight="1" x14ac:dyDescent="0.2">
      <c r="A32" s="39"/>
      <c r="B32" s="39" t="s">
        <v>5</v>
      </c>
      <c r="C32" s="44"/>
      <c r="D32" s="43"/>
      <c r="E32" s="43">
        <v>659320</v>
      </c>
      <c r="F32" s="43">
        <v>1380460</v>
      </c>
      <c r="G32" s="43">
        <v>2213364</v>
      </c>
      <c r="H32" s="43">
        <v>1363564</v>
      </c>
      <c r="I32" s="44">
        <v>1467823</v>
      </c>
      <c r="J32" s="43">
        <v>950192</v>
      </c>
      <c r="K32" s="43">
        <v>556924</v>
      </c>
      <c r="L32" s="44">
        <v>352368</v>
      </c>
      <c r="M32" s="43">
        <v>331343</v>
      </c>
      <c r="N32" s="43">
        <v>78065</v>
      </c>
      <c r="O32" s="43">
        <v>0</v>
      </c>
      <c r="P32" s="43">
        <v>0</v>
      </c>
      <c r="Q32" s="43">
        <v>0</v>
      </c>
      <c r="R32" s="43">
        <v>335149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0</v>
      </c>
      <c r="F34" s="43">
        <v>0</v>
      </c>
      <c r="G34" s="43">
        <v>0</v>
      </c>
      <c r="H34" s="43">
        <v>0</v>
      </c>
      <c r="I34" s="44">
        <v>0</v>
      </c>
      <c r="J34" s="43">
        <v>0</v>
      </c>
      <c r="K34" s="43">
        <v>0</v>
      </c>
      <c r="L34" s="44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28" t="s">
        <v>189</v>
      </c>
      <c r="B36" s="128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28" t="s">
        <v>190</v>
      </c>
      <c r="B37" s="128"/>
      <c r="C37" s="44"/>
      <c r="D37" s="43"/>
      <c r="E37" s="43">
        <v>200000</v>
      </c>
      <c r="F37" s="43">
        <v>260000</v>
      </c>
      <c r="G37" s="43">
        <v>260000</v>
      </c>
      <c r="H37" s="43">
        <v>260000</v>
      </c>
      <c r="I37" s="44">
        <v>260000</v>
      </c>
      <c r="J37" s="43">
        <v>260000</v>
      </c>
      <c r="K37" s="43">
        <v>260000</v>
      </c>
      <c r="L37" s="44">
        <v>260000</v>
      </c>
      <c r="M37" s="43">
        <v>260000</v>
      </c>
      <c r="N37" s="43">
        <v>260000</v>
      </c>
      <c r="O37" s="43">
        <v>260000</v>
      </c>
      <c r="P37" s="43">
        <v>260000</v>
      </c>
      <c r="Q37" s="43">
        <v>260000</v>
      </c>
      <c r="R37" s="43">
        <v>260000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  <mergeCell ref="A19:B19"/>
    <mergeCell ref="A4:B4"/>
    <mergeCell ref="A5:A15"/>
    <mergeCell ref="A16:B16"/>
    <mergeCell ref="A17:B17"/>
    <mergeCell ref="A18:B18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556"/>
  <sheetViews>
    <sheetView view="pageBreakPreview" zoomScale="110" zoomScaleNormal="100" zoomScaleSheetLayoutView="110" workbookViewId="0">
      <pane xSplit="1" ySplit="3" topLeftCell="S31" activePane="bottomRight" state="frozen"/>
      <selection pane="topRight" activeCell="B1" sqref="B1"/>
      <selection pane="bottomLeft" activeCell="A2" sqref="A2"/>
      <selection pane="bottomRight" activeCell="Y38" sqref="Y38:Z38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32" width="9.77734375" style="1" customWidth="1"/>
    <col min="33" max="36" width="8.6640625" style="1" customWidth="1"/>
    <col min="37" max="16384" width="9" style="1"/>
  </cols>
  <sheetData>
    <row r="1" spans="1:32" ht="15" customHeight="1" x14ac:dyDescent="0.2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51" t="s">
        <v>280</v>
      </c>
      <c r="L1" s="51"/>
      <c r="M1" s="22"/>
      <c r="N1" s="22"/>
      <c r="O1" s="22"/>
      <c r="P1" s="22"/>
      <c r="Q1" s="22"/>
      <c r="U1" s="51" t="s">
        <v>280</v>
      </c>
      <c r="V1" s="51"/>
      <c r="X1" s="23"/>
      <c r="Y1" s="51"/>
      <c r="Z1" s="51"/>
      <c r="AA1" s="51"/>
      <c r="AB1" s="51"/>
      <c r="AE1" s="51" t="s">
        <v>280</v>
      </c>
      <c r="AF1" s="51"/>
    </row>
    <row r="2" spans="1:32" ht="15" customHeight="1" x14ac:dyDescent="0.15">
      <c r="K2" s="15"/>
      <c r="L2" s="124" t="s">
        <v>148</v>
      </c>
      <c r="N2" s="35" t="s">
        <v>251</v>
      </c>
      <c r="U2" s="15"/>
      <c r="V2" s="124" t="s">
        <v>148</v>
      </c>
      <c r="X2" s="18"/>
      <c r="Y2" s="18"/>
      <c r="Z2" s="15"/>
      <c r="AA2" s="15"/>
      <c r="AB2" s="15"/>
      <c r="AC2" s="15"/>
      <c r="AD2" s="15"/>
      <c r="AE2" s="15"/>
      <c r="AF2" s="124" t="s">
        <v>148</v>
      </c>
    </row>
    <row r="3" spans="1:32" ht="15" customHeight="1" x14ac:dyDescent="0.15">
      <c r="A3" s="2"/>
      <c r="B3" s="39" t="s">
        <v>168</v>
      </c>
      <c r="C3" s="39" t="s">
        <v>169</v>
      </c>
      <c r="D3" s="109" t="s">
        <v>170</v>
      </c>
      <c r="E3" s="109" t="s">
        <v>171</v>
      </c>
      <c r="F3" s="109" t="s">
        <v>172</v>
      </c>
      <c r="G3" s="109" t="s">
        <v>173</v>
      </c>
      <c r="H3" s="110" t="s">
        <v>174</v>
      </c>
      <c r="I3" s="109" t="s">
        <v>175</v>
      </c>
      <c r="J3" s="110" t="s">
        <v>176</v>
      </c>
      <c r="K3" s="110" t="s">
        <v>177</v>
      </c>
      <c r="L3" s="109" t="s">
        <v>178</v>
      </c>
      <c r="M3" s="109" t="s">
        <v>179</v>
      </c>
      <c r="N3" s="109" t="s">
        <v>180</v>
      </c>
      <c r="O3" s="109" t="s">
        <v>181</v>
      </c>
      <c r="P3" s="109" t="s">
        <v>182</v>
      </c>
      <c r="Q3" s="109" t="s">
        <v>183</v>
      </c>
      <c r="R3" s="39" t="s">
        <v>164</v>
      </c>
      <c r="S3" s="39" t="s">
        <v>252</v>
      </c>
      <c r="T3" s="39" t="s">
        <v>253</v>
      </c>
      <c r="U3" s="39" t="s">
        <v>261</v>
      </c>
      <c r="V3" s="39" t="s">
        <v>262</v>
      </c>
      <c r="W3" s="39" t="s">
        <v>263</v>
      </c>
      <c r="X3" s="39" t="s">
        <v>264</v>
      </c>
      <c r="Y3" s="39" t="s">
        <v>268</v>
      </c>
      <c r="Z3" s="39" t="s">
        <v>272</v>
      </c>
      <c r="AA3" s="39" t="s">
        <v>273</v>
      </c>
      <c r="AB3" s="39" t="s">
        <v>274</v>
      </c>
      <c r="AC3" s="39" t="s">
        <v>275</v>
      </c>
      <c r="AD3" s="39" t="s">
        <v>278</v>
      </c>
      <c r="AE3" s="39" t="str">
        <f>財政指標!AF3</f>
        <v>１８(H30)</v>
      </c>
      <c r="AF3" s="39" t="str">
        <f>財政指標!AG3</f>
        <v>１９(R１)</v>
      </c>
    </row>
    <row r="4" spans="1:32" ht="15" customHeight="1" x14ac:dyDescent="0.15">
      <c r="A4" s="3" t="s">
        <v>97</v>
      </c>
      <c r="B4" s="3"/>
      <c r="C4" s="3"/>
      <c r="D4" s="118">
        <f>'歳入･旧日光市 '!D4+歳入･旧今市市!D4+歳入･旧足尾町!D4+歳入･旧栗山村!D4+歳入･旧藤原町!D4</f>
        <v>15256530</v>
      </c>
      <c r="E4" s="118">
        <f>'歳入･旧日光市 '!E4+歳入･旧今市市!E4+歳入･旧足尾町!E4+歳入･旧栗山村!E4+歳入･旧藤原町!E4</f>
        <v>16281691</v>
      </c>
      <c r="F4" s="118">
        <f>'歳入･旧日光市 '!F4+歳入･旧今市市!F4+歳入･旧足尾町!F4+歳入･旧栗山村!F4+歳入･旧藤原町!F4</f>
        <v>16278580</v>
      </c>
      <c r="G4" s="118">
        <f>'歳入･旧日光市 '!G4+歳入･旧今市市!G4+歳入･旧足尾町!G4+歳入･旧栗山村!G4+歳入･旧藤原町!G4</f>
        <v>15602663</v>
      </c>
      <c r="H4" s="118">
        <f>'歳入･旧日光市 '!H4+歳入･旧今市市!H4+歳入･旧足尾町!H4+歳入･旧栗山村!H4+歳入･旧藤原町!H4</f>
        <v>16045496</v>
      </c>
      <c r="I4" s="118">
        <f>'歳入･旧日光市 '!I4+歳入･旧今市市!I4+歳入･旧足尾町!I4+歳入･旧栗山村!I4+歳入･旧藤原町!I4</f>
        <v>16017615</v>
      </c>
      <c r="J4" s="118">
        <f>'歳入･旧日光市 '!J4+歳入･旧今市市!J4+歳入･旧足尾町!J4+歳入･旧栗山村!J4+歳入･旧藤原町!J4</f>
        <v>16438128</v>
      </c>
      <c r="K4" s="118">
        <f>'歳入･旧日光市 '!K4+歳入･旧今市市!K4+歳入･旧足尾町!K4+歳入･旧栗山村!K4+歳入･旧藤原町!K4</f>
        <v>16046058</v>
      </c>
      <c r="L4" s="118">
        <f>'歳入･旧日光市 '!L4+歳入･旧今市市!L4+歳入･旧足尾町!L4+歳入･旧栗山村!L4+歳入･旧藤原町!L4</f>
        <v>16075308</v>
      </c>
      <c r="M4" s="118">
        <f>'歳入･旧日光市 '!M4+歳入･旧今市市!M4+歳入･旧足尾町!M4+歳入･旧栗山村!M4+歳入･旧藤原町!M4</f>
        <v>15745529</v>
      </c>
      <c r="N4" s="118">
        <f>'歳入･旧日光市 '!N4+歳入･旧今市市!N4+歳入･旧足尾町!N4+歳入･旧栗山村!N4+歳入･旧藤原町!N4</f>
        <v>15477387</v>
      </c>
      <c r="O4" s="118">
        <f>'歳入･旧日光市 '!O4+歳入･旧今市市!O4+歳入･旧足尾町!O4+歳入･旧栗山村!O4+歳入･旧藤原町!O4</f>
        <v>14887030</v>
      </c>
      <c r="P4" s="118">
        <f>'歳入･旧日光市 '!P4+歳入･旧今市市!P4+歳入･旧足尾町!P4+歳入･旧栗山村!P4+歳入･旧藤原町!P4</f>
        <v>14387904</v>
      </c>
      <c r="Q4" s="118">
        <f>'歳入･旧日光市 '!Q4+歳入･旧今市市!Q4+歳入･旧足尾町!Q4+歳入･旧栗山村!Q4+歳入･旧藤原町!Q4</f>
        <v>14210765</v>
      </c>
      <c r="R4" s="7">
        <v>14114938</v>
      </c>
      <c r="S4" s="7">
        <v>14225246</v>
      </c>
      <c r="T4" s="7">
        <v>15275262</v>
      </c>
      <c r="U4" s="7">
        <v>15124802</v>
      </c>
      <c r="V4" s="7">
        <v>14382612</v>
      </c>
      <c r="W4" s="7">
        <v>13883824</v>
      </c>
      <c r="X4" s="7">
        <v>14038101</v>
      </c>
      <c r="Y4" s="7">
        <v>13536634</v>
      </c>
      <c r="Z4" s="85">
        <v>13424428</v>
      </c>
      <c r="AA4" s="85">
        <v>13515557</v>
      </c>
      <c r="AB4" s="85">
        <v>13166812</v>
      </c>
      <c r="AC4" s="97">
        <v>13334092</v>
      </c>
      <c r="AD4" s="97">
        <v>13533637</v>
      </c>
      <c r="AE4" s="97">
        <v>13273544</v>
      </c>
      <c r="AF4" s="97">
        <v>13268735</v>
      </c>
    </row>
    <row r="5" spans="1:32" ht="15" customHeight="1" x14ac:dyDescent="0.15">
      <c r="A5" s="3" t="s">
        <v>98</v>
      </c>
      <c r="B5" s="3"/>
      <c r="C5" s="3"/>
      <c r="D5" s="118">
        <f>'歳入･旧日光市 '!D5+歳入･旧今市市!D5+歳入･旧足尾町!D5+歳入･旧栗山村!D5+歳入･旧藤原町!D5</f>
        <v>827296</v>
      </c>
      <c r="E5" s="118">
        <f>'歳入･旧日光市 '!E5+歳入･旧今市市!E5+歳入･旧足尾町!E5+歳入･旧栗山村!E5+歳入･旧藤原町!E5</f>
        <v>821303</v>
      </c>
      <c r="F5" s="118">
        <f>'歳入･旧日光市 '!F5+歳入･旧今市市!F5+歳入･旧足尾町!F5+歳入･旧栗山村!F5+歳入･旧藤原町!F5</f>
        <v>883312</v>
      </c>
      <c r="G5" s="118">
        <f>'歳入･旧日光市 '!G5+歳入･旧今市市!G5+歳入･旧足尾町!G5+歳入･旧栗山村!G5+歳入･旧藤原町!G5</f>
        <v>892035</v>
      </c>
      <c r="H5" s="118">
        <f>'歳入･旧日光市 '!H5+歳入･旧今市市!H5+歳入･旧足尾町!H5+歳入･旧栗山村!H5+歳入･旧藤原町!H5</f>
        <v>921889</v>
      </c>
      <c r="I5" s="118">
        <f>'歳入･旧日光市 '!I5+歳入･旧今市市!I5+歳入･旧足尾町!I5+歳入･旧栗山村!I5+歳入･旧藤原町!I5</f>
        <v>951554</v>
      </c>
      <c r="J5" s="118">
        <f>'歳入･旧日光市 '!J5+歳入･旧今市市!J5+歳入･旧足尾町!J5+歳入･旧栗山村!J5+歳入･旧藤原町!J5</f>
        <v>626896</v>
      </c>
      <c r="K5" s="118">
        <f>'歳入･旧日光市 '!K5+歳入･旧今市市!K5+歳入･旧足尾町!K5+歳入･旧栗山村!K5+歳入･旧藤原町!K5</f>
        <v>455656</v>
      </c>
      <c r="L5" s="118">
        <f>'歳入･旧日光市 '!L5+歳入･旧今市市!L5+歳入･旧足尾町!L5+歳入･旧栗山村!L5+歳入･旧藤原町!L5</f>
        <v>464423</v>
      </c>
      <c r="M5" s="118">
        <f>'歳入･旧日光市 '!M5+歳入･旧今市市!M5+歳入･旧足尾町!M5+歳入･旧栗山村!M5+歳入･旧藤原町!M5</f>
        <v>479564</v>
      </c>
      <c r="N5" s="118">
        <f>'歳入･旧日光市 '!N5+歳入･旧今市市!N5+歳入･旧足尾町!N5+歳入･旧栗山村!N5+歳入･旧藤原町!N5</f>
        <v>479269</v>
      </c>
      <c r="O5" s="118">
        <f>'歳入･旧日光市 '!O5+歳入･旧今市市!O5+歳入･旧足尾町!O5+歳入･旧栗山村!O5+歳入･旧藤原町!O5</f>
        <v>481220</v>
      </c>
      <c r="P5" s="118">
        <f>'歳入･旧日光市 '!P5+歳入･旧今市市!P5+歳入･旧足尾町!P5+歳入･旧栗山村!P5+歳入･旧藤原町!P5</f>
        <v>504128</v>
      </c>
      <c r="Q5" s="118">
        <f>'歳入･旧日光市 '!Q5+歳入･旧今市市!Q5+歳入･旧足尾町!Q5+歳入･旧栗山村!Q5+歳入･旧藤原町!Q5</f>
        <v>699628</v>
      </c>
      <c r="R5" s="7">
        <v>876574</v>
      </c>
      <c r="S5" s="7">
        <v>1257404</v>
      </c>
      <c r="T5" s="7">
        <v>521039</v>
      </c>
      <c r="U5" s="7">
        <v>504846</v>
      </c>
      <c r="V5" s="7">
        <v>472699</v>
      </c>
      <c r="W5" s="7">
        <v>463869</v>
      </c>
      <c r="X5" s="7">
        <v>457745</v>
      </c>
      <c r="Y5" s="7">
        <v>430454</v>
      </c>
      <c r="Z5" s="85">
        <v>417198</v>
      </c>
      <c r="AA5" s="85">
        <v>397291</v>
      </c>
      <c r="AB5" s="85">
        <v>416868</v>
      </c>
      <c r="AC5" s="97">
        <v>412531</v>
      </c>
      <c r="AD5" s="97">
        <v>411232</v>
      </c>
      <c r="AE5" s="97">
        <v>414741</v>
      </c>
      <c r="AF5" s="97">
        <v>454093</v>
      </c>
    </row>
    <row r="6" spans="1:32" ht="15" customHeight="1" x14ac:dyDescent="0.15">
      <c r="A6" s="3" t="s">
        <v>161</v>
      </c>
      <c r="B6" s="3"/>
      <c r="C6" s="3"/>
      <c r="D6" s="118">
        <f>'歳入･旧日光市 '!D6+歳入･旧今市市!D6+歳入･旧足尾町!D6+歳入･旧栗山村!D6+歳入･旧藤原町!D6</f>
        <v>453592</v>
      </c>
      <c r="E6" s="118">
        <f>'歳入･旧日光市 '!E6+歳入･旧今市市!E6+歳入･旧足尾町!E6+歳入･旧栗山村!E6+歳入･旧藤原町!E6</f>
        <v>324584</v>
      </c>
      <c r="F6" s="118">
        <f>'歳入･旧日光市 '!F6+歳入･旧今市市!F6+歳入･旧足尾町!F6+歳入･旧栗山村!F6+歳入･旧藤原町!F6</f>
        <v>341527</v>
      </c>
      <c r="G6" s="118">
        <f>'歳入･旧日光市 '!G6+歳入･旧今市市!G6+歳入･旧足尾町!G6+歳入･旧栗山村!G6+歳入･旧藤原町!G6</f>
        <v>442359</v>
      </c>
      <c r="H6" s="118">
        <f>'歳入･旧日光市 '!H6+歳入･旧今市市!H6+歳入･旧足尾町!H6+歳入･旧栗山村!H6+歳入･旧藤原町!H6</f>
        <v>310275</v>
      </c>
      <c r="I6" s="118">
        <f>'歳入･旧日光市 '!I6+歳入･旧今市市!I6+歳入･旧足尾町!I6+歳入･旧栗山村!I6+歳入･旧藤原町!I6</f>
        <v>172920</v>
      </c>
      <c r="J6" s="118">
        <f>'歳入･旧日光市 '!J6+歳入･旧今市市!J6+歳入･旧足尾町!J6+歳入･旧栗山村!J6+歳入･旧藤原町!J6</f>
        <v>137150</v>
      </c>
      <c r="K6" s="118">
        <f>'歳入･旧日光市 '!K6+歳入･旧今市市!K6+歳入･旧足尾町!K6+歳入･旧栗山村!K6+歳入･旧藤原町!K6</f>
        <v>109715</v>
      </c>
      <c r="L6" s="118">
        <f>'歳入･旧日光市 '!L6+歳入･旧今市市!L6+歳入･旧足尾町!L6+歳入･旧栗山村!L6+歳入･旧藤原町!L6</f>
        <v>102307</v>
      </c>
      <c r="M6" s="118">
        <f>'歳入･旧日光市 '!M6+歳入･旧今市市!M6+歳入･旧足尾町!M6+歳入･旧栗山村!M6+歳入･旧藤原町!M6</f>
        <v>428282</v>
      </c>
      <c r="N6" s="118">
        <f>'歳入･旧日光市 '!N6+歳入･旧今市市!N6+歳入･旧足尾町!N6+歳入･旧栗山村!N6+歳入･旧藤原町!N6</f>
        <v>428037</v>
      </c>
      <c r="O6" s="118">
        <f>'歳入･旧日光市 '!O6+歳入･旧今市市!O6+歳入･旧足尾町!O6+歳入･旧栗山村!O6+歳入･旧藤原町!O6</f>
        <v>133819</v>
      </c>
      <c r="P6" s="118">
        <f>'歳入･旧日光市 '!P6+歳入･旧今市市!P6+歳入･旧足尾町!P6+歳入･旧栗山村!P6+歳入･旧藤原町!P6</f>
        <v>90943</v>
      </c>
      <c r="Q6" s="118">
        <f>'歳入･旧日光市 '!Q6+歳入･旧今市市!Q6+歳入･旧足尾町!Q6+歳入･旧栗山村!Q6+歳入･旧藤原町!Q6</f>
        <v>88351</v>
      </c>
      <c r="R6" s="7">
        <v>50543</v>
      </c>
      <c r="S6" s="7">
        <v>33841</v>
      </c>
      <c r="T6" s="7">
        <v>44365</v>
      </c>
      <c r="U6" s="7">
        <v>44202</v>
      </c>
      <c r="V6" s="7">
        <v>35653</v>
      </c>
      <c r="W6" s="7">
        <v>30349</v>
      </c>
      <c r="X6" s="7">
        <v>23502</v>
      </c>
      <c r="Y6" s="7">
        <v>20543</v>
      </c>
      <c r="Z6" s="85">
        <v>18910</v>
      </c>
      <c r="AA6" s="85">
        <v>16605</v>
      </c>
      <c r="AB6" s="85">
        <v>13419</v>
      </c>
      <c r="AC6" s="97">
        <v>7630</v>
      </c>
      <c r="AD6" s="97">
        <v>14166</v>
      </c>
      <c r="AE6" s="97">
        <v>15303</v>
      </c>
      <c r="AF6" s="97">
        <v>6156</v>
      </c>
    </row>
    <row r="7" spans="1:32" ht="15" customHeight="1" x14ac:dyDescent="0.15">
      <c r="A7" s="3" t="s">
        <v>162</v>
      </c>
      <c r="B7" s="3"/>
      <c r="C7" s="3"/>
      <c r="D7" s="118">
        <f>'歳入･旧日光市 '!D7+歳入･旧今市市!D7+歳入･旧足尾町!D7+歳入･旧栗山村!D7+歳入･旧藤原町!D7</f>
        <v>0</v>
      </c>
      <c r="E7" s="118">
        <f>'歳入･旧日光市 '!E7+歳入･旧今市市!E7+歳入･旧足尾町!E7+歳入･旧栗山村!E7+歳入･旧藤原町!E7</f>
        <v>0</v>
      </c>
      <c r="F7" s="118">
        <f>'歳入･旧日光市 '!F7+歳入･旧今市市!F7+歳入･旧足尾町!F7+歳入･旧栗山村!F7+歳入･旧藤原町!F7</f>
        <v>0</v>
      </c>
      <c r="G7" s="118">
        <f>'歳入･旧日光市 '!G7+歳入･旧今市市!G7+歳入･旧足尾町!G7+歳入･旧栗山村!G7+歳入･旧藤原町!G7</f>
        <v>0</v>
      </c>
      <c r="H7" s="118">
        <f>'歳入･旧日光市 '!H7+歳入･旧今市市!H7+歳入･旧足尾町!H7+歳入･旧栗山村!H7+歳入･旧藤原町!H7</f>
        <v>0</v>
      </c>
      <c r="I7" s="118">
        <f>'歳入･旧日光市 '!I7+歳入･旧今市市!I7+歳入･旧足尾町!I7+歳入･旧栗山村!I7+歳入･旧藤原町!I7</f>
        <v>0</v>
      </c>
      <c r="J7" s="118">
        <f>'歳入･旧日光市 '!J7+歳入･旧今市市!J7+歳入･旧足尾町!J7+歳入･旧栗山村!J7+歳入･旧藤原町!J7</f>
        <v>0</v>
      </c>
      <c r="K7" s="118">
        <f>'歳入･旧日光市 '!K7+歳入･旧今市市!K7+歳入･旧足尾町!K7+歳入･旧栗山村!K7+歳入･旧藤原町!K7</f>
        <v>0</v>
      </c>
      <c r="L7" s="118">
        <f>'歳入･旧日光市 '!L7+歳入･旧今市市!L7+歳入･旧足尾町!L7+歳入･旧栗山村!L7+歳入･旧藤原町!L7</f>
        <v>0</v>
      </c>
      <c r="M7" s="118">
        <f>'歳入･旧日光市 '!M7+歳入･旧今市市!M7+歳入･旧足尾町!M7+歳入･旧栗山村!M7+歳入･旧藤原町!M7</f>
        <v>0</v>
      </c>
      <c r="N7" s="118">
        <f>'歳入･旧日光市 '!N7+歳入･旧今市市!N7+歳入･旧足尾町!N7+歳入･旧栗山村!N7+歳入･旧藤原町!N7</f>
        <v>0</v>
      </c>
      <c r="O7" s="118">
        <f>'歳入･旧日光市 '!O7+歳入･旧今市市!O7+歳入･旧足尾町!O7+歳入･旧栗山村!O7+歳入･旧藤原町!O7</f>
        <v>0</v>
      </c>
      <c r="P7" s="118">
        <f>'歳入･旧日光市 '!P7+歳入･旧今市市!P7+歳入･旧足尾町!P7+歳入･旧栗山村!P7+歳入･旧藤原町!P7</f>
        <v>0</v>
      </c>
      <c r="Q7" s="118">
        <f>'歳入･旧日光市 '!Q7+歳入･旧今市市!Q7+歳入･旧足尾町!Q7+歳入･旧栗山村!Q7+歳入･旧藤原町!Q7</f>
        <v>13872</v>
      </c>
      <c r="R7" s="7">
        <v>23781</v>
      </c>
      <c r="S7" s="7">
        <v>36338</v>
      </c>
      <c r="T7" s="7">
        <v>39517</v>
      </c>
      <c r="U7" s="7">
        <v>14074</v>
      </c>
      <c r="V7" s="7">
        <v>10929</v>
      </c>
      <c r="W7" s="7">
        <v>13777</v>
      </c>
      <c r="X7" s="7">
        <v>15636</v>
      </c>
      <c r="Y7" s="7">
        <v>18062</v>
      </c>
      <c r="Z7" s="85">
        <v>36357</v>
      </c>
      <c r="AA7" s="85">
        <v>68949</v>
      </c>
      <c r="AB7" s="85">
        <v>51869</v>
      </c>
      <c r="AC7" s="97">
        <v>29262</v>
      </c>
      <c r="AD7" s="97">
        <v>43128</v>
      </c>
      <c r="AE7" s="97">
        <v>32495</v>
      </c>
      <c r="AF7" s="97">
        <v>38549</v>
      </c>
    </row>
    <row r="8" spans="1:32" ht="15" customHeight="1" x14ac:dyDescent="0.15">
      <c r="A8" s="3" t="s">
        <v>163</v>
      </c>
      <c r="B8" s="3"/>
      <c r="C8" s="3"/>
      <c r="D8" s="118">
        <f>'歳入･旧日光市 '!D8+歳入･旧今市市!D8+歳入･旧足尾町!D8+歳入･旧栗山村!D8+歳入･旧藤原町!D8</f>
        <v>0</v>
      </c>
      <c r="E8" s="118">
        <f>'歳入･旧日光市 '!E8+歳入･旧今市市!E8+歳入･旧足尾町!E8+歳入･旧栗山村!E8+歳入･旧藤原町!E8</f>
        <v>0</v>
      </c>
      <c r="F8" s="118">
        <f>'歳入･旧日光市 '!F8+歳入･旧今市市!F8+歳入･旧足尾町!F8+歳入･旧栗山村!F8+歳入･旧藤原町!F8</f>
        <v>0</v>
      </c>
      <c r="G8" s="118">
        <f>'歳入･旧日光市 '!G8+歳入･旧今市市!G8+歳入･旧足尾町!G8+歳入･旧栗山村!G8+歳入･旧藤原町!G8</f>
        <v>0</v>
      </c>
      <c r="H8" s="118">
        <f>'歳入･旧日光市 '!H8+歳入･旧今市市!H8+歳入･旧足尾町!H8+歳入･旧栗山村!H8+歳入･旧藤原町!H8</f>
        <v>0</v>
      </c>
      <c r="I8" s="118">
        <f>'歳入･旧日光市 '!I8+歳入･旧今市市!I8+歳入･旧足尾町!I8+歳入･旧栗山村!I8+歳入･旧藤原町!I8</f>
        <v>0</v>
      </c>
      <c r="J8" s="118">
        <f>'歳入･旧日光市 '!J8+歳入･旧今市市!J8+歳入･旧足尾町!J8+歳入･旧栗山村!J8+歳入･旧藤原町!J8</f>
        <v>0</v>
      </c>
      <c r="K8" s="118">
        <f>'歳入･旧日光市 '!K8+歳入･旧今市市!K8+歳入･旧足尾町!K8+歳入･旧栗山村!K8+歳入･旧藤原町!K8</f>
        <v>0</v>
      </c>
      <c r="L8" s="118">
        <f>'歳入･旧日光市 '!L8+歳入･旧今市市!L8+歳入･旧足尾町!L8+歳入･旧栗山村!L8+歳入･旧藤原町!L8</f>
        <v>0</v>
      </c>
      <c r="M8" s="118">
        <f>'歳入･旧日光市 '!M8+歳入･旧今市市!M8+歳入･旧足尾町!M8+歳入･旧栗山村!M8+歳入･旧藤原町!M8</f>
        <v>0</v>
      </c>
      <c r="N8" s="118">
        <f>'歳入･旧日光市 '!N8+歳入･旧今市市!N8+歳入･旧足尾町!N8+歳入･旧栗山村!N8+歳入･旧藤原町!N8</f>
        <v>0</v>
      </c>
      <c r="O8" s="118">
        <f>'歳入･旧日光市 '!O8+歳入･旧今市市!O8+歳入･旧足尾町!O8+歳入･旧栗山村!O8+歳入･旧藤原町!O8</f>
        <v>0</v>
      </c>
      <c r="P8" s="118">
        <f>'歳入･旧日光市 '!P8+歳入･旧今市市!P8+歳入･旧足尾町!P8+歳入･旧栗山村!P8+歳入･旧藤原町!P8</f>
        <v>0</v>
      </c>
      <c r="Q8" s="118">
        <f>'歳入･旧日光市 '!Q8+歳入･旧今市市!Q8+歳入･旧足尾町!Q8+歳入･旧栗山村!Q8+歳入･旧藤原町!Q8</f>
        <v>16014</v>
      </c>
      <c r="R8" s="7">
        <v>34912</v>
      </c>
      <c r="S8" s="7">
        <v>26390</v>
      </c>
      <c r="T8" s="7">
        <v>22562</v>
      </c>
      <c r="U8" s="7">
        <v>8154</v>
      </c>
      <c r="V8" s="7">
        <v>6439</v>
      </c>
      <c r="W8" s="7">
        <v>5311</v>
      </c>
      <c r="X8" s="7">
        <v>4038</v>
      </c>
      <c r="Y8" s="7">
        <v>5240</v>
      </c>
      <c r="Z8" s="85">
        <v>58421</v>
      </c>
      <c r="AA8" s="85">
        <v>37551</v>
      </c>
      <c r="AB8" s="85">
        <v>44408</v>
      </c>
      <c r="AC8" s="97">
        <v>16856</v>
      </c>
      <c r="AD8" s="97">
        <v>45685</v>
      </c>
      <c r="AE8" s="97">
        <v>29197</v>
      </c>
      <c r="AF8" s="97">
        <v>26649</v>
      </c>
    </row>
    <row r="9" spans="1:32" ht="15" customHeight="1" x14ac:dyDescent="0.15">
      <c r="A9" s="3" t="s">
        <v>99</v>
      </c>
      <c r="B9" s="3"/>
      <c r="C9" s="3"/>
      <c r="D9" s="118">
        <f>'歳入･旧日光市 '!D9+歳入･旧今市市!D9+歳入･旧足尾町!D9+歳入･旧栗山村!D9+歳入･旧藤原町!D9</f>
        <v>0</v>
      </c>
      <c r="E9" s="118">
        <f>'歳入･旧日光市 '!E9+歳入･旧今市市!E9+歳入･旧足尾町!E9+歳入･旧栗山村!E9+歳入･旧藤原町!E9</f>
        <v>0</v>
      </c>
      <c r="F9" s="118">
        <f>'歳入･旧日光市 '!F9+歳入･旧今市市!F9+歳入･旧足尾町!F9+歳入･旧栗山村!F9+歳入･旧藤原町!F9</f>
        <v>0</v>
      </c>
      <c r="G9" s="118">
        <f>'歳入･旧日光市 '!G9+歳入･旧今市市!G9+歳入･旧足尾町!G9+歳入･旧栗山村!G9+歳入･旧藤原町!G9</f>
        <v>0</v>
      </c>
      <c r="H9" s="118">
        <f>'歳入･旧日光市 '!H9+歳入･旧今市市!H9+歳入･旧足尾町!H9+歳入･旧栗山村!H9+歳入･旧藤原町!H9</f>
        <v>0</v>
      </c>
      <c r="I9" s="118">
        <f>'歳入･旧日光市 '!I9+歳入･旧今市市!I9+歳入･旧足尾町!I9+歳入･旧栗山村!I9+歳入･旧藤原町!I9</f>
        <v>0</v>
      </c>
      <c r="J9" s="118">
        <f>'歳入･旧日光市 '!J9+歳入･旧今市市!J9+歳入･旧足尾町!J9+歳入･旧栗山村!J9+歳入･旧藤原町!J9</f>
        <v>234880</v>
      </c>
      <c r="K9" s="118">
        <f>'歳入･旧日光市 '!K9+歳入･旧今市市!K9+歳入･旧足尾町!K9+歳入･旧栗山村!K9+歳入･旧藤原町!K9</f>
        <v>1019218</v>
      </c>
      <c r="L9" s="118">
        <f>'歳入･旧日光市 '!L9+歳入･旧今市市!L9+歳入･旧足尾町!L9+歳入･旧栗山村!L9+歳入･旧藤原町!L9</f>
        <v>966994</v>
      </c>
      <c r="M9" s="118">
        <f>'歳入･旧日光市 '!M9+歳入･旧今市市!M9+歳入･旧足尾町!M9+歳入･旧栗山村!M9+歳入･旧藤原町!M9</f>
        <v>997228</v>
      </c>
      <c r="N9" s="118">
        <f>'歳入･旧日光市 '!N9+歳入･旧今市市!N9+歳入･旧足尾町!N9+歳入･旧栗山村!N9+歳入･旧藤原町!N9</f>
        <v>963801</v>
      </c>
      <c r="O9" s="118">
        <f>'歳入･旧日光市 '!O9+歳入･旧今市市!O9+歳入･旧足尾町!O9+歳入･旧栗山村!O9+歳入･旧藤原町!O9</f>
        <v>836245</v>
      </c>
      <c r="P9" s="118">
        <f>'歳入･旧日光市 '!P9+歳入･旧今市市!P9+歳入･旧足尾町!P9+歳入･旧栗山村!P9+歳入･旧藤原町!P9</f>
        <v>925124</v>
      </c>
      <c r="Q9" s="118">
        <f>'歳入･旧日光市 '!Q9+歳入･旧今市市!Q9+歳入･旧足尾町!Q9+歳入･旧栗山村!Q9+歳入･旧藤原町!Q9</f>
        <v>1020955</v>
      </c>
      <c r="R9" s="7">
        <v>942951</v>
      </c>
      <c r="S9" s="7">
        <v>969530</v>
      </c>
      <c r="T9" s="7">
        <v>938427</v>
      </c>
      <c r="U9" s="7">
        <v>871137</v>
      </c>
      <c r="V9" s="7">
        <v>923025</v>
      </c>
      <c r="W9" s="7">
        <v>921438</v>
      </c>
      <c r="X9" s="7">
        <v>899737</v>
      </c>
      <c r="Y9" s="7">
        <v>886636</v>
      </c>
      <c r="Z9" s="86">
        <v>879080</v>
      </c>
      <c r="AA9" s="85">
        <v>1066063</v>
      </c>
      <c r="AB9" s="86">
        <v>1750837</v>
      </c>
      <c r="AC9" s="98">
        <v>1531305</v>
      </c>
      <c r="AD9" s="98">
        <v>1581805</v>
      </c>
      <c r="AE9" s="98">
        <v>1635189</v>
      </c>
      <c r="AF9" s="98">
        <v>1546651</v>
      </c>
    </row>
    <row r="10" spans="1:32" ht="15" customHeight="1" x14ac:dyDescent="0.15">
      <c r="A10" s="3" t="s">
        <v>100</v>
      </c>
      <c r="B10" s="3"/>
      <c r="C10" s="3"/>
      <c r="D10" s="118">
        <f>'歳入･旧日光市 '!D10+歳入･旧今市市!D10+歳入･旧足尾町!D10+歳入･旧栗山村!D10+歳入･旧藤原町!D10</f>
        <v>261528</v>
      </c>
      <c r="E10" s="118">
        <f>'歳入･旧日光市 '!E10+歳入･旧今市市!E10+歳入･旧足尾町!E10+歳入･旧栗山村!E10+歳入･旧藤原町!E10</f>
        <v>299458</v>
      </c>
      <c r="F10" s="118">
        <f>'歳入･旧日光市 '!F10+歳入･旧今市市!F10+歳入･旧足尾町!F10+歳入･旧栗山村!F10+歳入･旧藤原町!F10</f>
        <v>279012</v>
      </c>
      <c r="G10" s="118">
        <f>'歳入･旧日光市 '!G10+歳入･旧今市市!G10+歳入･旧足尾町!G10+歳入･旧栗山村!G10+歳入･旧藤原町!G10</f>
        <v>259595</v>
      </c>
      <c r="H10" s="118">
        <f>'歳入･旧日光市 '!H10+歳入･旧今市市!H10+歳入･旧足尾町!H10+歳入･旧栗山村!H10+歳入･旧藤原町!H10</f>
        <v>249653</v>
      </c>
      <c r="I10" s="118">
        <f>'歳入･旧日光市 '!I10+歳入･旧今市市!I10+歳入･旧足尾町!I10+歳入･旧栗山村!I10+歳入･旧藤原町!I10</f>
        <v>236542</v>
      </c>
      <c r="J10" s="118">
        <f>'歳入･旧日光市 '!J10+歳入･旧今市市!J10+歳入･旧足尾町!J10+歳入･旧栗山村!J10+歳入･旧藤原町!J10</f>
        <v>246114</v>
      </c>
      <c r="K10" s="118">
        <f>'歳入･旧日光市 '!K10+歳入･旧今市市!K10+歳入･旧足尾町!K10+歳入･旧栗山村!K10+歳入･旧藤原町!K10</f>
        <v>233371</v>
      </c>
      <c r="L10" s="118">
        <f>'歳入･旧日光市 '!L10+歳入･旧今市市!L10+歳入･旧足尾町!L10+歳入･旧栗山村!L10+歳入･旧藤原町!L10</f>
        <v>215481</v>
      </c>
      <c r="M10" s="118">
        <f>'歳入･旧日光市 '!M10+歳入･旧今市市!M10+歳入･旧足尾町!M10+歳入･旧栗山村!M10+歳入･旧藤原町!M10</f>
        <v>183359</v>
      </c>
      <c r="N10" s="118">
        <f>'歳入･旧日光市 '!N10+歳入･旧今市市!N10+歳入･旧足尾町!N10+歳入･旧栗山村!N10+歳入･旧藤原町!N10</f>
        <v>181946</v>
      </c>
      <c r="O10" s="118">
        <f>'歳入･旧日光市 '!O10+歳入･旧今市市!O10+歳入･旧足尾町!O10+歳入･旧栗山村!O10+歳入･旧藤原町!O10</f>
        <v>162567</v>
      </c>
      <c r="P10" s="118">
        <f>'歳入･旧日光市 '!P10+歳入･旧今市市!P10+歳入･旧足尾町!P10+歳入･旧栗山村!P10+歳入･旧藤原町!P10</f>
        <v>162271</v>
      </c>
      <c r="Q10" s="118">
        <f>'歳入･旧日光市 '!Q10+歳入･旧今市市!Q10+歳入･旧足尾町!Q10+歳入･旧栗山村!Q10+歳入･旧藤原町!Q10</f>
        <v>143058</v>
      </c>
      <c r="R10" s="13">
        <v>139519</v>
      </c>
      <c r="S10" s="13">
        <v>126748</v>
      </c>
      <c r="T10" s="13">
        <v>135180</v>
      </c>
      <c r="U10" s="13">
        <v>127272</v>
      </c>
      <c r="V10" s="13">
        <v>131900</v>
      </c>
      <c r="W10" s="13">
        <v>126743</v>
      </c>
      <c r="X10" s="13">
        <v>113330</v>
      </c>
      <c r="Y10" s="13">
        <v>110601</v>
      </c>
      <c r="Z10" s="86">
        <v>103961</v>
      </c>
      <c r="AA10" s="86">
        <v>93035</v>
      </c>
      <c r="AB10" s="86">
        <v>93628</v>
      </c>
      <c r="AC10" s="98">
        <v>76753</v>
      </c>
      <c r="AD10" s="98">
        <v>77886</v>
      </c>
      <c r="AE10" s="98">
        <v>70193</v>
      </c>
      <c r="AF10" s="98">
        <v>70650</v>
      </c>
    </row>
    <row r="11" spans="1:32" ht="15" customHeight="1" x14ac:dyDescent="0.15">
      <c r="A11" s="3" t="s">
        <v>101</v>
      </c>
      <c r="B11" s="3"/>
      <c r="C11" s="3"/>
      <c r="D11" s="118">
        <f>'歳入･旧日光市 '!D11+歳入･旧今市市!D11+歳入･旧足尾町!D11+歳入･旧栗山村!D11+歳入･旧藤原町!D11</f>
        <v>175698</v>
      </c>
      <c r="E11" s="118">
        <f>'歳入･旧日光市 '!E11+歳入･旧今市市!E11+歳入･旧足尾町!E11+歳入･旧栗山村!E11+歳入･旧藤原町!E11</f>
        <v>309275</v>
      </c>
      <c r="F11" s="118">
        <f>'歳入･旧日光市 '!F11+歳入･旧今市市!F11+歳入･旧足尾町!F11+歳入･旧栗山村!F11+歳入･旧藤原町!F11</f>
        <v>306886</v>
      </c>
      <c r="G11" s="118">
        <f>'歳入･旧日光市 '!G11+歳入･旧今市市!G11+歳入･旧足尾町!G11+歳入･旧栗山村!G11+歳入･旧藤原町!G11</f>
        <v>281225</v>
      </c>
      <c r="H11" s="118">
        <f>'歳入･旧日光市 '!H11+歳入･旧今市市!H11+歳入･旧足尾町!H11+歳入･旧栗山村!H11+歳入･旧藤原町!H11</f>
        <v>207574</v>
      </c>
      <c r="I11" s="118">
        <f>'歳入･旧日光市 '!I11+歳入･旧今市市!I11+歳入･旧足尾町!I11+歳入･旧栗山村!I11+歳入･旧藤原町!I11</f>
        <v>228764</v>
      </c>
      <c r="J11" s="118">
        <f>'歳入･旧日光市 '!J11+歳入･旧今市市!J11+歳入･旧足尾町!J11+歳入･旧栗山村!J11+歳入･旧藤原町!J11</f>
        <v>449901</v>
      </c>
      <c r="K11" s="118">
        <f>'歳入･旧日光市 '!K11+歳入･旧今市市!K11+歳入･旧足尾町!K11+歳入･旧栗山村!K11+歳入･旧藤原町!K11</f>
        <v>400163</v>
      </c>
      <c r="L11" s="118">
        <f>'歳入･旧日光市 '!L11+歳入･旧今市市!L11+歳入･旧足尾町!L11+歳入･旧栗山村!L11+歳入･旧藤原町!L11</f>
        <v>354681</v>
      </c>
      <c r="M11" s="118">
        <f>'歳入･旧日光市 '!M11+歳入･旧今市市!M11+歳入･旧足尾町!M11+歳入･旧栗山村!M11+歳入･旧藤原町!M11</f>
        <v>81101</v>
      </c>
      <c r="N11" s="118">
        <f>'歳入･旧日光市 '!N11+歳入･旧今市市!N11+歳入･旧足尾町!N11+歳入･旧栗山村!N11+歳入･旧藤原町!N11</f>
        <v>4617</v>
      </c>
      <c r="O11" s="118">
        <f>'歳入･旧日光市 '!O11+歳入･旧今市市!O11+歳入･旧足尾町!O11+歳入･旧栗山村!O11+歳入･旧藤原町!O11</f>
        <v>2913</v>
      </c>
      <c r="P11" s="118">
        <f>'歳入･旧日光市 '!P11+歳入･旧今市市!P11+歳入･旧足尾町!P11+歳入･旧栗山村!P11+歳入･旧藤原町!P11</f>
        <v>0</v>
      </c>
      <c r="Q11" s="118">
        <f>'歳入･旧日光市 '!Q11+歳入･旧今市市!Q11+歳入･旧足尾町!Q11+歳入･旧栗山村!Q11+歳入･旧藤原町!Q11</f>
        <v>3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86">
        <v>0</v>
      </c>
      <c r="AA11" s="86">
        <v>0</v>
      </c>
      <c r="AB11" s="86">
        <v>0</v>
      </c>
      <c r="AC11" s="98">
        <v>0</v>
      </c>
      <c r="AD11" s="98">
        <v>0</v>
      </c>
      <c r="AE11" s="98">
        <v>0</v>
      </c>
      <c r="AF11" s="98">
        <v>0</v>
      </c>
    </row>
    <row r="12" spans="1:32" ht="15" customHeight="1" x14ac:dyDescent="0.15">
      <c r="A12" s="3" t="s">
        <v>102</v>
      </c>
      <c r="B12" s="3"/>
      <c r="C12" s="3"/>
      <c r="D12" s="118">
        <f>'歳入･旧日光市 '!D12+歳入･旧今市市!D12+歳入･旧足尾町!D12+歳入･旧栗山村!D12+歳入･旧藤原町!D12</f>
        <v>493948</v>
      </c>
      <c r="E12" s="118">
        <f>'歳入･旧日光市 '!E12+歳入･旧今市市!E12+歳入･旧足尾町!E12+歳入･旧栗山村!E12+歳入･旧藤原町!E12</f>
        <v>455787</v>
      </c>
      <c r="F12" s="118">
        <f>'歳入･旧日光市 '!F12+歳入･旧今市市!F12+歳入･旧足尾町!F12+歳入･旧栗山村!F12+歳入･旧藤原町!F12</f>
        <v>387241</v>
      </c>
      <c r="G12" s="118">
        <f>'歳入･旧日光市 '!G12+歳入･旧今市市!G12+歳入･旧足尾町!G12+歳入･旧栗山村!G12+歳入･旧藤原町!G12</f>
        <v>424701</v>
      </c>
      <c r="H12" s="118">
        <f>'歳入･旧日光市 '!H12+歳入･旧今市市!H12+歳入･旧足尾町!H12+歳入･旧栗山村!H12+歳入･旧藤原町!H12</f>
        <v>458132</v>
      </c>
      <c r="I12" s="118">
        <f>'歳入･旧日光市 '!I12+歳入･旧今市市!I12+歳入･旧足尾町!I12+歳入･旧栗山村!I12+歳入･旧藤原町!I12</f>
        <v>454504</v>
      </c>
      <c r="J12" s="118">
        <f>'歳入･旧日光市 '!J12+歳入･旧今市市!J12+歳入･旧足尾町!J12+歳入･旧栗山村!J12+歳入･旧藤原町!J12</f>
        <v>383228</v>
      </c>
      <c r="K12" s="118">
        <f>'歳入･旧日光市 '!K12+歳入･旧今市市!K12+歳入･旧足尾町!K12+歳入･旧栗山村!K12+歳入･旧藤原町!K12</f>
        <v>336669</v>
      </c>
      <c r="L12" s="118">
        <f>'歳入･旧日光市 '!L12+歳入･旧今市市!L12+歳入･旧足尾町!L12+歳入･旧栗山村!L12+歳入･旧藤原町!L12</f>
        <v>332436</v>
      </c>
      <c r="M12" s="118">
        <f>'歳入･旧日光市 '!M12+歳入･旧今市市!M12+歳入･旧足尾町!M12+歳入･旧栗山村!M12+歳入･旧藤原町!M12</f>
        <v>316410</v>
      </c>
      <c r="N12" s="118">
        <f>'歳入･旧日光市 '!N12+歳入･旧今市市!N12+歳入･旧足尾町!N12+歳入･旧栗山村!N12+歳入･旧藤原町!N12</f>
        <v>324404</v>
      </c>
      <c r="O12" s="118">
        <f>'歳入･旧日光市 '!O12+歳入･旧今市市!O12+歳入･旧足尾町!O12+歳入･旧栗山村!O12+歳入･旧藤原町!O12</f>
        <v>285555</v>
      </c>
      <c r="P12" s="118">
        <f>'歳入･旧日光市 '!P12+歳入･旧今市市!P12+歳入･旧足尾町!P12+歳入･旧栗山村!P12+歳入･旧藤原町!P12</f>
        <v>320820</v>
      </c>
      <c r="Q12" s="118">
        <f>'歳入･旧日光市 '!Q12+歳入･旧今市市!Q12+歳入･旧足尾町!Q12+歳入･旧栗山村!Q12+歳入･旧藤原町!Q12</f>
        <v>303168</v>
      </c>
      <c r="R12" s="7">
        <v>321583</v>
      </c>
      <c r="S12" s="7">
        <v>306258</v>
      </c>
      <c r="T12" s="7">
        <v>308243</v>
      </c>
      <c r="U12" s="7">
        <v>258298</v>
      </c>
      <c r="V12" s="7">
        <v>161999</v>
      </c>
      <c r="W12" s="7">
        <v>137505</v>
      </c>
      <c r="X12" s="7">
        <v>105159</v>
      </c>
      <c r="Y12" s="7">
        <v>148555</v>
      </c>
      <c r="Z12" s="85">
        <v>126843</v>
      </c>
      <c r="AA12" s="85">
        <v>61246</v>
      </c>
      <c r="AB12" s="85">
        <v>94738</v>
      </c>
      <c r="AC12" s="97">
        <v>97608</v>
      </c>
      <c r="AD12" s="97">
        <v>114060</v>
      </c>
      <c r="AE12" s="97">
        <v>149065</v>
      </c>
      <c r="AF12" s="97">
        <v>66011</v>
      </c>
    </row>
    <row r="13" spans="1:32" ht="15" customHeight="1" x14ac:dyDescent="0.15">
      <c r="A13" s="3" t="s">
        <v>284</v>
      </c>
      <c r="B13" s="3"/>
      <c r="C13" s="3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>
        <f>'歳入･旧日光市 '!Q13+歳入･旧今市市!Q13+歳入･旧足尾町!Q13+歳入･旧栗山村!Q13+歳入･旧藤原町!Q13</f>
        <v>3</v>
      </c>
      <c r="R13" s="7">
        <v>1</v>
      </c>
      <c r="S13" s="7">
        <v>1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5">
        <v>0</v>
      </c>
      <c r="AA13" s="85">
        <v>0</v>
      </c>
      <c r="AB13" s="85">
        <v>0</v>
      </c>
      <c r="AC13" s="97"/>
      <c r="AD13" s="97"/>
      <c r="AE13" s="97"/>
      <c r="AF13" s="97">
        <v>20770</v>
      </c>
    </row>
    <row r="14" spans="1:32" ht="15" customHeight="1" x14ac:dyDescent="0.15">
      <c r="A14" s="3" t="s">
        <v>260</v>
      </c>
      <c r="B14" s="3"/>
      <c r="C14" s="3"/>
      <c r="D14" s="118">
        <f>'歳入･旧日光市 '!D14+歳入･旧今市市!D14+歳入･旧足尾町!D14+歳入･旧栗山村!D14+歳入･旧藤原町!D14</f>
        <v>0</v>
      </c>
      <c r="E14" s="118">
        <f>'歳入･旧日光市 '!E14+歳入･旧今市市!E14+歳入･旧足尾町!E14+歳入･旧栗山村!E14+歳入･旧藤原町!E14</f>
        <v>0</v>
      </c>
      <c r="F14" s="118">
        <f>'歳入･旧日光市 '!F14+歳入･旧今市市!F14+歳入･旧足尾町!F14+歳入･旧栗山村!F14+歳入･旧藤原町!F14</f>
        <v>0</v>
      </c>
      <c r="G14" s="118">
        <f>'歳入･旧日光市 '!G14+歳入･旧今市市!G14+歳入･旧足尾町!G14+歳入･旧栗山村!G14+歳入･旧藤原町!G14</f>
        <v>0</v>
      </c>
      <c r="H14" s="118">
        <f>'歳入･旧日光市 '!H14+歳入･旧今市市!H14+歳入･旧足尾町!H14+歳入･旧栗山村!H14+歳入･旧藤原町!H14</f>
        <v>0</v>
      </c>
      <c r="I14" s="118">
        <f>'歳入･旧日光市 '!I14+歳入･旧今市市!I14+歳入･旧足尾町!I14+歳入･旧栗山村!I14+歳入･旧藤原町!I14</f>
        <v>0</v>
      </c>
      <c r="J14" s="118">
        <f>'歳入･旧日光市 '!J14+歳入･旧今市市!J14+歳入･旧足尾町!J14+歳入･旧栗山村!J14+歳入･旧藤原町!J14</f>
        <v>0</v>
      </c>
      <c r="K14" s="118">
        <f>'歳入･旧日光市 '!K14+歳入･旧今市市!K14+歳入･旧足尾町!K14+歳入･旧栗山村!K14+歳入･旧藤原町!K14</f>
        <v>0</v>
      </c>
      <c r="L14" s="118">
        <f>'歳入･旧日光市 '!L14+歳入･旧今市市!L14+歳入･旧足尾町!L14+歳入･旧栗山村!L14+歳入･旧藤原町!L14</f>
        <v>291014</v>
      </c>
      <c r="M14" s="118">
        <f>'歳入･旧日光市 '!M14+歳入･旧今市市!M14+歳入･旧足尾町!M14+歳入･旧栗山村!M14+歳入･旧藤原町!M14</f>
        <v>375727</v>
      </c>
      <c r="N14" s="118">
        <f>'歳入･旧日光市 '!N14+歳入･旧今市市!N14+歳入･旧足尾町!N14+歳入･旧栗山村!N14+歳入･旧藤原町!N14</f>
        <v>392971</v>
      </c>
      <c r="O14" s="118">
        <f>'歳入･旧日光市 '!O14+歳入･旧今市市!O14+歳入･旧足尾町!O14+歳入･旧栗山村!O14+歳入･旧藤原町!O14</f>
        <v>384973</v>
      </c>
      <c r="P14" s="118">
        <f>'歳入･旧日光市 '!P14+歳入･旧今市市!P14+歳入･旧足尾町!P14+歳入･旧栗山村!P14+歳入･旧藤原町!P14</f>
        <v>342089</v>
      </c>
      <c r="Q14" s="118">
        <f>'歳入･旧日光市 '!Q14+歳入･旧今市市!Q14+歳入･旧足尾町!Q14+歳入･旧栗山村!Q14+歳入･旧藤原町!Q14</f>
        <v>323399</v>
      </c>
      <c r="R14" s="7">
        <v>329993</v>
      </c>
      <c r="S14" s="7">
        <v>261465</v>
      </c>
      <c r="T14" s="7">
        <v>68981</v>
      </c>
      <c r="U14" s="7">
        <v>127997</v>
      </c>
      <c r="V14" s="7">
        <v>156941</v>
      </c>
      <c r="W14" s="7">
        <v>167909</v>
      </c>
      <c r="X14" s="7">
        <v>145151</v>
      </c>
      <c r="Y14" s="7">
        <v>33737</v>
      </c>
      <c r="Z14" s="6">
        <v>34007</v>
      </c>
      <c r="AA14" s="85">
        <v>31011</v>
      </c>
      <c r="AB14" s="6">
        <v>31332</v>
      </c>
      <c r="AC14" s="71">
        <v>33508</v>
      </c>
      <c r="AD14" s="71">
        <v>36137</v>
      </c>
      <c r="AE14" s="71">
        <v>42140</v>
      </c>
      <c r="AF14" s="71">
        <v>139538</v>
      </c>
    </row>
    <row r="15" spans="1:32" ht="15" customHeight="1" x14ac:dyDescent="0.15">
      <c r="A15" s="3" t="s">
        <v>105</v>
      </c>
      <c r="B15" s="3"/>
      <c r="C15" s="3"/>
      <c r="D15" s="118">
        <f>'歳入･旧日光市 '!D15+歳入･旧今市市!D15+歳入･旧足尾町!D15+歳入･旧栗山村!D15+歳入･旧藤原町!D15</f>
        <v>7400403</v>
      </c>
      <c r="E15" s="118">
        <f>'歳入･旧日光市 '!E15+歳入･旧今市市!E15+歳入･旧足尾町!E15+歳入･旧栗山村!E15+歳入･旧藤原町!E15</f>
        <v>7555977</v>
      </c>
      <c r="F15" s="118">
        <f>'歳入･旧日光市 '!F15+歳入･旧今市市!F15+歳入･旧足尾町!F15+歳入･旧栗山村!F15+歳入･旧藤原町!F15</f>
        <v>6925969</v>
      </c>
      <c r="G15" s="118">
        <f>'歳入･旧日光市 '!G15+歳入･旧今市市!G15+歳入･旧足尾町!G15+歳入･旧栗山村!G15+歳入･旧藤原町!G15</f>
        <v>7366475</v>
      </c>
      <c r="H15" s="118">
        <f>'歳入･旧日光市 '!H15+歳入･旧今市市!H15+歳入･旧足尾町!H15+歳入･旧栗山村!H15+歳入･旧藤原町!H15</f>
        <v>8155653</v>
      </c>
      <c r="I15" s="118">
        <f>'歳入･旧日光市 '!I15+歳入･旧今市市!I15+歳入･旧足尾町!I15+歳入･旧栗山村!I15+歳入･旧藤原町!I15</f>
        <v>8248293</v>
      </c>
      <c r="J15" s="118">
        <f>'歳入･旧日光市 '!J15+歳入･旧今市市!J15+歳入･旧足尾町!J15+歳入･旧栗山村!J15+歳入･旧藤原町!J15</f>
        <v>8684453</v>
      </c>
      <c r="K15" s="118">
        <f>'歳入･旧日光市 '!K15+歳入･旧今市市!K15+歳入･旧足尾町!K15+歳入･旧栗山村!K15+歳入･旧藤原町!K15</f>
        <v>9131871</v>
      </c>
      <c r="L15" s="118">
        <f>'歳入･旧日光市 '!L15+歳入･旧今市市!L15+歳入･旧足尾町!L15+歳入･旧栗山村!L15+歳入･旧藤原町!L15</f>
        <v>10024980</v>
      </c>
      <c r="M15" s="118">
        <f>'歳入･旧日光市 '!M15+歳入･旧今市市!M15+歳入･旧足尾町!M15+歳入･旧栗山村!M15+歳入･旧藤原町!M15</f>
        <v>10594844</v>
      </c>
      <c r="N15" s="118">
        <f>'歳入･旧日光市 '!N15+歳入･旧今市市!N15+歳入･旧足尾町!N15+歳入･旧栗山村!N15+歳入･旧藤原町!N15</f>
        <v>9311545</v>
      </c>
      <c r="O15" s="118">
        <f>'歳入･旧日光市 '!O15+歳入･旧今市市!O15+歳入･旧足尾町!O15+歳入･旧栗山村!O15+歳入･旧藤原町!O15</f>
        <v>8667488</v>
      </c>
      <c r="P15" s="118">
        <f>'歳入･旧日光市 '!P15+歳入･旧今市市!P15+歳入･旧足尾町!P15+歳入･旧栗山村!P15+歳入･旧藤原町!P15</f>
        <v>8233506</v>
      </c>
      <c r="Q15" s="118">
        <f>'歳入･旧日光市 '!Q15+歳入･旧今市市!Q15+歳入･旧足尾町!Q15+歳入･旧栗山村!Q15+歳入･旧藤原町!Q15</f>
        <v>7771142</v>
      </c>
      <c r="R15" s="7">
        <v>7854173</v>
      </c>
      <c r="S15" s="7">
        <v>7789898</v>
      </c>
      <c r="T15" s="7">
        <v>7300054</v>
      </c>
      <c r="U15" s="7">
        <v>7741177</v>
      </c>
      <c r="V15" s="7">
        <v>8261120</v>
      </c>
      <c r="W15" s="7">
        <v>8920029</v>
      </c>
      <c r="X15" s="7">
        <v>9840242</v>
      </c>
      <c r="Y15" s="7">
        <v>11014711</v>
      </c>
      <c r="Z15" s="6">
        <v>10653880</v>
      </c>
      <c r="AA15" s="85">
        <v>9959874</v>
      </c>
      <c r="AB15" s="6">
        <v>10458417</v>
      </c>
      <c r="AC15" s="71">
        <v>9919882</v>
      </c>
      <c r="AD15" s="71">
        <v>9682532</v>
      </c>
      <c r="AE15" s="71">
        <v>9371490</v>
      </c>
      <c r="AF15" s="71">
        <v>9851037</v>
      </c>
    </row>
    <row r="16" spans="1:32" ht="15" customHeight="1" x14ac:dyDescent="0.15">
      <c r="A16" s="3" t="s">
        <v>106</v>
      </c>
      <c r="B16" s="3"/>
      <c r="C16" s="3"/>
      <c r="D16" s="118">
        <f>'歳入･旧日光市 '!D16+歳入･旧今市市!D16+歳入･旧足尾町!D16+歳入･旧栗山村!D16+歳入･旧藤原町!D16</f>
        <v>6048590</v>
      </c>
      <c r="E16" s="118">
        <f>'歳入･旧日光市 '!E16+歳入･旧今市市!E16+歳入･旧足尾町!E16+歳入･旧栗山村!E16+歳入･旧藤原町!E16</f>
        <v>6151821</v>
      </c>
      <c r="F16" s="118">
        <f>'歳入･旧日光市 '!F16+歳入･旧今市市!F16+歳入･旧足尾町!F16+歳入･旧栗山村!F16+歳入･旧藤原町!F16</f>
        <v>0</v>
      </c>
      <c r="G16" s="118">
        <f>'歳入･旧日光市 '!G16+歳入･旧今市市!G16+歳入･旧足尾町!G16+歳入･旧栗山村!G16+歳入･旧藤原町!G16</f>
        <v>0</v>
      </c>
      <c r="H16" s="118">
        <f>'歳入･旧日光市 '!H16+歳入･旧今市市!H16+歳入･旧足尾町!H16+歳入･旧栗山村!H16+歳入･旧藤原町!H16</f>
        <v>0</v>
      </c>
      <c r="I16" s="118">
        <f>'歳入･旧日光市 '!I16+歳入･旧今市市!I16+歳入･旧足尾町!I16+歳入･旧栗山村!I16+歳入･旧藤原町!I16</f>
        <v>0</v>
      </c>
      <c r="J16" s="118">
        <f>'歳入･旧日光市 '!J16+歳入･旧今市市!J16+歳入･旧足尾町!J16+歳入･旧栗山村!J16+歳入･旧藤原町!J16</f>
        <v>7223535</v>
      </c>
      <c r="K16" s="118">
        <f>'歳入･旧日光市 '!K16+歳入･旧今市市!K16+歳入･旧足尾町!K16+歳入･旧栗山村!K16+歳入･旧藤原町!K16</f>
        <v>7606846</v>
      </c>
      <c r="L16" s="118">
        <f>'歳入･旧日光市 '!L16+歳入･旧今市市!L16+歳入･旧足尾町!L16+歳入･旧栗山村!L16+歳入･旧藤原町!L16</f>
        <v>8303307</v>
      </c>
      <c r="M16" s="118">
        <f>'歳入･旧日光市 '!M16+歳入･旧今市市!M16+歳入･旧足尾町!M16+歳入･旧栗山村!M16+歳入･旧藤原町!M16</f>
        <v>8794474</v>
      </c>
      <c r="N16" s="118">
        <f>'歳入･旧日光市 '!N16+歳入･旧今市市!N16+歳入･旧足尾町!N16+歳入･旧栗山村!N16+歳入･旧藤原町!N16</f>
        <v>7628501</v>
      </c>
      <c r="O16" s="118">
        <f>'歳入･旧日光市 '!O16+歳入･旧今市市!O16+歳入･旧足尾町!O16+歳入･旧栗山村!O16+歳入･旧藤原町!O16</f>
        <v>7063170</v>
      </c>
      <c r="P16" s="118">
        <f>'歳入･旧日光市 '!P16+歳入･旧今市市!P16+歳入･旧足尾町!P16+歳入･旧栗山村!P16+歳入･旧藤原町!P16</f>
        <v>6744743</v>
      </c>
      <c r="Q16" s="118">
        <f>'歳入･旧日光市 '!Q16+歳入･旧今市市!Q16+歳入･旧足尾町!Q16+歳入･旧栗山村!Q16+歳入･旧藤原町!Q16</f>
        <v>6421101</v>
      </c>
      <c r="R16" s="6">
        <v>6429043</v>
      </c>
      <c r="S16" s="6">
        <v>6419763</v>
      </c>
      <c r="T16" s="6">
        <v>6056959</v>
      </c>
      <c r="U16" s="6">
        <v>6459188</v>
      </c>
      <c r="V16" s="6">
        <v>7011112</v>
      </c>
      <c r="W16" s="6">
        <v>7568281</v>
      </c>
      <c r="X16" s="6">
        <v>8067408</v>
      </c>
      <c r="Y16" s="6">
        <v>8761248</v>
      </c>
      <c r="Z16" s="85">
        <v>8818583</v>
      </c>
      <c r="AA16" s="6">
        <v>8425775</v>
      </c>
      <c r="AB16" s="85">
        <v>8826829</v>
      </c>
      <c r="AC16" s="97">
        <v>8660092</v>
      </c>
      <c r="AD16" s="97">
        <v>8443864</v>
      </c>
      <c r="AE16" s="97">
        <v>8101508</v>
      </c>
      <c r="AF16" s="97">
        <v>8560584</v>
      </c>
    </row>
    <row r="17" spans="1:32" ht="15" customHeight="1" x14ac:dyDescent="0.15">
      <c r="A17" s="3" t="s">
        <v>107</v>
      </c>
      <c r="B17" s="3"/>
      <c r="C17" s="3"/>
      <c r="D17" s="118">
        <f>'歳入･旧日光市 '!D17+歳入･旧今市市!D17+歳入･旧足尾町!D17+歳入･旧栗山村!D17+歳入･旧藤原町!D17</f>
        <v>991813</v>
      </c>
      <c r="E17" s="118">
        <f>'歳入･旧日光市 '!E17+歳入･旧今市市!E17+歳入･旧足尾町!E17+歳入･旧栗山村!E17+歳入･旧藤原町!E17</f>
        <v>1404156</v>
      </c>
      <c r="F17" s="118">
        <f>'歳入･旧日光市 '!F17+歳入･旧今市市!F17+歳入･旧足尾町!F17+歳入･旧栗山村!F17+歳入･旧藤原町!F17</f>
        <v>0</v>
      </c>
      <c r="G17" s="118">
        <f>'歳入･旧日光市 '!G17+歳入･旧今市市!G17+歳入･旧足尾町!G17+歳入･旧栗山村!G17+歳入･旧藤原町!G17</f>
        <v>0</v>
      </c>
      <c r="H17" s="118">
        <f>'歳入･旧日光市 '!H17+歳入･旧今市市!H17+歳入･旧足尾町!H17+歳入･旧栗山村!H17+歳入･旧藤原町!H17</f>
        <v>0</v>
      </c>
      <c r="I17" s="118">
        <f>'歳入･旧日光市 '!I17+歳入･旧今市市!I17+歳入･旧足尾町!I17+歳入･旧栗山村!I17+歳入･旧藤原町!I17</f>
        <v>0</v>
      </c>
      <c r="J17" s="118">
        <f>'歳入･旧日光市 '!J17+歳入･旧今市市!J17+歳入･旧足尾町!J17+歳入･旧栗山村!J17+歳入･旧藤原町!J17</f>
        <v>1460918</v>
      </c>
      <c r="K17" s="118">
        <f>'歳入･旧日光市 '!K17+歳入･旧今市市!K17+歳入･旧足尾町!K17+歳入･旧栗山村!K17+歳入･旧藤原町!K17</f>
        <v>1524897</v>
      </c>
      <c r="L17" s="118">
        <f>'歳入･旧日光市 '!L17+歳入･旧今市市!L17+歳入･旧足尾町!L17+歳入･旧栗山村!L17+歳入･旧藤原町!L17</f>
        <v>1721673</v>
      </c>
      <c r="M17" s="118">
        <f>'歳入･旧日光市 '!M17+歳入･旧今市市!M17+歳入･旧足尾町!M17+歳入･旧栗山村!M17+歳入･旧藤原町!M17</f>
        <v>1800370</v>
      </c>
      <c r="N17" s="118">
        <f>'歳入･旧日光市 '!N17+歳入･旧今市市!N17+歳入･旧足尾町!N17+歳入･旧栗山村!N17+歳入･旧藤原町!N17</f>
        <v>1683044</v>
      </c>
      <c r="O17" s="118">
        <f>'歳入･旧日光市 '!O17+歳入･旧今市市!O17+歳入･旧足尾町!O17+歳入･旧栗山村!O17+歳入･旧藤原町!O17</f>
        <v>1604318</v>
      </c>
      <c r="P17" s="118">
        <f>'歳入･旧日光市 '!P17+歳入･旧今市市!P17+歳入･旧足尾町!P17+歳入･旧栗山村!P17+歳入･旧藤原町!P17</f>
        <v>1488763</v>
      </c>
      <c r="Q17" s="118">
        <f>'歳入･旧日光市 '!Q17+歳入･旧今市市!Q17+歳入･旧足尾町!Q17+歳入･旧栗山村!Q17+歳入･旧藤原町!Q17</f>
        <v>1350041</v>
      </c>
      <c r="R17" s="6">
        <v>1425130</v>
      </c>
      <c r="S17" s="6">
        <v>1370135</v>
      </c>
      <c r="T17" s="6">
        <v>1243095</v>
      </c>
      <c r="U17" s="6">
        <v>1281989</v>
      </c>
      <c r="V17" s="6">
        <v>1250008</v>
      </c>
      <c r="W17" s="6">
        <v>1351748</v>
      </c>
      <c r="X17" s="6">
        <v>1618214</v>
      </c>
      <c r="Y17" s="6">
        <v>1982403</v>
      </c>
      <c r="Z17" s="85">
        <v>1595344</v>
      </c>
      <c r="AA17" s="6">
        <v>1534099</v>
      </c>
      <c r="AB17" s="85">
        <v>1631588</v>
      </c>
      <c r="AC17" s="97">
        <v>1259790</v>
      </c>
      <c r="AD17" s="97">
        <v>1238552</v>
      </c>
      <c r="AE17" s="97">
        <v>1269982</v>
      </c>
      <c r="AF17" s="97">
        <v>1290453</v>
      </c>
    </row>
    <row r="18" spans="1:32" ht="15" customHeight="1" x14ac:dyDescent="0.15">
      <c r="A18" s="3" t="s">
        <v>266</v>
      </c>
      <c r="B18" s="3"/>
      <c r="C18" s="3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6"/>
      <c r="S18" s="6"/>
      <c r="T18" s="6"/>
      <c r="U18" s="6"/>
      <c r="V18" s="6"/>
      <c r="W18" s="6"/>
      <c r="X18" s="6">
        <v>154620</v>
      </c>
      <c r="Y18" s="6">
        <v>271060</v>
      </c>
      <c r="Z18" s="6"/>
      <c r="AA18" s="6"/>
      <c r="AB18" s="6"/>
      <c r="AC18" s="71"/>
      <c r="AD18" s="71">
        <v>116</v>
      </c>
      <c r="AE18" s="71">
        <v>116</v>
      </c>
      <c r="AF18" s="71">
        <v>116</v>
      </c>
    </row>
    <row r="19" spans="1:32" ht="15" customHeight="1" x14ac:dyDescent="0.15">
      <c r="A19" s="3" t="s">
        <v>108</v>
      </c>
      <c r="B19" s="3"/>
      <c r="C19" s="3"/>
      <c r="D19" s="118">
        <f>'歳入･旧日光市 '!D18+歳入･旧今市市!D18+歳入･旧足尾町!D18+歳入･旧栗山村!D18+歳入･旧藤原町!D18</f>
        <v>23155</v>
      </c>
      <c r="E19" s="118">
        <f>'歳入･旧日光市 '!E18+歳入･旧今市市!E18+歳入･旧足尾町!E18+歳入･旧栗山村!E18+歳入･旧藤原町!E18</f>
        <v>22821</v>
      </c>
      <c r="F19" s="118">
        <f>'歳入･旧日光市 '!F18+歳入･旧今市市!F18+歳入･旧足尾町!F18+歳入･旧栗山村!F18+歳入･旧藤原町!F18</f>
        <v>23050</v>
      </c>
      <c r="G19" s="118">
        <f>'歳入･旧日光市 '!G18+歳入･旧今市市!G18+歳入･旧足尾町!G18+歳入･旧栗山村!G18+歳入･旧藤原町!G18</f>
        <v>23475</v>
      </c>
      <c r="H19" s="118">
        <f>'歳入･旧日光市 '!H18+歳入･旧今市市!H18+歳入･旧足尾町!H18+歳入･旧栗山村!H18+歳入･旧藤原町!H18</f>
        <v>23251</v>
      </c>
      <c r="I19" s="118">
        <f>'歳入･旧日光市 '!I18+歳入･旧今市市!I18+歳入･旧足尾町!I18+歳入･旧栗山村!I18+歳入･旧藤原町!I18</f>
        <v>22848</v>
      </c>
      <c r="J19" s="118">
        <f>'歳入･旧日光市 '!J18+歳入･旧今市市!J18+歳入･旧足尾町!J18+歳入･旧栗山村!J18+歳入･旧藤原町!J18</f>
        <v>21167</v>
      </c>
      <c r="K19" s="118">
        <f>'歳入･旧日光市 '!K18+歳入･旧今市市!K18+歳入･旧足尾町!K18+歳入･旧栗山村!K18+歳入･旧藤原町!K18</f>
        <v>20017</v>
      </c>
      <c r="L19" s="118">
        <f>'歳入･旧日光市 '!L18+歳入･旧今市市!L18+歳入･旧足尾町!L18+歳入･旧栗山村!L18+歳入･旧藤原町!L18</f>
        <v>19535</v>
      </c>
      <c r="M19" s="118">
        <f>'歳入･旧日光市 '!M18+歳入･旧今市市!M18+歳入･旧足尾町!M18+歳入･旧栗山村!M18+歳入･旧藤原町!M18</f>
        <v>16261</v>
      </c>
      <c r="N19" s="118">
        <f>'歳入･旧日光市 '!N18+歳入･旧今市市!N18+歳入･旧足尾町!N18+歳入･旧栗山村!N18+歳入･旧藤原町!N18</f>
        <v>15916</v>
      </c>
      <c r="O19" s="118">
        <f>'歳入･旧日光市 '!O18+歳入･旧今市市!O18+歳入･旧足尾町!O18+歳入･旧栗山村!O18+歳入･旧藤原町!O18</f>
        <v>15216</v>
      </c>
      <c r="P19" s="118">
        <f>'歳入･旧日光市 '!P18+歳入･旧今市市!P18+歳入･旧足尾町!P18+歳入･旧栗山村!P18+歳入･旧藤原町!P18</f>
        <v>16214</v>
      </c>
      <c r="Q19" s="118">
        <f>'歳入･旧日光市 '!Q18+歳入･旧今市市!Q18+歳入･旧足尾町!Q18+歳入･旧栗山村!Q18+歳入･旧藤原町!Q18</f>
        <v>15540</v>
      </c>
      <c r="R19" s="7">
        <v>15531</v>
      </c>
      <c r="S19" s="7">
        <v>16140</v>
      </c>
      <c r="T19" s="7">
        <v>14720</v>
      </c>
      <c r="U19" s="7">
        <v>12942</v>
      </c>
      <c r="V19" s="7">
        <v>13100</v>
      </c>
      <c r="W19" s="7">
        <v>12443</v>
      </c>
      <c r="X19" s="7">
        <v>11676</v>
      </c>
      <c r="Y19" s="7">
        <v>11017</v>
      </c>
      <c r="Z19" s="85">
        <v>10348</v>
      </c>
      <c r="AA19" s="85">
        <v>9441</v>
      </c>
      <c r="AB19" s="85">
        <v>10337</v>
      </c>
      <c r="AC19" s="97">
        <v>9836</v>
      </c>
      <c r="AD19" s="97">
        <v>9049</v>
      </c>
      <c r="AE19" s="97">
        <v>8014</v>
      </c>
      <c r="AF19" s="97">
        <v>8303</v>
      </c>
    </row>
    <row r="20" spans="1:32" ht="15" customHeight="1" x14ac:dyDescent="0.15">
      <c r="A20" s="3" t="s">
        <v>109</v>
      </c>
      <c r="B20" s="3"/>
      <c r="C20" s="3"/>
      <c r="D20" s="118">
        <f>'歳入･旧日光市 '!D19+歳入･旧今市市!D19+歳入･旧足尾町!D19+歳入･旧栗山村!D19+歳入･旧藤原町!D19</f>
        <v>156293</v>
      </c>
      <c r="E20" s="118">
        <f>'歳入･旧日光市 '!E19+歳入･旧今市市!E19+歳入･旧足尾町!E19+歳入･旧栗山村!E19+歳入･旧藤原町!E19</f>
        <v>195955</v>
      </c>
      <c r="F20" s="118">
        <f>'歳入･旧日光市 '!F19+歳入･旧今市市!F19+歳入･旧足尾町!F19+歳入･旧栗山村!F19+歳入･旧藤原町!F19</f>
        <v>246756</v>
      </c>
      <c r="G20" s="118">
        <f>'歳入･旧日光市 '!G19+歳入･旧今市市!G19+歳入･旧足尾町!G19+歳入･旧栗山村!G19+歳入･旧藤原町!G19</f>
        <v>234953</v>
      </c>
      <c r="H20" s="118">
        <f>'歳入･旧日光市 '!H19+歳入･旧今市市!H19+歳入･旧足尾町!H19+歳入･旧栗山村!H19+歳入･旧藤原町!H19</f>
        <v>236756</v>
      </c>
      <c r="I20" s="118">
        <f>'歳入･旧日光市 '!I19+歳入･旧今市市!I19+歳入･旧足尾町!I19+歳入･旧栗山村!I19+歳入･旧藤原町!I19</f>
        <v>266286</v>
      </c>
      <c r="J20" s="118">
        <f>'歳入･旧日光市 '!J19+歳入･旧今市市!J19+歳入･旧足尾町!J19+歳入･旧栗山村!J19+歳入･旧藤原町!J19</f>
        <v>359683</v>
      </c>
      <c r="K20" s="118">
        <f>'歳入･旧日光市 '!K19+歳入･旧今市市!K19+歳入･旧足尾町!K19+歳入･旧栗山村!K19+歳入･旧藤原町!K19</f>
        <v>426717</v>
      </c>
      <c r="L20" s="118">
        <f>'歳入･旧日光市 '!L19+歳入･旧今市市!L19+歳入･旧足尾町!L19+歳入･旧栗山村!L19+歳入･旧藤原町!L19</f>
        <v>445869</v>
      </c>
      <c r="M20" s="118">
        <f>'歳入･旧日光市 '!M19+歳入･旧今市市!M19+歳入･旧足尾町!M19+歳入･旧栗山村!M19+歳入･旧藤原町!M19</f>
        <v>297513</v>
      </c>
      <c r="N20" s="118">
        <f>'歳入･旧日光市 '!N19+歳入･旧今市市!N19+歳入･旧足尾町!N19+歳入･旧栗山村!N19+歳入･旧藤原町!N19</f>
        <v>330458</v>
      </c>
      <c r="O20" s="118">
        <f>'歳入･旧日光市 '!O19+歳入･旧今市市!O19+歳入･旧足尾町!O19+歳入･旧栗山村!O19+歳入･旧藤原町!O19</f>
        <v>368859</v>
      </c>
      <c r="P20" s="118">
        <f>'歳入･旧日光市 '!P19+歳入･旧今市市!P19+歳入･旧足尾町!P19+歳入･旧栗山村!P19+歳入･旧藤原町!P19</f>
        <v>390350</v>
      </c>
      <c r="Q20" s="118">
        <f>'歳入･旧日光市 '!Q19+歳入･旧今市市!Q19+歳入･旧足尾町!Q19+歳入･旧栗山村!Q19+歳入･旧藤原町!Q19</f>
        <v>401449</v>
      </c>
      <c r="R20" s="7">
        <v>257210</v>
      </c>
      <c r="S20" s="7">
        <v>214927</v>
      </c>
      <c r="T20" s="7">
        <v>217148</v>
      </c>
      <c r="U20" s="7">
        <v>216843</v>
      </c>
      <c r="V20" s="7">
        <v>221175</v>
      </c>
      <c r="W20" s="7">
        <v>225675</v>
      </c>
      <c r="X20" s="7">
        <v>220750</v>
      </c>
      <c r="Y20" s="7">
        <v>222272</v>
      </c>
      <c r="Z20" s="85">
        <v>198585</v>
      </c>
      <c r="AA20" s="85">
        <v>193678</v>
      </c>
      <c r="AB20" s="85">
        <v>201380</v>
      </c>
      <c r="AC20" s="97">
        <v>191676</v>
      </c>
      <c r="AD20" s="97">
        <v>184739</v>
      </c>
      <c r="AE20" s="97">
        <v>282405</v>
      </c>
      <c r="AF20" s="97">
        <v>146500</v>
      </c>
    </row>
    <row r="21" spans="1:32" ht="15" customHeight="1" x14ac:dyDescent="0.15">
      <c r="A21" s="3" t="s">
        <v>110</v>
      </c>
      <c r="B21" s="3"/>
      <c r="C21" s="3"/>
      <c r="D21" s="118">
        <f>'歳入･旧日光市 '!D20+歳入･旧今市市!D20+歳入･旧足尾町!D20+歳入･旧栗山村!D20+歳入･旧藤原町!D20</f>
        <v>724089</v>
      </c>
      <c r="E21" s="118">
        <f>'歳入･旧日光市 '!E20+歳入･旧今市市!E20+歳入･旧足尾町!E20+歳入･旧栗山村!E20+歳入･旧藤原町!E20</f>
        <v>752172</v>
      </c>
      <c r="F21" s="118">
        <f>'歳入･旧日光市 '!F20+歳入･旧今市市!F20+歳入･旧足尾町!F20+歳入･旧栗山村!F20+歳入･旧藤原町!F20</f>
        <v>838925</v>
      </c>
      <c r="G21" s="118">
        <f>'歳入･旧日光市 '!G20+歳入･旧今市市!G20+歳入･旧足尾町!G20+歳入･旧栗山村!G20+歳入･旧藤原町!G20</f>
        <v>968541</v>
      </c>
      <c r="H21" s="118">
        <f>'歳入･旧日光市 '!H20+歳入･旧今市市!H20+歳入･旧足尾町!H20+歳入･旧栗山村!H20+歳入･旧藤原町!H20</f>
        <v>1079271</v>
      </c>
      <c r="I21" s="118">
        <f>'歳入･旧日光市 '!I20+歳入･旧今市市!I20+歳入･旧足尾町!I20+歳入･旧栗山村!I20+歳入･旧藤原町!I20</f>
        <v>1058442</v>
      </c>
      <c r="J21" s="118">
        <f>'歳入･旧日光市 '!J20+歳入･旧今市市!J20+歳入･旧足尾町!J20+歳入･旧栗山村!J20+歳入･旧藤原町!J20</f>
        <v>1094611</v>
      </c>
      <c r="K21" s="118">
        <f>'歳入･旧日光市 '!K20+歳入･旧今市市!K20+歳入･旧足尾町!K20+歳入･旧栗山村!K20+歳入･旧藤原町!K20</f>
        <v>1089603</v>
      </c>
      <c r="L21" s="118">
        <f>'歳入･旧日光市 '!L20+歳入･旧今市市!L20+歳入･旧足尾町!L20+歳入･旧栗山村!L20+歳入･旧藤原町!L20</f>
        <v>1120353</v>
      </c>
      <c r="M21" s="118">
        <f>'歳入･旧日光市 '!M20+歳入･旧今市市!M20+歳入･旧足尾町!M20+歳入･旧栗山村!M20+歳入･旧藤原町!M20</f>
        <v>1118939</v>
      </c>
      <c r="N21" s="118">
        <f>'歳入･旧日光市 '!N20+歳入･旧今市市!N20+歳入･旧足尾町!N20+歳入･旧栗山村!N20+歳入･旧藤原町!N20</f>
        <v>1105969</v>
      </c>
      <c r="O21" s="118">
        <f>'歳入･旧日光市 '!O20+歳入･旧今市市!O20+歳入･旧足尾町!O20+歳入･旧栗山村!O20+歳入･旧藤原町!O20</f>
        <v>1068412</v>
      </c>
      <c r="P21" s="118">
        <f>'歳入･旧日光市 '!P20+歳入･旧今市市!P20+歳入･旧足尾町!P20+歳入･旧栗山村!P20+歳入･旧藤原町!P20</f>
        <v>1068072</v>
      </c>
      <c r="Q21" s="118">
        <f>'歳入･旧日光市 '!Q20+歳入･旧今市市!Q20+歳入･旧足尾町!Q20+歳入･旧栗山村!Q20+歳入･旧藤原町!Q20</f>
        <v>1001147</v>
      </c>
      <c r="R21" s="7">
        <v>1032765</v>
      </c>
      <c r="S21" s="7">
        <v>839321</v>
      </c>
      <c r="T21" s="7">
        <v>786000</v>
      </c>
      <c r="U21" s="7">
        <v>764096</v>
      </c>
      <c r="V21" s="7">
        <v>753152</v>
      </c>
      <c r="W21" s="7">
        <v>738984</v>
      </c>
      <c r="X21" s="7">
        <v>623621</v>
      </c>
      <c r="Y21" s="7">
        <v>618285</v>
      </c>
      <c r="Z21" s="85">
        <v>597257</v>
      </c>
      <c r="AA21" s="85">
        <v>597286</v>
      </c>
      <c r="AB21" s="85">
        <v>631542</v>
      </c>
      <c r="AC21" s="97">
        <v>588809</v>
      </c>
      <c r="AD21" s="97">
        <v>581881</v>
      </c>
      <c r="AE21" s="97">
        <v>543608</v>
      </c>
      <c r="AF21" s="97">
        <v>521604</v>
      </c>
    </row>
    <row r="22" spans="1:32" ht="15" customHeight="1" x14ac:dyDescent="0.15">
      <c r="A22" s="4" t="s">
        <v>111</v>
      </c>
      <c r="B22" s="4"/>
      <c r="C22" s="4"/>
      <c r="D22" s="118">
        <f>'歳入･旧日光市 '!D21+歳入･旧今市市!D21+歳入･旧足尾町!D21+歳入･旧栗山村!D21+歳入･旧藤原町!D21</f>
        <v>164281</v>
      </c>
      <c r="E22" s="118">
        <f>'歳入･旧日光市 '!E21+歳入･旧今市市!E21+歳入･旧足尾町!E21+歳入･旧栗山村!E21+歳入･旧藤原町!E21</f>
        <v>163333</v>
      </c>
      <c r="F22" s="118">
        <f>'歳入･旧日光市 '!F21+歳入･旧今市市!F21+歳入･旧足尾町!F21+歳入･旧栗山村!F21+歳入･旧藤原町!F21</f>
        <v>182930</v>
      </c>
      <c r="G22" s="118">
        <f>'歳入･旧日光市 '!G21+歳入･旧今市市!G21+歳入･旧足尾町!G21+歳入･旧栗山村!G21+歳入･旧藤原町!G21</f>
        <v>197981</v>
      </c>
      <c r="H22" s="118">
        <f>'歳入･旧日光市 '!H21+歳入･旧今市市!H21+歳入･旧足尾町!H21+歳入･旧栗山村!H21+歳入･旧藤原町!H21</f>
        <v>205578</v>
      </c>
      <c r="I22" s="118">
        <f>'歳入･旧日光市 '!I21+歳入･旧今市市!I21+歳入･旧足尾町!I21+歳入･旧栗山村!I21+歳入･旧藤原町!I21</f>
        <v>201277</v>
      </c>
      <c r="J22" s="118">
        <f>'歳入･旧日光市 '!J21+歳入･旧今市市!J21+歳入･旧足尾町!J21+歳入･旧栗山村!J21+歳入･旧藤原町!J21</f>
        <v>198305</v>
      </c>
      <c r="K22" s="118">
        <f>'歳入･旧日光市 '!K21+歳入･旧今市市!K21+歳入･旧足尾町!K21+歳入･旧栗山村!K21+歳入･旧藤原町!K21</f>
        <v>203124</v>
      </c>
      <c r="L22" s="118">
        <f>'歳入･旧日光市 '!L21+歳入･旧今市市!L21+歳入･旧足尾町!L21+歳入･旧栗山村!L21+歳入･旧藤原町!L21</f>
        <v>196362</v>
      </c>
      <c r="M22" s="118">
        <f>'歳入･旧日光市 '!M21+歳入･旧今市市!M21+歳入･旧足尾町!M21+歳入･旧栗山村!M21+歳入･旧藤原町!M21</f>
        <v>207486</v>
      </c>
      <c r="N22" s="118">
        <f>'歳入･旧日光市 '!N21+歳入･旧今市市!N21+歳入･旧足尾町!N21+歳入･旧栗山村!N21+歳入･旧藤原町!N21</f>
        <v>198274</v>
      </c>
      <c r="O22" s="118">
        <f>'歳入･旧日光市 '!O21+歳入･旧今市市!O21+歳入･旧足尾町!O21+歳入･旧栗山村!O21+歳入･旧藤原町!O21</f>
        <v>194249</v>
      </c>
      <c r="P22" s="118">
        <f>'歳入･旧日光市 '!P21+歳入･旧今市市!P21+歳入･旧足尾町!P21+歳入･旧栗山村!P21+歳入･旧藤原町!P21</f>
        <v>184708</v>
      </c>
      <c r="Q22" s="118">
        <f>'歳入･旧日光市 '!Q21+歳入･旧今市市!Q21+歳入･旧足尾町!Q21+歳入･旧栗山村!Q21+歳入･旧藤原町!Q21</f>
        <v>177896</v>
      </c>
      <c r="R22" s="8">
        <v>179549</v>
      </c>
      <c r="S22" s="8">
        <v>188795</v>
      </c>
      <c r="T22" s="8">
        <v>178549</v>
      </c>
      <c r="U22" s="8">
        <v>184509</v>
      </c>
      <c r="V22" s="8">
        <v>185154</v>
      </c>
      <c r="W22" s="8">
        <v>186057</v>
      </c>
      <c r="X22" s="8">
        <v>180533</v>
      </c>
      <c r="Y22" s="8">
        <v>177363</v>
      </c>
      <c r="Z22" s="87">
        <v>177707</v>
      </c>
      <c r="AA22" s="87">
        <v>168173</v>
      </c>
      <c r="AB22" s="87">
        <v>164685</v>
      </c>
      <c r="AC22" s="99">
        <v>162043</v>
      </c>
      <c r="AD22" s="99">
        <v>200208</v>
      </c>
      <c r="AE22" s="99">
        <v>422060</v>
      </c>
      <c r="AF22" s="99">
        <v>419230</v>
      </c>
    </row>
    <row r="23" spans="1:32" ht="15" customHeight="1" x14ac:dyDescent="0.15">
      <c r="A23" s="3" t="s">
        <v>112</v>
      </c>
      <c r="B23" s="3"/>
      <c r="C23" s="3"/>
      <c r="D23" s="118">
        <f>'歳入･旧日光市 '!D22+歳入･旧今市市!D22+歳入･旧足尾町!D22+歳入･旧栗山村!D22+歳入･旧藤原町!D22</f>
        <v>2416703</v>
      </c>
      <c r="E23" s="118">
        <f>'歳入･旧日光市 '!E22+歳入･旧今市市!E22+歳入･旧足尾町!E22+歳入･旧栗山村!E22+歳入･旧藤原町!E22</f>
        <v>2736857</v>
      </c>
      <c r="F23" s="118">
        <f>'歳入･旧日光市 '!F22+歳入･旧今市市!F22+歳入･旧足尾町!F22+歳入･旧栗山村!F22+歳入･旧藤原町!F22</f>
        <v>2990481</v>
      </c>
      <c r="G23" s="118">
        <f>'歳入･旧日光市 '!G22+歳入･旧今市市!G22+歳入･旧足尾町!G22+歳入･旧栗山村!G22+歳入･旧藤原町!G22</f>
        <v>3134705</v>
      </c>
      <c r="H23" s="118">
        <f>'歳入･旧日光市 '!H22+歳入･旧今市市!H22+歳入･旧足尾町!H22+歳入･旧栗山村!H22+歳入･旧藤原町!H22</f>
        <v>3151837</v>
      </c>
      <c r="I23" s="118">
        <f>'歳入･旧日光市 '!I22+歳入･旧今市市!I22+歳入･旧足尾町!I22+歳入･旧栗山村!I22+歳入･旧藤原町!I22</f>
        <v>2876172</v>
      </c>
      <c r="J23" s="118">
        <f>'歳入･旧日光市 '!J22+歳入･旧今市市!J22+歳入･旧足尾町!J22+歳入･旧栗山村!J22+歳入･旧藤原町!J22</f>
        <v>2733876</v>
      </c>
      <c r="K23" s="118">
        <f>'歳入･旧日光市 '!K22+歳入･旧今市市!K22+歳入･旧足尾町!K22+歳入･旧栗山村!K22+歳入･旧藤原町!K22</f>
        <v>3543485</v>
      </c>
      <c r="L23" s="118">
        <f>'歳入･旧日光市 '!L22+歳入･旧今市市!L22+歳入･旧足尾町!L22+歳入･旧栗山村!L22+歳入･旧藤原町!L22</f>
        <v>4266177</v>
      </c>
      <c r="M23" s="118">
        <f>'歳入･旧日光市 '!M22+歳入･旧今市市!M22+歳入･旧足尾町!M22+歳入･旧栗山村!M22+歳入･旧藤原町!M22</f>
        <v>2717248</v>
      </c>
      <c r="N23" s="118">
        <f>'歳入･旧日光市 '!N22+歳入･旧今市市!N22+歳入･旧足尾町!N22+歳入･旧栗山村!N22+歳入･旧藤原町!N22</f>
        <v>2643348</v>
      </c>
      <c r="O23" s="118">
        <f>'歳入･旧日光市 '!O22+歳入･旧今市市!O22+歳入･旧足尾町!O22+歳入･旧栗山村!O22+歳入･旧藤原町!O22</f>
        <v>2986003</v>
      </c>
      <c r="P23" s="118">
        <f>'歳入･旧日光市 '!P22+歳入･旧今市市!P22+歳入･旧足尾町!P22+歳入･旧栗山村!P22+歳入･旧藤原町!P22</f>
        <v>2711440</v>
      </c>
      <c r="Q23" s="118">
        <f>'歳入･旧日光市 '!Q22+歳入･旧今市市!Q22+歳入･旧足尾町!Q22+歳入･旧栗山村!Q22+歳入･旧藤原町!Q22</f>
        <v>2950798</v>
      </c>
      <c r="R23" s="7">
        <v>2869814</v>
      </c>
      <c r="S23" s="7">
        <v>2748125</v>
      </c>
      <c r="T23" s="7">
        <v>4599812</v>
      </c>
      <c r="U23" s="7">
        <v>3274140</v>
      </c>
      <c r="V23" s="7">
        <v>6825798</v>
      </c>
      <c r="W23" s="7">
        <v>6367179</v>
      </c>
      <c r="X23" s="7">
        <v>4218299</v>
      </c>
      <c r="Y23" s="7">
        <v>4565827</v>
      </c>
      <c r="Z23" s="85">
        <v>5523399</v>
      </c>
      <c r="AA23" s="85">
        <v>5351241</v>
      </c>
      <c r="AB23" s="85">
        <v>4787608</v>
      </c>
      <c r="AC23" s="97">
        <v>4734265</v>
      </c>
      <c r="AD23" s="97">
        <v>4585329</v>
      </c>
      <c r="AE23" s="97">
        <v>4481287</v>
      </c>
      <c r="AF23" s="97">
        <v>4454881</v>
      </c>
    </row>
    <row r="24" spans="1:32" ht="15" customHeight="1" x14ac:dyDescent="0.15">
      <c r="A24" s="3" t="s">
        <v>113</v>
      </c>
      <c r="B24" s="3"/>
      <c r="C24" s="3"/>
      <c r="D24" s="118">
        <f>'歳入･旧日光市 '!D23+歳入･旧今市市!D23+歳入･旧足尾町!D23+歳入･旧栗山村!D23+歳入･旧藤原町!D23</f>
        <v>2014501</v>
      </c>
      <c r="E24" s="118">
        <f>'歳入･旧日光市 '!E23+歳入･旧今市市!E23+歳入･旧足尾町!E23+歳入･旧栗山村!E23+歳入･旧藤原町!E23</f>
        <v>1829743</v>
      </c>
      <c r="F24" s="118">
        <f>'歳入･旧日光市 '!F23+歳入･旧今市市!F23+歳入･旧足尾町!F23+歳入･旧栗山村!F23+歳入･旧藤原町!F23</f>
        <v>1893026</v>
      </c>
      <c r="G24" s="118">
        <f>'歳入･旧日光市 '!G23+歳入･旧今市市!G23+歳入･旧足尾町!G23+歳入･旧栗山村!G23+歳入･旧藤原町!G23</f>
        <v>1963509</v>
      </c>
      <c r="H24" s="118">
        <f>'歳入･旧日光市 '!H23+歳入･旧今市市!H23+歳入･旧足尾町!H23+歳入･旧栗山村!H23+歳入･旧藤原町!H23</f>
        <v>2066092</v>
      </c>
      <c r="I24" s="118">
        <f>'歳入･旧日光市 '!I23+歳入･旧今市市!I23+歳入･旧足尾町!I23+歳入･旧栗山村!I23+歳入･旧藤原町!I23</f>
        <v>2129484</v>
      </c>
      <c r="J24" s="118">
        <f>'歳入･旧日光市 '!J23+歳入･旧今市市!J23+歳入･旧足尾町!J23+歳入･旧栗山村!J23+歳入･旧藤原町!J23</f>
        <v>2550814</v>
      </c>
      <c r="K24" s="118">
        <f>'歳入･旧日光市 '!K23+歳入･旧今市市!K23+歳入･旧足尾町!K23+歳入･旧栗山村!K23+歳入･旧藤原町!K23</f>
        <v>3402712</v>
      </c>
      <c r="L24" s="118">
        <f>'歳入･旧日光市 '!L23+歳入･旧今市市!L23+歳入･旧足尾町!L23+歳入･旧栗山村!L23+歳入･旧藤原町!L23</f>
        <v>2520680</v>
      </c>
      <c r="M24" s="118">
        <f>'歳入･旧日光市 '!M23+歳入･旧今市市!M23+歳入･旧足尾町!M23+歳入･旧栗山村!M23+歳入･旧藤原町!M23</f>
        <v>2567021</v>
      </c>
      <c r="N24" s="118">
        <f>'歳入･旧日光市 '!N23+歳入･旧今市市!N23+歳入･旧足尾町!N23+歳入･旧栗山村!N23+歳入･旧藤原町!N23</f>
        <v>2124652</v>
      </c>
      <c r="O24" s="118">
        <f>'歳入･旧日光市 '!O23+歳入･旧今市市!O23+歳入･旧足尾町!O23+歳入･旧栗山村!O23+歳入･旧藤原町!O23</f>
        <v>1897952</v>
      </c>
      <c r="P24" s="118">
        <f>'歳入･旧日光市 '!P23+歳入･旧今市市!P23+歳入･旧足尾町!P23+歳入･旧栗山村!P23+歳入･旧藤原町!P23</f>
        <v>2528857</v>
      </c>
      <c r="Q24" s="118">
        <f>'歳入･旧日光市 '!Q23+歳入･旧今市市!Q23+歳入･旧足尾町!Q23+歳入･旧栗山村!Q23+歳入･旧藤原町!Q23</f>
        <v>2732810</v>
      </c>
      <c r="R24" s="7">
        <v>3628234</v>
      </c>
      <c r="S24" s="7">
        <v>3358444</v>
      </c>
      <c r="T24" s="7">
        <v>2702636</v>
      </c>
      <c r="U24" s="7">
        <v>2834549</v>
      </c>
      <c r="V24" s="7">
        <v>3290043</v>
      </c>
      <c r="W24" s="7">
        <v>3560554</v>
      </c>
      <c r="X24" s="7">
        <v>3703162</v>
      </c>
      <c r="Y24" s="7">
        <v>2498589</v>
      </c>
      <c r="Z24" s="85">
        <v>2513407</v>
      </c>
      <c r="AA24" s="85">
        <v>2621964</v>
      </c>
      <c r="AB24" s="85">
        <v>2970998</v>
      </c>
      <c r="AC24" s="97">
        <v>3033173</v>
      </c>
      <c r="AD24" s="97">
        <v>2770825</v>
      </c>
      <c r="AE24" s="97">
        <v>2647997</v>
      </c>
      <c r="AF24" s="97">
        <v>2717776</v>
      </c>
    </row>
    <row r="25" spans="1:32" ht="15" customHeight="1" x14ac:dyDescent="0.15">
      <c r="A25" s="3" t="s">
        <v>114</v>
      </c>
      <c r="B25" s="3"/>
      <c r="C25" s="3"/>
      <c r="D25" s="118">
        <f>'歳入･旧日光市 '!D24+歳入･旧今市市!D24+歳入･旧足尾町!D24+歳入･旧栗山村!D24+歳入･旧藤原町!D24</f>
        <v>888135</v>
      </c>
      <c r="E25" s="118">
        <f>'歳入･旧日光市 '!E24+歳入･旧今市市!E24+歳入･旧足尾町!E24+歳入･旧栗山村!E24+歳入･旧藤原町!E24</f>
        <v>589073</v>
      </c>
      <c r="F25" s="118">
        <f>'歳入･旧日光市 '!F24+歳入･旧今市市!F24+歳入･旧足尾町!F24+歳入･旧栗山村!F24+歳入･旧藤原町!F24</f>
        <v>470527</v>
      </c>
      <c r="G25" s="118">
        <f>'歳入･旧日光市 '!G24+歳入･旧今市市!G24+歳入･旧足尾町!G24+歳入･旧栗山村!G24+歳入･旧藤原町!G24</f>
        <v>507057</v>
      </c>
      <c r="H25" s="118">
        <f>'歳入･旧日光市 '!H24+歳入･旧今市市!H24+歳入･旧足尾町!H24+歳入･旧栗山村!H24+歳入･旧藤原町!H24</f>
        <v>790046</v>
      </c>
      <c r="I25" s="118">
        <f>'歳入･旧日光市 '!I24+歳入･旧今市市!I24+歳入･旧足尾町!I24+歳入･旧栗山村!I24+歳入･旧藤原町!I24</f>
        <v>232852</v>
      </c>
      <c r="J25" s="118">
        <f>'歳入･旧日光市 '!J24+歳入･旧今市市!J24+歳入･旧足尾町!J24+歳入･旧栗山村!J24+歳入･旧藤原町!J24</f>
        <v>786207</v>
      </c>
      <c r="K25" s="118">
        <f>'歳入･旧日光市 '!K24+歳入･旧今市市!K24+歳入･旧足尾町!K24+歳入･旧栗山村!K24+歳入･旧藤原町!K24</f>
        <v>183565</v>
      </c>
      <c r="L25" s="118">
        <f>'歳入･旧日光市 '!L24+歳入･旧今市市!L24+歳入･旧足尾町!L24+歳入･旧栗山村!L24+歳入･旧藤原町!L24</f>
        <v>136054</v>
      </c>
      <c r="M25" s="118">
        <f>'歳入･旧日光市 '!M24+歳入･旧今市市!M24+歳入･旧足尾町!M24+歳入･旧栗山村!M24+歳入･旧藤原町!M24</f>
        <v>214264</v>
      </c>
      <c r="N25" s="118">
        <f>'歳入･旧日光市 '!N24+歳入･旧今市市!N24+歳入･旧足尾町!N24+歳入･旧栗山村!N24+歳入･旧藤原町!N24</f>
        <v>152712</v>
      </c>
      <c r="O25" s="118">
        <f>'歳入･旧日光市 '!O24+歳入･旧今市市!O24+歳入･旧足尾町!O24+歳入･旧栗山村!O24+歳入･旧藤原町!O24</f>
        <v>89169</v>
      </c>
      <c r="P25" s="118">
        <f>'歳入･旧日光市 '!P24+歳入･旧今市市!P24+歳入･旧足尾町!P24+歳入･旧栗山村!P24+歳入･旧藤原町!P24</f>
        <v>531999</v>
      </c>
      <c r="Q25" s="118">
        <f>'歳入･旧日光市 '!Q24+歳入･旧今市市!Q24+歳入･旧足尾町!Q24+歳入･旧栗山村!Q24+歳入･旧藤原町!Q24</f>
        <v>240949</v>
      </c>
      <c r="R25" s="7">
        <v>309943</v>
      </c>
      <c r="S25" s="7">
        <v>157824</v>
      </c>
      <c r="T25" s="7">
        <v>214244</v>
      </c>
      <c r="U25" s="7">
        <v>185366</v>
      </c>
      <c r="V25" s="7">
        <v>163446</v>
      </c>
      <c r="W25" s="7">
        <v>159421</v>
      </c>
      <c r="X25" s="7">
        <v>130285</v>
      </c>
      <c r="Y25" s="7">
        <v>132752</v>
      </c>
      <c r="Z25" s="85">
        <v>139197</v>
      </c>
      <c r="AA25" s="85">
        <v>835169</v>
      </c>
      <c r="AB25" s="85">
        <v>133715</v>
      </c>
      <c r="AC25" s="97">
        <v>166344</v>
      </c>
      <c r="AD25" s="97">
        <v>149551</v>
      </c>
      <c r="AE25" s="97">
        <v>119782</v>
      </c>
      <c r="AF25" s="97">
        <v>180181</v>
      </c>
    </row>
    <row r="26" spans="1:32" ht="15" customHeight="1" x14ac:dyDescent="0.15">
      <c r="A26" s="3" t="s">
        <v>115</v>
      </c>
      <c r="B26" s="3"/>
      <c r="C26" s="3"/>
      <c r="D26" s="118">
        <f>'歳入･旧日光市 '!D25+歳入･旧今市市!D25+歳入･旧足尾町!D25+歳入･旧栗山村!D25+歳入･旧藤原町!D25</f>
        <v>119384</v>
      </c>
      <c r="E26" s="118">
        <f>'歳入･旧日光市 '!E25+歳入･旧今市市!E25+歳入･旧足尾町!E25+歳入･旧栗山村!E25+歳入･旧藤原町!E25</f>
        <v>34359</v>
      </c>
      <c r="F26" s="118">
        <f>'歳入･旧日光市 '!F25+歳入･旧今市市!F25+歳入･旧足尾町!F25+歳入･旧栗山村!F25+歳入･旧藤原町!F25</f>
        <v>144257</v>
      </c>
      <c r="G26" s="118">
        <f>'歳入･旧日光市 '!G25+歳入･旧今市市!G25+歳入･旧足尾町!G25+歳入･旧栗山村!G25+歳入･旧藤原町!G25</f>
        <v>3841</v>
      </c>
      <c r="H26" s="118">
        <f>'歳入･旧日光市 '!H25+歳入･旧今市市!H25+歳入･旧足尾町!H25+歳入･旧栗山村!H25+歳入･旧藤原町!H25</f>
        <v>21026</v>
      </c>
      <c r="I26" s="118">
        <f>'歳入･旧日光市 '!I25+歳入･旧今市市!I25+歳入･旧足尾町!I25+歳入･旧栗山村!I25+歳入･旧藤原町!I25</f>
        <v>4161</v>
      </c>
      <c r="J26" s="118">
        <f>'歳入･旧日光市 '!J25+歳入･旧今市市!J25+歳入･旧足尾町!J25+歳入･旧栗山村!J25+歳入･旧藤原町!J25</f>
        <v>5924</v>
      </c>
      <c r="K26" s="118">
        <f>'歳入･旧日光市 '!K25+歳入･旧今市市!K25+歳入･旧足尾町!K25+歳入･旧栗山村!K25+歳入･旧藤原町!K25</f>
        <v>24424</v>
      </c>
      <c r="L26" s="118">
        <f>'歳入･旧日光市 '!L25+歳入･旧今市市!L25+歳入･旧足尾町!L25+歳入･旧栗山村!L25+歳入･旧藤原町!L25</f>
        <v>209870</v>
      </c>
      <c r="M26" s="118">
        <f>'歳入･旧日光市 '!M25+歳入･旧今市市!M25+歳入･旧足尾町!M25+歳入･旧栗山村!M25+歳入･旧藤原町!M25</f>
        <v>32442</v>
      </c>
      <c r="N26" s="118">
        <f>'歳入･旧日光市 '!N25+歳入･旧今市市!N25+歳入･旧足尾町!N25+歳入･旧栗山村!N25+歳入･旧藤原町!N25</f>
        <v>12301</v>
      </c>
      <c r="O26" s="118">
        <f>'歳入･旧日光市 '!O25+歳入･旧今市市!O25+歳入･旧足尾町!O25+歳入･旧栗山村!O25+歳入･旧藤原町!O25</f>
        <v>3028</v>
      </c>
      <c r="P26" s="118">
        <f>'歳入･旧日光市 '!P25+歳入･旧今市市!P25+歳入･旧足尾町!P25+歳入･旧栗山村!P25+歳入･旧藤原町!P25</f>
        <v>1610</v>
      </c>
      <c r="Q26" s="118">
        <f>'歳入･旧日光市 '!Q25+歳入･旧今市市!Q25+歳入･旧足尾町!Q25+歳入･旧栗山村!Q25+歳入･旧藤原町!Q25</f>
        <v>45858</v>
      </c>
      <c r="R26" s="7">
        <v>306707</v>
      </c>
      <c r="S26" s="7">
        <v>1424</v>
      </c>
      <c r="T26" s="7">
        <v>51304</v>
      </c>
      <c r="U26" s="7">
        <v>2275</v>
      </c>
      <c r="V26" s="7">
        <v>5678</v>
      </c>
      <c r="W26" s="7">
        <v>103672</v>
      </c>
      <c r="X26" s="7">
        <v>24958</v>
      </c>
      <c r="Y26" s="7">
        <v>17002</v>
      </c>
      <c r="Z26" s="85">
        <v>13168</v>
      </c>
      <c r="AA26" s="85">
        <v>54673</v>
      </c>
      <c r="AB26" s="85">
        <v>24771</v>
      </c>
      <c r="AC26" s="97">
        <v>121740</v>
      </c>
      <c r="AD26" s="97">
        <v>105909</v>
      </c>
      <c r="AE26" s="97">
        <v>568687</v>
      </c>
      <c r="AF26" s="97">
        <v>304390</v>
      </c>
    </row>
    <row r="27" spans="1:32" ht="15" customHeight="1" x14ac:dyDescent="0.15">
      <c r="A27" s="3" t="s">
        <v>116</v>
      </c>
      <c r="B27" s="3"/>
      <c r="C27" s="3"/>
      <c r="D27" s="118">
        <f>'歳入･旧日光市 '!D26+歳入･旧今市市!D26+歳入･旧足尾町!D26+歳入･旧栗山村!D26+歳入･旧藤原町!D26</f>
        <v>968312</v>
      </c>
      <c r="E27" s="118">
        <f>'歳入･旧日光市 '!E26+歳入･旧今市市!E26+歳入･旧足尾町!E26+歳入･旧栗山村!E26+歳入･旧藤原町!E26</f>
        <v>1532410</v>
      </c>
      <c r="F27" s="118">
        <f>'歳入･旧日光市 '!F26+歳入･旧今市市!F26+歳入･旧足尾町!F26+歳入･旧栗山村!F26+歳入･旧藤原町!F26</f>
        <v>1570636</v>
      </c>
      <c r="G27" s="118">
        <f>'歳入･旧日光市 '!G26+歳入･旧今市市!G26+歳入･旧足尾町!G26+歳入･旧栗山村!G26+歳入･旧藤原町!G26</f>
        <v>2028252</v>
      </c>
      <c r="H27" s="118">
        <f>'歳入･旧日光市 '!H26+歳入･旧今市市!H26+歳入･旧足尾町!H26+歳入･旧栗山村!H26+歳入･旧藤原町!H26</f>
        <v>1167318</v>
      </c>
      <c r="I27" s="118">
        <f>'歳入･旧日光市 '!I26+歳入･旧今市市!I26+歳入･旧足尾町!I26+歳入･旧栗山村!I26+歳入･旧藤原町!I26</f>
        <v>855774</v>
      </c>
      <c r="J27" s="118">
        <f>'歳入･旧日光市 '!J26+歳入･旧今市市!J26+歳入･旧足尾町!J26+歳入･旧栗山村!J26+歳入･旧藤原町!J26</f>
        <v>603405</v>
      </c>
      <c r="K27" s="118">
        <f>'歳入･旧日光市 '!K26+歳入･旧今市市!K26+歳入･旧足尾町!K26+歳入･旧栗山村!K26+歳入･旧藤原町!K26</f>
        <v>1103005</v>
      </c>
      <c r="L27" s="118">
        <f>'歳入･旧日光市 '!L26+歳入･旧今市市!L26+歳入･旧足尾町!L26+歳入･旧栗山村!L26+歳入･旧藤原町!L26</f>
        <v>855514</v>
      </c>
      <c r="M27" s="118">
        <f>'歳入･旧日光市 '!M26+歳入･旧今市市!M26+歳入･旧足尾町!M26+歳入･旧栗山村!M26+歳入･旧藤原町!M26</f>
        <v>1021381</v>
      </c>
      <c r="N27" s="118">
        <f>'歳入･旧日光市 '!N26+歳入･旧今市市!N26+歳入･旧足尾町!N26+歳入･旧栗山村!N26+歳入･旧藤原町!N26</f>
        <v>760183</v>
      </c>
      <c r="O27" s="118">
        <f>'歳入･旧日光市 '!O26+歳入･旧今市市!O26+歳入･旧足尾町!O26+歳入･旧栗山村!O26+歳入･旧藤原町!O26</f>
        <v>1452706</v>
      </c>
      <c r="P27" s="118">
        <f>'歳入･旧日光市 '!P26+歳入･旧今市市!P26+歳入･旧足尾町!P26+歳入･旧栗山村!P26+歳入･旧藤原町!P26</f>
        <v>1178429</v>
      </c>
      <c r="Q27" s="118">
        <f>'歳入･旧日光市 '!Q26+歳入･旧今市市!Q26+歳入･旧足尾町!Q26+歳入･旧栗山村!Q26+歳入･旧藤原町!Q26</f>
        <v>1714342</v>
      </c>
      <c r="R27" s="7">
        <v>6099212</v>
      </c>
      <c r="S27" s="7">
        <v>1523594</v>
      </c>
      <c r="T27" s="7">
        <v>220211</v>
      </c>
      <c r="U27" s="7">
        <v>467796</v>
      </c>
      <c r="V27" s="7">
        <v>179815</v>
      </c>
      <c r="W27" s="7">
        <v>120844</v>
      </c>
      <c r="X27" s="7">
        <v>204279</v>
      </c>
      <c r="Y27" s="7">
        <v>218582</v>
      </c>
      <c r="Z27" s="85">
        <v>174712</v>
      </c>
      <c r="AA27" s="85">
        <v>107187</v>
      </c>
      <c r="AB27" s="85">
        <v>82538</v>
      </c>
      <c r="AC27" s="97">
        <v>697699</v>
      </c>
      <c r="AD27" s="97">
        <v>702896</v>
      </c>
      <c r="AE27" s="97">
        <v>886228</v>
      </c>
      <c r="AF27" s="97">
        <v>1242181</v>
      </c>
    </row>
    <row r="28" spans="1:32" ht="15" customHeight="1" x14ac:dyDescent="0.15">
      <c r="A28" s="3" t="s">
        <v>117</v>
      </c>
      <c r="B28" s="3"/>
      <c r="C28" s="3"/>
      <c r="D28" s="118">
        <f>'歳入･旧日光市 '!D27+歳入･旧今市市!D27+歳入･旧足尾町!D27+歳入･旧栗山村!D27+歳入･旧藤原町!D27</f>
        <v>1717777</v>
      </c>
      <c r="E28" s="118">
        <f>'歳入･旧日光市 '!E27+歳入･旧今市市!E27+歳入･旧足尾町!E27+歳入･旧栗山村!E27+歳入･旧藤原町!E27</f>
        <v>1757702</v>
      </c>
      <c r="F28" s="118">
        <f>'歳入･旧日光市 '!F27+歳入･旧今市市!F27+歳入･旧足尾町!F27+歳入･旧栗山村!F27+歳入･旧藤原町!F27</f>
        <v>1803378</v>
      </c>
      <c r="G28" s="118">
        <f>'歳入･旧日光市 '!G27+歳入･旧今市市!G27+歳入･旧足尾町!G27+歳入･旧栗山村!G27+歳入･旧藤原町!G27</f>
        <v>1101154</v>
      </c>
      <c r="H28" s="118">
        <f>'歳入･旧日光市 '!H27+歳入･旧今市市!H27+歳入･旧足尾町!H27+歳入･旧栗山村!H27+歳入･旧藤原町!H27</f>
        <v>1455987</v>
      </c>
      <c r="I28" s="118">
        <f>'歳入･旧日光市 '!I27+歳入･旧今市市!I27+歳入･旧足尾町!I27+歳入･旧栗山村!I27+歳入･旧藤原町!I27</f>
        <v>1486184</v>
      </c>
      <c r="J28" s="118">
        <f>'歳入･旧日光市 '!J27+歳入･旧今市市!J27+歳入･旧足尾町!J27+歳入･旧栗山村!J27+歳入･旧藤原町!J27</f>
        <v>1498959</v>
      </c>
      <c r="K28" s="118">
        <f>'歳入･旧日光市 '!K27+歳入･旧今市市!K27+歳入･旧足尾町!K27+歳入･旧栗山村!K27+歳入･旧藤原町!K27</f>
        <v>1359969</v>
      </c>
      <c r="L28" s="118">
        <f>'歳入･旧日光市 '!L27+歳入･旧今市市!L27+歳入･旧足尾町!L27+歳入･旧栗山村!L27+歳入･旧藤原町!L27</f>
        <v>1623520</v>
      </c>
      <c r="M28" s="118">
        <f>'歳入･旧日光市 '!M27+歳入･旧今市市!M27+歳入･旧足尾町!M27+歳入･旧栗山村!M27+歳入･旧藤原町!M27</f>
        <v>1924782</v>
      </c>
      <c r="N28" s="118">
        <f>'歳入･旧日光市 '!N27+歳入･旧今市市!N27+歳入･旧足尾町!N27+歳入･旧栗山村!N27+歳入･旧藤原町!N27</f>
        <v>1956527</v>
      </c>
      <c r="O28" s="118">
        <f>'歳入･旧日光市 '!O27+歳入･旧今市市!O27+歳入･旧足尾町!O27+歳入･旧栗山村!O27+歳入･旧藤原町!O27</f>
        <v>1941031</v>
      </c>
      <c r="P28" s="118">
        <f>'歳入･旧日光市 '!P27+歳入･旧今市市!P27+歳入･旧足尾町!P27+歳入･旧栗山村!P27+歳入･旧藤原町!P27</f>
        <v>1412803</v>
      </c>
      <c r="Q28" s="118">
        <f>'歳入･旧日光市 '!Q27+歳入･旧今市市!Q27+歳入･旧足尾町!Q27+歳入･旧栗山村!Q27+歳入･旧藤原町!Q27</f>
        <v>1465189</v>
      </c>
      <c r="R28" s="7">
        <v>1465837</v>
      </c>
      <c r="S28" s="7">
        <v>1575644</v>
      </c>
      <c r="T28" s="7">
        <v>2558923</v>
      </c>
      <c r="U28" s="7">
        <v>1182851</v>
      </c>
      <c r="V28" s="7">
        <v>1720556</v>
      </c>
      <c r="W28" s="7">
        <v>2395812</v>
      </c>
      <c r="X28" s="7">
        <v>2427614</v>
      </c>
      <c r="Y28" s="7">
        <v>2542558</v>
      </c>
      <c r="Z28" s="85">
        <v>3146949</v>
      </c>
      <c r="AA28" s="85">
        <v>2123408</v>
      </c>
      <c r="AB28" s="85">
        <v>2038188</v>
      </c>
      <c r="AC28" s="97">
        <v>2117144</v>
      </c>
      <c r="AD28" s="97">
        <v>1790201</v>
      </c>
      <c r="AE28" s="97">
        <v>1629584</v>
      </c>
      <c r="AF28" s="97">
        <v>887360</v>
      </c>
    </row>
    <row r="29" spans="1:32" ht="15" customHeight="1" x14ac:dyDescent="0.15">
      <c r="A29" s="3" t="s">
        <v>118</v>
      </c>
      <c r="B29" s="3"/>
      <c r="C29" s="3"/>
      <c r="D29" s="118">
        <f>'歳入･旧日光市 '!D28+歳入･旧今市市!D28+歳入･旧足尾町!D28+歳入･旧栗山村!D28+歳入･旧藤原町!D28</f>
        <v>2136338</v>
      </c>
      <c r="E29" s="118">
        <f>'歳入･旧日光市 '!E28+歳入･旧今市市!E28+歳入･旧足尾町!E28+歳入･旧栗山村!E28+歳入･旧藤原町!E28</f>
        <v>2244106</v>
      </c>
      <c r="F29" s="118">
        <f>'歳入･旧日光市 '!F28+歳入･旧今市市!F28+歳入･旧足尾町!F28+歳入･旧栗山村!F28+歳入･旧藤原町!F28</f>
        <v>1881886</v>
      </c>
      <c r="G29" s="118">
        <f>'歳入･旧日光市 '!G28+歳入･旧今市市!G28+歳入･旧足尾町!G28+歳入･旧栗山村!G28+歳入･旧藤原町!G28</f>
        <v>1714754</v>
      </c>
      <c r="H29" s="118">
        <f>'歳入･旧日光市 '!H28+歳入･旧今市市!H28+歳入･旧足尾町!H28+歳入･旧栗山村!H28+歳入･旧藤原町!H28</f>
        <v>2147296</v>
      </c>
      <c r="I29" s="118">
        <f>'歳入･旧日光市 '!I28+歳入･旧今市市!I28+歳入･旧足尾町!I28+歳入･旧栗山村!I28+歳入･旧藤原町!I28</f>
        <v>1780435</v>
      </c>
      <c r="J29" s="118">
        <f>'歳入･旧日光市 '!J28+歳入･旧今市市!J28+歳入･旧足尾町!J28+歳入･旧栗山村!J28+歳入･旧藤原町!J28</f>
        <v>1829327</v>
      </c>
      <c r="K29" s="118">
        <f>'歳入･旧日光市 '!K28+歳入･旧今市市!K28+歳入･旧足尾町!K28+歳入･旧栗山村!K28+歳入･旧藤原町!K28</f>
        <v>1858632</v>
      </c>
      <c r="L29" s="118">
        <f>'歳入･旧日光市 '!L28+歳入･旧今市市!L28+歳入･旧足尾町!L28+歳入･旧栗山村!L28+歳入･旧藤原町!L28</f>
        <v>1982424</v>
      </c>
      <c r="M29" s="118">
        <f>'歳入･旧日光市 '!M28+歳入･旧今市市!M28+歳入･旧足尾町!M28+歳入･旧栗山村!M28+歳入･旧藤原町!M28</f>
        <v>1658624</v>
      </c>
      <c r="N29" s="118">
        <f>'歳入･旧日光市 '!N28+歳入･旧今市市!N28+歳入･旧足尾町!N28+歳入･旧栗山村!N28+歳入･旧藤原町!N28</f>
        <v>1672513</v>
      </c>
      <c r="O29" s="118">
        <f>'歳入･旧日光市 '!O28+歳入･旧今市市!O28+歳入･旧足尾町!O28+歳入･旧栗山村!O28+歳入･旧藤原町!O28</f>
        <v>1392896</v>
      </c>
      <c r="P29" s="118">
        <f>'歳入･旧日光市 '!P28+歳入･旧今市市!P28+歳入･旧足尾町!P28+歳入･旧栗山村!P28+歳入･旧藤原町!P28</f>
        <v>1699882</v>
      </c>
      <c r="Q29" s="118">
        <f>'歳入･旧日光市 '!Q28+歳入･旧今市市!Q28+歳入･旧足尾町!Q28+歳入･旧栗山村!Q28+歳入･旧藤原町!Q28</f>
        <v>1784299</v>
      </c>
      <c r="R29" s="7">
        <v>1871402</v>
      </c>
      <c r="S29" s="7">
        <v>1207779</v>
      </c>
      <c r="T29" s="7">
        <v>1138272</v>
      </c>
      <c r="U29" s="7">
        <v>1520381</v>
      </c>
      <c r="V29" s="7">
        <v>1489719</v>
      </c>
      <c r="W29" s="7">
        <v>1457337</v>
      </c>
      <c r="X29" s="7">
        <v>1746698</v>
      </c>
      <c r="Y29" s="7">
        <v>1743789</v>
      </c>
      <c r="Z29" s="85">
        <v>1955256</v>
      </c>
      <c r="AA29" s="85">
        <v>2163810</v>
      </c>
      <c r="AB29" s="85">
        <v>1851344</v>
      </c>
      <c r="AC29" s="97">
        <v>1700662</v>
      </c>
      <c r="AD29" s="97">
        <v>1652660</v>
      </c>
      <c r="AE29" s="97">
        <v>1586336</v>
      </c>
      <c r="AF29" s="97">
        <v>1631955</v>
      </c>
    </row>
    <row r="30" spans="1:32" ht="15" customHeight="1" x14ac:dyDescent="0.15">
      <c r="A30" s="3" t="s">
        <v>119</v>
      </c>
      <c r="B30" s="3"/>
      <c r="C30" s="3"/>
      <c r="D30" s="118">
        <f>'歳入･旧日光市 '!D29+歳入･旧今市市!D29+歳入･旧足尾町!D29+歳入･旧栗山村!D29+歳入･旧藤原町!D29</f>
        <v>2560850</v>
      </c>
      <c r="E30" s="118">
        <f>'歳入･旧日光市 '!E29+歳入･旧今市市!E29+歳入･旧足尾町!E29+歳入･旧栗山村!E29+歳入･旧藤原町!E29</f>
        <v>3970400</v>
      </c>
      <c r="F30" s="118">
        <f>'歳入･旧日光市 '!F29+歳入･旧今市市!F29+歳入･旧足尾町!F29+歳入･旧栗山村!F29+歳入･旧藤原町!F29</f>
        <v>4472820</v>
      </c>
      <c r="G30" s="118">
        <f>'歳入･旧日光市 '!G29+歳入･旧今市市!G29+歳入･旧足尾町!G29+歳入･旧栗山村!G29+歳入･旧藤原町!G29</f>
        <v>5148680</v>
      </c>
      <c r="H30" s="118">
        <f>'歳入･旧日光市 '!H29+歳入･旧今市市!H29+歳入･旧足尾町!H29+歳入･旧栗山村!H29+歳入･旧藤原町!H29</f>
        <v>5205000</v>
      </c>
      <c r="I30" s="118">
        <f>'歳入･旧日光市 '!I29+歳入･旧今市市!I29+歳入･旧足尾町!I29+歳入･旧栗山村!I29+歳入･旧藤原町!I29</f>
        <v>5550000</v>
      </c>
      <c r="J30" s="118">
        <f>'歳入･旧日光市 '!J29+歳入･旧今市市!J29+歳入･旧足尾町!J29+歳入･旧栗山村!J29+歳入･旧藤原町!J29</f>
        <v>4764900</v>
      </c>
      <c r="K30" s="118">
        <f>'歳入･旧日光市 '!K29+歳入･旧今市市!K29+歳入･旧足尾町!K29+歳入･旧栗山村!K29+歳入･旧藤原町!K29</f>
        <v>5486400</v>
      </c>
      <c r="L30" s="118">
        <f>'歳入･旧日光市 '!L29+歳入･旧今市市!L29+歳入･旧足尾町!L29+歳入･旧栗山村!L29+歳入･旧藤原町!L29</f>
        <v>4273900</v>
      </c>
      <c r="M30" s="118">
        <f>'歳入･旧日光市 '!M29+歳入･旧今市市!M29+歳入･旧足尾町!M29+歳入･旧栗山村!M29+歳入･旧藤原町!M29</f>
        <v>4284100</v>
      </c>
      <c r="N30" s="118">
        <f>'歳入･旧日光市 '!N29+歳入･旧今市市!N29+歳入･旧足尾町!N29+歳入･旧栗山村!N29+歳入･旧藤原町!N29</f>
        <v>4332600</v>
      </c>
      <c r="O30" s="118">
        <f>'歳入･旧日光市 '!O29+歳入･旧今市市!O29+歳入･旧足尾町!O29+歳入･旧栗山村!O29+歳入･旧藤原町!O29</f>
        <v>5120196</v>
      </c>
      <c r="P30" s="118">
        <f>'歳入･旧日光市 '!P29+歳入･旧今市市!P29+歳入･旧足尾町!P29+歳入･旧栗山村!P29+歳入･旧藤原町!P29</f>
        <v>4841000</v>
      </c>
      <c r="Q30" s="118">
        <f>'歳入･旧日光市 '!Q29+歳入･旧今市市!Q29+歳入･旧足尾町!Q29+歳入･旧栗山村!Q29+歳入･旧藤原町!Q29</f>
        <v>4203400</v>
      </c>
      <c r="R30" s="7">
        <v>4524500</v>
      </c>
      <c r="S30" s="7">
        <v>5777900</v>
      </c>
      <c r="T30" s="7">
        <v>3507100</v>
      </c>
      <c r="U30" s="7">
        <v>4655700</v>
      </c>
      <c r="V30" s="7">
        <v>5263300</v>
      </c>
      <c r="W30" s="7">
        <v>5354000</v>
      </c>
      <c r="X30" s="7">
        <v>4599500</v>
      </c>
      <c r="Y30" s="7">
        <v>5545100</v>
      </c>
      <c r="Z30" s="85">
        <v>6245900</v>
      </c>
      <c r="AA30" s="85">
        <v>5575500</v>
      </c>
      <c r="AB30" s="85">
        <v>6290400</v>
      </c>
      <c r="AC30" s="97">
        <v>5702400</v>
      </c>
      <c r="AD30" s="97">
        <v>8212700</v>
      </c>
      <c r="AE30" s="97">
        <v>7784900</v>
      </c>
      <c r="AF30" s="97">
        <v>4533600</v>
      </c>
    </row>
    <row r="31" spans="1:32" ht="15" customHeight="1" x14ac:dyDescent="0.15">
      <c r="A31" s="3" t="s">
        <v>158</v>
      </c>
      <c r="B31" s="3"/>
      <c r="C31" s="3"/>
      <c r="D31" s="118">
        <f>'歳入･旧日光市 '!D30+歳入･旧今市市!D30+歳入･旧足尾町!D30+歳入･旧栗山村!D30+歳入･旧藤原町!D30</f>
        <v>0</v>
      </c>
      <c r="E31" s="118">
        <f>'歳入･旧日光市 '!E30+歳入･旧今市市!E30+歳入･旧足尾町!E30+歳入･旧栗山村!E30+歳入･旧藤原町!E30</f>
        <v>0</v>
      </c>
      <c r="F31" s="118">
        <f>'歳入･旧日光市 '!F30+歳入･旧今市市!F30+歳入･旧足尾町!F30+歳入･旧栗山村!F30+歳入･旧藤原町!F30</f>
        <v>0</v>
      </c>
      <c r="G31" s="118">
        <f>'歳入･旧日光市 '!G30+歳入･旧今市市!G30+歳入･旧足尾町!G30+歳入･旧栗山村!G30+歳入･旧藤原町!G30</f>
        <v>0</v>
      </c>
      <c r="H31" s="118">
        <f>'歳入･旧日光市 '!H30+歳入･旧今市市!H30+歳入･旧足尾町!H30+歳入･旧栗山村!H30+歳入･旧藤原町!H30</f>
        <v>0</v>
      </c>
      <c r="I31" s="118">
        <f>'歳入･旧日光市 '!I30+歳入･旧今市市!I30+歳入･旧足尾町!I30+歳入･旧栗山村!I30+歳入･旧藤原町!I30</f>
        <v>0</v>
      </c>
      <c r="J31" s="118">
        <f>'歳入･旧日光市 '!J30+歳入･旧今市市!J30+歳入･旧足尾町!J30+歳入･旧栗山村!J30+歳入･旧藤原町!J30</f>
        <v>0</v>
      </c>
      <c r="K31" s="118">
        <f>'歳入･旧日光市 '!K30+歳入･旧今市市!K30+歳入･旧足尾町!K30+歳入･旧栗山村!K30+歳入･旧藤原町!K30</f>
        <v>0</v>
      </c>
      <c r="L31" s="118">
        <f>'歳入･旧日光市 '!L30+歳入･旧今市市!L30+歳入･旧足尾町!L30+歳入･旧栗山村!L30+歳入･旧藤原町!L30</f>
        <v>0</v>
      </c>
      <c r="M31" s="118">
        <f>'歳入･旧日光市 '!M30+歳入･旧今市市!M30+歳入･旧足尾町!M30+歳入･旧栗山村!M30+歳入･旧藤原町!M30</f>
        <v>0</v>
      </c>
      <c r="N31" s="118">
        <f>'歳入･旧日光市 '!N30+歳入･旧今市市!N30+歳入･旧足尾町!N30+歳入･旧栗山村!N30+歳入･旧藤原町!N30</f>
        <v>154700</v>
      </c>
      <c r="O31" s="118">
        <f>'歳入･旧日光市 '!O30+歳入･旧今市市!O30+歳入･旧足尾町!O30+歳入･旧栗山村!O30+歳入･旧藤原町!O30</f>
        <v>148600</v>
      </c>
      <c r="P31" s="118">
        <f>'歳入･旧日光市 '!P30+歳入･旧今市市!P30+歳入･旧足尾町!P30+歳入･旧栗山村!P30+歳入･旧藤原町!P30</f>
        <v>153200</v>
      </c>
      <c r="Q31" s="118">
        <f>'歳入･旧日光市 '!Q30+歳入･旧今市市!Q30+歳入･旧足尾町!Q30+歳入･旧栗山村!Q30+歳入･旧藤原町!Q30</f>
        <v>167600</v>
      </c>
      <c r="R31" s="7">
        <v>132900</v>
      </c>
      <c r="S31" s="7">
        <v>98400</v>
      </c>
      <c r="T31" s="7">
        <v>0</v>
      </c>
      <c r="U31" s="7"/>
      <c r="V31" s="7">
        <v>0</v>
      </c>
      <c r="W31" s="7">
        <v>0</v>
      </c>
      <c r="X31" s="7">
        <v>0</v>
      </c>
      <c r="Y31" s="7">
        <v>0</v>
      </c>
      <c r="Z31" s="85">
        <v>0</v>
      </c>
      <c r="AA31" s="85">
        <v>0</v>
      </c>
      <c r="AB31" s="85">
        <v>0</v>
      </c>
      <c r="AC31" s="97"/>
      <c r="AD31" s="97"/>
      <c r="AE31" s="97"/>
      <c r="AF31" s="97"/>
    </row>
    <row r="32" spans="1:32" ht="15" customHeight="1" x14ac:dyDescent="0.15">
      <c r="A32" s="3" t="s">
        <v>159</v>
      </c>
      <c r="B32" s="3"/>
      <c r="C32" s="3"/>
      <c r="D32" s="118">
        <f>'歳入･旧日光市 '!D31+歳入･旧今市市!D31+歳入･旧足尾町!D31+歳入･旧栗山村!D31+歳入･旧藤原町!D31</f>
        <v>0</v>
      </c>
      <c r="E32" s="118">
        <f>'歳入･旧日光市 '!E31+歳入･旧今市市!E31+歳入･旧足尾町!E31+歳入･旧栗山村!E31+歳入･旧藤原町!E31</f>
        <v>0</v>
      </c>
      <c r="F32" s="118">
        <f>'歳入･旧日光市 '!F31+歳入･旧今市市!F31+歳入･旧足尾町!F31+歳入･旧栗山村!F31+歳入･旧藤原町!F31</f>
        <v>0</v>
      </c>
      <c r="G32" s="118">
        <f>'歳入･旧日光市 '!G31+歳入･旧今市市!G31+歳入･旧足尾町!G31+歳入･旧栗山村!G31+歳入･旧藤原町!G31</f>
        <v>0</v>
      </c>
      <c r="H32" s="118">
        <f>'歳入･旧日光市 '!H31+歳入･旧今市市!H31+歳入･旧足尾町!H31+歳入･旧栗山村!H31+歳入･旧藤原町!H31</f>
        <v>0</v>
      </c>
      <c r="I32" s="118">
        <f>'歳入･旧日光市 '!I31+歳入･旧今市市!I31+歳入･旧足尾町!I31+歳入･旧栗山村!I31+歳入･旧藤原町!I31</f>
        <v>0</v>
      </c>
      <c r="J32" s="118">
        <f>'歳入･旧日光市 '!J31+歳入･旧今市市!J31+歳入･旧足尾町!J31+歳入･旧栗山村!J31+歳入･旧藤原町!J31</f>
        <v>0</v>
      </c>
      <c r="K32" s="118">
        <f>'歳入･旧日光市 '!K31+歳入･旧今市市!K31+歳入･旧足尾町!K31+歳入･旧栗山村!K31+歳入･旧藤原町!K31</f>
        <v>0</v>
      </c>
      <c r="L32" s="118">
        <f>'歳入･旧日光市 '!L31+歳入･旧今市市!L31+歳入･旧足尾町!L31+歳入･旧栗山村!L31+歳入･旧藤原町!L31</f>
        <v>0</v>
      </c>
      <c r="M32" s="118">
        <f>'歳入･旧日光市 '!M31+歳入･旧今市市!M31+歳入･旧足尾町!M31+歳入･旧栗山村!M31+歳入･旧藤原町!M31</f>
        <v>0</v>
      </c>
      <c r="N32" s="118">
        <f>'歳入･旧日光市 '!N31+歳入･旧今市市!N31+歳入･旧足尾町!N31+歳入･旧栗山村!N31+歳入･旧藤原町!N31</f>
        <v>681600</v>
      </c>
      <c r="O32" s="118">
        <f>'歳入･旧日光市 '!O31+歳入･旧今市市!O31+歳入･旧足尾町!O31+歳入･旧栗山村!O31+歳入･旧藤原町!O31</f>
        <v>1440800</v>
      </c>
      <c r="P32" s="118">
        <f>'歳入･旧日光市 '!P31+歳入･旧今市市!P31+歳入･旧足尾町!P31+歳入･旧栗山村!P31+歳入･旧藤原町!P31</f>
        <v>2555100</v>
      </c>
      <c r="Q32" s="118">
        <f>'歳入･旧日光市 '!Q31+歳入･旧今市市!Q31+歳入･旧足尾町!Q31+歳入･旧栗山村!Q31+歳入･旧藤原町!Q31</f>
        <v>1812300</v>
      </c>
      <c r="R32" s="7">
        <v>1405300</v>
      </c>
      <c r="S32" s="7">
        <v>1230600</v>
      </c>
      <c r="T32" s="7">
        <v>1116500</v>
      </c>
      <c r="U32" s="7">
        <v>1045800</v>
      </c>
      <c r="V32" s="7">
        <v>1623000</v>
      </c>
      <c r="W32" s="7">
        <v>2429000</v>
      </c>
      <c r="X32" s="7">
        <v>2098200</v>
      </c>
      <c r="Y32" s="7">
        <v>2275900</v>
      </c>
      <c r="Z32" s="85">
        <v>2419800</v>
      </c>
      <c r="AA32" s="85">
        <v>2122400</v>
      </c>
      <c r="AB32" s="85">
        <v>1968200</v>
      </c>
      <c r="AC32" s="97">
        <v>1579800</v>
      </c>
      <c r="AD32" s="97">
        <v>1597100</v>
      </c>
      <c r="AE32" s="97">
        <v>1496700</v>
      </c>
      <c r="AF32" s="97">
        <v>1260300</v>
      </c>
    </row>
    <row r="33" spans="1:32" ht="15" customHeight="1" x14ac:dyDescent="0.15">
      <c r="A33" s="3" t="s">
        <v>0</v>
      </c>
      <c r="B33" s="3"/>
      <c r="C33" s="3"/>
      <c r="D33" s="118">
        <f>'歳入･旧日光市 '!D32+歳入･旧今市市!D32+歳入･旧足尾町!D32+歳入･旧栗山村!D32+歳入･旧藤原町!D32</f>
        <v>38758813</v>
      </c>
      <c r="E33" s="118">
        <f>'歳入･旧日光市 '!E32+歳入･旧今市市!E32+歳入･旧足尾町!E32+歳入･旧栗山村!E32+歳入･旧藤原町!E32</f>
        <v>41877006</v>
      </c>
      <c r="F33" s="118">
        <f>'歳入･旧日光市 '!F32+歳入･旧今市市!F32+歳入･旧足尾町!F32+歳入･旧栗山村!F32+歳入･旧藤原町!F32</f>
        <v>41921199</v>
      </c>
      <c r="G33" s="118">
        <f>'歳入･旧日光市 '!G32+歳入･旧今市市!G32+歳入･旧足尾町!G32+歳入･旧栗山村!G32+歳入･旧藤原町!G32</f>
        <v>42295955</v>
      </c>
      <c r="H33" s="118">
        <f>'歳入･旧日光市 '!H32+歳入･旧今市市!H32+歳入･旧足尾町!H32+歳入･旧栗山村!H32+歳入･旧藤原町!H32</f>
        <v>43898130</v>
      </c>
      <c r="I33" s="118">
        <f>'歳入･旧日光市 '!I32+歳入･旧今市市!I32+歳入･旧足尾町!I32+歳入･旧栗山村!I32+歳入･旧藤原町!I32</f>
        <v>42774107</v>
      </c>
      <c r="J33" s="118">
        <f>'歳入･旧日光市 '!J32+歳入･旧今市市!J32+歳入･旧足尾町!J32+歳入･旧栗山村!J32+歳入･旧藤原町!J32</f>
        <v>43647928</v>
      </c>
      <c r="K33" s="118">
        <f>'歳入･旧日光市 '!K32+歳入･旧今市市!K32+歳入･旧足尾町!K32+歳入･旧栗山村!K32+歳入･旧藤原町!K32</f>
        <v>46434374</v>
      </c>
      <c r="L33" s="118">
        <f>'歳入･旧日光市 '!L32+歳入･旧今市市!L32+歳入･旧足尾町!L32+歳入･旧栗山村!L32+歳入･旧藤原町!L32</f>
        <v>46477882</v>
      </c>
      <c r="M33" s="118">
        <f>'歳入･旧日光市 '!M32+歳入･旧今市市!M32+歳入･旧足尾町!M32+歳入･旧栗山村!M32+歳入･旧藤原町!M32</f>
        <v>45262105</v>
      </c>
      <c r="N33" s="118">
        <f>'歳入･旧日光市 '!N32+歳入･旧今市市!N32+歳入･旧足尾町!N32+歳入･旧栗山村!N32+歳入･旧藤原町!N32</f>
        <v>42869430</v>
      </c>
      <c r="O33" s="118">
        <f>'歳入･旧日光市 '!O32+歳入･旧今市市!O32+歳入･旧足尾町!O32+歳入･旧栗山村!O32+歳入･旧藤原町!O32</f>
        <v>42371527</v>
      </c>
      <c r="P33" s="118">
        <f>'歳入･旧日光市 '!P32+歳入･旧今市市!P32+歳入･旧足尾町!P32+歳入･旧栗山村!P32+歳入･旧藤原町!P32</f>
        <v>41532149</v>
      </c>
      <c r="Q33" s="118">
        <f>'歳入･旧日光市 '!Q32+歳入･旧今市市!Q32+歳入･旧足尾町!Q32+歳入･旧栗山村!Q32+歳入･旧藤原町!Q32</f>
        <v>41324035</v>
      </c>
      <c r="R33" s="6">
        <f t="shared" ref="R33:W33" si="0">SUM(R4:R30)-R16-R17</f>
        <v>47249672</v>
      </c>
      <c r="S33" s="6">
        <f t="shared" si="0"/>
        <v>42643036</v>
      </c>
      <c r="T33" s="6">
        <f t="shared" si="0"/>
        <v>40842550</v>
      </c>
      <c r="U33" s="6">
        <f t="shared" si="0"/>
        <v>40123407</v>
      </c>
      <c r="V33" s="6">
        <f t="shared" si="0"/>
        <v>44654253</v>
      </c>
      <c r="W33" s="6">
        <f t="shared" si="0"/>
        <v>45352732</v>
      </c>
      <c r="X33" s="6">
        <f>SUM(X4:X30)-X16-X17-X18</f>
        <v>43734016</v>
      </c>
      <c r="Y33" s="6">
        <f>SUM(Y4:Y30)-Y16-Y17-Y18</f>
        <v>44498309</v>
      </c>
      <c r="Z33" s="6">
        <f>SUM(Z4:Z30)-Z16-Z17-Z18</f>
        <v>46448970</v>
      </c>
      <c r="AA33" s="6">
        <f t="shared" ref="AA33" si="1">SUM(AA4:AA30)-AA16-AA17-AA18</f>
        <v>45048712</v>
      </c>
      <c r="AB33" s="6">
        <f>SUM(AB4:AB30)-AB16-AB17-AB18</f>
        <v>45309834</v>
      </c>
      <c r="AC33" s="6">
        <f>SUM(AC4:AC30)-AC16-AC17-AC18</f>
        <v>44685218</v>
      </c>
      <c r="AD33" s="6">
        <f>SUM(AD4:AD30)-AD16-AD17-AD18</f>
        <v>46486216</v>
      </c>
      <c r="AE33" s="6">
        <f>SUM(AE4:AE30)-AE16-AE17-AE18</f>
        <v>45994245</v>
      </c>
      <c r="AF33" s="6">
        <f>SUM(AF4:AF30)-AF16-AF17-AF18</f>
        <v>42536800</v>
      </c>
    </row>
    <row r="34" spans="1:32" ht="15" customHeight="1" x14ac:dyDescent="0.15">
      <c r="A34" s="3" t="s">
        <v>1</v>
      </c>
      <c r="B34" s="3"/>
      <c r="C34" s="3"/>
      <c r="D34" s="118">
        <f>'歳入･旧日光市 '!D33+歳入･旧今市市!D33+歳入･旧足尾町!D33+歳入･旧栗山村!D33+歳入･旧藤原町!D33</f>
        <v>24892150</v>
      </c>
      <c r="E34" s="118">
        <f>'歳入･旧日光市 '!E33+歳入･旧今市市!E33+歳入･旧足尾町!E33+歳入･旧栗山村!E33+歳入･旧藤原町!E33</f>
        <v>26070896</v>
      </c>
      <c r="F34" s="118">
        <f>'歳入･旧日光市 '!F33+歳入･旧今市市!F33+歳入･旧足尾町!F33+歳入･旧栗山村!F33+歳入･旧藤原町!F33</f>
        <v>25425577</v>
      </c>
      <c r="G34" s="118">
        <f>'歳入･旧日光市 '!G33+歳入･旧今市市!G33+歳入･旧足尾町!G33+歳入･旧栗山村!G33+歳入･旧藤原町!G33</f>
        <v>25292528</v>
      </c>
      <c r="H34" s="118">
        <f>'歳入･旧日光市 '!H33+歳入･旧今市市!H33+歳入･旧足尾町!H33+歳入･旧栗山村!H33+歳入･旧藤原町!H33</f>
        <v>26371923</v>
      </c>
      <c r="I34" s="118">
        <f>'歳入･旧日光市 '!I33+歳入･旧今市市!I33+歳入･旧足尾町!I33+歳入･旧栗山村!I33+歳入･旧藤原町!I33</f>
        <v>26333040</v>
      </c>
      <c r="J34" s="118">
        <f>'歳入･旧日光市 '!J33+歳入･旧今市市!J33+歳入･旧足尾町!J33+歳入･旧栗山村!J33+歳入･旧藤原町!J33</f>
        <v>27221917</v>
      </c>
      <c r="K34" s="118">
        <f>'歳入･旧日光市 '!K33+歳入･旧今市市!K33+歳入･旧足尾町!K33+歳入･旧栗山村!K33+歳入･旧藤原町!K33</f>
        <v>27752738</v>
      </c>
      <c r="L34" s="118">
        <f>'歳入･旧日光市 '!L33+歳入･旧今市市!L33+歳入･旧足尾町!L33+歳入･旧栗山村!L33+歳入･旧藤原町!L33</f>
        <v>28847159</v>
      </c>
      <c r="M34" s="118">
        <f>'歳入･旧日光市 '!M33+歳入･旧今市市!M33+歳入･旧足尾町!M33+歳入･旧栗山村!M33+歳入･旧藤原町!M33</f>
        <v>29218305</v>
      </c>
      <c r="N34" s="118">
        <f>'歳入･旧日光市 '!N33+歳入･旧今市市!N33+歳入･旧足尾町!N33+歳入･旧栗山村!N33+歳入･旧藤原町!N33</f>
        <v>27579893</v>
      </c>
      <c r="O34" s="118">
        <f>'歳入･旧日光市 '!O33+歳入･旧今市市!O33+歳入･旧足尾町!O33+歳入･旧栗山村!O33+歳入･旧藤原町!O33</f>
        <v>25857026</v>
      </c>
      <c r="P34" s="118">
        <f>'歳入･旧日光市 '!P33+歳入･旧今市市!P33+歳入･旧足尾町!P33+歳入･旧栗山村!P33+歳入･旧藤原町!P33</f>
        <v>24982999</v>
      </c>
      <c r="Q34" s="118">
        <f>'歳入･旧日光市 '!Q33+歳入･旧今市市!Q33+歳入･旧足尾町!Q33+歳入･旧栗山村!Q33+歳入･旧藤原町!Q33</f>
        <v>24605898</v>
      </c>
      <c r="R34" s="9">
        <f t="shared" ref="R34:X34" si="2">SUM(R4:R15)+R19</f>
        <v>24704499</v>
      </c>
      <c r="S34" s="9">
        <f t="shared" si="2"/>
        <v>25049259</v>
      </c>
      <c r="T34" s="9">
        <f t="shared" si="2"/>
        <v>24668351</v>
      </c>
      <c r="U34" s="9">
        <f t="shared" si="2"/>
        <v>24834901</v>
      </c>
      <c r="V34" s="9">
        <f t="shared" si="2"/>
        <v>24556417</v>
      </c>
      <c r="W34" s="9">
        <f t="shared" si="2"/>
        <v>24683197</v>
      </c>
      <c r="X34" s="9">
        <f t="shared" si="2"/>
        <v>25654317</v>
      </c>
      <c r="Y34" s="9">
        <f>SUM(Y4:Y15)+Y19</f>
        <v>26216190</v>
      </c>
      <c r="Z34" s="88">
        <f>SUM(Z4:Z15)+Z19</f>
        <v>25763433</v>
      </c>
      <c r="AA34" s="88">
        <f t="shared" ref="AA34" si="3">SUM(AA4:AA15)+AA19</f>
        <v>25256623</v>
      </c>
      <c r="AB34" s="88">
        <f>SUM(AB4:AB15)+AB19</f>
        <v>26132665</v>
      </c>
      <c r="AC34" s="88">
        <f>SUM(AC4:AC15)+AC19</f>
        <v>25469263</v>
      </c>
      <c r="AD34" s="88">
        <f>SUM(AD4:AD15)+AD19</f>
        <v>25549317</v>
      </c>
      <c r="AE34" s="88">
        <f>SUM(AE4:AE15)+AE19</f>
        <v>25041371</v>
      </c>
      <c r="AF34" s="88">
        <f>SUM(AF4:AF15)+AF19</f>
        <v>25497142</v>
      </c>
    </row>
    <row r="35" spans="1:32" ht="15" customHeight="1" x14ac:dyDescent="0.15">
      <c r="A35" s="3" t="s">
        <v>151</v>
      </c>
      <c r="B35" s="3"/>
      <c r="C35" s="3"/>
      <c r="D35" s="118">
        <f>'歳入･旧日光市 '!D34+歳入･旧今市市!D34+歳入･旧足尾町!D34+歳入･旧栗山村!D34+歳入･旧藤原町!D34</f>
        <v>13866663</v>
      </c>
      <c r="E35" s="118">
        <f>'歳入･旧日光市 '!E34+歳入･旧今市市!E34+歳入･旧足尾町!E34+歳入･旧栗山村!E34+歳入･旧藤原町!E34</f>
        <v>15806110</v>
      </c>
      <c r="F35" s="118">
        <f>'歳入･旧日光市 '!F34+歳入･旧今市市!F34+歳入･旧足尾町!F34+歳入･旧栗山村!F34+歳入･旧藤原町!F34</f>
        <v>16495622</v>
      </c>
      <c r="G35" s="118">
        <f>'歳入･旧日光市 '!G34+歳入･旧今市市!G34+歳入･旧足尾町!G34+歳入･旧栗山村!G34+歳入･旧藤原町!G34</f>
        <v>17003427</v>
      </c>
      <c r="H35" s="118">
        <f>'歳入･旧日光市 '!H34+歳入･旧今市市!H34+歳入･旧足尾町!H34+歳入･旧栗山村!H34+歳入･旧藤原町!H34</f>
        <v>17526207</v>
      </c>
      <c r="I35" s="118">
        <f>'歳入･旧日光市 '!I34+歳入･旧今市市!I34+歳入･旧足尾町!I34+歳入･旧栗山村!I34+歳入･旧藤原町!I34</f>
        <v>16441067</v>
      </c>
      <c r="J35" s="118">
        <f>'歳入･旧日光市 '!J34+歳入･旧今市市!J34+歳入･旧足尾町!J34+歳入･旧栗山村!J34+歳入･旧藤原町!J34</f>
        <v>16426011</v>
      </c>
      <c r="K35" s="118">
        <f>'歳入･旧日光市 '!K34+歳入･旧今市市!K34+歳入･旧足尾町!K34+歳入･旧栗山村!K34+歳入･旧藤原町!K34</f>
        <v>18681636</v>
      </c>
      <c r="L35" s="118">
        <f>'歳入･旧日光市 '!L34+歳入･旧今市市!L34+歳入･旧足尾町!L34+歳入･旧栗山村!L34+歳入･旧藤原町!L34</f>
        <v>17630723</v>
      </c>
      <c r="M35" s="118">
        <f>'歳入･旧日光市 '!M34+歳入･旧今市市!M34+歳入･旧足尾町!M34+歳入･旧栗山村!M34+歳入･旧藤原町!M34</f>
        <v>16043800</v>
      </c>
      <c r="N35" s="118">
        <f>'歳入･旧日光市 '!N34+歳入･旧今市市!N34+歳入･旧足尾町!N34+歳入･旧栗山村!N34+歳入･旧藤原町!N34</f>
        <v>15289537</v>
      </c>
      <c r="O35" s="118">
        <f>'歳入･旧日光市 '!O34+歳入･旧今市市!O34+歳入･旧足尾町!O34+歳入･旧栗山村!O34+歳入･旧藤原町!O34</f>
        <v>16514501</v>
      </c>
      <c r="P35" s="118">
        <f>'歳入･旧日光市 '!P34+歳入･旧今市市!P34+歳入･旧足尾町!P34+歳入･旧栗山村!P34+歳入･旧藤原町!P34</f>
        <v>16549150</v>
      </c>
      <c r="Q35" s="118">
        <f>'歳入･旧日光市 '!Q34+歳入･旧今市市!Q34+歳入･旧足尾町!Q34+歳入･旧栗山村!Q34+歳入･旧藤原町!Q34</f>
        <v>16718137</v>
      </c>
      <c r="R35" s="9">
        <f t="shared" ref="R35:X35" si="4">SUM(R20:R30)</f>
        <v>22545173</v>
      </c>
      <c r="S35" s="9">
        <f t="shared" si="4"/>
        <v>17593777</v>
      </c>
      <c r="T35" s="9">
        <f t="shared" si="4"/>
        <v>16174199</v>
      </c>
      <c r="U35" s="9">
        <f t="shared" si="4"/>
        <v>15288506</v>
      </c>
      <c r="V35" s="9">
        <f t="shared" si="4"/>
        <v>20097836</v>
      </c>
      <c r="W35" s="9">
        <f t="shared" si="4"/>
        <v>20669535</v>
      </c>
      <c r="X35" s="9">
        <f t="shared" si="4"/>
        <v>18079699</v>
      </c>
      <c r="Y35" s="9">
        <f>SUM(Y20:Y30)</f>
        <v>18282119</v>
      </c>
      <c r="Z35" s="88">
        <f>SUM(Z20:Z30)</f>
        <v>20685537</v>
      </c>
      <c r="AA35" s="88">
        <f t="shared" ref="AA35" si="5">SUM(AA20:AA30)</f>
        <v>19792089</v>
      </c>
      <c r="AB35" s="88">
        <f>SUM(AB20:AB30)</f>
        <v>19177169</v>
      </c>
      <c r="AC35" s="88">
        <f>SUM(AC20:AC30)</f>
        <v>19215955</v>
      </c>
      <c r="AD35" s="88">
        <f>SUM(AD20:AD30)</f>
        <v>20936899</v>
      </c>
      <c r="AE35" s="88">
        <f>SUM(AE20:AE30)</f>
        <v>20952874</v>
      </c>
      <c r="AF35" s="88">
        <f>SUM(AF20:AF30)</f>
        <v>17039658</v>
      </c>
    </row>
    <row r="36" spans="1:32" ht="15" customHeight="1" x14ac:dyDescent="0.15">
      <c r="A36" s="3" t="s">
        <v>3</v>
      </c>
      <c r="B36" s="3"/>
      <c r="C36" s="3"/>
      <c r="D36" s="118">
        <f>'歳入･旧日光市 '!D35+歳入･旧今市市!D35+歳入･旧足尾町!D35+歳入･旧栗山村!D35+歳入･旧藤原町!D35</f>
        <v>22131139</v>
      </c>
      <c r="E36" s="118">
        <f>'歳入･旧日光市 '!E35+歳入･旧今市市!E35+歳入･旧足尾町!E35+歳入･旧栗山村!E35+歳入･旧藤原町!E35</f>
        <v>23550801</v>
      </c>
      <c r="F36" s="118">
        <f>'歳入･旧日光市 '!F35+歳入･旧今市市!F35+歳入･旧足尾町!F35+歳入･旧栗山村!F35+歳入･旧藤原町!F35</f>
        <v>23417875</v>
      </c>
      <c r="G36" s="118">
        <f>'歳入･旧日光市 '!G35+歳入･旧今市市!G35+歳入･旧足尾町!G35+歳入･旧栗山村!G35+歳入･旧藤原町!G35</f>
        <v>22359196</v>
      </c>
      <c r="H36" s="118">
        <f>'歳入･旧日光市 '!H35+歳入･旧今市市!H35+歳入･旧足尾町!H35+歳入･旧栗山村!H35+歳入･旧藤原町!H35</f>
        <v>23148774</v>
      </c>
      <c r="I36" s="118">
        <f>'歳入･旧日光市 '!I35+歳入･旧今市市!I35+歳入･旧足尾町!I35+歳入･旧栗山村!I35+歳入･旧藤原町!I35</f>
        <v>21903026</v>
      </c>
      <c r="J36" s="118">
        <f>'歳入･旧日光市 '!J35+歳入･旧今市市!J35+歳入･旧足尾町!J35+歳入･旧栗山村!J35+歳入･旧藤原町!J35</f>
        <v>22814549</v>
      </c>
      <c r="K36" s="118">
        <f>'歳入･旧日光市 '!K35+歳入･旧今市市!K35+歳入･旧足尾町!K35+歳入･旧栗山村!K35+歳入･旧藤原町!K35</f>
        <v>22295097</v>
      </c>
      <c r="L36" s="118">
        <f>'歳入･旧日光市 '!L35+歳入･旧今市市!L35+歳入･旧足尾町!L35+歳入･旧栗山村!L35+歳入･旧藤原町!L35</f>
        <v>22645274</v>
      </c>
      <c r="M36" s="118">
        <f>'歳入･旧日光市 '!M35+歳入･旧今市市!M35+歳入･旧足尾町!M35+歳入･旧栗山村!M35+歳入･旧藤原町!M35</f>
        <v>22220960</v>
      </c>
      <c r="N36" s="118">
        <f>'歳入･旧日光市 '!N35+歳入･旧今市市!N35+歳入･旧足尾町!N35+歳入･旧栗山村!N35+歳入･旧藤原町!N35</f>
        <v>21666324</v>
      </c>
      <c r="O36" s="118">
        <f>'歳入･旧日光市 '!O35+歳入･旧今市市!O35+歳入･旧足尾町!O35+歳入･旧栗山村!O35+歳入･旧藤原町!O35</f>
        <v>21397380</v>
      </c>
      <c r="P36" s="118">
        <f>'歳入･旧日光市 '!P35+歳入･旧今市市!P35+歳入･旧足尾町!P35+歳入･旧栗山村!P35+歳入･旧藤原町!P35</f>
        <v>20855757</v>
      </c>
      <c r="Q36" s="118">
        <f>'歳入･旧日光市 '!Q35+歳入･旧今市市!Q35+歳入･旧足尾町!Q35+歳入･旧栗山村!Q35+歳入･旧藤原町!Q35</f>
        <v>21041894</v>
      </c>
      <c r="R36" s="9">
        <f t="shared" ref="R36:X36" si="6">+R4+R20+R21+R22+R25+R26+R27+R28+R29</f>
        <v>25637563</v>
      </c>
      <c r="S36" s="9">
        <f t="shared" si="6"/>
        <v>19934554</v>
      </c>
      <c r="T36" s="9">
        <f t="shared" si="6"/>
        <v>20639913</v>
      </c>
      <c r="U36" s="9">
        <f t="shared" si="6"/>
        <v>19648919</v>
      </c>
      <c r="V36" s="9">
        <f t="shared" si="6"/>
        <v>19101307</v>
      </c>
      <c r="W36" s="9">
        <f t="shared" si="6"/>
        <v>19271626</v>
      </c>
      <c r="X36" s="9">
        <f t="shared" si="6"/>
        <v>19596839</v>
      </c>
      <c r="Y36" s="9">
        <f>+Y4+Y20+Y21+Y22+Y25+Y26+Y27+Y28+Y29</f>
        <v>19209237</v>
      </c>
      <c r="Z36" s="88">
        <f>+Z4+Z20+Z21+Z22+Z25+Z26+Z27+Z28+Z29</f>
        <v>19827259</v>
      </c>
      <c r="AA36" s="88">
        <f t="shared" ref="AA36" si="7">+AA4+AA20+AA21+AA22+AA25+AA26+AA27+AA28+AA29</f>
        <v>19758941</v>
      </c>
      <c r="AB36" s="88">
        <f>+AB4+AB20+AB21+AB22+AB25+AB26+AB27+AB28+AB29</f>
        <v>18294975</v>
      </c>
      <c r="AC36" s="88">
        <f>+AC4+AC20+AC21+AC22+AC25+AC26+AC27+AC28+AC29</f>
        <v>19080209</v>
      </c>
      <c r="AD36" s="88">
        <f>+AD4+AD20+AD21+AD22+AD25+AD26+AD27+AD28+AD29</f>
        <v>18901682</v>
      </c>
      <c r="AE36" s="88">
        <f>+AE4+AE20+AE21+AE22+AE25+AE26+AE27+AE28+AE29</f>
        <v>19312234</v>
      </c>
      <c r="AF36" s="88">
        <f>+AF4+AF20+AF21+AF22+AF25+AF26+AF27+AF28+AF29</f>
        <v>18602136</v>
      </c>
    </row>
    <row r="37" spans="1:32" ht="15" customHeight="1" x14ac:dyDescent="0.15">
      <c r="A37" s="3" t="s">
        <v>2</v>
      </c>
      <c r="B37" s="3"/>
      <c r="C37" s="3"/>
      <c r="D37" s="118">
        <f>'歳入･旧日光市 '!D36+歳入･旧今市市!D36+歳入･旧足尾町!D36+歳入･旧栗山村!D36+歳入･旧藤原町!D36</f>
        <v>16627674</v>
      </c>
      <c r="E37" s="118">
        <f>'歳入･旧日光市 '!E36+歳入･旧今市市!E36+歳入･旧足尾町!E36+歳入･旧栗山村!E36+歳入･旧藤原町!E36</f>
        <v>18326205</v>
      </c>
      <c r="F37" s="118">
        <f>'歳入･旧日光市 '!F36+歳入･旧今市市!F36+歳入･旧足尾町!F36+歳入･旧栗山村!F36+歳入･旧藤原町!F36</f>
        <v>18503324</v>
      </c>
      <c r="G37" s="118">
        <f>'歳入･旧日光市 '!G36+歳入･旧今市市!G36+歳入･旧足尾町!G36+歳入･旧栗山村!G36+歳入･旧藤原町!G36</f>
        <v>19936759</v>
      </c>
      <c r="H37" s="118">
        <f>'歳入･旧日光市 '!H36+歳入･旧今市市!H36+歳入･旧足尾町!H36+歳入･旧栗山村!H36+歳入･旧藤原町!H36</f>
        <v>20749356</v>
      </c>
      <c r="I37" s="118">
        <f>'歳入･旧日光市 '!I36+歳入･旧今市市!I36+歳入･旧足尾町!I36+歳入･旧栗山村!I36+歳入･旧藤原町!I36</f>
        <v>20871081</v>
      </c>
      <c r="J37" s="118">
        <f>'歳入･旧日光市 '!J36+歳入･旧今市市!J36+歳入･旧足尾町!J36+歳入･旧栗山村!J36+歳入･旧藤原町!J36</f>
        <v>20833379</v>
      </c>
      <c r="K37" s="118">
        <f>'歳入･旧日光市 '!K36+歳入･旧今市市!K36+歳入･旧足尾町!K36+歳入･旧栗山村!K36+歳入･旧藤原町!K36</f>
        <v>24139277</v>
      </c>
      <c r="L37" s="118">
        <f>'歳入･旧日光市 '!L36+歳入･旧今市市!L36+歳入･旧足尾町!L36+歳入･旧栗山村!L36+歳入･旧藤原町!L36</f>
        <v>23832608</v>
      </c>
      <c r="M37" s="118">
        <f>'歳入･旧日光市 '!M36+歳入･旧今市市!M36+歳入･旧足尾町!M36+歳入･旧栗山村!M36+歳入･旧藤原町!M36</f>
        <v>23041145</v>
      </c>
      <c r="N37" s="118">
        <f>'歳入･旧日光市 '!N36+歳入･旧今市市!N36+歳入･旧足尾町!N36+歳入･旧栗山村!N36+歳入･旧藤原町!N36</f>
        <v>21203106</v>
      </c>
      <c r="O37" s="118">
        <f>'歳入･旧日光市 '!O36+歳入･旧今市市!O36+歳入･旧足尾町!O36+歳入･旧栗山村!O36+歳入･旧藤原町!O36</f>
        <v>20974147</v>
      </c>
      <c r="P37" s="118">
        <f>'歳入･旧日光市 '!P36+歳入･旧今市市!P36+歳入･旧足尾町!P36+歳入･旧栗山村!P36+歳入･旧藤原町!P36</f>
        <v>20676392</v>
      </c>
      <c r="Q37" s="118">
        <f>'歳入･旧日光市 '!Q36+歳入･旧今市市!Q36+歳入･旧足尾町!Q36+歳入･旧栗山村!Q36+歳入･旧藤原町!Q36</f>
        <v>20282141</v>
      </c>
      <c r="R37" s="9">
        <f t="shared" ref="R37:X37" si="8">SUM(R5:R19)-R16-R17+R23+R24+R30</f>
        <v>21612109</v>
      </c>
      <c r="S37" s="9">
        <f t="shared" si="8"/>
        <v>22708482</v>
      </c>
      <c r="T37" s="9">
        <f t="shared" si="8"/>
        <v>20202637</v>
      </c>
      <c r="U37" s="9">
        <f t="shared" si="8"/>
        <v>20474488</v>
      </c>
      <c r="V37" s="9">
        <f t="shared" si="8"/>
        <v>25552946</v>
      </c>
      <c r="W37" s="9">
        <f t="shared" si="8"/>
        <v>26081106</v>
      </c>
      <c r="X37" s="9">
        <f t="shared" si="8"/>
        <v>24291797</v>
      </c>
      <c r="Y37" s="9">
        <f>SUM(Y5:Y19)-Y16-Y17+Y23+Y24+Y30</f>
        <v>25560132</v>
      </c>
      <c r="Z37" s="88">
        <f>SUM(Z5:Z19)-Z16-Z17+Z23+Z24+Z30</f>
        <v>26621711</v>
      </c>
      <c r="AA37" s="88">
        <f t="shared" ref="AA37" si="9">SUM(AA5:AA19)-AA16-AA17+AA23+AA24+AA30</f>
        <v>25289771</v>
      </c>
      <c r="AB37" s="88">
        <f>SUM(AB5:AB19)-AB16-AB17+AB23+AB24+AB30</f>
        <v>27014859</v>
      </c>
      <c r="AC37" s="88">
        <f>SUM(AC5:AC19)-AC16-AC17+AC23+AC24+AC30</f>
        <v>25605009</v>
      </c>
      <c r="AD37" s="88">
        <f>SUM(AD5:AD19)-AD16-AD17+AD23+AD24+AD30</f>
        <v>27584650</v>
      </c>
      <c r="AE37" s="88">
        <f>SUM(AE5:AE19)-AE16-AE17+AE23+AE24+AE30</f>
        <v>26682127</v>
      </c>
      <c r="AF37" s="88">
        <f>SUM(AF5:AF19)-AF16-AF17+AF23+AF24+AF30</f>
        <v>23934780</v>
      </c>
    </row>
    <row r="38" spans="1:32" ht="15" customHeight="1" x14ac:dyDescent="0.2">
      <c r="A38" s="22" t="s">
        <v>78</v>
      </c>
      <c r="B38" s="22"/>
      <c r="C38" s="22"/>
      <c r="D38" s="119"/>
      <c r="E38" s="119"/>
      <c r="F38" s="119"/>
      <c r="G38" s="119"/>
      <c r="H38" s="119"/>
      <c r="I38" s="119"/>
      <c r="J38" s="119"/>
      <c r="K38" s="51" t="s">
        <v>280</v>
      </c>
      <c r="L38" s="51"/>
      <c r="M38" s="119"/>
      <c r="N38" s="119"/>
      <c r="O38" s="119"/>
      <c r="P38" s="119"/>
      <c r="Q38" s="119"/>
      <c r="R38" s="54"/>
      <c r="S38" s="54"/>
      <c r="T38" s="54"/>
      <c r="U38" s="51" t="s">
        <v>280</v>
      </c>
      <c r="V38" s="51"/>
      <c r="W38" s="54"/>
      <c r="X38" s="54"/>
      <c r="Y38" s="54"/>
      <c r="Z38" s="54"/>
      <c r="AA38" s="54"/>
      <c r="AB38" s="54"/>
      <c r="AC38" s="54"/>
      <c r="AD38" s="54"/>
      <c r="AE38" s="51" t="s">
        <v>280</v>
      </c>
      <c r="AF38" s="51"/>
    </row>
    <row r="39" spans="1:32" ht="15" customHeight="1" x14ac:dyDescent="0.15">
      <c r="D39" s="120"/>
      <c r="E39" s="120"/>
      <c r="F39" s="120"/>
      <c r="G39" s="120"/>
      <c r="H39" s="120"/>
      <c r="I39" s="120"/>
      <c r="J39" s="120"/>
      <c r="K39" s="15"/>
      <c r="L39" s="124" t="s">
        <v>285</v>
      </c>
      <c r="M39" s="120"/>
      <c r="N39" s="121" t="s">
        <v>251</v>
      </c>
      <c r="O39" s="120"/>
      <c r="P39" s="120"/>
      <c r="Q39" s="120"/>
      <c r="U39" s="15"/>
      <c r="V39" s="124" t="s">
        <v>285</v>
      </c>
      <c r="AE39" s="15"/>
      <c r="AF39" s="124" t="s">
        <v>285</v>
      </c>
    </row>
    <row r="40" spans="1:32" ht="15" customHeight="1" x14ac:dyDescent="0.15">
      <c r="A40" s="2"/>
      <c r="B40" s="39" t="s">
        <v>168</v>
      </c>
      <c r="C40" s="39" t="s">
        <v>169</v>
      </c>
      <c r="D40" s="109" t="s">
        <v>170</v>
      </c>
      <c r="E40" s="109" t="s">
        <v>171</v>
      </c>
      <c r="F40" s="109" t="s">
        <v>172</v>
      </c>
      <c r="G40" s="109" t="s">
        <v>173</v>
      </c>
      <c r="H40" s="110" t="s">
        <v>174</v>
      </c>
      <c r="I40" s="109" t="s">
        <v>175</v>
      </c>
      <c r="J40" s="110" t="s">
        <v>176</v>
      </c>
      <c r="K40" s="110" t="s">
        <v>177</v>
      </c>
      <c r="L40" s="109" t="s">
        <v>178</v>
      </c>
      <c r="M40" s="109" t="s">
        <v>179</v>
      </c>
      <c r="N40" s="109" t="s">
        <v>180</v>
      </c>
      <c r="O40" s="109" t="s">
        <v>181</v>
      </c>
      <c r="P40" s="109" t="s">
        <v>182</v>
      </c>
      <c r="Q40" s="109" t="s">
        <v>183</v>
      </c>
      <c r="R40" s="39" t="s">
        <v>164</v>
      </c>
      <c r="S40" s="39" t="s">
        <v>252</v>
      </c>
      <c r="T40" s="39" t="s">
        <v>253</v>
      </c>
      <c r="U40" s="39" t="s">
        <v>261</v>
      </c>
      <c r="V40" s="39" t="s">
        <v>262</v>
      </c>
      <c r="W40" s="39" t="s">
        <v>263</v>
      </c>
      <c r="X40" s="39" t="s">
        <v>264</v>
      </c>
      <c r="Y40" s="39" t="s">
        <v>268</v>
      </c>
      <c r="Z40" s="39" t="s">
        <v>272</v>
      </c>
      <c r="AA40" s="39" t="s">
        <v>273</v>
      </c>
      <c r="AB40" s="39" t="s">
        <v>272</v>
      </c>
      <c r="AC40" s="39" t="s">
        <v>275</v>
      </c>
      <c r="AD40" s="39" t="s">
        <v>277</v>
      </c>
      <c r="AE40" s="39" t="str">
        <f>AE3</f>
        <v>１８(H30)</v>
      </c>
      <c r="AF40" s="39" t="str">
        <f>AF3</f>
        <v>１９(R１)</v>
      </c>
    </row>
    <row r="41" spans="1:32" ht="15" customHeight="1" x14ac:dyDescent="0.15">
      <c r="A41" s="3" t="s">
        <v>97</v>
      </c>
      <c r="B41" s="3"/>
      <c r="C41" s="3"/>
      <c r="D41" s="122">
        <f t="shared" ref="D41:X41" si="10">+D4/D$33*100</f>
        <v>39.362737966201387</v>
      </c>
      <c r="E41" s="122">
        <f t="shared" si="10"/>
        <v>38.879787633337493</v>
      </c>
      <c r="F41" s="122">
        <f t="shared" si="10"/>
        <v>38.83137979903676</v>
      </c>
      <c r="G41" s="122">
        <f t="shared" si="10"/>
        <v>36.889255721971523</v>
      </c>
      <c r="H41" s="122">
        <f t="shared" si="10"/>
        <v>36.551661767824733</v>
      </c>
      <c r="I41" s="122">
        <f t="shared" si="10"/>
        <v>37.446988665362433</v>
      </c>
      <c r="J41" s="122">
        <f t="shared" si="10"/>
        <v>37.660729279062224</v>
      </c>
      <c r="K41" s="122">
        <f t="shared" si="10"/>
        <v>34.556421499297052</v>
      </c>
      <c r="L41" s="122">
        <f t="shared" si="10"/>
        <v>34.587006352828212</v>
      </c>
      <c r="M41" s="122">
        <f t="shared" si="10"/>
        <v>34.787443049765358</v>
      </c>
      <c r="N41" s="122">
        <f t="shared" si="10"/>
        <v>36.103552111609602</v>
      </c>
      <c r="O41" s="122">
        <f t="shared" si="10"/>
        <v>35.134513797437606</v>
      </c>
      <c r="P41" s="122">
        <f t="shared" si="10"/>
        <v>34.642811283374719</v>
      </c>
      <c r="Q41" s="122">
        <f t="shared" si="10"/>
        <v>34.388619117179623</v>
      </c>
      <c r="R41" s="20">
        <f t="shared" si="10"/>
        <v>29.873092029083292</v>
      </c>
      <c r="S41" s="20">
        <f t="shared" si="10"/>
        <v>33.358895928516908</v>
      </c>
      <c r="T41" s="20">
        <f t="shared" si="10"/>
        <v>37.400363101716231</v>
      </c>
      <c r="U41" s="20">
        <f t="shared" si="10"/>
        <v>37.695707146703668</v>
      </c>
      <c r="V41" s="20">
        <f t="shared" si="10"/>
        <v>32.208829022400174</v>
      </c>
      <c r="W41" s="20">
        <f t="shared" si="10"/>
        <v>30.612982697492182</v>
      </c>
      <c r="X41" s="20">
        <f t="shared" si="10"/>
        <v>32.098815256298444</v>
      </c>
      <c r="Y41" s="20">
        <f t="shared" ref="Y41:AA69" si="11">+Y4/Y$33*100</f>
        <v>30.420558228403689</v>
      </c>
      <c r="Z41" s="20">
        <f t="shared" ref="Z41:AB41" si="12">+Z4/Z$33*100</f>
        <v>28.901454650124641</v>
      </c>
      <c r="AA41" s="20">
        <f t="shared" si="11"/>
        <v>30.002094177520551</v>
      </c>
      <c r="AB41" s="20">
        <f t="shared" si="12"/>
        <v>29.059501740836218</v>
      </c>
      <c r="AC41" s="20">
        <f t="shared" ref="AC41:AD41" si="13">+AC4/AC$33*100</f>
        <v>29.840051356580606</v>
      </c>
      <c r="AD41" s="20">
        <f t="shared" si="13"/>
        <v>29.113225735559979</v>
      </c>
      <c r="AE41" s="20">
        <f t="shared" ref="AE41" si="14">+AE4/AE$33*100</f>
        <v>28.859140964266288</v>
      </c>
      <c r="AF41" s="20">
        <f t="shared" ref="AF41" si="15">+AF4/AF$33*100</f>
        <v>31.193543002764667</v>
      </c>
    </row>
    <row r="42" spans="1:32" ht="15" customHeight="1" x14ac:dyDescent="0.15">
      <c r="A42" s="3" t="s">
        <v>98</v>
      </c>
      <c r="B42" s="3"/>
      <c r="C42" s="3"/>
      <c r="D42" s="122">
        <f t="shared" ref="D42:X42" si="16">+D5/D$33*100</f>
        <v>2.1344719715745679</v>
      </c>
      <c r="E42" s="122">
        <f t="shared" si="16"/>
        <v>1.9612266454769951</v>
      </c>
      <c r="F42" s="122">
        <f t="shared" si="16"/>
        <v>2.1070771377507591</v>
      </c>
      <c r="G42" s="122">
        <f t="shared" si="16"/>
        <v>2.1090314664842063</v>
      </c>
      <c r="H42" s="122">
        <f t="shared" si="16"/>
        <v>2.1000643990985495</v>
      </c>
      <c r="I42" s="122">
        <f t="shared" si="16"/>
        <v>2.2246028420885562</v>
      </c>
      <c r="J42" s="122">
        <f t="shared" si="16"/>
        <v>1.436256034879823</v>
      </c>
      <c r="K42" s="122">
        <f t="shared" si="16"/>
        <v>0.98129028292704024</v>
      </c>
      <c r="L42" s="122">
        <f t="shared" si="16"/>
        <v>0.99923443155176472</v>
      </c>
      <c r="M42" s="122">
        <f t="shared" si="16"/>
        <v>1.0595265067764745</v>
      </c>
      <c r="N42" s="122">
        <f t="shared" si="16"/>
        <v>1.117973810241937</v>
      </c>
      <c r="O42" s="122">
        <f t="shared" si="16"/>
        <v>1.135715500647404</v>
      </c>
      <c r="P42" s="122">
        <f t="shared" si="16"/>
        <v>1.2138259448120539</v>
      </c>
      <c r="Q42" s="122">
        <f t="shared" si="16"/>
        <v>1.6930292504108082</v>
      </c>
      <c r="R42" s="20">
        <f t="shared" si="16"/>
        <v>1.8551959471803319</v>
      </c>
      <c r="S42" s="20">
        <f t="shared" si="16"/>
        <v>2.9486737295158818</v>
      </c>
      <c r="T42" s="20">
        <f t="shared" si="16"/>
        <v>1.2757259279844182</v>
      </c>
      <c r="U42" s="20">
        <f t="shared" si="16"/>
        <v>1.258233130601297</v>
      </c>
      <c r="V42" s="20">
        <f t="shared" si="16"/>
        <v>1.0585755403858172</v>
      </c>
      <c r="W42" s="20">
        <f t="shared" si="16"/>
        <v>1.0228027718374275</v>
      </c>
      <c r="X42" s="20">
        <f t="shared" si="16"/>
        <v>1.0466566802371866</v>
      </c>
      <c r="Y42" s="20">
        <f t="shared" si="11"/>
        <v>0.96734911881707686</v>
      </c>
      <c r="Z42" s="20">
        <f t="shared" ref="Z42:AB42" si="17">+Z5/Z$33*100</f>
        <v>0.89818568635644658</v>
      </c>
      <c r="AA42" s="20">
        <f t="shared" si="11"/>
        <v>0.8819142265377089</v>
      </c>
      <c r="AB42" s="20">
        <f t="shared" si="17"/>
        <v>0.92003868299318869</v>
      </c>
      <c r="AC42" s="20">
        <f t="shared" ref="AC42:AD42" si="18">+AC5/AC$33*100</f>
        <v>0.92319343725703662</v>
      </c>
      <c r="AD42" s="20">
        <f t="shared" si="18"/>
        <v>0.88463212406877778</v>
      </c>
      <c r="AE42" s="20">
        <f t="shared" ref="AE42" si="19">+AE5/AE$33*100</f>
        <v>0.90172368303904105</v>
      </c>
      <c r="AF42" s="20">
        <f t="shared" ref="AF42" si="20">+AF5/AF$33*100</f>
        <v>1.0675297624645013</v>
      </c>
    </row>
    <row r="43" spans="1:32" ht="15" customHeight="1" x14ac:dyDescent="0.15">
      <c r="A43" s="3" t="s">
        <v>161</v>
      </c>
      <c r="B43" s="3"/>
      <c r="C43" s="3"/>
      <c r="D43" s="122">
        <f t="shared" ref="D43:X43" si="21">+D6/D$33*100</f>
        <v>1.1702938374299543</v>
      </c>
      <c r="E43" s="122">
        <f t="shared" si="21"/>
        <v>0.77508883992327438</v>
      </c>
      <c r="F43" s="122">
        <f t="shared" si="21"/>
        <v>0.81468805317328818</v>
      </c>
      <c r="G43" s="122">
        <f t="shared" si="21"/>
        <v>1.0458659699254929</v>
      </c>
      <c r="H43" s="122">
        <f t="shared" si="21"/>
        <v>0.70680687309459422</v>
      </c>
      <c r="I43" s="122">
        <f t="shared" si="21"/>
        <v>0.40426326141653879</v>
      </c>
      <c r="J43" s="122">
        <f t="shared" si="21"/>
        <v>0.31421881011167357</v>
      </c>
      <c r="K43" s="122">
        <f t="shared" si="21"/>
        <v>0.23627970089572006</v>
      </c>
      <c r="L43" s="122">
        <f t="shared" si="21"/>
        <v>0.22011975502670278</v>
      </c>
      <c r="M43" s="122">
        <f t="shared" si="21"/>
        <v>0.94622642937176693</v>
      </c>
      <c r="N43" s="122">
        <f t="shared" si="21"/>
        <v>0.99846673958576082</v>
      </c>
      <c r="O43" s="122">
        <f t="shared" si="21"/>
        <v>0.31582293458529354</v>
      </c>
      <c r="P43" s="122">
        <f t="shared" si="21"/>
        <v>0.21897012841786734</v>
      </c>
      <c r="Q43" s="122">
        <f t="shared" si="21"/>
        <v>0.21380051584991641</v>
      </c>
      <c r="R43" s="20">
        <f t="shared" si="21"/>
        <v>0.10697005473392493</v>
      </c>
      <c r="S43" s="20">
        <f t="shared" si="21"/>
        <v>7.9358796123240385E-2</v>
      </c>
      <c r="T43" s="20">
        <f t="shared" si="21"/>
        <v>0.10862446149909835</v>
      </c>
      <c r="U43" s="20">
        <f t="shared" si="21"/>
        <v>0.11016512132182593</v>
      </c>
      <c r="V43" s="20">
        <f t="shared" si="21"/>
        <v>7.9842338869715271E-2</v>
      </c>
      <c r="W43" s="20">
        <f t="shared" si="21"/>
        <v>6.6917688663165872E-2</v>
      </c>
      <c r="X43" s="20">
        <f t="shared" si="21"/>
        <v>5.3738490423564121E-2</v>
      </c>
      <c r="Y43" s="20">
        <f t="shared" si="11"/>
        <v>4.6165799244191501E-2</v>
      </c>
      <c r="Z43" s="20">
        <f t="shared" ref="Z43:AB43" si="22">+Z6/Z$33*100</f>
        <v>4.0711344083625541E-2</v>
      </c>
      <c r="AA43" s="20">
        <f t="shared" si="11"/>
        <v>3.686009935200811E-2</v>
      </c>
      <c r="AB43" s="20">
        <f t="shared" si="22"/>
        <v>2.9616087315614534E-2</v>
      </c>
      <c r="AC43" s="20">
        <f t="shared" ref="AC43:AD43" si="23">+AC6/AC$33*100</f>
        <v>1.7074997821427209E-2</v>
      </c>
      <c r="AD43" s="20">
        <f t="shared" si="23"/>
        <v>3.0473549406559573E-2</v>
      </c>
      <c r="AE43" s="20">
        <f t="shared" ref="AE43" si="24">+AE6/AE$33*100</f>
        <v>3.3271553865054204E-2</v>
      </c>
      <c r="AF43" s="20">
        <f t="shared" ref="AF43" si="25">+AF6/AF$33*100</f>
        <v>1.4472174681687386E-2</v>
      </c>
    </row>
    <row r="44" spans="1:32" ht="15" customHeight="1" x14ac:dyDescent="0.15">
      <c r="A44" s="3" t="s">
        <v>162</v>
      </c>
      <c r="B44" s="3"/>
      <c r="C44" s="3"/>
      <c r="D44" s="122">
        <f t="shared" ref="D44:X44" si="26">+D7/D$33*100</f>
        <v>0</v>
      </c>
      <c r="E44" s="122">
        <f t="shared" si="26"/>
        <v>0</v>
      </c>
      <c r="F44" s="122">
        <f t="shared" si="26"/>
        <v>0</v>
      </c>
      <c r="G44" s="122">
        <f t="shared" si="26"/>
        <v>0</v>
      </c>
      <c r="H44" s="122">
        <f t="shared" si="26"/>
        <v>0</v>
      </c>
      <c r="I44" s="122">
        <f t="shared" si="26"/>
        <v>0</v>
      </c>
      <c r="J44" s="122">
        <f t="shared" si="26"/>
        <v>0</v>
      </c>
      <c r="K44" s="122">
        <f t="shared" si="26"/>
        <v>0</v>
      </c>
      <c r="L44" s="122">
        <f t="shared" si="26"/>
        <v>0</v>
      </c>
      <c r="M44" s="122">
        <f t="shared" si="26"/>
        <v>0</v>
      </c>
      <c r="N44" s="122">
        <f t="shared" si="26"/>
        <v>0</v>
      </c>
      <c r="O44" s="122">
        <f t="shared" si="26"/>
        <v>0</v>
      </c>
      <c r="P44" s="122">
        <f t="shared" si="26"/>
        <v>0</v>
      </c>
      <c r="Q44" s="122">
        <f t="shared" si="26"/>
        <v>3.3568841958438955E-2</v>
      </c>
      <c r="R44" s="20">
        <f t="shared" si="26"/>
        <v>5.03305081144267E-2</v>
      </c>
      <c r="S44" s="20">
        <f t="shared" si="26"/>
        <v>8.5214382953408857E-2</v>
      </c>
      <c r="T44" s="20">
        <f t="shared" si="26"/>
        <v>9.6754487660540289E-2</v>
      </c>
      <c r="U44" s="20">
        <f t="shared" si="26"/>
        <v>3.5076781989126699E-2</v>
      </c>
      <c r="V44" s="20">
        <f t="shared" si="26"/>
        <v>2.4474712408692631E-2</v>
      </c>
      <c r="W44" s="20">
        <f t="shared" si="26"/>
        <v>3.0377442311523815E-2</v>
      </c>
      <c r="X44" s="20">
        <f t="shared" si="26"/>
        <v>3.5752490692828209E-2</v>
      </c>
      <c r="Y44" s="20">
        <f t="shared" si="11"/>
        <v>4.0590306476589927E-2</v>
      </c>
      <c r="Z44" s="20">
        <f t="shared" ref="Z44:AB44" si="27">+Z7/Z$33*100</f>
        <v>7.8272995073948901E-2</v>
      </c>
      <c r="AA44" s="20">
        <f t="shared" si="11"/>
        <v>0.1530543203987719</v>
      </c>
      <c r="AB44" s="20">
        <f t="shared" si="27"/>
        <v>0.11447625255038454</v>
      </c>
      <c r="AC44" s="20">
        <f t="shared" ref="AC44:AD44" si="28">+AC7/AC$33*100</f>
        <v>6.5484742627864093E-2</v>
      </c>
      <c r="AD44" s="20">
        <f t="shared" si="28"/>
        <v>9.2775888663426606E-2</v>
      </c>
      <c r="AE44" s="20">
        <f t="shared" ref="AE44" si="29">+AE7/AE$33*100</f>
        <v>7.0650143295101386E-2</v>
      </c>
      <c r="AF44" s="20">
        <f t="shared" ref="AF44" si="30">+AF7/AF$33*100</f>
        <v>9.0625058772639225E-2</v>
      </c>
    </row>
    <row r="45" spans="1:32" ht="15" customHeight="1" x14ac:dyDescent="0.15">
      <c r="A45" s="3" t="s">
        <v>163</v>
      </c>
      <c r="B45" s="3"/>
      <c r="C45" s="3"/>
      <c r="D45" s="122">
        <f t="shared" ref="D45:X45" si="31">+D8/D$33*100</f>
        <v>0</v>
      </c>
      <c r="E45" s="122">
        <f t="shared" si="31"/>
        <v>0</v>
      </c>
      <c r="F45" s="122">
        <f t="shared" si="31"/>
        <v>0</v>
      </c>
      <c r="G45" s="122">
        <f t="shared" si="31"/>
        <v>0</v>
      </c>
      <c r="H45" s="122">
        <f t="shared" si="31"/>
        <v>0</v>
      </c>
      <c r="I45" s="122">
        <f t="shared" si="31"/>
        <v>0</v>
      </c>
      <c r="J45" s="122">
        <f t="shared" si="31"/>
        <v>0</v>
      </c>
      <c r="K45" s="122">
        <f t="shared" si="31"/>
        <v>0</v>
      </c>
      <c r="L45" s="122">
        <f t="shared" si="31"/>
        <v>0</v>
      </c>
      <c r="M45" s="122">
        <f t="shared" si="31"/>
        <v>0</v>
      </c>
      <c r="N45" s="122">
        <f t="shared" si="31"/>
        <v>0</v>
      </c>
      <c r="O45" s="122">
        <f t="shared" si="31"/>
        <v>0</v>
      </c>
      <c r="P45" s="122">
        <f t="shared" si="31"/>
        <v>0</v>
      </c>
      <c r="Q45" s="122">
        <f t="shared" si="31"/>
        <v>3.8752266084374383E-2</v>
      </c>
      <c r="R45" s="20">
        <f t="shared" si="31"/>
        <v>7.3888343605856138E-2</v>
      </c>
      <c r="S45" s="20">
        <f t="shared" si="31"/>
        <v>6.1885837584359615E-2</v>
      </c>
      <c r="T45" s="20">
        <f t="shared" si="31"/>
        <v>5.5241408775896707E-2</v>
      </c>
      <c r="U45" s="20">
        <f t="shared" si="31"/>
        <v>2.0322302141490625E-2</v>
      </c>
      <c r="V45" s="20">
        <f t="shared" si="31"/>
        <v>1.441967912888387E-2</v>
      </c>
      <c r="W45" s="20">
        <f t="shared" si="31"/>
        <v>1.1710430145641501E-2</v>
      </c>
      <c r="X45" s="20">
        <f t="shared" si="31"/>
        <v>9.2330875810719051E-3</v>
      </c>
      <c r="Y45" s="20">
        <f t="shared" si="11"/>
        <v>1.1775728376554714E-2</v>
      </c>
      <c r="Z45" s="20">
        <f t="shared" ref="Z45:AB45" si="32">+Z8/Z$33*100</f>
        <v>0.12577458660547261</v>
      </c>
      <c r="AA45" s="20">
        <f t="shared" si="11"/>
        <v>8.3356434252770645E-2</v>
      </c>
      <c r="AB45" s="20">
        <f t="shared" si="32"/>
        <v>9.8009628549952307E-2</v>
      </c>
      <c r="AC45" s="20">
        <f t="shared" ref="AC45:AD45" si="33">+AC8/AC$33*100</f>
        <v>3.7721646563299745E-2</v>
      </c>
      <c r="AD45" s="20">
        <f t="shared" si="33"/>
        <v>9.8276443924796966E-2</v>
      </c>
      <c r="AE45" s="20">
        <f t="shared" ref="AE45" si="34">+AE8/AE$33*100</f>
        <v>6.3479680990523923E-2</v>
      </c>
      <c r="AF45" s="20">
        <f t="shared" ref="AF45" si="35">+AF8/AF$33*100</f>
        <v>6.2649282503620396E-2</v>
      </c>
    </row>
    <row r="46" spans="1:32" ht="15" customHeight="1" x14ac:dyDescent="0.15">
      <c r="A46" s="3" t="s">
        <v>99</v>
      </c>
      <c r="B46" s="3"/>
      <c r="C46" s="3"/>
      <c r="D46" s="122">
        <f t="shared" ref="D46:X46" si="36">+D9/D$33*100</f>
        <v>0</v>
      </c>
      <c r="E46" s="122">
        <f t="shared" si="36"/>
        <v>0</v>
      </c>
      <c r="F46" s="122">
        <f t="shared" si="36"/>
        <v>0</v>
      </c>
      <c r="G46" s="122">
        <f t="shared" si="36"/>
        <v>0</v>
      </c>
      <c r="H46" s="122">
        <f t="shared" si="36"/>
        <v>0</v>
      </c>
      <c r="I46" s="122">
        <f t="shared" si="36"/>
        <v>0</v>
      </c>
      <c r="J46" s="122">
        <f t="shared" si="36"/>
        <v>0.5381240548234042</v>
      </c>
      <c r="K46" s="122">
        <f t="shared" si="36"/>
        <v>2.1949644459511823</v>
      </c>
      <c r="L46" s="122">
        <f t="shared" si="36"/>
        <v>2.0805466135483539</v>
      </c>
      <c r="M46" s="122">
        <f t="shared" si="36"/>
        <v>2.2032293902371531</v>
      </c>
      <c r="N46" s="122">
        <f t="shared" si="36"/>
        <v>2.2482244340547566</v>
      </c>
      <c r="O46" s="122">
        <f t="shared" si="36"/>
        <v>1.9736012818230504</v>
      </c>
      <c r="P46" s="122">
        <f t="shared" si="36"/>
        <v>2.2274888785552607</v>
      </c>
      <c r="Q46" s="122">
        <f t="shared" si="36"/>
        <v>2.4706082065800206</v>
      </c>
      <c r="R46" s="20">
        <f t="shared" si="36"/>
        <v>1.9956773456543782</v>
      </c>
      <c r="S46" s="20">
        <f t="shared" si="36"/>
        <v>2.2735951539660544</v>
      </c>
      <c r="T46" s="20">
        <f t="shared" si="36"/>
        <v>2.2976699544959853</v>
      </c>
      <c r="U46" s="20">
        <f t="shared" si="36"/>
        <v>2.1711441403767133</v>
      </c>
      <c r="V46" s="20">
        <f t="shared" si="36"/>
        <v>2.0670483503553401</v>
      </c>
      <c r="W46" s="20">
        <f t="shared" si="36"/>
        <v>2.0317144290227103</v>
      </c>
      <c r="X46" s="20">
        <f t="shared" si="36"/>
        <v>2.0572933434697607</v>
      </c>
      <c r="Y46" s="20">
        <f t="shared" si="11"/>
        <v>1.9925161650524741</v>
      </c>
      <c r="Z46" s="20">
        <f t="shared" ref="Z46:AB46" si="37">+Z9/Z$33*100</f>
        <v>1.8925715683254116</v>
      </c>
      <c r="AA46" s="20">
        <f t="shared" si="11"/>
        <v>2.3664672144233556</v>
      </c>
      <c r="AB46" s="20">
        <f t="shared" si="37"/>
        <v>3.8641434881443177</v>
      </c>
      <c r="AC46" s="20">
        <f t="shared" ref="AC46:AD46" si="38">+AC9/AC$33*100</f>
        <v>3.4268714992058449</v>
      </c>
      <c r="AD46" s="20">
        <f t="shared" si="38"/>
        <v>3.4027398573374952</v>
      </c>
      <c r="AE46" s="20">
        <f t="shared" ref="AE46" si="39">+AE9/AE$33*100</f>
        <v>3.5552034825226499</v>
      </c>
      <c r="AF46" s="20">
        <f t="shared" ref="AF46" si="40">+AF9/AF$33*100</f>
        <v>3.6360304489289272</v>
      </c>
    </row>
    <row r="47" spans="1:32" ht="15" customHeight="1" x14ac:dyDescent="0.15">
      <c r="A47" s="3" t="s">
        <v>100</v>
      </c>
      <c r="B47" s="3"/>
      <c r="C47" s="3"/>
      <c r="D47" s="122">
        <f t="shared" ref="D47:X47" si="41">+D10/D$33*100</f>
        <v>0.67475750611867302</v>
      </c>
      <c r="E47" s="122">
        <f t="shared" si="41"/>
        <v>0.71508932610893905</v>
      </c>
      <c r="F47" s="122">
        <f t="shared" si="41"/>
        <v>0.66556302456902527</v>
      </c>
      <c r="G47" s="122">
        <f t="shared" si="41"/>
        <v>0.61375845515250804</v>
      </c>
      <c r="H47" s="122">
        <f t="shared" si="41"/>
        <v>0.56870987442973087</v>
      </c>
      <c r="I47" s="122">
        <f t="shared" si="41"/>
        <v>0.55300277805916553</v>
      </c>
      <c r="J47" s="122">
        <f t="shared" si="41"/>
        <v>0.56386181722073958</v>
      </c>
      <c r="K47" s="122">
        <f t="shared" si="41"/>
        <v>0.50258241879173382</v>
      </c>
      <c r="L47" s="122">
        <f t="shared" si="41"/>
        <v>0.4636205238440082</v>
      </c>
      <c r="M47" s="122">
        <f t="shared" si="41"/>
        <v>0.40510488851545901</v>
      </c>
      <c r="N47" s="122">
        <f t="shared" si="41"/>
        <v>0.42441898574345399</v>
      </c>
      <c r="O47" s="122">
        <f t="shared" si="41"/>
        <v>0.38367038317972352</v>
      </c>
      <c r="P47" s="122">
        <f t="shared" si="41"/>
        <v>0.39071178329828304</v>
      </c>
      <c r="Q47" s="122">
        <f t="shared" si="41"/>
        <v>0.34618594239405714</v>
      </c>
      <c r="R47" s="20">
        <f t="shared" si="41"/>
        <v>0.29528035665517427</v>
      </c>
      <c r="S47" s="20">
        <f t="shared" si="41"/>
        <v>0.29723024411301296</v>
      </c>
      <c r="T47" s="20">
        <f t="shared" si="41"/>
        <v>0.33097835468157594</v>
      </c>
      <c r="U47" s="20">
        <f t="shared" si="41"/>
        <v>0.3172013782378949</v>
      </c>
      <c r="V47" s="20">
        <f t="shared" si="41"/>
        <v>0.29538059902155345</v>
      </c>
      <c r="W47" s="20">
        <f t="shared" si="41"/>
        <v>0.27946056259631724</v>
      </c>
      <c r="X47" s="20">
        <f t="shared" si="41"/>
        <v>0.25913467448313005</v>
      </c>
      <c r="Y47" s="20">
        <f t="shared" si="11"/>
        <v>0.24855101797239082</v>
      </c>
      <c r="Z47" s="20">
        <f t="shared" ref="Z47:AB47" si="42">+Z10/Z$33*100</f>
        <v>0.2238176648481118</v>
      </c>
      <c r="AA47" s="20">
        <f t="shared" si="11"/>
        <v>0.20652088787799305</v>
      </c>
      <c r="AB47" s="20">
        <f t="shared" si="42"/>
        <v>0.20663946815607401</v>
      </c>
      <c r="AC47" s="20">
        <f t="shared" ref="AC47:AD47" si="43">+AC10/AC$33*100</f>
        <v>0.17176373627627819</v>
      </c>
      <c r="AD47" s="20">
        <f t="shared" si="43"/>
        <v>0.16754644000277416</v>
      </c>
      <c r="AE47" s="20">
        <f t="shared" ref="AE47" si="44">+AE10/AE$33*100</f>
        <v>0.15261257142062012</v>
      </c>
      <c r="AF47" s="20">
        <f t="shared" ref="AF47" si="45">+AF10/AF$33*100</f>
        <v>0.16609147843749411</v>
      </c>
    </row>
    <row r="48" spans="1:32" ht="15" customHeight="1" x14ac:dyDescent="0.15">
      <c r="A48" s="3" t="s">
        <v>101</v>
      </c>
      <c r="B48" s="3"/>
      <c r="C48" s="3"/>
      <c r="D48" s="122">
        <f t="shared" ref="D48:X48" si="46">+D11/D$33*100</f>
        <v>0.45331109598222219</v>
      </c>
      <c r="E48" s="122">
        <f t="shared" si="46"/>
        <v>0.73853178519973461</v>
      </c>
      <c r="F48" s="122">
        <f t="shared" si="46"/>
        <v>0.73205444338555292</v>
      </c>
      <c r="G48" s="122">
        <f t="shared" si="46"/>
        <v>0.6648980972293923</v>
      </c>
      <c r="H48" s="122">
        <f t="shared" si="46"/>
        <v>0.47285385505031763</v>
      </c>
      <c r="I48" s="122">
        <f t="shared" si="46"/>
        <v>0.53481888002945333</v>
      </c>
      <c r="J48" s="122">
        <f t="shared" si="46"/>
        <v>1.0307499590816773</v>
      </c>
      <c r="K48" s="122">
        <f t="shared" si="46"/>
        <v>0.86178183429370669</v>
      </c>
      <c r="L48" s="122">
        <f t="shared" si="46"/>
        <v>0.76311782021392449</v>
      </c>
      <c r="M48" s="122">
        <f t="shared" si="46"/>
        <v>0.17918079594398006</v>
      </c>
      <c r="N48" s="122">
        <f t="shared" si="46"/>
        <v>1.0769912266153293E-2</v>
      </c>
      <c r="O48" s="122">
        <f t="shared" si="46"/>
        <v>6.8748997410454423E-3</v>
      </c>
      <c r="P48" s="122">
        <f t="shared" si="46"/>
        <v>0</v>
      </c>
      <c r="Q48" s="122">
        <f t="shared" si="46"/>
        <v>7.2596976553717473E-6</v>
      </c>
      <c r="R48" s="20">
        <f t="shared" si="46"/>
        <v>0</v>
      </c>
      <c r="S48" s="20">
        <f t="shared" si="46"/>
        <v>0</v>
      </c>
      <c r="T48" s="20">
        <f t="shared" si="46"/>
        <v>0</v>
      </c>
      <c r="U48" s="20">
        <f t="shared" si="46"/>
        <v>0</v>
      </c>
      <c r="V48" s="20">
        <f t="shared" si="46"/>
        <v>0</v>
      </c>
      <c r="W48" s="20">
        <f t="shared" si="46"/>
        <v>0</v>
      </c>
      <c r="X48" s="20">
        <f t="shared" si="46"/>
        <v>0</v>
      </c>
      <c r="Y48" s="20">
        <f t="shared" si="11"/>
        <v>0</v>
      </c>
      <c r="Z48" s="20">
        <f t="shared" ref="Z48:AB48" si="47">+Z11/Z$33*100</f>
        <v>0</v>
      </c>
      <c r="AA48" s="20">
        <f t="shared" si="11"/>
        <v>0</v>
      </c>
      <c r="AB48" s="20">
        <f t="shared" si="47"/>
        <v>0</v>
      </c>
      <c r="AC48" s="20">
        <f t="shared" ref="AC48:AD48" si="48">+AC11/AC$33*100</f>
        <v>0</v>
      </c>
      <c r="AD48" s="20">
        <f t="shared" si="48"/>
        <v>0</v>
      </c>
      <c r="AE48" s="20">
        <f t="shared" ref="AE48" si="49">+AE11/AE$33*100</f>
        <v>0</v>
      </c>
      <c r="AF48" s="20">
        <f t="shared" ref="AF48" si="50">+AF11/AF$33*100</f>
        <v>0</v>
      </c>
    </row>
    <row r="49" spans="1:32" ht="15" customHeight="1" x14ac:dyDescent="0.15">
      <c r="A49" s="3" t="s">
        <v>102</v>
      </c>
      <c r="B49" s="3"/>
      <c r="C49" s="3"/>
      <c r="D49" s="122">
        <f t="shared" ref="D49:X49" si="51">+D12/D$33*100</f>
        <v>1.2744146731222135</v>
      </c>
      <c r="E49" s="122">
        <f t="shared" si="51"/>
        <v>1.0883944281976605</v>
      </c>
      <c r="F49" s="122">
        <f t="shared" si="51"/>
        <v>0.92373550670628479</v>
      </c>
      <c r="G49" s="122">
        <f t="shared" si="51"/>
        <v>1.0041172967958756</v>
      </c>
      <c r="H49" s="122">
        <f t="shared" si="51"/>
        <v>1.0436253207141171</v>
      </c>
      <c r="I49" s="122">
        <f t="shared" si="51"/>
        <v>1.0625680624963136</v>
      </c>
      <c r="J49" s="122">
        <f t="shared" si="51"/>
        <v>0.87799814919049535</v>
      </c>
      <c r="K49" s="122">
        <f t="shared" si="51"/>
        <v>0.72504261605852593</v>
      </c>
      <c r="L49" s="122">
        <f t="shared" si="51"/>
        <v>0.71525634494274071</v>
      </c>
      <c r="M49" s="122">
        <f t="shared" si="51"/>
        <v>0.69906161014826862</v>
      </c>
      <c r="N49" s="122">
        <f t="shared" si="51"/>
        <v>0.75672571340463357</v>
      </c>
      <c r="O49" s="122">
        <f t="shared" si="51"/>
        <v>0.67393134073265759</v>
      </c>
      <c r="P49" s="122">
        <f t="shared" si="51"/>
        <v>0.77246183432501891</v>
      </c>
      <c r="Q49" s="122">
        <f t="shared" si="51"/>
        <v>0.73363600626124725</v>
      </c>
      <c r="R49" s="20">
        <f t="shared" si="51"/>
        <v>0.68060366641275316</v>
      </c>
      <c r="S49" s="20">
        <f t="shared" si="51"/>
        <v>0.71818995251651407</v>
      </c>
      <c r="T49" s="20">
        <f t="shared" si="51"/>
        <v>0.75471046739246195</v>
      </c>
      <c r="U49" s="20">
        <f t="shared" si="51"/>
        <v>0.64375889116295637</v>
      </c>
      <c r="V49" s="20">
        <f t="shared" si="51"/>
        <v>0.36278515284983048</v>
      </c>
      <c r="W49" s="20">
        <f t="shared" si="51"/>
        <v>0.30319011432431459</v>
      </c>
      <c r="X49" s="20">
        <f t="shared" si="51"/>
        <v>0.24045127710201597</v>
      </c>
      <c r="Y49" s="20">
        <f t="shared" si="11"/>
        <v>0.33384414675173391</v>
      </c>
      <c r="Z49" s="20">
        <f t="shared" ref="Z49:AB49" si="52">+Z12/Z$33*100</f>
        <v>0.27308032879954064</v>
      </c>
      <c r="AA49" s="20">
        <f t="shared" si="11"/>
        <v>0.13595505238862324</v>
      </c>
      <c r="AB49" s="20">
        <f t="shared" si="52"/>
        <v>0.20908926746454204</v>
      </c>
      <c r="AC49" s="20">
        <f t="shared" ref="AC49:AD49" si="53">+AC12/AC$33*100</f>
        <v>0.2184346510293404</v>
      </c>
      <c r="AD49" s="20">
        <f t="shared" si="53"/>
        <v>0.24536305557759314</v>
      </c>
      <c r="AE49" s="20">
        <f t="shared" ref="AE49" si="54">+AE12/AE$33*100</f>
        <v>0.32409489491565735</v>
      </c>
      <c r="AF49" s="20">
        <f t="shared" ref="AF49" si="55">+AF12/AF$33*100</f>
        <v>0.15518562750371442</v>
      </c>
    </row>
    <row r="50" spans="1:32" ht="15" customHeight="1" x14ac:dyDescent="0.15">
      <c r="A50" s="3" t="s">
        <v>103</v>
      </c>
      <c r="B50" s="3"/>
      <c r="C50" s="3"/>
      <c r="D50" s="122">
        <f t="shared" ref="D50:X50" si="56">+D13/D$33*100</f>
        <v>0</v>
      </c>
      <c r="E50" s="122">
        <f t="shared" si="56"/>
        <v>0</v>
      </c>
      <c r="F50" s="122">
        <f t="shared" si="56"/>
        <v>0</v>
      </c>
      <c r="G50" s="122">
        <f t="shared" si="56"/>
        <v>0</v>
      </c>
      <c r="H50" s="122">
        <f t="shared" si="56"/>
        <v>0</v>
      </c>
      <c r="I50" s="122">
        <f t="shared" si="56"/>
        <v>0</v>
      </c>
      <c r="J50" s="122">
        <f t="shared" si="56"/>
        <v>0</v>
      </c>
      <c r="K50" s="122">
        <f t="shared" si="56"/>
        <v>0</v>
      </c>
      <c r="L50" s="122">
        <f t="shared" si="56"/>
        <v>0</v>
      </c>
      <c r="M50" s="122">
        <f t="shared" si="56"/>
        <v>0</v>
      </c>
      <c r="N50" s="122">
        <f t="shared" si="56"/>
        <v>0</v>
      </c>
      <c r="O50" s="122">
        <f t="shared" si="56"/>
        <v>0</v>
      </c>
      <c r="P50" s="122">
        <f t="shared" si="56"/>
        <v>0</v>
      </c>
      <c r="Q50" s="122">
        <f t="shared" si="56"/>
        <v>7.2596976553717473E-6</v>
      </c>
      <c r="R50" s="20">
        <f t="shared" si="56"/>
        <v>2.1164168081420755E-6</v>
      </c>
      <c r="S50" s="20">
        <f t="shared" si="56"/>
        <v>2.3450487906161277E-6</v>
      </c>
      <c r="T50" s="20">
        <f t="shared" si="56"/>
        <v>2.4484269468972923E-6</v>
      </c>
      <c r="U50" s="20">
        <f t="shared" si="56"/>
        <v>0</v>
      </c>
      <c r="V50" s="20">
        <f t="shared" si="56"/>
        <v>0</v>
      </c>
      <c r="W50" s="20">
        <f t="shared" si="56"/>
        <v>0</v>
      </c>
      <c r="X50" s="20">
        <f t="shared" si="56"/>
        <v>0</v>
      </c>
      <c r="Y50" s="20">
        <f t="shared" si="11"/>
        <v>0</v>
      </c>
      <c r="Z50" s="20">
        <f t="shared" ref="Z50:AB50" si="57">+Z13/Z$33*100</f>
        <v>0</v>
      </c>
      <c r="AA50" s="20">
        <f t="shared" si="11"/>
        <v>0</v>
      </c>
      <c r="AB50" s="20">
        <f t="shared" si="57"/>
        <v>0</v>
      </c>
      <c r="AC50" s="20">
        <f t="shared" ref="AC50:AD50" si="58">+AC13/AC$33*100</f>
        <v>0</v>
      </c>
      <c r="AD50" s="20">
        <f t="shared" si="58"/>
        <v>0</v>
      </c>
      <c r="AE50" s="20">
        <f t="shared" ref="AE50" si="59">+AE13/AE$33*100</f>
        <v>0</v>
      </c>
      <c r="AF50" s="20">
        <f t="shared" ref="AF50" si="60">+AF13/AF$33*100</f>
        <v>4.8828308664497562E-2</v>
      </c>
    </row>
    <row r="51" spans="1:32" ht="15" customHeight="1" x14ac:dyDescent="0.15">
      <c r="A51" s="3" t="s">
        <v>104</v>
      </c>
      <c r="B51" s="3"/>
      <c r="C51" s="3"/>
      <c r="D51" s="122">
        <f t="shared" ref="D51:X51" si="61">+D14/D$33*100</f>
        <v>0</v>
      </c>
      <c r="E51" s="122">
        <f t="shared" si="61"/>
        <v>0</v>
      </c>
      <c r="F51" s="122">
        <f t="shared" si="61"/>
        <v>0</v>
      </c>
      <c r="G51" s="122">
        <f t="shared" si="61"/>
        <v>0</v>
      </c>
      <c r="H51" s="122">
        <f t="shared" si="61"/>
        <v>0</v>
      </c>
      <c r="I51" s="122">
        <f t="shared" si="61"/>
        <v>0</v>
      </c>
      <c r="J51" s="122">
        <f t="shared" si="61"/>
        <v>0</v>
      </c>
      <c r="K51" s="122">
        <f t="shared" si="61"/>
        <v>0</v>
      </c>
      <c r="L51" s="122">
        <f t="shared" si="61"/>
        <v>0.62613438366231922</v>
      </c>
      <c r="M51" s="122">
        <f t="shared" si="61"/>
        <v>0.83011384468309646</v>
      </c>
      <c r="N51" s="122">
        <f t="shared" si="61"/>
        <v>0.91666952418075076</v>
      </c>
      <c r="O51" s="122">
        <f t="shared" si="61"/>
        <v>0.90856532029161929</v>
      </c>
      <c r="P51" s="122">
        <f t="shared" si="61"/>
        <v>0.82367276492242192</v>
      </c>
      <c r="Q51" s="122">
        <f t="shared" si="61"/>
        <v>0.78259298734985583</v>
      </c>
      <c r="R51" s="20">
        <f t="shared" si="61"/>
        <v>0.69840273176922785</v>
      </c>
      <c r="S51" s="20">
        <f t="shared" si="61"/>
        <v>0.6131481820384459</v>
      </c>
      <c r="T51" s="20">
        <f t="shared" si="61"/>
        <v>0.1688949392239221</v>
      </c>
      <c r="U51" s="20">
        <f t="shared" si="61"/>
        <v>0.31900830355707332</v>
      </c>
      <c r="V51" s="20">
        <f t="shared" si="61"/>
        <v>0.35145812426870071</v>
      </c>
      <c r="W51" s="20">
        <f t="shared" si="61"/>
        <v>0.37022907462333249</v>
      </c>
      <c r="X51" s="20">
        <f t="shared" si="61"/>
        <v>0.33189497163946707</v>
      </c>
      <c r="Y51" s="20">
        <f t="shared" si="11"/>
        <v>7.5816364167905798E-2</v>
      </c>
      <c r="Z51" s="20">
        <f t="shared" ref="Z51:AB51" si="62">+Z14/Z$33*100</f>
        <v>7.3213679442192162E-2</v>
      </c>
      <c r="AA51" s="20">
        <f t="shared" si="11"/>
        <v>6.8838816079802675E-2</v>
      </c>
      <c r="AB51" s="20">
        <f t="shared" si="62"/>
        <v>6.9150551290918433E-2</v>
      </c>
      <c r="AC51" s="20">
        <f t="shared" ref="AC51:AD51" si="63">+AC14/AC$33*100</f>
        <v>7.4986766317219261E-2</v>
      </c>
      <c r="AD51" s="20">
        <f t="shared" si="63"/>
        <v>7.7737022088440147E-2</v>
      </c>
      <c r="AE51" s="20">
        <f t="shared" ref="AE51" si="64">+AE14/AE$33*100</f>
        <v>9.1620158130653079E-2</v>
      </c>
      <c r="AF51" s="20">
        <f t="shared" ref="AF51" si="65">+AF14/AF$33*100</f>
        <v>0.32804066126271836</v>
      </c>
    </row>
    <row r="52" spans="1:32" ht="15" customHeight="1" x14ac:dyDescent="0.15">
      <c r="A52" s="3" t="s">
        <v>105</v>
      </c>
      <c r="B52" s="3"/>
      <c r="C52" s="3"/>
      <c r="D52" s="122">
        <f t="shared" ref="D52:X52" si="66">+D15/D$33*100</f>
        <v>19.093471722160324</v>
      </c>
      <c r="E52" s="122">
        <f t="shared" si="66"/>
        <v>18.043259826168089</v>
      </c>
      <c r="F52" s="122">
        <f t="shared" si="66"/>
        <v>16.521400067779549</v>
      </c>
      <c r="G52" s="122">
        <f t="shared" si="66"/>
        <v>17.416499993911945</v>
      </c>
      <c r="H52" s="122">
        <f t="shared" si="66"/>
        <v>18.578588655143168</v>
      </c>
      <c r="I52" s="122">
        <f t="shared" si="66"/>
        <v>19.283378610335454</v>
      </c>
      <c r="J52" s="122">
        <f t="shared" si="66"/>
        <v>19.896598528113408</v>
      </c>
      <c r="K52" s="122">
        <f t="shared" si="66"/>
        <v>19.666187380926036</v>
      </c>
      <c r="L52" s="122">
        <f t="shared" si="66"/>
        <v>21.569356366109798</v>
      </c>
      <c r="M52" s="122">
        <f t="shared" si="66"/>
        <v>23.407757990928616</v>
      </c>
      <c r="N52" s="122">
        <f t="shared" si="66"/>
        <v>21.720711005488059</v>
      </c>
      <c r="O52" s="122">
        <f t="shared" si="66"/>
        <v>20.455925508655849</v>
      </c>
      <c r="P52" s="122">
        <f t="shared" si="66"/>
        <v>19.824416020466458</v>
      </c>
      <c r="Q52" s="122">
        <f t="shared" si="66"/>
        <v>18.805380452320303</v>
      </c>
      <c r="R52" s="20">
        <f t="shared" si="66"/>
        <v>16.622703751255671</v>
      </c>
      <c r="S52" s="20">
        <f t="shared" si="66"/>
        <v>18.267690883922995</v>
      </c>
      <c r="T52" s="20">
        <f t="shared" si="66"/>
        <v>17.873648927405362</v>
      </c>
      <c r="U52" s="20">
        <f t="shared" si="66"/>
        <v>19.293418926264163</v>
      </c>
      <c r="V52" s="20">
        <f t="shared" si="66"/>
        <v>18.500186309241361</v>
      </c>
      <c r="W52" s="20">
        <f t="shared" si="66"/>
        <v>19.66811833959639</v>
      </c>
      <c r="X52" s="20">
        <f t="shared" si="66"/>
        <v>22.500202130991127</v>
      </c>
      <c r="Y52" s="20">
        <f t="shared" si="11"/>
        <v>24.753100168368196</v>
      </c>
      <c r="Z52" s="20">
        <f t="shared" ref="Z52:AB52" si="67">+Z15/Z$33*100</f>
        <v>22.936741116110863</v>
      </c>
      <c r="AA52" s="20">
        <f t="shared" si="11"/>
        <v>22.109120456096505</v>
      </c>
      <c r="AB52" s="20">
        <f t="shared" si="67"/>
        <v>23.08200246330631</v>
      </c>
      <c r="AC52" s="20">
        <f t="shared" ref="AC52:AD52" si="68">+AC15/AC$33*100</f>
        <v>22.19947097494299</v>
      </c>
      <c r="AD52" s="20">
        <f t="shared" si="68"/>
        <v>20.828823752830299</v>
      </c>
      <c r="AE52" s="20">
        <f t="shared" ref="AE52" si="69">+AE15/AE$33*100</f>
        <v>20.375353481723639</v>
      </c>
      <c r="AF52" s="20">
        <f t="shared" ref="AF52" si="70">+AF15/AF$33*100</f>
        <v>23.158857742002219</v>
      </c>
    </row>
    <row r="53" spans="1:32" ht="15" customHeight="1" x14ac:dyDescent="0.15">
      <c r="A53" s="3" t="s">
        <v>106</v>
      </c>
      <c r="B53" s="3"/>
      <c r="C53" s="3"/>
      <c r="D53" s="122">
        <f t="shared" ref="D53:X53" si="71">+D16/D$33*100</f>
        <v>15.605715273065767</v>
      </c>
      <c r="E53" s="122">
        <f t="shared" si="71"/>
        <v>14.690212093959151</v>
      </c>
      <c r="F53" s="122">
        <f t="shared" si="71"/>
        <v>0</v>
      </c>
      <c r="G53" s="122">
        <f t="shared" si="71"/>
        <v>0</v>
      </c>
      <c r="H53" s="122">
        <f t="shared" si="71"/>
        <v>0</v>
      </c>
      <c r="I53" s="122">
        <f t="shared" si="71"/>
        <v>0</v>
      </c>
      <c r="J53" s="122">
        <f t="shared" si="71"/>
        <v>16.549548468829954</v>
      </c>
      <c r="K53" s="122">
        <f t="shared" si="71"/>
        <v>16.381928611765069</v>
      </c>
      <c r="L53" s="122">
        <f t="shared" si="71"/>
        <v>17.865071820613512</v>
      </c>
      <c r="M53" s="122">
        <f t="shared" si="71"/>
        <v>19.430103836310749</v>
      </c>
      <c r="N53" s="122">
        <f t="shared" si="71"/>
        <v>17.79473391645282</v>
      </c>
      <c r="O53" s="122">
        <f t="shared" si="71"/>
        <v>16.669614007538598</v>
      </c>
      <c r="P53" s="122">
        <f t="shared" si="71"/>
        <v>16.239812199460228</v>
      </c>
      <c r="Q53" s="122">
        <f t="shared" si="71"/>
        <v>15.538417291535058</v>
      </c>
      <c r="R53" s="20">
        <f t="shared" si="71"/>
        <v>13.606534665468153</v>
      </c>
      <c r="S53" s="20">
        <f t="shared" si="71"/>
        <v>15.054657459192164</v>
      </c>
      <c r="T53" s="20">
        <f t="shared" si="71"/>
        <v>14.830021631852075</v>
      </c>
      <c r="U53" s="20">
        <f t="shared" si="71"/>
        <v>16.098303915218366</v>
      </c>
      <c r="V53" s="20">
        <f t="shared" si="71"/>
        <v>15.700882959569382</v>
      </c>
      <c r="W53" s="20">
        <f t="shared" si="71"/>
        <v>16.68759668105551</v>
      </c>
      <c r="X53" s="20">
        <f t="shared" si="71"/>
        <v>18.44652912735021</v>
      </c>
      <c r="Y53" s="20">
        <f t="shared" si="11"/>
        <v>19.688945932754436</v>
      </c>
      <c r="Z53" s="20">
        <f t="shared" ref="Z53:AB53" si="72">+Z16/Z$33*100</f>
        <v>18.985529711423098</v>
      </c>
      <c r="AA53" s="20">
        <f t="shared" si="11"/>
        <v>18.703697899287331</v>
      </c>
      <c r="AB53" s="20">
        <f t="shared" si="72"/>
        <v>19.481044666815599</v>
      </c>
      <c r="AC53" s="20">
        <f t="shared" ref="AC53:AD53" si="73">+AC16/AC$33*100</f>
        <v>19.380216518133579</v>
      </c>
      <c r="AD53" s="20">
        <f t="shared" si="73"/>
        <v>18.1642317369949</v>
      </c>
      <c r="AE53" s="20">
        <f t="shared" ref="AE53" si="74">+AE16/AE$33*100</f>
        <v>17.614177599827979</v>
      </c>
      <c r="AF53" s="20">
        <f t="shared" ref="AF53" si="75">+AF16/AF$33*100</f>
        <v>20.125124597995146</v>
      </c>
    </row>
    <row r="54" spans="1:32" ht="15" customHeight="1" x14ac:dyDescent="0.15">
      <c r="A54" s="3" t="s">
        <v>107</v>
      </c>
      <c r="B54" s="3"/>
      <c r="C54" s="3"/>
      <c r="D54" s="122">
        <f t="shared" ref="D54:X55" si="76">+D17/D$33*100</f>
        <v>2.5589354348906403</v>
      </c>
      <c r="E54" s="122">
        <f t="shared" si="76"/>
        <v>3.3530477322089358</v>
      </c>
      <c r="F54" s="122">
        <f t="shared" si="76"/>
        <v>0</v>
      </c>
      <c r="G54" s="122">
        <f t="shared" si="76"/>
        <v>0</v>
      </c>
      <c r="H54" s="122">
        <f t="shared" si="76"/>
        <v>0</v>
      </c>
      <c r="I54" s="122">
        <f t="shared" si="76"/>
        <v>0</v>
      </c>
      <c r="J54" s="122">
        <f t="shared" si="76"/>
        <v>3.3470500592834553</v>
      </c>
      <c r="K54" s="122">
        <f t="shared" si="76"/>
        <v>3.2839831113045692</v>
      </c>
      <c r="L54" s="122">
        <f t="shared" si="76"/>
        <v>3.7042845454962858</v>
      </c>
      <c r="M54" s="122">
        <f t="shared" si="76"/>
        <v>3.9776541546178641</v>
      </c>
      <c r="N54" s="122">
        <f t="shared" si="76"/>
        <v>3.9259770890352401</v>
      </c>
      <c r="O54" s="122">
        <f t="shared" si="76"/>
        <v>3.7863115011172481</v>
      </c>
      <c r="P54" s="122">
        <f t="shared" si="76"/>
        <v>3.5846038210062283</v>
      </c>
      <c r="Q54" s="122">
        <f t="shared" si="76"/>
        <v>3.2669631607852425</v>
      </c>
      <c r="R54" s="20">
        <f t="shared" si="76"/>
        <v>3.0161690857875163</v>
      </c>
      <c r="S54" s="20">
        <f t="shared" si="76"/>
        <v>3.2130334247308281</v>
      </c>
      <c r="T54" s="20">
        <f t="shared" si="76"/>
        <v>3.0436272955532893</v>
      </c>
      <c r="U54" s="20">
        <f t="shared" si="76"/>
        <v>3.1951150110457966</v>
      </c>
      <c r="V54" s="20">
        <f t="shared" si="76"/>
        <v>2.7993033496719786</v>
      </c>
      <c r="W54" s="20">
        <f t="shared" si="76"/>
        <v>2.9805216585408791</v>
      </c>
      <c r="X54" s="20">
        <f t="shared" si="76"/>
        <v>3.7001266931443024</v>
      </c>
      <c r="Y54" s="20">
        <f t="shared" si="11"/>
        <v>4.455007492531907</v>
      </c>
      <c r="Z54" s="20">
        <f t="shared" ref="Z54:AB54" si="77">+Z17/Z$33*100</f>
        <v>3.4346165264805655</v>
      </c>
      <c r="AA54" s="20">
        <f t="shared" si="11"/>
        <v>3.4054225568091714</v>
      </c>
      <c r="AB54" s="20">
        <f t="shared" si="77"/>
        <v>3.6009577964907136</v>
      </c>
      <c r="AC54" s="20">
        <f t="shared" ref="AC54:AD54" si="78">+AC17/AC$33*100</f>
        <v>2.8192544568094084</v>
      </c>
      <c r="AD54" s="20">
        <f t="shared" si="78"/>
        <v>2.6643424794997297</v>
      </c>
      <c r="AE54" s="20">
        <f t="shared" ref="AE54" si="79">+AE17/AE$33*100</f>
        <v>2.7611758818956589</v>
      </c>
      <c r="AF54" s="20">
        <f t="shared" ref="AF54" si="80">+AF17/AF$33*100</f>
        <v>3.0337331440070714</v>
      </c>
    </row>
    <row r="55" spans="1:32" ht="15" customHeight="1" x14ac:dyDescent="0.15">
      <c r="A55" s="3" t="s">
        <v>266</v>
      </c>
      <c r="B55" s="3"/>
      <c r="C55" s="3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20"/>
      <c r="S55" s="20"/>
      <c r="T55" s="20"/>
      <c r="U55" s="20"/>
      <c r="V55" s="20"/>
      <c r="W55" s="20"/>
      <c r="X55" s="20">
        <f t="shared" si="76"/>
        <v>0.35354631049661661</v>
      </c>
      <c r="Y55" s="20">
        <f t="shared" si="11"/>
        <v>0.60914674308185512</v>
      </c>
      <c r="Z55" s="20">
        <f t="shared" ref="Z55:AB55" si="81">+Z18/Z$33*100</f>
        <v>0</v>
      </c>
      <c r="AA55" s="20">
        <f t="shared" si="11"/>
        <v>0</v>
      </c>
      <c r="AB55" s="20">
        <f t="shared" si="81"/>
        <v>0</v>
      </c>
      <c r="AC55" s="20">
        <f t="shared" ref="AC55:AD55" si="82">+AC18/AC$33*100</f>
        <v>0</v>
      </c>
      <c r="AD55" s="20">
        <f t="shared" si="82"/>
        <v>2.4953633567421365E-4</v>
      </c>
      <c r="AE55" s="20">
        <f t="shared" ref="AE55" si="83">+AE18/AE$33*100</f>
        <v>2.5220546614038343E-4</v>
      </c>
      <c r="AF55" s="20">
        <f t="shared" ref="AF55" si="84">+AF18/AF$33*100</f>
        <v>2.7270504598371292E-4</v>
      </c>
    </row>
    <row r="56" spans="1:32" ht="15" customHeight="1" x14ac:dyDescent="0.15">
      <c r="A56" s="3" t="s">
        <v>108</v>
      </c>
      <c r="B56" s="3"/>
      <c r="C56" s="3"/>
      <c r="D56" s="122">
        <f t="shared" ref="D56:X56" si="85">+D19/D$33*100</f>
        <v>5.9741251621921447E-2</v>
      </c>
      <c r="E56" s="122">
        <f t="shared" si="85"/>
        <v>5.4495299878888195E-2</v>
      </c>
      <c r="F56" s="122">
        <f t="shared" si="85"/>
        <v>5.4984114361805343E-2</v>
      </c>
      <c r="G56" s="122">
        <f t="shared" si="85"/>
        <v>5.5501761338643374E-2</v>
      </c>
      <c r="H56" s="122">
        <f t="shared" si="85"/>
        <v>5.2965809705333683E-2</v>
      </c>
      <c r="I56" s="122">
        <f t="shared" si="85"/>
        <v>5.3415492695148489E-2</v>
      </c>
      <c r="J56" s="122">
        <f t="shared" si="85"/>
        <v>4.8494856388142868E-2</v>
      </c>
      <c r="K56" s="122">
        <f t="shared" si="85"/>
        <v>4.3108150871162813E-2</v>
      </c>
      <c r="L56" s="122">
        <f t="shared" si="85"/>
        <v>4.2030744860533875E-2</v>
      </c>
      <c r="M56" s="122">
        <f t="shared" si="85"/>
        <v>3.5926300820520826E-2</v>
      </c>
      <c r="N56" s="122">
        <f t="shared" si="85"/>
        <v>3.7126689111565046E-2</v>
      </c>
      <c r="O56" s="122">
        <f t="shared" si="85"/>
        <v>3.591090781316425E-2</v>
      </c>
      <c r="P56" s="122">
        <f t="shared" si="85"/>
        <v>3.9039636499426024E-2</v>
      </c>
      <c r="Q56" s="122">
        <f t="shared" si="85"/>
        <v>3.760523385482565E-2</v>
      </c>
      <c r="R56" s="20">
        <f t="shared" si="85"/>
        <v>3.2870069447254575E-2</v>
      </c>
      <c r="S56" s="20">
        <f t="shared" si="85"/>
        <v>3.7849087480544302E-2</v>
      </c>
      <c r="T56" s="20">
        <f t="shared" si="85"/>
        <v>3.6040844658328144E-2</v>
      </c>
      <c r="U56" s="20">
        <f t="shared" si="85"/>
        <v>3.2255486180423315E-2</v>
      </c>
      <c r="V56" s="20">
        <f t="shared" si="85"/>
        <v>2.9336511350889691E-2</v>
      </c>
      <c r="W56" s="20">
        <f t="shared" si="85"/>
        <v>2.7436053907402974E-2</v>
      </c>
      <c r="X56" s="20">
        <f t="shared" si="85"/>
        <v>2.669775398627924E-2</v>
      </c>
      <c r="Y56" s="20">
        <f t="shared" si="11"/>
        <v>2.4758244184065508E-2</v>
      </c>
      <c r="Z56" s="20">
        <f t="shared" ref="Z56:AB56" si="86">+Z19/Z$33*100</f>
        <v>2.227821198188033E-2</v>
      </c>
      <c r="AA56" s="20">
        <f t="shared" si="11"/>
        <v>2.0957313940518432E-2</v>
      </c>
      <c r="AB56" s="20">
        <f t="shared" si="86"/>
        <v>2.281403193840878E-2</v>
      </c>
      <c r="AC56" s="20">
        <f t="shared" ref="AC56:AD56" si="87">+AC19/AC$33*100</f>
        <v>2.2011753416980084E-2</v>
      </c>
      <c r="AD56" s="20">
        <f t="shared" si="87"/>
        <v>1.9465985357896197E-2</v>
      </c>
      <c r="AE56" s="20">
        <f t="shared" ref="AE56" si="88">+AE19/AE$33*100</f>
        <v>1.7423919014215802E-2</v>
      </c>
      <c r="AF56" s="20">
        <f t="shared" ref="AF56" si="89">+AF19/AF$33*100</f>
        <v>1.9519568937954899E-2</v>
      </c>
    </row>
    <row r="57" spans="1:32" ht="15" customHeight="1" x14ac:dyDescent="0.15">
      <c r="A57" s="3" t="s">
        <v>109</v>
      </c>
      <c r="B57" s="3"/>
      <c r="C57" s="3"/>
      <c r="D57" s="122">
        <f t="shared" ref="D57:X57" si="90">+D20/D$33*100</f>
        <v>0.40324506325825815</v>
      </c>
      <c r="E57" s="122">
        <f t="shared" si="90"/>
        <v>0.46792982287224638</v>
      </c>
      <c r="F57" s="122">
        <f t="shared" si="90"/>
        <v>0.58861866045386724</v>
      </c>
      <c r="G57" s="122">
        <f t="shared" si="90"/>
        <v>0.55549756471984135</v>
      </c>
      <c r="H57" s="122">
        <f t="shared" si="90"/>
        <v>0.53933049084323181</v>
      </c>
      <c r="I57" s="122">
        <f t="shared" si="90"/>
        <v>0.62254017366160319</v>
      </c>
      <c r="J57" s="122">
        <f t="shared" si="90"/>
        <v>0.82405515331678525</v>
      </c>
      <c r="K57" s="122">
        <f t="shared" si="90"/>
        <v>0.91896791803417011</v>
      </c>
      <c r="L57" s="122">
        <f t="shared" si="90"/>
        <v>0.95931436806866544</v>
      </c>
      <c r="M57" s="122">
        <f t="shared" si="90"/>
        <v>0.6573114529251346</v>
      </c>
      <c r="N57" s="122">
        <f t="shared" si="90"/>
        <v>0.77084766464121401</v>
      </c>
      <c r="O57" s="122">
        <f t="shared" si="90"/>
        <v>0.87053506473816711</v>
      </c>
      <c r="P57" s="122">
        <f t="shared" si="90"/>
        <v>0.93987431278838951</v>
      </c>
      <c r="Q57" s="122">
        <f t="shared" si="90"/>
        <v>0.97146612135044408</v>
      </c>
      <c r="R57" s="20">
        <f t="shared" si="90"/>
        <v>0.54436356722222323</v>
      </c>
      <c r="S57" s="20">
        <f t="shared" si="90"/>
        <v>0.50401430142075254</v>
      </c>
      <c r="T57" s="20">
        <f t="shared" si="90"/>
        <v>0.53167101466485323</v>
      </c>
      <c r="U57" s="20">
        <f t="shared" si="90"/>
        <v>0.54044014756772774</v>
      </c>
      <c r="V57" s="20">
        <f t="shared" si="90"/>
        <v>0.49530556473534559</v>
      </c>
      <c r="W57" s="20">
        <f t="shared" si="90"/>
        <v>0.49759957128933274</v>
      </c>
      <c r="X57" s="20">
        <f t="shared" si="90"/>
        <v>0.50475584039663779</v>
      </c>
      <c r="Y57" s="20">
        <f t="shared" si="11"/>
        <v>0.49950662170106286</v>
      </c>
      <c r="Z57" s="20">
        <f t="shared" ref="Z57:AB57" si="91">+Z20/Z$33*100</f>
        <v>0.42753369988613305</v>
      </c>
      <c r="AA57" s="20">
        <f t="shared" si="11"/>
        <v>0.42993016093334702</v>
      </c>
      <c r="AB57" s="20">
        <f t="shared" si="91"/>
        <v>0.44445097724260035</v>
      </c>
      <c r="AC57" s="20">
        <f t="shared" ref="AC57:AD57" si="92">+AC20/AC$33*100</f>
        <v>0.42894721919002388</v>
      </c>
      <c r="AD57" s="20">
        <f t="shared" si="92"/>
        <v>0.39740597513895298</v>
      </c>
      <c r="AE57" s="20">
        <f t="shared" ref="AE57" si="93">+AE20/AE$33*100</f>
        <v>0.61400072987392229</v>
      </c>
      <c r="AF57" s="20">
        <f t="shared" ref="AF57" si="94">+AF20/AF$33*100</f>
        <v>0.3444076658328788</v>
      </c>
    </row>
    <row r="58" spans="1:32" ht="15" customHeight="1" x14ac:dyDescent="0.15">
      <c r="A58" s="3" t="s">
        <v>110</v>
      </c>
      <c r="B58" s="3"/>
      <c r="C58" s="3"/>
      <c r="D58" s="122">
        <f t="shared" ref="D58:X58" si="95">+D21/D$33*100</f>
        <v>1.8681918870941689</v>
      </c>
      <c r="E58" s="122">
        <f t="shared" si="95"/>
        <v>1.7961455983744397</v>
      </c>
      <c r="F58" s="122">
        <f t="shared" si="95"/>
        <v>2.0011951471139935</v>
      </c>
      <c r="G58" s="122">
        <f t="shared" si="95"/>
        <v>2.2899140118718209</v>
      </c>
      <c r="H58" s="122">
        <f t="shared" si="95"/>
        <v>2.458580809706473</v>
      </c>
      <c r="I58" s="122">
        <f t="shared" si="95"/>
        <v>2.4744923371515388</v>
      </c>
      <c r="J58" s="122">
        <f t="shared" si="95"/>
        <v>2.5078189278538034</v>
      </c>
      <c r="K58" s="122">
        <f t="shared" si="95"/>
        <v>2.3465439633147631</v>
      </c>
      <c r="L58" s="122">
        <f t="shared" si="95"/>
        <v>2.4105078626431387</v>
      </c>
      <c r="M58" s="122">
        <f t="shared" si="95"/>
        <v>2.4721320406993885</v>
      </c>
      <c r="N58" s="122">
        <f t="shared" si="95"/>
        <v>2.5798546889939988</v>
      </c>
      <c r="O58" s="122">
        <f t="shared" si="95"/>
        <v>2.5215329152522634</v>
      </c>
      <c r="P58" s="122">
        <f t="shared" si="95"/>
        <v>2.5716752581235323</v>
      </c>
      <c r="Q58" s="122">
        <f t="shared" si="95"/>
        <v>2.4226748428608191</v>
      </c>
      <c r="R58" s="20">
        <f t="shared" si="95"/>
        <v>2.1857612048608508</v>
      </c>
      <c r="S58" s="20">
        <f t="shared" si="95"/>
        <v>1.9682486959887189</v>
      </c>
      <c r="T58" s="20">
        <f t="shared" si="95"/>
        <v>1.9244635802612715</v>
      </c>
      <c r="U58" s="20">
        <f t="shared" si="95"/>
        <v>1.9043647016316434</v>
      </c>
      <c r="V58" s="20">
        <f t="shared" si="95"/>
        <v>1.6866299386981123</v>
      </c>
      <c r="W58" s="20">
        <f t="shared" si="95"/>
        <v>1.6294145190635922</v>
      </c>
      <c r="X58" s="20">
        <f t="shared" si="95"/>
        <v>1.4259403938572666</v>
      </c>
      <c r="Y58" s="20">
        <f t="shared" si="11"/>
        <v>1.3894572937591854</v>
      </c>
      <c r="Z58" s="20">
        <f t="shared" ref="Z58:AB58" si="96">+Z21/Z$33*100</f>
        <v>1.2858347558621859</v>
      </c>
      <c r="AA58" s="20">
        <f t="shared" si="11"/>
        <v>1.3258669859417955</v>
      </c>
      <c r="AB58" s="20">
        <f t="shared" si="96"/>
        <v>1.3938298692509004</v>
      </c>
      <c r="AC58" s="20">
        <f t="shared" ref="AC58:AD58" si="97">+AC21/AC$33*100</f>
        <v>1.3176818338449194</v>
      </c>
      <c r="AD58" s="20">
        <f t="shared" si="97"/>
        <v>1.251728039124544</v>
      </c>
      <c r="AE58" s="20">
        <f t="shared" ref="AE58" si="98">+AE21/AE$33*100</f>
        <v>1.1819043882555307</v>
      </c>
      <c r="AF58" s="20">
        <f t="shared" ref="AF58" si="99">+AF21/AF$33*100</f>
        <v>1.2262417483214534</v>
      </c>
    </row>
    <row r="59" spans="1:32" ht="15" customHeight="1" x14ac:dyDescent="0.15">
      <c r="A59" s="4" t="s">
        <v>111</v>
      </c>
      <c r="B59" s="4"/>
      <c r="C59" s="4"/>
      <c r="D59" s="122">
        <f t="shared" ref="D59:J59" si="100">+D22/D$33*100</f>
        <v>0.42385456954009398</v>
      </c>
      <c r="E59" s="122">
        <f t="shared" si="100"/>
        <v>0.39003027102749416</v>
      </c>
      <c r="F59" s="122">
        <f t="shared" si="100"/>
        <v>0.43636633580065298</v>
      </c>
      <c r="G59" s="122">
        <f t="shared" si="100"/>
        <v>0.46808495044029619</v>
      </c>
      <c r="H59" s="122">
        <f t="shared" si="100"/>
        <v>0.4683069643285489</v>
      </c>
      <c r="I59" s="122">
        <f t="shared" si="100"/>
        <v>0.47055804110650395</v>
      </c>
      <c r="J59" s="122">
        <f t="shared" si="100"/>
        <v>0.45432855369446173</v>
      </c>
      <c r="K59" s="122">
        <f t="shared" ref="K59:Q69" si="101">+K22/K$33*100</f>
        <v>0.43744317517880177</v>
      </c>
      <c r="L59" s="122">
        <f t="shared" si="101"/>
        <v>0.42248482837492468</v>
      </c>
      <c r="M59" s="122">
        <f t="shared" si="101"/>
        <v>0.45840996568763209</v>
      </c>
      <c r="N59" s="122">
        <f t="shared" si="101"/>
        <v>0.46250673265308173</v>
      </c>
      <c r="O59" s="122">
        <f t="shared" si="101"/>
        <v>0.45844229309932583</v>
      </c>
      <c r="P59" s="122">
        <f t="shared" si="101"/>
        <v>0.44473499312544607</v>
      </c>
      <c r="Q59" s="122">
        <f t="shared" si="101"/>
        <v>0.43049039136667078</v>
      </c>
      <c r="R59" s="20">
        <f t="shared" ref="R59:X69" si="102">+R22/R$33*100</f>
        <v>0.38000052148510155</v>
      </c>
      <c r="S59" s="20">
        <f t="shared" si="102"/>
        <v>0.44273348642437188</v>
      </c>
      <c r="T59" s="20">
        <f t="shared" si="102"/>
        <v>0.43716418294156462</v>
      </c>
      <c r="U59" s="20">
        <f t="shared" si="102"/>
        <v>0.45985377064315597</v>
      </c>
      <c r="V59" s="20">
        <f t="shared" si="102"/>
        <v>0.41463911623378857</v>
      </c>
      <c r="W59" s="20">
        <f t="shared" si="102"/>
        <v>0.41024430457684447</v>
      </c>
      <c r="X59" s="20">
        <f t="shared" si="102"/>
        <v>0.4127976721826781</v>
      </c>
      <c r="Y59" s="20">
        <f t="shared" si="11"/>
        <v>0.3985836855058919</v>
      </c>
      <c r="Z59" s="20">
        <f t="shared" ref="Z59:AB59" si="103">+Z22/Z$33*100</f>
        <v>0.38258544807344486</v>
      </c>
      <c r="AA59" s="20">
        <f t="shared" si="11"/>
        <v>0.37331366987806441</v>
      </c>
      <c r="AB59" s="20">
        <f t="shared" si="103"/>
        <v>0.36346414334689464</v>
      </c>
      <c r="AC59" s="20">
        <f t="shared" ref="AC59:AD59" si="104">+AC22/AC$33*100</f>
        <v>0.36263222437451237</v>
      </c>
      <c r="AD59" s="20">
        <f t="shared" si="104"/>
        <v>0.43068250597123237</v>
      </c>
      <c r="AE59" s="20">
        <f t="shared" ref="AE59" si="105">+AE22/AE$33*100</f>
        <v>0.9176365434414675</v>
      </c>
      <c r="AF59" s="20">
        <f t="shared" ref="AF59" si="106">+AF22/AF$33*100</f>
        <v>0.9855701416185515</v>
      </c>
    </row>
    <row r="60" spans="1:32" ht="15" customHeight="1" x14ac:dyDescent="0.15">
      <c r="A60" s="3" t="s">
        <v>112</v>
      </c>
      <c r="B60" s="3"/>
      <c r="C60" s="3"/>
      <c r="D60" s="122">
        <f t="shared" ref="D60:D69" si="107">+D23/D$33*100</f>
        <v>6.2352348096934751</v>
      </c>
      <c r="E60" s="122">
        <f t="shared" ref="E60:J69" si="108">+E23/E$33*100</f>
        <v>6.535464832419013</v>
      </c>
      <c r="F60" s="122">
        <f t="shared" si="108"/>
        <v>7.1335769761737975</v>
      </c>
      <c r="G60" s="122">
        <f t="shared" si="108"/>
        <v>7.4113588403430057</v>
      </c>
      <c r="H60" s="122">
        <f t="shared" si="108"/>
        <v>7.1798889838815452</v>
      </c>
      <c r="I60" s="122">
        <f t="shared" si="108"/>
        <v>6.7240959583329234</v>
      </c>
      <c r="J60" s="122">
        <f t="shared" si="108"/>
        <v>6.2634725753763147</v>
      </c>
      <c r="K60" s="122">
        <f t="shared" si="101"/>
        <v>7.6311678068492972</v>
      </c>
      <c r="L60" s="122">
        <f t="shared" si="101"/>
        <v>9.1789402107436828</v>
      </c>
      <c r="M60" s="122">
        <f t="shared" si="101"/>
        <v>6.0033619735538144</v>
      </c>
      <c r="N60" s="122">
        <f t="shared" si="101"/>
        <v>6.1660441951292562</v>
      </c>
      <c r="O60" s="122">
        <f t="shared" si="101"/>
        <v>7.0471923279989408</v>
      </c>
      <c r="P60" s="122">
        <f t="shared" si="101"/>
        <v>6.5285328722094302</v>
      </c>
      <c r="Q60" s="122">
        <f t="shared" si="101"/>
        <v>7.1406337740252139</v>
      </c>
      <c r="R60" s="20">
        <f t="shared" si="102"/>
        <v>6.0737225858414421</v>
      </c>
      <c r="S60" s="20">
        <f t="shared" si="102"/>
        <v>6.4444872077119459</v>
      </c>
      <c r="T60" s="20">
        <f t="shared" si="102"/>
        <v>11.262303651461528</v>
      </c>
      <c r="U60" s="20">
        <f t="shared" si="102"/>
        <v>8.1601744338410747</v>
      </c>
      <c r="V60" s="20">
        <f t="shared" si="102"/>
        <v>15.285885534800011</v>
      </c>
      <c r="W60" s="20">
        <f t="shared" si="102"/>
        <v>14.039240238052253</v>
      </c>
      <c r="X60" s="20">
        <f t="shared" si="102"/>
        <v>9.6453502006310146</v>
      </c>
      <c r="Y60" s="20">
        <f t="shared" si="11"/>
        <v>10.260675298919786</v>
      </c>
      <c r="Z60" s="20">
        <f t="shared" ref="Z60:AB60" si="109">+Z23/Z$33*100</f>
        <v>11.891327191970026</v>
      </c>
      <c r="AA60" s="20">
        <f t="shared" si="11"/>
        <v>11.878788010631691</v>
      </c>
      <c r="AB60" s="20">
        <f t="shared" si="109"/>
        <v>10.566377268122412</v>
      </c>
      <c r="AC60" s="20">
        <f t="shared" ref="AC60:AD60" si="110">+AC23/AC$33*100</f>
        <v>10.594700466718098</v>
      </c>
      <c r="AD60" s="20">
        <f t="shared" si="110"/>
        <v>9.8638465217302276</v>
      </c>
      <c r="AE60" s="20">
        <f t="shared" ref="AE60" si="111">+AE23/AE$33*100</f>
        <v>9.7431472133089692</v>
      </c>
      <c r="AF60" s="20">
        <f t="shared" ref="AF60" si="112">+AF23/AF$33*100</f>
        <v>10.473004551353181</v>
      </c>
    </row>
    <row r="61" spans="1:32" ht="15" customHeight="1" x14ac:dyDescent="0.15">
      <c r="A61" s="3" t="s">
        <v>113</v>
      </c>
      <c r="B61" s="3"/>
      <c r="C61" s="3"/>
      <c r="D61" s="122">
        <f t="shared" si="107"/>
        <v>5.1975301720411302</v>
      </c>
      <c r="E61" s="122">
        <f t="shared" si="108"/>
        <v>4.3693262120983531</v>
      </c>
      <c r="F61" s="122">
        <f t="shared" si="108"/>
        <v>4.5156771398642483</v>
      </c>
      <c r="G61" s="122">
        <f t="shared" si="108"/>
        <v>4.6423091759010999</v>
      </c>
      <c r="H61" s="122">
        <f t="shared" si="108"/>
        <v>4.7065603933470515</v>
      </c>
      <c r="I61" s="122">
        <f t="shared" si="108"/>
        <v>4.9784417474805487</v>
      </c>
      <c r="J61" s="122">
        <f t="shared" si="108"/>
        <v>5.8440666416055302</v>
      </c>
      <c r="K61" s="122">
        <f t="shared" si="101"/>
        <v>7.3280023113911259</v>
      </c>
      <c r="L61" s="122">
        <f t="shared" si="101"/>
        <v>5.4233968750985682</v>
      </c>
      <c r="M61" s="122">
        <f t="shared" si="101"/>
        <v>5.6714573924478326</v>
      </c>
      <c r="N61" s="122">
        <f t="shared" si="101"/>
        <v>4.956100419343108</v>
      </c>
      <c r="O61" s="122">
        <f t="shared" si="101"/>
        <v>4.4793098912861939</v>
      </c>
      <c r="P61" s="122">
        <f t="shared" si="101"/>
        <v>6.0889143973744293</v>
      </c>
      <c r="Q61" s="122">
        <f t="shared" si="101"/>
        <v>6.6131247831921547</v>
      </c>
      <c r="R61" s="20">
        <f t="shared" si="102"/>
        <v>7.6788554214725551</v>
      </c>
      <c r="S61" s="20">
        <f t="shared" si="102"/>
        <v>7.8757150405519907</v>
      </c>
      <c r="T61" s="20">
        <f t="shared" si="102"/>
        <v>6.6172068100547099</v>
      </c>
      <c r="U61" s="20">
        <f t="shared" si="102"/>
        <v>7.0645770435197583</v>
      </c>
      <c r="V61" s="20">
        <f t="shared" si="102"/>
        <v>7.3678155583523033</v>
      </c>
      <c r="W61" s="20">
        <f t="shared" si="102"/>
        <v>7.8508037839925491</v>
      </c>
      <c r="X61" s="20">
        <f t="shared" si="102"/>
        <v>8.4674638615397235</v>
      </c>
      <c r="Y61" s="20">
        <f t="shared" si="11"/>
        <v>5.6150201123373025</v>
      </c>
      <c r="Z61" s="20">
        <f t="shared" ref="Z61:AB61" si="113">+Z24/Z$33*100</f>
        <v>5.4111146059858815</v>
      </c>
      <c r="AA61" s="20">
        <f t="shared" si="11"/>
        <v>5.8202862714476726</v>
      </c>
      <c r="AB61" s="20">
        <f t="shared" si="113"/>
        <v>6.5570710323061432</v>
      </c>
      <c r="AC61" s="20">
        <f t="shared" ref="AC61:AD61" si="114">+AC24/AC$33*100</f>
        <v>6.7878666273934254</v>
      </c>
      <c r="AD61" s="20">
        <f t="shared" si="114"/>
        <v>5.9605303215043355</v>
      </c>
      <c r="AE61" s="20">
        <f t="shared" ref="AE61" si="115">+AE24/AE$33*100</f>
        <v>5.7572354976149738</v>
      </c>
      <c r="AF61" s="20">
        <f t="shared" ref="AF61" si="116">+AF24/AF$33*100</f>
        <v>6.3892347332192356</v>
      </c>
    </row>
    <row r="62" spans="1:32" ht="15" customHeight="1" x14ac:dyDescent="0.15">
      <c r="A62" s="3" t="s">
        <v>114</v>
      </c>
      <c r="B62" s="3"/>
      <c r="C62" s="3"/>
      <c r="D62" s="122">
        <f t="shared" si="107"/>
        <v>2.2914401429166573</v>
      </c>
      <c r="E62" s="122">
        <f t="shared" si="108"/>
        <v>1.4066741065490689</v>
      </c>
      <c r="F62" s="122">
        <f t="shared" si="108"/>
        <v>1.1224082593630014</v>
      </c>
      <c r="G62" s="122">
        <f t="shared" si="108"/>
        <v>1.1988309520378486</v>
      </c>
      <c r="H62" s="122">
        <f t="shared" si="108"/>
        <v>1.799725865315903</v>
      </c>
      <c r="I62" s="122">
        <f t="shared" si="108"/>
        <v>0.54437606377147751</v>
      </c>
      <c r="J62" s="122">
        <f t="shared" si="108"/>
        <v>1.8012470145203685</v>
      </c>
      <c r="K62" s="122">
        <f t="shared" si="101"/>
        <v>0.39532136257506134</v>
      </c>
      <c r="L62" s="122">
        <f t="shared" si="101"/>
        <v>0.29272848534707324</v>
      </c>
      <c r="M62" s="122">
        <f t="shared" si="101"/>
        <v>0.47338496519328915</v>
      </c>
      <c r="N62" s="122">
        <f t="shared" si="101"/>
        <v>0.35622587004305861</v>
      </c>
      <c r="O62" s="122">
        <f t="shared" si="101"/>
        <v>0.2104455664295507</v>
      </c>
      <c r="P62" s="122">
        <f t="shared" si="101"/>
        <v>1.280932994822878</v>
      </c>
      <c r="Q62" s="122">
        <f t="shared" si="101"/>
        <v>0.58307229678805572</v>
      </c>
      <c r="R62" s="20">
        <f t="shared" si="102"/>
        <v>0.65596857476597936</v>
      </c>
      <c r="S62" s="20">
        <f t="shared" si="102"/>
        <v>0.37010498033019973</v>
      </c>
      <c r="T62" s="20">
        <f t="shared" si="102"/>
        <v>0.52456078281106344</v>
      </c>
      <c r="U62" s="20">
        <f t="shared" si="102"/>
        <v>0.4619896809859641</v>
      </c>
      <c r="V62" s="20">
        <f t="shared" si="102"/>
        <v>0.36602560566851267</v>
      </c>
      <c r="W62" s="20">
        <f t="shared" si="102"/>
        <v>0.35151355380310934</v>
      </c>
      <c r="X62" s="20">
        <f t="shared" si="102"/>
        <v>0.29790312419513454</v>
      </c>
      <c r="Y62" s="20">
        <f t="shared" si="11"/>
        <v>0.29833043768022732</v>
      </c>
      <c r="Z62" s="20">
        <f t="shared" ref="Z62:AB62" si="117">+Z25/Z$33*100</f>
        <v>0.29967725872069928</v>
      </c>
      <c r="AA62" s="20">
        <f t="shared" si="11"/>
        <v>1.8539242587002267</v>
      </c>
      <c r="AB62" s="20">
        <f t="shared" si="117"/>
        <v>0.29511253561423334</v>
      </c>
      <c r="AC62" s="20">
        <f t="shared" ref="AC62:AD62" si="118">+AC25/AC$33*100</f>
        <v>0.37225733127227889</v>
      </c>
      <c r="AD62" s="20">
        <f t="shared" si="118"/>
        <v>0.32171041841736481</v>
      </c>
      <c r="AE62" s="20">
        <f t="shared" ref="AE62" si="119">+AE25/AE$33*100</f>
        <v>0.26042823401058113</v>
      </c>
      <c r="AF62" s="20">
        <f t="shared" ref="AF62" si="120">+AF25/AF$33*100</f>
        <v>0.42358851629647737</v>
      </c>
    </row>
    <row r="63" spans="1:32" ht="15" customHeight="1" x14ac:dyDescent="0.15">
      <c r="A63" s="3" t="s">
        <v>115</v>
      </c>
      <c r="B63" s="3"/>
      <c r="C63" s="3"/>
      <c r="D63" s="122">
        <f t="shared" si="107"/>
        <v>0.30801768877700153</v>
      </c>
      <c r="E63" s="122">
        <f t="shared" si="108"/>
        <v>8.2047412845130341E-2</v>
      </c>
      <c r="F63" s="122">
        <f t="shared" si="108"/>
        <v>0.34411468049852295</v>
      </c>
      <c r="G63" s="122">
        <f t="shared" si="108"/>
        <v>9.0812466582206267E-3</v>
      </c>
      <c r="H63" s="122">
        <f t="shared" si="108"/>
        <v>4.7897256671297843E-2</v>
      </c>
      <c r="I63" s="122">
        <f t="shared" si="108"/>
        <v>9.7278477374174062E-3</v>
      </c>
      <c r="J63" s="122">
        <f t="shared" si="108"/>
        <v>1.3572236464466309E-2</v>
      </c>
      <c r="K63" s="122">
        <f t="shared" si="101"/>
        <v>5.2598964723848757E-2</v>
      </c>
      <c r="L63" s="122">
        <f t="shared" si="101"/>
        <v>0.45154811486461449</v>
      </c>
      <c r="M63" s="122">
        <f t="shared" si="101"/>
        <v>7.1675853343542026E-2</v>
      </c>
      <c r="N63" s="122">
        <f t="shared" si="101"/>
        <v>2.8694106732933003E-2</v>
      </c>
      <c r="O63" s="122">
        <f t="shared" si="101"/>
        <v>7.146308416026639E-3</v>
      </c>
      <c r="P63" s="122">
        <f t="shared" si="101"/>
        <v>3.8765150341726839E-3</v>
      </c>
      <c r="Q63" s="122">
        <f t="shared" si="101"/>
        <v>0.11097173836001253</v>
      </c>
      <c r="R63" s="20">
        <f t="shared" si="102"/>
        <v>0.64911984997483163</v>
      </c>
      <c r="S63" s="20">
        <f t="shared" si="102"/>
        <v>3.3393494778373657E-3</v>
      </c>
      <c r="T63" s="20">
        <f t="shared" si="102"/>
        <v>0.12561409608361868</v>
      </c>
      <c r="U63" s="20">
        <f t="shared" si="102"/>
        <v>5.6700070360425773E-3</v>
      </c>
      <c r="V63" s="20">
        <f t="shared" si="102"/>
        <v>1.2715474156515394E-2</v>
      </c>
      <c r="W63" s="20">
        <f t="shared" si="102"/>
        <v>0.22859041876462921</v>
      </c>
      <c r="X63" s="20">
        <f t="shared" si="102"/>
        <v>5.7067706747992226E-2</v>
      </c>
      <c r="Y63" s="20">
        <f t="shared" si="11"/>
        <v>3.8208193484386116E-2</v>
      </c>
      <c r="Z63" s="20">
        <f t="shared" ref="Z63:AB63" si="121">+Z26/Z$33*100</f>
        <v>2.8349390739988423E-2</v>
      </c>
      <c r="AA63" s="20">
        <f t="shared" si="11"/>
        <v>0.12136418017900269</v>
      </c>
      <c r="AB63" s="20">
        <f t="shared" si="121"/>
        <v>5.4670251054108915E-2</v>
      </c>
      <c r="AC63" s="20">
        <f t="shared" ref="AC63:AD63" si="122">+AC26/AC$33*100</f>
        <v>0.27243908712720166</v>
      </c>
      <c r="AD63" s="20">
        <f t="shared" si="122"/>
        <v>0.2278288256458646</v>
      </c>
      <c r="AE63" s="20">
        <f t="shared" ref="AE63" si="123">+AE26/AE$33*100</f>
        <v>1.236430775198071</v>
      </c>
      <c r="AF63" s="20">
        <f t="shared" ref="AF63" si="124">+AF26/AF$33*100</f>
        <v>0.7155921460946757</v>
      </c>
    </row>
    <row r="64" spans="1:32" ht="15" customHeight="1" x14ac:dyDescent="0.15">
      <c r="A64" s="3" t="s">
        <v>116</v>
      </c>
      <c r="B64" s="3"/>
      <c r="C64" s="3"/>
      <c r="D64" s="122">
        <f t="shared" si="107"/>
        <v>2.4983014830717338</v>
      </c>
      <c r="E64" s="122">
        <f t="shared" si="108"/>
        <v>3.6593112697693817</v>
      </c>
      <c r="F64" s="122">
        <f t="shared" si="108"/>
        <v>3.7466390214650112</v>
      </c>
      <c r="G64" s="122">
        <f t="shared" si="108"/>
        <v>4.7953805511661809</v>
      </c>
      <c r="H64" s="122">
        <f t="shared" si="108"/>
        <v>2.6591519957683847</v>
      </c>
      <c r="I64" s="122">
        <f t="shared" si="108"/>
        <v>2.0006823286807602</v>
      </c>
      <c r="J64" s="122">
        <f t="shared" si="108"/>
        <v>1.3824367562189894</v>
      </c>
      <c r="K64" s="122">
        <f t="shared" si="101"/>
        <v>2.3754062023103835</v>
      </c>
      <c r="L64" s="122">
        <f t="shared" si="101"/>
        <v>1.8406905891279641</v>
      </c>
      <c r="M64" s="122">
        <f t="shared" si="101"/>
        <v>2.2565919106060135</v>
      </c>
      <c r="N64" s="122">
        <f t="shared" si="101"/>
        <v>1.7732519420015616</v>
      </c>
      <c r="O64" s="122">
        <f t="shared" si="101"/>
        <v>3.4284957443237762</v>
      </c>
      <c r="P64" s="122">
        <f t="shared" si="101"/>
        <v>2.8373898976429079</v>
      </c>
      <c r="Q64" s="122">
        <f t="shared" si="101"/>
        <v>4.1485348659684371</v>
      </c>
      <c r="R64" s="20">
        <f t="shared" si="102"/>
        <v>12.908474793221844</v>
      </c>
      <c r="S64" s="20">
        <f t="shared" si="102"/>
        <v>3.5729022670899884</v>
      </c>
      <c r="T64" s="20">
        <f t="shared" si="102"/>
        <v>0.53917054640319961</v>
      </c>
      <c r="U64" s="20">
        <f t="shared" si="102"/>
        <v>1.1658930160143179</v>
      </c>
      <c r="V64" s="20">
        <f t="shared" si="102"/>
        <v>0.40268280828704045</v>
      </c>
      <c r="W64" s="20">
        <f t="shared" si="102"/>
        <v>0.26645362841647552</v>
      </c>
      <c r="X64" s="20">
        <f t="shared" si="102"/>
        <v>0.46709408072654474</v>
      </c>
      <c r="Y64" s="20">
        <f t="shared" si="11"/>
        <v>0.49121417175650428</v>
      </c>
      <c r="Z64" s="20">
        <f t="shared" ref="Z64:AB64" si="125">+Z27/Z$33*100</f>
        <v>0.37613751176829113</v>
      </c>
      <c r="AA64" s="20">
        <f t="shared" si="11"/>
        <v>0.23793577050549192</v>
      </c>
      <c r="AB64" s="20">
        <f t="shared" si="125"/>
        <v>0.18216354533543425</v>
      </c>
      <c r="AC64" s="20">
        <f t="shared" ref="AC64:AD64" si="126">+AC27/AC$33*100</f>
        <v>1.5613642077341998</v>
      </c>
      <c r="AD64" s="20">
        <f t="shared" si="126"/>
        <v>1.5120525189660523</v>
      </c>
      <c r="AE64" s="20">
        <f t="shared" ref="AE64" si="127">+AE27/AE$33*100</f>
        <v>1.9268236710918942</v>
      </c>
      <c r="AF64" s="20">
        <f t="shared" ref="AF64" si="128">+AF27/AF$33*100</f>
        <v>2.9202502303887456</v>
      </c>
    </row>
    <row r="65" spans="1:32" ht="15" customHeight="1" x14ac:dyDescent="0.15">
      <c r="A65" s="3" t="s">
        <v>117</v>
      </c>
      <c r="B65" s="3"/>
      <c r="C65" s="3"/>
      <c r="D65" s="122">
        <f t="shared" si="107"/>
        <v>4.4319649314337877</v>
      </c>
      <c r="E65" s="122">
        <f t="shared" si="108"/>
        <v>4.1972962441488768</v>
      </c>
      <c r="F65" s="122">
        <f t="shared" si="108"/>
        <v>4.3018282945580824</v>
      </c>
      <c r="G65" s="122">
        <f t="shared" si="108"/>
        <v>2.6034499043702879</v>
      </c>
      <c r="H65" s="122">
        <f t="shared" si="108"/>
        <v>3.3167403714007864</v>
      </c>
      <c r="I65" s="122">
        <f t="shared" si="108"/>
        <v>3.474494511364083</v>
      </c>
      <c r="J65" s="122">
        <f t="shared" si="108"/>
        <v>3.4342042536360489</v>
      </c>
      <c r="K65" s="122">
        <f t="shared" si="101"/>
        <v>2.9287979633363852</v>
      </c>
      <c r="L65" s="122">
        <f t="shared" si="101"/>
        <v>3.4931023750178634</v>
      </c>
      <c r="M65" s="122">
        <f t="shared" si="101"/>
        <v>4.2525242694744314</v>
      </c>
      <c r="N65" s="122">
        <f t="shared" si="101"/>
        <v>4.563921190461361</v>
      </c>
      <c r="O65" s="122">
        <f t="shared" si="101"/>
        <v>4.5809795809341498</v>
      </c>
      <c r="P65" s="122">
        <f t="shared" si="101"/>
        <v>3.4017093601392983</v>
      </c>
      <c r="Q65" s="122">
        <f t="shared" si="101"/>
        <v>3.5456097159921582</v>
      </c>
      <c r="R65" s="20">
        <f t="shared" si="102"/>
        <v>3.1023220647965557</v>
      </c>
      <c r="S65" s="20">
        <f t="shared" si="102"/>
        <v>3.6949620566415584</v>
      </c>
      <c r="T65" s="20">
        <f t="shared" si="102"/>
        <v>6.265336028235259</v>
      </c>
      <c r="U65" s="20">
        <f t="shared" si="102"/>
        <v>2.9480323044351642</v>
      </c>
      <c r="V65" s="20">
        <f t="shared" si="102"/>
        <v>3.8530618796825471</v>
      </c>
      <c r="W65" s="20">
        <f t="shared" si="102"/>
        <v>5.2826189169816722</v>
      </c>
      <c r="X65" s="20">
        <f t="shared" si="102"/>
        <v>5.5508599987707514</v>
      </c>
      <c r="Y65" s="20">
        <f t="shared" si="11"/>
        <v>5.7138306087091983</v>
      </c>
      <c r="Z65" s="20">
        <f t="shared" ref="Z65:AB65" si="129">+Z28/Z$33*100</f>
        <v>6.7750673481026595</v>
      </c>
      <c r="AA65" s="20">
        <f t="shared" si="11"/>
        <v>4.7135820442546725</v>
      </c>
      <c r="AB65" s="20">
        <f t="shared" si="129"/>
        <v>4.4983347323673701</v>
      </c>
      <c r="AC65" s="20">
        <f t="shared" ref="AC65:AD65" si="130">+AC28/AC$33*100</f>
        <v>4.737906839796552</v>
      </c>
      <c r="AD65" s="20">
        <f t="shared" si="130"/>
        <v>3.8510361867268355</v>
      </c>
      <c r="AE65" s="20">
        <f t="shared" ref="AE65" si="131">+AE28/AE$33*100</f>
        <v>3.5430171753009532</v>
      </c>
      <c r="AF65" s="20">
        <f t="shared" ref="AF65" si="132">+AF28/AF$33*100</f>
        <v>2.0860995655526509</v>
      </c>
    </row>
    <row r="66" spans="1:32" ht="15" customHeight="1" x14ac:dyDescent="0.15">
      <c r="A66" s="3" t="s">
        <v>118</v>
      </c>
      <c r="B66" s="3"/>
      <c r="C66" s="3"/>
      <c r="D66" s="122">
        <f t="shared" si="107"/>
        <v>5.5118767440065826</v>
      </c>
      <c r="E66" s="122">
        <f t="shared" si="108"/>
        <v>5.3588023938483085</v>
      </c>
      <c r="F66" s="122">
        <f t="shared" si="108"/>
        <v>4.489103472446005</v>
      </c>
      <c r="G66" s="122">
        <f t="shared" si="108"/>
        <v>4.0541796490941033</v>
      </c>
      <c r="H66" s="122">
        <f t="shared" si="108"/>
        <v>4.8915432160777694</v>
      </c>
      <c r="I66" s="122">
        <f t="shared" si="108"/>
        <v>4.1624130224390186</v>
      </c>
      <c r="J66" s="122">
        <f t="shared" si="108"/>
        <v>4.191096997777306</v>
      </c>
      <c r="K66" s="122">
        <f t="shared" si="101"/>
        <v>4.0027071324359831</v>
      </c>
      <c r="L66" s="122">
        <f t="shared" si="101"/>
        <v>4.2653062374916315</v>
      </c>
      <c r="M66" s="122">
        <f t="shared" si="101"/>
        <v>3.6644871024005621</v>
      </c>
      <c r="N66" s="122">
        <f t="shared" si="101"/>
        <v>3.9014117985706829</v>
      </c>
      <c r="O66" s="122">
        <f t="shared" si="101"/>
        <v>3.2873396325792079</v>
      </c>
      <c r="P66" s="122">
        <f t="shared" si="101"/>
        <v>4.0929305151052979</v>
      </c>
      <c r="Q66" s="122">
        <f t="shared" si="101"/>
        <v>4.3178237555940511</v>
      </c>
      <c r="R66" s="20">
        <f t="shared" si="102"/>
        <v>3.9606666475906964</v>
      </c>
      <c r="S66" s="20">
        <f t="shared" si="102"/>
        <v>2.8323006832815563</v>
      </c>
      <c r="T66" s="20">
        <f t="shared" si="102"/>
        <v>2.7869758376986744</v>
      </c>
      <c r="U66" s="20">
        <f t="shared" si="102"/>
        <v>3.7892619637210765</v>
      </c>
      <c r="V66" s="20">
        <f t="shared" si="102"/>
        <v>3.3361189582546595</v>
      </c>
      <c r="W66" s="20">
        <f t="shared" si="102"/>
        <v>3.213338945049661</v>
      </c>
      <c r="X66" s="20">
        <f t="shared" si="102"/>
        <v>3.9939117413776954</v>
      </c>
      <c r="Y66" s="20">
        <f t="shared" si="11"/>
        <v>3.9187758797755663</v>
      </c>
      <c r="Z66" s="20">
        <f t="shared" ref="Z66:AB66" si="133">+Z29/Z$33*100</f>
        <v>4.2094711680366643</v>
      </c>
      <c r="AA66" s="20">
        <f t="shared" si="11"/>
        <v>4.8032671833103686</v>
      </c>
      <c r="AB66" s="20">
        <f t="shared" si="133"/>
        <v>4.0859650909336809</v>
      </c>
      <c r="AC66" s="20">
        <f t="shared" ref="AC66:AD66" si="134">+AC29/AC$33*100</f>
        <v>3.8058715524225484</v>
      </c>
      <c r="AD66" s="20">
        <f t="shared" si="134"/>
        <v>3.5551613837529819</v>
      </c>
      <c r="AE66" s="20">
        <f t="shared" ref="AE66" si="135">+AE29/AE$33*100</f>
        <v>3.4489880201316492</v>
      </c>
      <c r="AF66" s="20">
        <f t="shared" ref="AF66" si="136">+AF29/AF$33*100</f>
        <v>3.8365720975719846</v>
      </c>
    </row>
    <row r="67" spans="1:32" ht="15" customHeight="1" x14ac:dyDescent="0.15">
      <c r="A67" s="3" t="s">
        <v>119</v>
      </c>
      <c r="B67" s="3"/>
      <c r="C67" s="3"/>
      <c r="D67" s="122">
        <f t="shared" si="107"/>
        <v>6.607142483955843</v>
      </c>
      <c r="E67" s="122">
        <f t="shared" si="108"/>
        <v>9.4810980517566126</v>
      </c>
      <c r="F67" s="122">
        <f t="shared" si="108"/>
        <v>10.669589865499791</v>
      </c>
      <c r="G67" s="122">
        <f t="shared" si="108"/>
        <v>12.172984390587706</v>
      </c>
      <c r="H67" s="122">
        <f t="shared" si="108"/>
        <v>11.856997097598462</v>
      </c>
      <c r="I67" s="122">
        <f t="shared" si="108"/>
        <v>12.975139375791059</v>
      </c>
      <c r="J67" s="122">
        <f t="shared" si="108"/>
        <v>10.916669400664333</v>
      </c>
      <c r="K67" s="122">
        <f t="shared" si="101"/>
        <v>11.81538486983802</v>
      </c>
      <c r="L67" s="122">
        <f t="shared" si="101"/>
        <v>9.195556716633515</v>
      </c>
      <c r="M67" s="122">
        <f t="shared" si="101"/>
        <v>9.4650922664776633</v>
      </c>
      <c r="N67" s="122">
        <f t="shared" si="101"/>
        <v>10.106502465743072</v>
      </c>
      <c r="O67" s="122">
        <f t="shared" si="101"/>
        <v>12.084048800034985</v>
      </c>
      <c r="P67" s="122">
        <f t="shared" si="101"/>
        <v>11.656030608962711</v>
      </c>
      <c r="Q67" s="122">
        <f t="shared" si="101"/>
        <v>10.1718043748632</v>
      </c>
      <c r="R67" s="20">
        <f t="shared" si="102"/>
        <v>9.575727848438822</v>
      </c>
      <c r="S67" s="20">
        <f t="shared" si="102"/>
        <v>13.549457407300924</v>
      </c>
      <c r="T67" s="20">
        <f t="shared" si="102"/>
        <v>8.5868781454634924</v>
      </c>
      <c r="U67" s="20">
        <f t="shared" si="102"/>
        <v>11.603451322067441</v>
      </c>
      <c r="V67" s="20">
        <f t="shared" si="102"/>
        <v>11.786783220850207</v>
      </c>
      <c r="W67" s="20">
        <f t="shared" si="102"/>
        <v>11.805242515489475</v>
      </c>
      <c r="X67" s="20">
        <f t="shared" si="102"/>
        <v>10.516985222669694</v>
      </c>
      <c r="Y67" s="20">
        <f t="shared" si="11"/>
        <v>12.46137240855602</v>
      </c>
      <c r="Z67" s="20">
        <f t="shared" ref="Z67:AB67" si="137">+Z30/Z$33*100</f>
        <v>13.44679978910189</v>
      </c>
      <c r="AA67" s="20">
        <f t="shared" si="11"/>
        <v>12.376602465349066</v>
      </c>
      <c r="AB67" s="20">
        <f t="shared" si="137"/>
        <v>13.883078891880293</v>
      </c>
      <c r="AC67" s="20">
        <f t="shared" ref="AC67:AD67" si="138">+AC30/AC$33*100</f>
        <v>12.761267048087358</v>
      </c>
      <c r="AD67" s="20">
        <f t="shared" si="138"/>
        <v>17.666957448203572</v>
      </c>
      <c r="AE67" s="20">
        <f t="shared" ref="AE67" si="139">+AE30/AE$33*100</f>
        <v>16.925813218588541</v>
      </c>
      <c r="AF67" s="20">
        <f t="shared" ref="AF67" si="140">+AF30/AF$33*100</f>
        <v>10.658065486825526</v>
      </c>
    </row>
    <row r="68" spans="1:32" ht="15" customHeight="1" x14ac:dyDescent="0.15">
      <c r="A68" s="3" t="s">
        <v>158</v>
      </c>
      <c r="B68" s="3"/>
      <c r="C68" s="3"/>
      <c r="D68" s="122">
        <f t="shared" si="107"/>
        <v>0</v>
      </c>
      <c r="E68" s="122">
        <f t="shared" si="108"/>
        <v>0</v>
      </c>
      <c r="F68" s="122">
        <f t="shared" si="108"/>
        <v>0</v>
      </c>
      <c r="G68" s="122">
        <f t="shared" si="108"/>
        <v>0</v>
      </c>
      <c r="H68" s="122">
        <f t="shared" si="108"/>
        <v>0</v>
      </c>
      <c r="I68" s="122">
        <f t="shared" si="108"/>
        <v>0</v>
      </c>
      <c r="J68" s="122">
        <f t="shared" si="108"/>
        <v>0</v>
      </c>
      <c r="K68" s="122">
        <f t="shared" si="101"/>
        <v>0</v>
      </c>
      <c r="L68" s="122">
        <f t="shared" si="101"/>
        <v>0</v>
      </c>
      <c r="M68" s="122">
        <f t="shared" si="101"/>
        <v>0</v>
      </c>
      <c r="N68" s="122">
        <f t="shared" si="101"/>
        <v>0.36086320718516668</v>
      </c>
      <c r="O68" s="122">
        <f t="shared" si="101"/>
        <v>0.35070720958439849</v>
      </c>
      <c r="P68" s="122">
        <f t="shared" si="101"/>
        <v>0.36887087157469267</v>
      </c>
      <c r="Q68" s="122">
        <f t="shared" si="101"/>
        <v>0.40557510901343496</v>
      </c>
      <c r="R68" s="20">
        <f t="shared" si="102"/>
        <v>0.28127179380208184</v>
      </c>
      <c r="S68" s="20">
        <f t="shared" si="102"/>
        <v>0.23075280099662696</v>
      </c>
      <c r="T68" s="20">
        <f t="shared" si="102"/>
        <v>0</v>
      </c>
      <c r="U68" s="20">
        <f t="shared" si="102"/>
        <v>0</v>
      </c>
      <c r="V68" s="20">
        <f t="shared" si="102"/>
        <v>0</v>
      </c>
      <c r="W68" s="20">
        <f t="shared" si="102"/>
        <v>0</v>
      </c>
      <c r="X68" s="20">
        <f t="shared" si="102"/>
        <v>0</v>
      </c>
      <c r="Y68" s="20">
        <f t="shared" si="11"/>
        <v>0</v>
      </c>
      <c r="Z68" s="20">
        <f t="shared" ref="Z68:AB68" si="141">+Z31/Z$33*100</f>
        <v>0</v>
      </c>
      <c r="AA68" s="20">
        <f t="shared" si="11"/>
        <v>0</v>
      </c>
      <c r="AB68" s="20">
        <f t="shared" si="141"/>
        <v>0</v>
      </c>
      <c r="AC68" s="20">
        <f t="shared" ref="AC68:AD68" si="142">+AC31/AC$33*100</f>
        <v>0</v>
      </c>
      <c r="AD68" s="20">
        <f t="shared" si="142"/>
        <v>0</v>
      </c>
      <c r="AE68" s="20">
        <f t="shared" ref="AE68" si="143">+AE31/AE$33*100</f>
        <v>0</v>
      </c>
      <c r="AF68" s="20">
        <f t="shared" ref="AF68" si="144">+AF31/AF$33*100</f>
        <v>0</v>
      </c>
    </row>
    <row r="69" spans="1:32" ht="15" customHeight="1" x14ac:dyDescent="0.15">
      <c r="A69" s="3" t="s">
        <v>159</v>
      </c>
      <c r="B69" s="3"/>
      <c r="C69" s="3"/>
      <c r="D69" s="122">
        <f t="shared" si="107"/>
        <v>0</v>
      </c>
      <c r="E69" s="122">
        <f t="shared" si="108"/>
        <v>0</v>
      </c>
      <c r="F69" s="122">
        <f t="shared" si="108"/>
        <v>0</v>
      </c>
      <c r="G69" s="122">
        <f t="shared" si="108"/>
        <v>0</v>
      </c>
      <c r="H69" s="122">
        <f t="shared" si="108"/>
        <v>0</v>
      </c>
      <c r="I69" s="122">
        <f t="shared" si="108"/>
        <v>0</v>
      </c>
      <c r="J69" s="122">
        <f t="shared" si="108"/>
        <v>0</v>
      </c>
      <c r="K69" s="122">
        <f t="shared" si="101"/>
        <v>0</v>
      </c>
      <c r="L69" s="122">
        <f t="shared" si="101"/>
        <v>0</v>
      </c>
      <c r="M69" s="122">
        <f t="shared" si="101"/>
        <v>0</v>
      </c>
      <c r="N69" s="122">
        <f t="shared" si="101"/>
        <v>1.5899441630084654</v>
      </c>
      <c r="O69" s="122">
        <f t="shared" si="101"/>
        <v>3.4003966861992017</v>
      </c>
      <c r="P69" s="122">
        <f t="shared" si="101"/>
        <v>6.1521015924314435</v>
      </c>
      <c r="Q69" s="122">
        <f t="shared" si="101"/>
        <v>4.3855833536100723</v>
      </c>
      <c r="R69" s="20">
        <f t="shared" si="102"/>
        <v>2.9742005404820588</v>
      </c>
      <c r="S69" s="20">
        <f t="shared" si="102"/>
        <v>2.8858170417322069</v>
      </c>
      <c r="T69" s="20">
        <f t="shared" si="102"/>
        <v>2.7336686862108266</v>
      </c>
      <c r="U69" s="20">
        <f t="shared" si="102"/>
        <v>2.6064586190300338</v>
      </c>
      <c r="V69" s="20">
        <f t="shared" si="102"/>
        <v>3.6345922078239665</v>
      </c>
      <c r="W69" s="20">
        <f t="shared" si="102"/>
        <v>5.3557964269936376</v>
      </c>
      <c r="X69" s="20">
        <f t="shared" si="102"/>
        <v>4.7976385246669322</v>
      </c>
      <c r="Y69" s="20">
        <f t="shared" si="11"/>
        <v>5.1145763763742123</v>
      </c>
      <c r="Z69" s="20">
        <f t="shared" ref="Z69:AB69" si="145">+Z32/Z$33*100</f>
        <v>5.2095880705212618</v>
      </c>
      <c r="AA69" s="20">
        <f t="shared" si="11"/>
        <v>4.7113444664078301</v>
      </c>
      <c r="AB69" s="20">
        <f t="shared" si="145"/>
        <v>4.3438693684024532</v>
      </c>
      <c r="AC69" s="20">
        <f t="shared" ref="AC69:AD69" si="146">+AC32/AC$33*100</f>
        <v>3.535397320876895</v>
      </c>
      <c r="AD69" s="20">
        <f t="shared" si="146"/>
        <v>3.4356420836662633</v>
      </c>
      <c r="AE69" s="20">
        <f t="shared" ref="AE69" si="147">+AE32/AE$33*100</f>
        <v>3.2541027687268262</v>
      </c>
      <c r="AF69" s="20">
        <f t="shared" ref="AF69" si="148">+AF32/AF$33*100</f>
        <v>2.962846288390288</v>
      </c>
    </row>
    <row r="70" spans="1:32" ht="15" customHeight="1" x14ac:dyDescent="0.15">
      <c r="A70" s="3" t="s">
        <v>0</v>
      </c>
      <c r="B70" s="3"/>
      <c r="C70" s="3"/>
      <c r="D70" s="123">
        <f>SUM(D41:D67)-D53-D54</f>
        <v>99.999999999999972</v>
      </c>
      <c r="E70" s="123">
        <f t="shared" ref="E70:Q70" si="149">SUM(E41:E67)-E53-E54</f>
        <v>100.00000000000001</v>
      </c>
      <c r="F70" s="123">
        <f t="shared" si="149"/>
        <v>99.999999999999986</v>
      </c>
      <c r="G70" s="123">
        <f t="shared" si="149"/>
        <v>100</v>
      </c>
      <c r="H70" s="123">
        <f t="shared" si="149"/>
        <v>99.999999999999972</v>
      </c>
      <c r="I70" s="123">
        <f t="shared" si="149"/>
        <v>100.00000000000003</v>
      </c>
      <c r="J70" s="123">
        <f t="shared" si="149"/>
        <v>100.00000000000003</v>
      </c>
      <c r="K70" s="123">
        <f t="shared" si="149"/>
        <v>100</v>
      </c>
      <c r="L70" s="123">
        <f t="shared" si="149"/>
        <v>100</v>
      </c>
      <c r="M70" s="123">
        <f t="shared" si="149"/>
        <v>100</v>
      </c>
      <c r="N70" s="123">
        <f t="shared" si="149"/>
        <v>99.999999999999986</v>
      </c>
      <c r="O70" s="123">
        <f t="shared" si="149"/>
        <v>100.00000000000001</v>
      </c>
      <c r="P70" s="123">
        <f t="shared" si="149"/>
        <v>99.999999999999986</v>
      </c>
      <c r="Q70" s="123">
        <f t="shared" si="149"/>
        <v>100</v>
      </c>
      <c r="R70" s="21">
        <f t="shared" ref="R70:W70" si="150">SUM(R41:R67)-R53-R54</f>
        <v>100</v>
      </c>
      <c r="S70" s="21">
        <f t="shared" si="150"/>
        <v>99.999999999999986</v>
      </c>
      <c r="T70" s="21">
        <f t="shared" si="150"/>
        <v>100</v>
      </c>
      <c r="U70" s="21">
        <f t="shared" si="150"/>
        <v>100</v>
      </c>
      <c r="V70" s="21">
        <f t="shared" si="150"/>
        <v>100.00000000000003</v>
      </c>
      <c r="W70" s="21">
        <f t="shared" si="150"/>
        <v>100</v>
      </c>
      <c r="X70" s="21">
        <f>SUM(X41:X67)-X53-X54-X55</f>
        <v>100</v>
      </c>
      <c r="Y70" s="21">
        <f>SUM(Y41:Y67)-Y53-Y54-Y55</f>
        <v>99.999999999999986</v>
      </c>
      <c r="Z70" s="21">
        <f>SUM(Z41:Z67)-Z53-Z54-Z55</f>
        <v>99.999999999999972</v>
      </c>
      <c r="AA70" s="21">
        <f t="shared" ref="AA70" si="151">SUM(AA41:AA67)-AA53-AA54-AA55</f>
        <v>100.00000000000001</v>
      </c>
      <c r="AB70" s="21">
        <f>SUM(AB41:AB67)-AB53-AB54-AB55</f>
        <v>99.999999999999972</v>
      </c>
      <c r="AC70" s="21">
        <f>SUM(AC41:AC67)-AC53-AC54-AC55</f>
        <v>99.999999999999986</v>
      </c>
      <c r="AD70" s="21">
        <f>SUM(AD41:AD67)-AD53-AD54-AD55</f>
        <v>99.999999999999986</v>
      </c>
      <c r="AE70" s="21">
        <f>SUM(AE41:AE67)-AE53-AE54-AE55</f>
        <v>100</v>
      </c>
      <c r="AF70" s="21">
        <f>SUM(AF41:AF67)-AF53-AF54-AF55</f>
        <v>99.999999999999986</v>
      </c>
    </row>
    <row r="71" spans="1:32" ht="15" customHeight="1" x14ac:dyDescent="0.15">
      <c r="A71" s="3" t="s">
        <v>1</v>
      </c>
      <c r="B71" s="3"/>
      <c r="C71" s="3"/>
      <c r="D71" s="122">
        <f>+D34/D$33*100</f>
        <v>64.223200024211266</v>
      </c>
      <c r="E71" s="122">
        <f t="shared" ref="E71:Q71" si="152">+E34/E$33*100</f>
        <v>62.255873784291069</v>
      </c>
      <c r="F71" s="122">
        <f t="shared" si="152"/>
        <v>60.650882146763031</v>
      </c>
      <c r="G71" s="122">
        <f t="shared" si="152"/>
        <v>59.798928762809588</v>
      </c>
      <c r="H71" s="122">
        <f t="shared" si="152"/>
        <v>60.07527655506054</v>
      </c>
      <c r="I71" s="122">
        <f t="shared" si="152"/>
        <v>61.563038592483068</v>
      </c>
      <c r="J71" s="122">
        <f t="shared" si="152"/>
        <v>62.367031488871596</v>
      </c>
      <c r="K71" s="122">
        <f t="shared" si="152"/>
        <v>59.767658330012161</v>
      </c>
      <c r="L71" s="122">
        <f t="shared" si="152"/>
        <v>62.066423336588358</v>
      </c>
      <c r="M71" s="122">
        <f t="shared" si="152"/>
        <v>64.553570807190695</v>
      </c>
      <c r="N71" s="122">
        <f t="shared" si="152"/>
        <v>64.334638925686676</v>
      </c>
      <c r="O71" s="122">
        <f t="shared" si="152"/>
        <v>61.024531874907403</v>
      </c>
      <c r="P71" s="122">
        <f t="shared" si="152"/>
        <v>60.15339827467151</v>
      </c>
      <c r="Q71" s="122">
        <f t="shared" si="152"/>
        <v>59.543793339638782</v>
      </c>
      <c r="R71" s="20">
        <f t="shared" ref="R71:S74" si="153">+R34/R$33*100</f>
        <v>52.285016920329099</v>
      </c>
      <c r="S71" s="20">
        <f t="shared" si="153"/>
        <v>58.741734523780153</v>
      </c>
      <c r="T71" s="20">
        <f t="shared" ref="T71:U74" si="154">+T34/T$33*100</f>
        <v>60.398655323920771</v>
      </c>
      <c r="U71" s="20">
        <f t="shared" si="154"/>
        <v>61.896291608536636</v>
      </c>
      <c r="V71" s="20">
        <f t="shared" ref="V71:X74" si="155">+V34/V$33*100</f>
        <v>54.992336340280957</v>
      </c>
      <c r="W71" s="20">
        <f t="shared" si="155"/>
        <v>54.424939604520404</v>
      </c>
      <c r="X71" s="20">
        <f t="shared" si="155"/>
        <v>58.659870156904873</v>
      </c>
      <c r="Y71" s="20">
        <f t="shared" ref="Y71:Z74" si="156">+Y34/Y$33*100</f>
        <v>58.915025287814871</v>
      </c>
      <c r="Z71" s="20">
        <f t="shared" si="156"/>
        <v>55.466101831752134</v>
      </c>
      <c r="AA71" s="20">
        <f t="shared" ref="AA71" si="157">+AA34/AA$33*100</f>
        <v>56.065138998868605</v>
      </c>
      <c r="AB71" s="20">
        <f t="shared" ref="AB71:AC74" si="158">+AB34/AB$33*100</f>
        <v>57.675481662545927</v>
      </c>
      <c r="AC71" s="20">
        <f t="shared" si="158"/>
        <v>56.997065562038884</v>
      </c>
      <c r="AD71" s="20">
        <f t="shared" ref="AD71" si="159">+AD34/AD$33*100</f>
        <v>54.961059854818039</v>
      </c>
      <c r="AE71" s="20">
        <f t="shared" ref="AE71" si="160">+AE34/AE$33*100</f>
        <v>54.444574533183442</v>
      </c>
      <c r="AF71" s="20">
        <f t="shared" ref="AF71" si="161">+AF34/AF$33*100</f>
        <v>59.941373116924638</v>
      </c>
    </row>
    <row r="72" spans="1:32" ht="15" customHeight="1" x14ac:dyDescent="0.15">
      <c r="A72" s="3" t="s">
        <v>151</v>
      </c>
      <c r="B72" s="3"/>
      <c r="C72" s="3"/>
      <c r="D72" s="122">
        <f>+D35/D$33*100</f>
        <v>35.776799975788734</v>
      </c>
      <c r="E72" s="122">
        <f t="shared" ref="E72:Q72" si="162">+E35/E$33*100</f>
        <v>37.744126215708931</v>
      </c>
      <c r="F72" s="122">
        <f t="shared" si="162"/>
        <v>39.349117853236976</v>
      </c>
      <c r="G72" s="122">
        <f t="shared" si="162"/>
        <v>40.201071237190412</v>
      </c>
      <c r="H72" s="122">
        <f t="shared" si="162"/>
        <v>39.924723444939453</v>
      </c>
      <c r="I72" s="122">
        <f t="shared" si="162"/>
        <v>38.436961407516932</v>
      </c>
      <c r="J72" s="122">
        <f t="shared" si="162"/>
        <v>37.632968511128411</v>
      </c>
      <c r="K72" s="122">
        <f t="shared" si="162"/>
        <v>40.232341669987839</v>
      </c>
      <c r="L72" s="122">
        <f t="shared" si="162"/>
        <v>37.933576663411642</v>
      </c>
      <c r="M72" s="122">
        <f t="shared" si="162"/>
        <v>35.446429192809305</v>
      </c>
      <c r="N72" s="122">
        <f t="shared" si="162"/>
        <v>35.665361074313331</v>
      </c>
      <c r="O72" s="122">
        <f t="shared" si="162"/>
        <v>38.97546812509259</v>
      </c>
      <c r="P72" s="122">
        <f t="shared" si="162"/>
        <v>39.84660172532849</v>
      </c>
      <c r="Q72" s="122">
        <f t="shared" si="162"/>
        <v>40.456206660361218</v>
      </c>
      <c r="R72" s="20">
        <f t="shared" si="153"/>
        <v>47.714983079670901</v>
      </c>
      <c r="S72" s="20">
        <f t="shared" si="153"/>
        <v>41.258265476219847</v>
      </c>
      <c r="T72" s="20">
        <f t="shared" si="154"/>
        <v>39.601344676079236</v>
      </c>
      <c r="U72" s="20">
        <f t="shared" si="154"/>
        <v>38.103708391463364</v>
      </c>
      <c r="V72" s="20">
        <f t="shared" si="155"/>
        <v>45.007663659719043</v>
      </c>
      <c r="W72" s="20">
        <f t="shared" si="155"/>
        <v>45.575060395479596</v>
      </c>
      <c r="X72" s="20">
        <f t="shared" si="155"/>
        <v>41.340129843095127</v>
      </c>
      <c r="Y72" s="20">
        <f t="shared" si="156"/>
        <v>41.084974712185129</v>
      </c>
      <c r="Z72" s="20">
        <f t="shared" si="156"/>
        <v>44.533898168247866</v>
      </c>
      <c r="AA72" s="20">
        <f t="shared" ref="AA72" si="163">+AA35/AA$33*100</f>
        <v>43.934861001131395</v>
      </c>
      <c r="AB72" s="20">
        <f t="shared" si="158"/>
        <v>42.324518337454073</v>
      </c>
      <c r="AC72" s="20">
        <f t="shared" si="158"/>
        <v>43.002934437961116</v>
      </c>
      <c r="AD72" s="20">
        <f t="shared" ref="AD72" si="164">+AD35/AD$33*100</f>
        <v>45.038940145181961</v>
      </c>
      <c r="AE72" s="20">
        <f t="shared" ref="AE72" si="165">+AE35/AE$33*100</f>
        <v>45.555425466816558</v>
      </c>
      <c r="AF72" s="20">
        <f t="shared" ref="AF72" si="166">+AF35/AF$33*100</f>
        <v>40.058626883075362</v>
      </c>
    </row>
    <row r="73" spans="1:32" ht="15" customHeight="1" x14ac:dyDescent="0.15">
      <c r="A73" s="3" t="s">
        <v>3</v>
      </c>
      <c r="B73" s="3"/>
      <c r="C73" s="3"/>
      <c r="D73" s="122">
        <f>+D36/D$33*100</f>
        <v>57.09963047629968</v>
      </c>
      <c r="E73" s="122">
        <f t="shared" ref="E73:Q73" si="167">+E36/E$33*100</f>
        <v>56.238024752772439</v>
      </c>
      <c r="F73" s="122">
        <f t="shared" si="167"/>
        <v>55.861653670735897</v>
      </c>
      <c r="G73" s="122">
        <f t="shared" si="167"/>
        <v>52.863674552330117</v>
      </c>
      <c r="H73" s="122">
        <f t="shared" si="167"/>
        <v>52.732938737937133</v>
      </c>
      <c r="I73" s="122">
        <f t="shared" si="167"/>
        <v>51.206272991274837</v>
      </c>
      <c r="J73" s="122">
        <f t="shared" si="167"/>
        <v>52.269489172544461</v>
      </c>
      <c r="K73" s="122">
        <f t="shared" si="167"/>
        <v>48.014208181206449</v>
      </c>
      <c r="L73" s="122">
        <f t="shared" si="167"/>
        <v>48.722689213764085</v>
      </c>
      <c r="M73" s="122">
        <f t="shared" si="167"/>
        <v>49.093960610095358</v>
      </c>
      <c r="N73" s="122">
        <f t="shared" si="167"/>
        <v>50.540266105707502</v>
      </c>
      <c r="O73" s="122">
        <f t="shared" si="167"/>
        <v>50.499430903210076</v>
      </c>
      <c r="P73" s="122">
        <f t="shared" si="167"/>
        <v>50.215935130156645</v>
      </c>
      <c r="Q73" s="122">
        <f t="shared" si="167"/>
        <v>50.919262845460281</v>
      </c>
      <c r="R73" s="20">
        <f t="shared" si="153"/>
        <v>54.25976925300138</v>
      </c>
      <c r="S73" s="20">
        <f t="shared" si="153"/>
        <v>46.747501749171896</v>
      </c>
      <c r="T73" s="20">
        <f t="shared" si="154"/>
        <v>50.535319170815725</v>
      </c>
      <c r="U73" s="20">
        <f t="shared" si="154"/>
        <v>48.971212738738764</v>
      </c>
      <c r="V73" s="20">
        <f t="shared" si="155"/>
        <v>42.776008368116699</v>
      </c>
      <c r="W73" s="20">
        <f t="shared" si="155"/>
        <v>42.492756555437502</v>
      </c>
      <c r="X73" s="20">
        <f t="shared" si="155"/>
        <v>44.809145814553133</v>
      </c>
      <c r="Y73" s="20">
        <f t="shared" si="156"/>
        <v>43.168465120775714</v>
      </c>
      <c r="Z73" s="20">
        <f t="shared" si="156"/>
        <v>42.686111231314712</v>
      </c>
      <c r="AA73" s="20">
        <f t="shared" ref="AA73" si="168">+AA36/AA$33*100</f>
        <v>43.861278431223518</v>
      </c>
      <c r="AB73" s="20">
        <f t="shared" si="158"/>
        <v>40.377492885981439</v>
      </c>
      <c r="AC73" s="20">
        <f t="shared" si="158"/>
        <v>42.699151652342834</v>
      </c>
      <c r="AD73" s="20">
        <f t="shared" ref="AD73" si="169">+AD36/AD$33*100</f>
        <v>40.660831589303804</v>
      </c>
      <c r="AE73" s="20">
        <f t="shared" ref="AE73" si="170">+AE36/AE$33*100</f>
        <v>41.988370501570358</v>
      </c>
      <c r="AF73" s="20">
        <f t="shared" ref="AF73" si="171">+AF36/AF$33*100</f>
        <v>43.73186511444208</v>
      </c>
    </row>
    <row r="74" spans="1:32" ht="15" customHeight="1" x14ac:dyDescent="0.15">
      <c r="A74" s="3" t="s">
        <v>2</v>
      </c>
      <c r="B74" s="3"/>
      <c r="C74" s="3"/>
      <c r="D74" s="122">
        <f>+D37/D$33*100</f>
        <v>42.900369523700327</v>
      </c>
      <c r="E74" s="122">
        <f t="shared" ref="E74:Q74" si="172">+E37/E$33*100</f>
        <v>43.761975247227561</v>
      </c>
      <c r="F74" s="122">
        <f t="shared" si="172"/>
        <v>44.138346329264103</v>
      </c>
      <c r="G74" s="122">
        <f t="shared" si="172"/>
        <v>47.136325447669883</v>
      </c>
      <c r="H74" s="122">
        <f t="shared" si="172"/>
        <v>47.267061262062867</v>
      </c>
      <c r="I74" s="122">
        <f t="shared" si="172"/>
        <v>48.793727008725163</v>
      </c>
      <c r="J74" s="122">
        <f t="shared" si="172"/>
        <v>47.730510827455539</v>
      </c>
      <c r="K74" s="122">
        <f t="shared" si="172"/>
        <v>51.985791818793544</v>
      </c>
      <c r="L74" s="122">
        <f t="shared" si="172"/>
        <v>51.277310786235908</v>
      </c>
      <c r="M74" s="122">
        <f t="shared" si="172"/>
        <v>50.906039389904642</v>
      </c>
      <c r="N74" s="122">
        <f t="shared" si="172"/>
        <v>49.459733894292505</v>
      </c>
      <c r="O74" s="122">
        <f t="shared" si="172"/>
        <v>49.500569096789924</v>
      </c>
      <c r="P74" s="122">
        <f t="shared" si="172"/>
        <v>49.784064869843355</v>
      </c>
      <c r="Q74" s="122">
        <f t="shared" si="172"/>
        <v>49.080737154539726</v>
      </c>
      <c r="R74" s="20">
        <f t="shared" si="153"/>
        <v>45.74023074699862</v>
      </c>
      <c r="S74" s="20">
        <f t="shared" si="153"/>
        <v>53.252498250828104</v>
      </c>
      <c r="T74" s="20">
        <f t="shared" si="154"/>
        <v>49.464680829184275</v>
      </c>
      <c r="U74" s="20">
        <f t="shared" si="154"/>
        <v>51.028787261261243</v>
      </c>
      <c r="V74" s="20">
        <f t="shared" si="155"/>
        <v>57.223991631883308</v>
      </c>
      <c r="W74" s="20">
        <f t="shared" si="155"/>
        <v>57.507243444562505</v>
      </c>
      <c r="X74" s="20">
        <f t="shared" si="155"/>
        <v>55.544400495943478</v>
      </c>
      <c r="Y74" s="20">
        <f t="shared" si="156"/>
        <v>57.440681622306144</v>
      </c>
      <c r="Z74" s="20">
        <f t="shared" si="156"/>
        <v>57.313888768685295</v>
      </c>
      <c r="AA74" s="20">
        <f t="shared" ref="AA74" si="173">+AA37/AA$33*100</f>
        <v>56.138721568776482</v>
      </c>
      <c r="AB74" s="20">
        <f t="shared" si="158"/>
        <v>59.622507114018561</v>
      </c>
      <c r="AC74" s="20">
        <f t="shared" si="158"/>
        <v>57.300848347657166</v>
      </c>
      <c r="AD74" s="20">
        <f t="shared" ref="AD74" si="174">+AD37/AD$33*100</f>
        <v>59.339417947031869</v>
      </c>
      <c r="AE74" s="20">
        <f t="shared" ref="AE74" si="175">+AE37/AE$33*100</f>
        <v>58.011881703895781</v>
      </c>
      <c r="AF74" s="20">
        <f t="shared" ref="AF74" si="176">+AF37/AF$33*100</f>
        <v>56.2684075906039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3"/>
  <pageMargins left="0.78740157480314965" right="0.78740157480314965" top="0.39370078740157483" bottom="0.62992125984251968" header="0.51181102362204722" footer="0.39370078740157483"/>
  <pageSetup paperSize="9" firstPageNumber="2" orientation="landscape" useFirstPageNumber="1" r:id="rId1"/>
  <headerFooter alignWithMargins="0">
    <oddFooter>&amp;C-&amp;P--</oddFooter>
  </headerFooter>
  <rowBreaks count="1" manualBreakCount="1">
    <brk id="37" max="31" man="1"/>
  </rowBreaks>
  <colBreaks count="2" manualBreakCount="2">
    <brk id="12" max="73" man="1"/>
    <brk id="22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Q554"/>
  <sheetViews>
    <sheetView topLeftCell="A16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[1]財政指標!$M$1</f>
        <v>日光市</v>
      </c>
      <c r="P1" s="23" t="str">
        <f>[1]財政指標!$M$1</f>
        <v>日光市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195</v>
      </c>
      <c r="D3" s="2" t="s">
        <v>196</v>
      </c>
      <c r="E3" s="2" t="s">
        <v>197</v>
      </c>
      <c r="F3" s="2" t="s">
        <v>198</v>
      </c>
      <c r="G3" s="2" t="s">
        <v>199</v>
      </c>
      <c r="H3" s="2" t="s">
        <v>200</v>
      </c>
      <c r="I3" s="2" t="s">
        <v>201</v>
      </c>
      <c r="J3" s="67" t="s">
        <v>203</v>
      </c>
      <c r="K3" s="67" t="s">
        <v>205</v>
      </c>
      <c r="L3" s="2" t="s">
        <v>207</v>
      </c>
      <c r="M3" s="2" t="s">
        <v>209</v>
      </c>
      <c r="N3" s="2" t="s">
        <v>210</v>
      </c>
      <c r="O3" s="2" t="s">
        <v>211</v>
      </c>
      <c r="P3" s="2" t="s">
        <v>212</v>
      </c>
      <c r="Q3" s="2" t="s">
        <v>213</v>
      </c>
    </row>
    <row r="4" spans="1:17" ht="15" customHeight="1" x14ac:dyDescent="0.15">
      <c r="A4" s="3" t="s">
        <v>214</v>
      </c>
      <c r="B4" s="12">
        <v>3073577</v>
      </c>
      <c r="C4" s="12">
        <v>3155927</v>
      </c>
      <c r="D4" s="12">
        <v>3366426</v>
      </c>
      <c r="E4" s="12">
        <v>3534102</v>
      </c>
      <c r="F4" s="12">
        <v>3307003</v>
      </c>
      <c r="G4" s="12">
        <v>3125202</v>
      </c>
      <c r="H4" s="12">
        <v>3227357</v>
      </c>
      <c r="I4" s="12">
        <v>3248516</v>
      </c>
      <c r="J4" s="6">
        <v>3314002</v>
      </c>
      <c r="K4" s="7">
        <v>3196796</v>
      </c>
      <c r="L4" s="7">
        <v>3104024</v>
      </c>
      <c r="M4" s="7">
        <v>3021553</v>
      </c>
      <c r="N4" s="7">
        <v>2956842</v>
      </c>
      <c r="O4" s="7">
        <v>2739046</v>
      </c>
      <c r="P4" s="7">
        <v>2673722</v>
      </c>
      <c r="Q4" s="7">
        <v>2771061</v>
      </c>
    </row>
    <row r="5" spans="1:17" ht="15" customHeight="1" x14ac:dyDescent="0.15">
      <c r="A5" s="3" t="s">
        <v>215</v>
      </c>
      <c r="B5" s="12">
        <v>217292</v>
      </c>
      <c r="C5" s="12">
        <v>223777</v>
      </c>
      <c r="D5" s="12">
        <v>205655</v>
      </c>
      <c r="E5" s="12">
        <v>189133</v>
      </c>
      <c r="F5" s="12">
        <v>199200</v>
      </c>
      <c r="G5" s="12">
        <v>201039</v>
      </c>
      <c r="H5" s="12">
        <v>208666</v>
      </c>
      <c r="I5" s="12">
        <v>210532</v>
      </c>
      <c r="J5" s="6">
        <v>134308</v>
      </c>
      <c r="K5" s="7">
        <v>93748</v>
      </c>
      <c r="L5" s="7">
        <v>95692</v>
      </c>
      <c r="M5" s="7">
        <v>97692</v>
      </c>
      <c r="N5" s="7">
        <v>97868</v>
      </c>
      <c r="O5" s="7">
        <v>98723</v>
      </c>
      <c r="P5" s="7">
        <v>103605</v>
      </c>
      <c r="Q5" s="7">
        <v>140247</v>
      </c>
    </row>
    <row r="6" spans="1:17" ht="15" customHeight="1" x14ac:dyDescent="0.15">
      <c r="A6" s="3" t="s">
        <v>216</v>
      </c>
      <c r="B6" s="12">
        <v>45748</v>
      </c>
      <c r="C6" s="12">
        <v>99932</v>
      </c>
      <c r="D6" s="12">
        <v>107484</v>
      </c>
      <c r="E6" s="12">
        <v>74549</v>
      </c>
      <c r="F6" s="12">
        <v>77306</v>
      </c>
      <c r="G6" s="12">
        <v>100087</v>
      </c>
      <c r="H6" s="12">
        <v>69449</v>
      </c>
      <c r="I6" s="12">
        <v>37730</v>
      </c>
      <c r="J6" s="6">
        <v>29193</v>
      </c>
      <c r="K6" s="7">
        <v>23240</v>
      </c>
      <c r="L6" s="7">
        <v>21621</v>
      </c>
      <c r="M6" s="7">
        <v>89884</v>
      </c>
      <c r="N6" s="7">
        <v>89111</v>
      </c>
      <c r="O6" s="7">
        <v>27510</v>
      </c>
      <c r="P6" s="7">
        <v>18446</v>
      </c>
      <c r="Q6" s="7">
        <v>17550</v>
      </c>
    </row>
    <row r="7" spans="1:17" ht="15" customHeight="1" x14ac:dyDescent="0.15">
      <c r="A7" s="3" t="s">
        <v>217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2770</v>
      </c>
    </row>
    <row r="8" spans="1:17" ht="15" customHeight="1" x14ac:dyDescent="0.15">
      <c r="A8" s="3" t="s">
        <v>218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3167</v>
      </c>
    </row>
    <row r="9" spans="1:17" ht="15" customHeight="1" x14ac:dyDescent="0.15">
      <c r="A9" s="3" t="s">
        <v>219</v>
      </c>
      <c r="B9" s="12"/>
      <c r="C9" s="12"/>
      <c r="D9" s="12"/>
      <c r="E9" s="12"/>
      <c r="F9" s="12"/>
      <c r="G9" s="12"/>
      <c r="H9" s="12"/>
      <c r="I9" s="12"/>
      <c r="J9" s="6">
        <v>54683</v>
      </c>
      <c r="K9" s="7">
        <v>224689</v>
      </c>
      <c r="L9" s="7">
        <v>213176</v>
      </c>
      <c r="M9" s="7">
        <v>219841</v>
      </c>
      <c r="N9" s="7">
        <v>210283</v>
      </c>
      <c r="O9" s="7">
        <v>178862</v>
      </c>
      <c r="P9" s="7">
        <v>194319</v>
      </c>
      <c r="Q9" s="7">
        <v>214448</v>
      </c>
    </row>
    <row r="10" spans="1:17" ht="15" customHeight="1" x14ac:dyDescent="0.15">
      <c r="A10" s="3" t="s">
        <v>220</v>
      </c>
      <c r="B10" s="12">
        <v>24014</v>
      </c>
      <c r="C10" s="12">
        <v>23300</v>
      </c>
      <c r="D10" s="12">
        <v>23743</v>
      </c>
      <c r="E10" s="12">
        <v>23592</v>
      </c>
      <c r="F10" s="12">
        <v>23356</v>
      </c>
      <c r="G10" s="12">
        <v>28567</v>
      </c>
      <c r="H10" s="12">
        <v>31676</v>
      </c>
      <c r="I10" s="12">
        <v>29894</v>
      </c>
      <c r="J10" s="6">
        <v>35467</v>
      </c>
      <c r="K10" s="7">
        <v>36065</v>
      </c>
      <c r="L10" s="7">
        <v>34857</v>
      </c>
      <c r="M10" s="7">
        <v>34489</v>
      </c>
      <c r="N10" s="7">
        <v>34066</v>
      </c>
      <c r="O10" s="7">
        <v>32297</v>
      </c>
      <c r="P10" s="7">
        <v>28752</v>
      </c>
      <c r="Q10" s="7">
        <v>26987</v>
      </c>
    </row>
    <row r="11" spans="1:17" ht="15" customHeight="1" x14ac:dyDescent="0.15">
      <c r="A11" s="3" t="s">
        <v>221</v>
      </c>
      <c r="B11" s="12"/>
      <c r="C11" s="12"/>
      <c r="D11" s="12">
        <v>15630</v>
      </c>
      <c r="E11" s="12">
        <v>24574</v>
      </c>
      <c r="F11" s="12">
        <v>23747</v>
      </c>
      <c r="G11" s="12">
        <v>26956</v>
      </c>
      <c r="H11" s="12">
        <v>21141</v>
      </c>
      <c r="I11" s="12">
        <v>21298</v>
      </c>
      <c r="J11" s="6">
        <v>55646</v>
      </c>
      <c r="K11" s="7">
        <v>59697</v>
      </c>
      <c r="L11" s="7">
        <v>53578</v>
      </c>
      <c r="M11" s="7">
        <v>10016</v>
      </c>
      <c r="N11" s="7">
        <v>4034</v>
      </c>
      <c r="O11" s="7">
        <v>2913</v>
      </c>
      <c r="P11" s="7">
        <v>0</v>
      </c>
      <c r="Q11" s="7">
        <v>1</v>
      </c>
    </row>
    <row r="12" spans="1:17" ht="15" customHeight="1" x14ac:dyDescent="0.15">
      <c r="A12" s="3" t="s">
        <v>222</v>
      </c>
      <c r="B12" s="12">
        <v>102159</v>
      </c>
      <c r="C12" s="12">
        <v>103582</v>
      </c>
      <c r="D12" s="12">
        <v>107532</v>
      </c>
      <c r="E12" s="12">
        <v>98709</v>
      </c>
      <c r="F12" s="12">
        <v>79396</v>
      </c>
      <c r="G12" s="12">
        <v>87141</v>
      </c>
      <c r="H12" s="12">
        <v>95471</v>
      </c>
      <c r="I12" s="12">
        <v>94820</v>
      </c>
      <c r="J12" s="6">
        <v>79331</v>
      </c>
      <c r="K12" s="7">
        <v>69266</v>
      </c>
      <c r="L12" s="7">
        <v>68430</v>
      </c>
      <c r="M12" s="7">
        <v>65134</v>
      </c>
      <c r="N12" s="7">
        <v>66232</v>
      </c>
      <c r="O12" s="7">
        <v>58574</v>
      </c>
      <c r="P12" s="7">
        <v>65907</v>
      </c>
      <c r="Q12" s="7">
        <v>62876</v>
      </c>
    </row>
    <row r="13" spans="1:17" ht="15" customHeight="1" x14ac:dyDescent="0.15">
      <c r="A13" s="3" t="s">
        <v>223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/>
      <c r="N13" s="7"/>
      <c r="O13" s="7"/>
      <c r="P13" s="7">
        <v>0</v>
      </c>
      <c r="Q13" s="7">
        <v>1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61377</v>
      </c>
      <c r="M14" s="7">
        <v>71306</v>
      </c>
      <c r="N14" s="7">
        <v>75895</v>
      </c>
      <c r="O14" s="7">
        <v>79089</v>
      </c>
      <c r="P14" s="7">
        <v>63967</v>
      </c>
      <c r="Q14" s="7">
        <v>58780</v>
      </c>
    </row>
    <row r="15" spans="1:17" ht="15" customHeight="1" x14ac:dyDescent="0.15">
      <c r="A15" s="3" t="s">
        <v>224</v>
      </c>
      <c r="B15" s="12">
        <v>1378394</v>
      </c>
      <c r="C15" s="12">
        <v>1818965</v>
      </c>
      <c r="D15" s="12">
        <v>1882529</v>
      </c>
      <c r="E15" s="12">
        <v>2014390</v>
      </c>
      <c r="F15" s="12">
        <v>1893780</v>
      </c>
      <c r="G15" s="12">
        <v>2018065</v>
      </c>
      <c r="H15" s="12">
        <v>2109349</v>
      </c>
      <c r="I15" s="12">
        <v>2150257</v>
      </c>
      <c r="J15" s="6">
        <v>2282544</v>
      </c>
      <c r="K15" s="7">
        <v>2421150</v>
      </c>
      <c r="L15" s="7">
        <v>2643586</v>
      </c>
      <c r="M15" s="7">
        <v>2808041</v>
      </c>
      <c r="N15" s="7">
        <v>2464186</v>
      </c>
      <c r="O15" s="7">
        <v>2250710</v>
      </c>
      <c r="P15" s="7">
        <v>2188997</v>
      </c>
      <c r="Q15" s="7">
        <v>1977749</v>
      </c>
    </row>
    <row r="16" spans="1:17" ht="15" customHeight="1" x14ac:dyDescent="0.15">
      <c r="A16" s="3" t="s">
        <v>225</v>
      </c>
      <c r="B16" s="12">
        <v>1027857</v>
      </c>
      <c r="C16" s="12">
        <v>1430943</v>
      </c>
      <c r="D16" s="12">
        <v>1481826</v>
      </c>
      <c r="E16" s="12">
        <v>1597532</v>
      </c>
      <c r="F16" s="12"/>
      <c r="G16" s="12"/>
      <c r="H16" s="12"/>
      <c r="I16" s="12"/>
      <c r="J16" s="6">
        <v>1833464</v>
      </c>
      <c r="K16" s="6">
        <v>1951150</v>
      </c>
      <c r="L16" s="6">
        <v>2090503</v>
      </c>
      <c r="M16" s="6">
        <v>2229995</v>
      </c>
      <c r="N16" s="6">
        <v>1917156</v>
      </c>
      <c r="O16" s="6">
        <v>1719622</v>
      </c>
      <c r="P16" s="6">
        <v>1688979</v>
      </c>
      <c r="Q16" s="6">
        <v>1516734</v>
      </c>
    </row>
    <row r="17" spans="1:17" ht="15" customHeight="1" x14ac:dyDescent="0.15">
      <c r="A17" s="3" t="s">
        <v>226</v>
      </c>
      <c r="B17" s="12">
        <v>350537</v>
      </c>
      <c r="C17" s="12">
        <v>388022</v>
      </c>
      <c r="D17" s="12">
        <v>40703</v>
      </c>
      <c r="E17" s="12">
        <v>416858</v>
      </c>
      <c r="F17" s="12"/>
      <c r="G17" s="12"/>
      <c r="H17" s="12"/>
      <c r="I17" s="12"/>
      <c r="J17" s="6">
        <v>449080</v>
      </c>
      <c r="K17" s="6">
        <v>469872</v>
      </c>
      <c r="L17" s="6">
        <v>553083</v>
      </c>
      <c r="M17" s="6">
        <v>578046</v>
      </c>
      <c r="N17" s="6">
        <v>547030</v>
      </c>
      <c r="O17" s="6">
        <v>531088</v>
      </c>
      <c r="P17" s="6">
        <v>500018</v>
      </c>
      <c r="Q17" s="6">
        <v>461015</v>
      </c>
    </row>
    <row r="18" spans="1:17" ht="15" customHeight="1" x14ac:dyDescent="0.15">
      <c r="A18" s="3" t="s">
        <v>227</v>
      </c>
      <c r="B18" s="12">
        <v>4679</v>
      </c>
      <c r="C18" s="12">
        <v>5172</v>
      </c>
      <c r="D18" s="12">
        <v>6365</v>
      </c>
      <c r="E18" s="12">
        <v>6169</v>
      </c>
      <c r="F18" s="12">
        <v>6040</v>
      </c>
      <c r="G18" s="12">
        <v>6017</v>
      </c>
      <c r="H18" s="12">
        <v>5999</v>
      </c>
      <c r="I18" s="12">
        <v>5657</v>
      </c>
      <c r="J18" s="6">
        <v>5022</v>
      </c>
      <c r="K18" s="7">
        <v>4638</v>
      </c>
      <c r="L18" s="7">
        <v>4618</v>
      </c>
      <c r="M18" s="7">
        <v>3851</v>
      </c>
      <c r="N18" s="7">
        <v>3798</v>
      </c>
      <c r="O18" s="7">
        <v>3660</v>
      </c>
      <c r="P18" s="7">
        <v>3716</v>
      </c>
      <c r="Q18" s="7">
        <v>3539</v>
      </c>
    </row>
    <row r="19" spans="1:17" ht="15" customHeight="1" x14ac:dyDescent="0.15">
      <c r="A19" s="3" t="s">
        <v>228</v>
      </c>
      <c r="B19" s="12">
        <v>20000</v>
      </c>
      <c r="C19" s="12">
        <v>20176</v>
      </c>
      <c r="D19" s="12">
        <v>21559</v>
      </c>
      <c r="E19" s="12">
        <v>33538</v>
      </c>
      <c r="F19" s="12">
        <v>52730</v>
      </c>
      <c r="G19" s="12">
        <v>28381</v>
      </c>
      <c r="H19" s="12">
        <v>28401</v>
      </c>
      <c r="I19" s="12">
        <v>54650</v>
      </c>
      <c r="J19" s="6">
        <v>57912</v>
      </c>
      <c r="K19" s="7">
        <v>58461</v>
      </c>
      <c r="L19" s="7">
        <v>60870</v>
      </c>
      <c r="M19" s="7">
        <v>16087</v>
      </c>
      <c r="N19" s="7">
        <v>24704</v>
      </c>
      <c r="O19" s="7">
        <v>23612</v>
      </c>
      <c r="P19" s="7">
        <v>16823</v>
      </c>
      <c r="Q19" s="7">
        <v>18439</v>
      </c>
    </row>
    <row r="20" spans="1:17" ht="15" customHeight="1" x14ac:dyDescent="0.15">
      <c r="A20" s="3" t="s">
        <v>229</v>
      </c>
      <c r="B20" s="12">
        <v>228050</v>
      </c>
      <c r="C20" s="12">
        <v>234263</v>
      </c>
      <c r="D20" s="12">
        <v>227186</v>
      </c>
      <c r="E20" s="12">
        <v>241491</v>
      </c>
      <c r="F20" s="12">
        <v>234172</v>
      </c>
      <c r="G20" s="12">
        <v>218097</v>
      </c>
      <c r="H20" s="12">
        <v>271606</v>
      </c>
      <c r="I20" s="12">
        <v>339301</v>
      </c>
      <c r="J20" s="6">
        <v>352935</v>
      </c>
      <c r="K20" s="7">
        <v>369353</v>
      </c>
      <c r="L20" s="7">
        <v>396393</v>
      </c>
      <c r="M20" s="7">
        <v>414863</v>
      </c>
      <c r="N20" s="7">
        <v>405053</v>
      </c>
      <c r="O20" s="7">
        <v>387595</v>
      </c>
      <c r="P20" s="7">
        <v>388765</v>
      </c>
      <c r="Q20" s="7">
        <v>353757</v>
      </c>
    </row>
    <row r="21" spans="1:17" ht="15" customHeight="1" x14ac:dyDescent="0.15">
      <c r="A21" s="4" t="s">
        <v>230</v>
      </c>
      <c r="B21" s="12">
        <v>36007</v>
      </c>
      <c r="C21" s="12">
        <v>33904</v>
      </c>
      <c r="D21" s="12">
        <v>35156</v>
      </c>
      <c r="E21" s="12">
        <v>33080</v>
      </c>
      <c r="F21" s="12">
        <v>41737</v>
      </c>
      <c r="G21" s="12">
        <v>43091</v>
      </c>
      <c r="H21" s="12">
        <v>41755</v>
      </c>
      <c r="I21" s="12">
        <v>38288</v>
      </c>
      <c r="J21" s="6">
        <v>39002</v>
      </c>
      <c r="K21" s="8">
        <v>43228</v>
      </c>
      <c r="L21" s="8">
        <v>41276</v>
      </c>
      <c r="M21" s="8">
        <v>44625</v>
      </c>
      <c r="N21" s="8">
        <v>42306</v>
      </c>
      <c r="O21" s="8">
        <v>39067</v>
      </c>
      <c r="P21" s="8">
        <v>38054</v>
      </c>
      <c r="Q21" s="8">
        <v>38382</v>
      </c>
    </row>
    <row r="22" spans="1:17" ht="15" customHeight="1" x14ac:dyDescent="0.15">
      <c r="A22" s="3" t="s">
        <v>231</v>
      </c>
      <c r="B22" s="12">
        <v>587480</v>
      </c>
      <c r="C22" s="12">
        <v>374293</v>
      </c>
      <c r="D22" s="12">
        <v>360635</v>
      </c>
      <c r="E22" s="12">
        <v>631472</v>
      </c>
      <c r="F22" s="12">
        <v>641451</v>
      </c>
      <c r="G22" s="12">
        <v>542204</v>
      </c>
      <c r="H22" s="12">
        <v>453103</v>
      </c>
      <c r="I22" s="12">
        <v>537008</v>
      </c>
      <c r="J22" s="6">
        <v>418063</v>
      </c>
      <c r="K22" s="7">
        <v>587746</v>
      </c>
      <c r="L22" s="7">
        <v>1008517</v>
      </c>
      <c r="M22" s="7">
        <v>541488</v>
      </c>
      <c r="N22" s="7">
        <v>465844</v>
      </c>
      <c r="O22" s="7">
        <v>601412</v>
      </c>
      <c r="P22" s="7">
        <v>497602</v>
      </c>
      <c r="Q22" s="7">
        <v>491434</v>
      </c>
    </row>
    <row r="23" spans="1:17" ht="15" customHeight="1" x14ac:dyDescent="0.15">
      <c r="A23" s="3" t="s">
        <v>232</v>
      </c>
      <c r="B23" s="12">
        <v>256499</v>
      </c>
      <c r="C23" s="12">
        <v>343879</v>
      </c>
      <c r="D23" s="12">
        <v>350148</v>
      </c>
      <c r="E23" s="12">
        <v>504666</v>
      </c>
      <c r="F23" s="12">
        <v>425832</v>
      </c>
      <c r="G23" s="12">
        <v>479760</v>
      </c>
      <c r="H23" s="12">
        <v>481639</v>
      </c>
      <c r="I23" s="12">
        <v>458459</v>
      </c>
      <c r="J23" s="6">
        <v>474446</v>
      </c>
      <c r="K23" s="7">
        <v>1101501</v>
      </c>
      <c r="L23" s="7">
        <v>540900</v>
      </c>
      <c r="M23" s="7">
        <v>410319</v>
      </c>
      <c r="N23" s="7">
        <v>457164</v>
      </c>
      <c r="O23" s="7">
        <v>442071</v>
      </c>
      <c r="P23" s="7">
        <v>397986</v>
      </c>
      <c r="Q23" s="7">
        <v>420757</v>
      </c>
    </row>
    <row r="24" spans="1:17" ht="15" customHeight="1" x14ac:dyDescent="0.15">
      <c r="A24" s="3" t="s">
        <v>233</v>
      </c>
      <c r="B24" s="12">
        <v>252466</v>
      </c>
      <c r="C24" s="12">
        <v>238108</v>
      </c>
      <c r="D24" s="12">
        <v>139782</v>
      </c>
      <c r="E24" s="12">
        <v>117574</v>
      </c>
      <c r="F24" s="12">
        <v>125817</v>
      </c>
      <c r="G24" s="12">
        <v>118872</v>
      </c>
      <c r="H24" s="12">
        <v>54229</v>
      </c>
      <c r="I24" s="12">
        <v>65874</v>
      </c>
      <c r="J24" s="6">
        <v>317277</v>
      </c>
      <c r="K24" s="7">
        <v>87145</v>
      </c>
      <c r="L24" s="7">
        <v>18442</v>
      </c>
      <c r="M24" s="7">
        <v>28110</v>
      </c>
      <c r="N24" s="7">
        <v>28205</v>
      </c>
      <c r="O24" s="7">
        <v>15015</v>
      </c>
      <c r="P24" s="7">
        <v>15598</v>
      </c>
      <c r="Q24" s="7">
        <v>17153</v>
      </c>
    </row>
    <row r="25" spans="1:17" ht="15" customHeight="1" x14ac:dyDescent="0.15">
      <c r="A25" s="3" t="s">
        <v>115</v>
      </c>
      <c r="B25" s="12">
        <v>1050</v>
      </c>
      <c r="C25" s="12">
        <v>4679</v>
      </c>
      <c r="D25" s="12">
        <v>30</v>
      </c>
      <c r="E25" s="12">
        <v>3430</v>
      </c>
      <c r="F25" s="12">
        <v>30</v>
      </c>
      <c r="G25" s="12">
        <v>0</v>
      </c>
      <c r="H25" s="12">
        <v>3000</v>
      </c>
      <c r="I25" s="12">
        <v>100</v>
      </c>
      <c r="J25" s="14">
        <v>1000</v>
      </c>
      <c r="K25" s="13">
        <v>700</v>
      </c>
      <c r="L25" s="7">
        <v>202025</v>
      </c>
      <c r="M25" s="13">
        <v>201</v>
      </c>
      <c r="N25" s="13">
        <v>4051</v>
      </c>
      <c r="O25" s="13">
        <v>253</v>
      </c>
      <c r="P25" s="13">
        <v>354</v>
      </c>
      <c r="Q25" s="13">
        <v>299</v>
      </c>
    </row>
    <row r="26" spans="1:17" ht="15" customHeight="1" x14ac:dyDescent="0.15">
      <c r="A26" s="3" t="s">
        <v>234</v>
      </c>
      <c r="B26" s="12">
        <v>68208</v>
      </c>
      <c r="C26" s="12">
        <v>11122</v>
      </c>
      <c r="D26" s="12">
        <v>39539</v>
      </c>
      <c r="E26" s="12">
        <v>92881</v>
      </c>
      <c r="F26" s="12">
        <v>192571</v>
      </c>
      <c r="G26" s="12">
        <v>513802</v>
      </c>
      <c r="H26" s="12">
        <v>474271</v>
      </c>
      <c r="I26" s="12">
        <v>498846</v>
      </c>
      <c r="J26" s="6">
        <v>138750</v>
      </c>
      <c r="K26" s="7">
        <v>542114</v>
      </c>
      <c r="L26" s="7">
        <v>193381</v>
      </c>
      <c r="M26" s="7">
        <v>99778</v>
      </c>
      <c r="N26" s="7">
        <v>188880</v>
      </c>
      <c r="O26" s="7">
        <v>499340</v>
      </c>
      <c r="P26" s="7">
        <v>373437</v>
      </c>
      <c r="Q26" s="7">
        <v>864392</v>
      </c>
    </row>
    <row r="27" spans="1:17" ht="15" customHeight="1" x14ac:dyDescent="0.15">
      <c r="A27" s="3" t="s">
        <v>235</v>
      </c>
      <c r="B27" s="12">
        <v>355703</v>
      </c>
      <c r="C27" s="12">
        <v>398319</v>
      </c>
      <c r="D27" s="12">
        <v>482330</v>
      </c>
      <c r="E27" s="12">
        <v>460278</v>
      </c>
      <c r="F27" s="12">
        <v>294378</v>
      </c>
      <c r="G27" s="12">
        <v>119241</v>
      </c>
      <c r="H27" s="12">
        <v>231742</v>
      </c>
      <c r="I27" s="12">
        <v>345518</v>
      </c>
      <c r="J27" s="6">
        <v>261193</v>
      </c>
      <c r="K27" s="7">
        <v>373992</v>
      </c>
      <c r="L27" s="7">
        <v>474456</v>
      </c>
      <c r="M27" s="7">
        <v>540321</v>
      </c>
      <c r="N27" s="7">
        <v>425129</v>
      </c>
      <c r="O27" s="7">
        <v>453962</v>
      </c>
      <c r="P27" s="7">
        <v>255380</v>
      </c>
      <c r="Q27" s="7">
        <v>316038</v>
      </c>
    </row>
    <row r="28" spans="1:17" ht="15" customHeight="1" x14ac:dyDescent="0.15">
      <c r="A28" s="3" t="s">
        <v>236</v>
      </c>
      <c r="B28" s="12">
        <v>483439</v>
      </c>
      <c r="C28" s="12">
        <v>556880</v>
      </c>
      <c r="D28" s="12">
        <v>555450</v>
      </c>
      <c r="E28" s="12">
        <v>516987</v>
      </c>
      <c r="F28" s="12">
        <v>540683</v>
      </c>
      <c r="G28" s="12">
        <v>531109</v>
      </c>
      <c r="H28" s="12">
        <v>617361</v>
      </c>
      <c r="I28" s="12">
        <v>591403</v>
      </c>
      <c r="J28" s="6">
        <v>677086</v>
      </c>
      <c r="K28" s="7">
        <v>668637</v>
      </c>
      <c r="L28" s="7">
        <v>672059</v>
      </c>
      <c r="M28" s="7">
        <v>584750</v>
      </c>
      <c r="N28" s="7">
        <v>616413</v>
      </c>
      <c r="O28" s="7">
        <v>551591</v>
      </c>
      <c r="P28" s="7">
        <v>525588</v>
      </c>
      <c r="Q28" s="7">
        <v>512808</v>
      </c>
    </row>
    <row r="29" spans="1:17" ht="15" customHeight="1" x14ac:dyDescent="0.15">
      <c r="A29" s="3" t="s">
        <v>237</v>
      </c>
      <c r="B29" s="12">
        <v>811000</v>
      </c>
      <c r="C29" s="12">
        <v>679300</v>
      </c>
      <c r="D29" s="12">
        <v>313300</v>
      </c>
      <c r="E29" s="12">
        <v>637500</v>
      </c>
      <c r="F29" s="12">
        <v>610300</v>
      </c>
      <c r="G29" s="12">
        <v>781700</v>
      </c>
      <c r="H29" s="12">
        <v>717000</v>
      </c>
      <c r="I29" s="12">
        <v>1285300</v>
      </c>
      <c r="J29" s="6">
        <v>687600</v>
      </c>
      <c r="K29" s="7">
        <v>1407800</v>
      </c>
      <c r="L29" s="7">
        <v>601100</v>
      </c>
      <c r="M29" s="7">
        <v>680200</v>
      </c>
      <c r="N29" s="7">
        <v>587600</v>
      </c>
      <c r="O29" s="7">
        <v>879136</v>
      </c>
      <c r="P29" s="7">
        <v>679800</v>
      </c>
      <c r="Q29" s="7">
        <v>399500</v>
      </c>
    </row>
    <row r="30" spans="1:17" ht="15" customHeight="1" x14ac:dyDescent="0.15">
      <c r="A30" s="3" t="s">
        <v>238</v>
      </c>
      <c r="B30" s="68"/>
      <c r="C30" s="68"/>
      <c r="D30" s="68"/>
      <c r="E30" s="12"/>
      <c r="F30" s="12"/>
      <c r="G30" s="12"/>
      <c r="H30" s="12"/>
      <c r="I30" s="12"/>
      <c r="J30" s="6"/>
      <c r="K30" s="7"/>
      <c r="L30" s="7"/>
      <c r="M30" s="7"/>
      <c r="N30" s="7">
        <v>29300</v>
      </c>
      <c r="O30" s="7">
        <v>29600</v>
      </c>
      <c r="P30" s="7">
        <v>33600</v>
      </c>
      <c r="Q30" s="7">
        <v>34800</v>
      </c>
    </row>
    <row r="31" spans="1:17" ht="15" customHeight="1" x14ac:dyDescent="0.15">
      <c r="A31" s="3" t="s">
        <v>239</v>
      </c>
      <c r="B31" s="68"/>
      <c r="C31" s="68"/>
      <c r="D31" s="68"/>
      <c r="E31" s="12"/>
      <c r="F31" s="12"/>
      <c r="G31" s="12"/>
      <c r="H31" s="12"/>
      <c r="I31" s="12"/>
      <c r="J31" s="6"/>
      <c r="K31" s="7"/>
      <c r="L31" s="7"/>
      <c r="M31" s="7"/>
      <c r="N31" s="7">
        <v>137100</v>
      </c>
      <c r="O31" s="7">
        <v>295800</v>
      </c>
      <c r="P31" s="7">
        <v>494500</v>
      </c>
      <c r="Q31" s="7">
        <v>344800</v>
      </c>
    </row>
    <row r="32" spans="1:17" ht="15" customHeight="1" x14ac:dyDescent="0.15">
      <c r="A32" s="3" t="s">
        <v>0</v>
      </c>
      <c r="B32" s="69">
        <f t="shared" ref="B32:Q32" si="0">SUM(B4:B29)-B16-B17</f>
        <v>7945765</v>
      </c>
      <c r="C32" s="69">
        <f t="shared" si="0"/>
        <v>8325578</v>
      </c>
      <c r="D32" s="69">
        <f t="shared" si="0"/>
        <v>8240479</v>
      </c>
      <c r="E32" s="6">
        <f t="shared" si="0"/>
        <v>9238115</v>
      </c>
      <c r="F32" s="6">
        <f t="shared" si="0"/>
        <v>8769529</v>
      </c>
      <c r="G32" s="6">
        <f t="shared" si="0"/>
        <v>8969331</v>
      </c>
      <c r="H32" s="6">
        <f t="shared" si="0"/>
        <v>9143215</v>
      </c>
      <c r="I32" s="6">
        <f t="shared" si="0"/>
        <v>10013451</v>
      </c>
      <c r="J32" s="6">
        <f t="shared" si="0"/>
        <v>9415460</v>
      </c>
      <c r="K32" s="6">
        <f t="shared" si="0"/>
        <v>11369966</v>
      </c>
      <c r="L32" s="6">
        <f t="shared" si="0"/>
        <v>10510378</v>
      </c>
      <c r="M32" s="6">
        <f t="shared" si="0"/>
        <v>9782549</v>
      </c>
      <c r="N32" s="6">
        <f t="shared" si="0"/>
        <v>9247664</v>
      </c>
      <c r="O32" s="6">
        <f t="shared" si="0"/>
        <v>9364438</v>
      </c>
      <c r="P32" s="6">
        <f t="shared" si="0"/>
        <v>8530818</v>
      </c>
      <c r="Q32" s="6">
        <f t="shared" si="0"/>
        <v>8712135</v>
      </c>
    </row>
    <row r="33" spans="1:17" ht="15" customHeight="1" x14ac:dyDescent="0.15">
      <c r="A33" s="3" t="s">
        <v>240</v>
      </c>
      <c r="B33" s="12">
        <f t="shared" ref="B33:L33" si="1">+B4+B5+B6+B9+B10+B11+B12+B13+B14+B15+B18</f>
        <v>4845863</v>
      </c>
      <c r="C33" s="12">
        <f t="shared" si="1"/>
        <v>5430655</v>
      </c>
      <c r="D33" s="12">
        <f t="shared" si="1"/>
        <v>5715364</v>
      </c>
      <c r="E33" s="12">
        <f t="shared" si="1"/>
        <v>5965218</v>
      </c>
      <c r="F33" s="12">
        <f t="shared" si="1"/>
        <v>5609828</v>
      </c>
      <c r="G33" s="12">
        <f t="shared" si="1"/>
        <v>5593074</v>
      </c>
      <c r="H33" s="12">
        <f t="shared" si="1"/>
        <v>5769108</v>
      </c>
      <c r="I33" s="12">
        <f t="shared" si="1"/>
        <v>5798704</v>
      </c>
      <c r="J33" s="9">
        <f t="shared" si="1"/>
        <v>5990196</v>
      </c>
      <c r="K33" s="9">
        <f t="shared" si="1"/>
        <v>6129289</v>
      </c>
      <c r="L33" s="9">
        <f t="shared" si="1"/>
        <v>6300959</v>
      </c>
      <c r="M33" s="9">
        <f>+M4+M5+M6+M9+M10+M11+M12+M13+M14+M15+M18</f>
        <v>6421807</v>
      </c>
      <c r="N33" s="9">
        <f>+N4+N5+N6+N9+N10+N11+N12+N13+N14+N15+N18</f>
        <v>6002315</v>
      </c>
      <c r="O33" s="9">
        <f>+O4+O5+O6+O9+O10+O11+O12+O13+O14+O15+O18</f>
        <v>5471384</v>
      </c>
      <c r="P33" s="9">
        <f>+P4+P5+P6+P9+P10+P11+P12+P13+P14+P15+P18</f>
        <v>5341431</v>
      </c>
      <c r="Q33" s="9">
        <f>SUM(Q4:Q15)+Q18</f>
        <v>5279176</v>
      </c>
    </row>
    <row r="34" spans="1:17" ht="15" customHeight="1" x14ac:dyDescent="0.15">
      <c r="A34" s="3" t="s">
        <v>151</v>
      </c>
      <c r="B34" s="12">
        <f t="shared" ref="B34:O34" si="2">SUM(B19:B29)</f>
        <v>3099902</v>
      </c>
      <c r="C34" s="12">
        <f t="shared" si="2"/>
        <v>2894923</v>
      </c>
      <c r="D34" s="12">
        <f t="shared" si="2"/>
        <v>2525115</v>
      </c>
      <c r="E34" s="12">
        <f t="shared" si="2"/>
        <v>3272897</v>
      </c>
      <c r="F34" s="12">
        <f t="shared" si="2"/>
        <v>3159701</v>
      </c>
      <c r="G34" s="12">
        <f t="shared" si="2"/>
        <v>3376257</v>
      </c>
      <c r="H34" s="12">
        <f t="shared" si="2"/>
        <v>3374107</v>
      </c>
      <c r="I34" s="12">
        <f t="shared" si="2"/>
        <v>4214747</v>
      </c>
      <c r="J34" s="9">
        <f t="shared" si="2"/>
        <v>3425264</v>
      </c>
      <c r="K34" s="9">
        <f t="shared" si="2"/>
        <v>5240677</v>
      </c>
      <c r="L34" s="9">
        <f t="shared" si="2"/>
        <v>4209419</v>
      </c>
      <c r="M34" s="9">
        <f t="shared" si="2"/>
        <v>3360742</v>
      </c>
      <c r="N34" s="9">
        <f t="shared" si="2"/>
        <v>3245349</v>
      </c>
      <c r="O34" s="9">
        <f t="shared" si="2"/>
        <v>3893054</v>
      </c>
      <c r="P34" s="9">
        <f>SUM(P19:P29)</f>
        <v>3189387</v>
      </c>
      <c r="Q34" s="9">
        <f>SUM(Q19:Q29)</f>
        <v>3432959</v>
      </c>
    </row>
    <row r="35" spans="1:17" ht="15" customHeight="1" x14ac:dyDescent="0.15">
      <c r="A35" s="3" t="s">
        <v>241</v>
      </c>
      <c r="B35" s="12">
        <f t="shared" ref="B35:L35" si="3">+B4+B19+B20+B21+B24+B25+B26+B27+B28</f>
        <v>4518500</v>
      </c>
      <c r="C35" s="12">
        <f t="shared" si="3"/>
        <v>4653378</v>
      </c>
      <c r="D35" s="12">
        <f t="shared" si="3"/>
        <v>4867458</v>
      </c>
      <c r="E35" s="12">
        <f t="shared" si="3"/>
        <v>5033361</v>
      </c>
      <c r="F35" s="12">
        <f t="shared" si="3"/>
        <v>4789121</v>
      </c>
      <c r="G35" s="12">
        <f t="shared" si="3"/>
        <v>4697795</v>
      </c>
      <c r="H35" s="12">
        <f t="shared" si="3"/>
        <v>4949722</v>
      </c>
      <c r="I35" s="12">
        <f t="shared" si="3"/>
        <v>5182496</v>
      </c>
      <c r="J35" s="9">
        <f t="shared" si="3"/>
        <v>5159157</v>
      </c>
      <c r="K35" s="9">
        <f t="shared" si="3"/>
        <v>5340426</v>
      </c>
      <c r="L35" s="9">
        <f t="shared" si="3"/>
        <v>5162926</v>
      </c>
      <c r="M35" s="9">
        <f>+M4+M19+M20+M21+M24+M25+M26+M27+M28</f>
        <v>4750288</v>
      </c>
      <c r="N35" s="9">
        <f>+N4+N19+N20+N21+N24+N25+N26+N27+N28</f>
        <v>4691583</v>
      </c>
      <c r="O35" s="9">
        <f>+O4+O19+O20+O21+O24+O25+O26+O27+O28</f>
        <v>4709481</v>
      </c>
      <c r="P35" s="9">
        <f>+P4+P19+P20+P21+P24+P25+P26+P27+P28</f>
        <v>4287721</v>
      </c>
      <c r="Q35" s="9">
        <f>+Q4+Q19+Q20+Q21+Q24+Q25+Q26+Q27+Q28</f>
        <v>4892329</v>
      </c>
    </row>
    <row r="36" spans="1:17" ht="15" customHeight="1" x14ac:dyDescent="0.15">
      <c r="A36" s="3" t="s">
        <v>242</v>
      </c>
      <c r="B36" s="9">
        <f t="shared" ref="B36:Q36" si="4">SUM(B5:B18)-B16-B17+B22+B23+B29</f>
        <v>3427265</v>
      </c>
      <c r="C36" s="9">
        <f t="shared" si="4"/>
        <v>3672200</v>
      </c>
      <c r="D36" s="9">
        <f t="shared" si="4"/>
        <v>3373021</v>
      </c>
      <c r="E36" s="9">
        <f t="shared" si="4"/>
        <v>4204754</v>
      </c>
      <c r="F36" s="9">
        <f t="shared" si="4"/>
        <v>3980408</v>
      </c>
      <c r="G36" s="9">
        <f t="shared" si="4"/>
        <v>4271536</v>
      </c>
      <c r="H36" s="9">
        <f t="shared" si="4"/>
        <v>4193493</v>
      </c>
      <c r="I36" s="9">
        <f t="shared" si="4"/>
        <v>4830955</v>
      </c>
      <c r="J36" s="9">
        <f t="shared" si="4"/>
        <v>4256303</v>
      </c>
      <c r="K36" s="9">
        <f t="shared" si="4"/>
        <v>6029540</v>
      </c>
      <c r="L36" s="9">
        <f t="shared" si="4"/>
        <v>5347452</v>
      </c>
      <c r="M36" s="9">
        <f t="shared" si="4"/>
        <v>5032261</v>
      </c>
      <c r="N36" s="9">
        <f t="shared" si="4"/>
        <v>4556081</v>
      </c>
      <c r="O36" s="9">
        <f t="shared" si="4"/>
        <v>4654957</v>
      </c>
      <c r="P36" s="9">
        <f t="shared" si="4"/>
        <v>4243097</v>
      </c>
      <c r="Q36" s="9">
        <f t="shared" si="4"/>
        <v>3819806</v>
      </c>
    </row>
    <row r="37" spans="1:17" ht="15" customHeight="1" x14ac:dyDescent="0.2">
      <c r="A37" s="22" t="s">
        <v>78</v>
      </c>
      <c r="L37" s="23"/>
      <c r="M37" s="54" t="str">
        <f>[1]財政指標!$M$1</f>
        <v>日光市</v>
      </c>
      <c r="P37" s="54"/>
      <c r="Q37" s="54" t="str">
        <f>[1]財政指標!$M$1</f>
        <v>日光市</v>
      </c>
    </row>
    <row r="38" spans="1:17" ht="15" customHeight="1" x14ac:dyDescent="0.15">
      <c r="N38" s="51"/>
      <c r="O38" s="51"/>
    </row>
    <row r="39" spans="1:17" ht="15" customHeight="1" x14ac:dyDescent="0.15">
      <c r="A39" s="2"/>
      <c r="B39" s="2" t="s">
        <v>168</v>
      </c>
      <c r="C39" s="2" t="s">
        <v>195</v>
      </c>
      <c r="D39" s="2" t="s">
        <v>196</v>
      </c>
      <c r="E39" s="2" t="s">
        <v>197</v>
      </c>
      <c r="F39" s="2" t="s">
        <v>198</v>
      </c>
      <c r="G39" s="2" t="s">
        <v>199</v>
      </c>
      <c r="H39" s="2" t="s">
        <v>200</v>
      </c>
      <c r="I39" s="2" t="s">
        <v>201</v>
      </c>
      <c r="J39" s="67" t="s">
        <v>203</v>
      </c>
      <c r="K39" s="67" t="s">
        <v>205</v>
      </c>
      <c r="L39" s="2" t="s">
        <v>243</v>
      </c>
      <c r="M39" s="2" t="s">
        <v>209</v>
      </c>
      <c r="N39" s="2" t="s">
        <v>210</v>
      </c>
      <c r="O39" s="2" t="s">
        <v>211</v>
      </c>
      <c r="P39" s="2" t="s">
        <v>212</v>
      </c>
      <c r="Q39" s="2" t="s">
        <v>213</v>
      </c>
    </row>
    <row r="40" spans="1:17" ht="15" customHeight="1" x14ac:dyDescent="0.15">
      <c r="A40" s="3" t="s">
        <v>214</v>
      </c>
      <c r="B40" s="20">
        <f>+B4/$B$32*100</f>
        <v>38.681951958055642</v>
      </c>
      <c r="C40" s="20">
        <f t="shared" ref="C40:Q40" si="5">+C4/C$32*100</f>
        <v>37.906401213225074</v>
      </c>
      <c r="D40" s="20">
        <f t="shared" si="5"/>
        <v>40.852309677629179</v>
      </c>
      <c r="E40" s="20">
        <f t="shared" si="5"/>
        <v>38.2556614634046</v>
      </c>
      <c r="F40" s="20">
        <f t="shared" si="5"/>
        <v>37.710155243229138</v>
      </c>
      <c r="G40" s="20">
        <f t="shared" si="5"/>
        <v>34.843200680184509</v>
      </c>
      <c r="H40" s="20">
        <f t="shared" si="5"/>
        <v>35.29783560815315</v>
      </c>
      <c r="I40" s="20">
        <f t="shared" si="5"/>
        <v>32.44152290753707</v>
      </c>
      <c r="J40" s="20">
        <f t="shared" si="5"/>
        <v>35.19745185046721</v>
      </c>
      <c r="K40" s="20">
        <f t="shared" si="5"/>
        <v>28.116143882928057</v>
      </c>
      <c r="L40" s="20">
        <f t="shared" si="5"/>
        <v>29.532943534476114</v>
      </c>
      <c r="M40" s="20">
        <f t="shared" si="5"/>
        <v>30.887174702626076</v>
      </c>
      <c r="N40" s="20">
        <f t="shared" si="5"/>
        <v>31.973934174078988</v>
      </c>
      <c r="O40" s="20">
        <f t="shared" si="5"/>
        <v>29.249443479683457</v>
      </c>
      <c r="P40" s="20">
        <f t="shared" si="5"/>
        <v>31.341918207609165</v>
      </c>
      <c r="Q40" s="20">
        <f t="shared" si="5"/>
        <v>31.806910705584794</v>
      </c>
    </row>
    <row r="41" spans="1:17" ht="15" customHeight="1" x14ac:dyDescent="0.15">
      <c r="A41" s="3" t="s">
        <v>215</v>
      </c>
      <c r="B41" s="20">
        <f>+B5/$B$32*100</f>
        <v>2.7346894855309714</v>
      </c>
      <c r="C41" s="20">
        <f t="shared" ref="C41:Q41" si="6">+C5/C$32*100</f>
        <v>2.6878253978282349</v>
      </c>
      <c r="D41" s="20">
        <f t="shared" si="6"/>
        <v>2.4956680309482007</v>
      </c>
      <c r="E41" s="20">
        <f t="shared" si="6"/>
        <v>2.0473115998231242</v>
      </c>
      <c r="F41" s="20">
        <f t="shared" si="6"/>
        <v>2.2715016963852905</v>
      </c>
      <c r="G41" s="20">
        <f t="shared" si="6"/>
        <v>2.2414046264988992</v>
      </c>
      <c r="H41" s="20">
        <f t="shared" si="6"/>
        <v>2.2821950484594313</v>
      </c>
      <c r="I41" s="20">
        <f t="shared" si="6"/>
        <v>2.1024919380940696</v>
      </c>
      <c r="J41" s="20">
        <f t="shared" si="6"/>
        <v>1.4264624351863848</v>
      </c>
      <c r="K41" s="20">
        <f t="shared" si="6"/>
        <v>0.82452313401816679</v>
      </c>
      <c r="L41" s="20">
        <f t="shared" si="6"/>
        <v>0.9104525070363787</v>
      </c>
      <c r="M41" s="20">
        <f t="shared" si="6"/>
        <v>0.99863542722862919</v>
      </c>
      <c r="N41" s="20">
        <f t="shared" si="6"/>
        <v>1.0582996960097166</v>
      </c>
      <c r="O41" s="20">
        <f t="shared" si="6"/>
        <v>1.0542330463397804</v>
      </c>
      <c r="P41" s="20">
        <f t="shared" si="6"/>
        <v>1.2144790804351939</v>
      </c>
      <c r="Q41" s="20">
        <f t="shared" si="6"/>
        <v>1.6097891045076782</v>
      </c>
    </row>
    <row r="42" spans="1:17" ht="15" customHeight="1" x14ac:dyDescent="0.15">
      <c r="A42" s="3" t="s">
        <v>216</v>
      </c>
      <c r="B42" s="20">
        <f>+B6/$B$32*100</f>
        <v>0.57575324717003329</v>
      </c>
      <c r="C42" s="20">
        <f t="shared" ref="C42:Q42" si="7">+C6/C$32*100</f>
        <v>1.2003010481674665</v>
      </c>
      <c r="D42" s="20">
        <f t="shared" si="7"/>
        <v>1.3043416529548828</v>
      </c>
      <c r="E42" s="20">
        <f t="shared" si="7"/>
        <v>0.806971985085702</v>
      </c>
      <c r="F42" s="20">
        <f t="shared" si="7"/>
        <v>0.88152966938133159</v>
      </c>
      <c r="G42" s="20">
        <f t="shared" si="7"/>
        <v>1.1158803259685701</v>
      </c>
      <c r="H42" s="20">
        <f t="shared" si="7"/>
        <v>0.75956870750605776</v>
      </c>
      <c r="I42" s="20">
        <f t="shared" si="7"/>
        <v>0.37679317549963542</v>
      </c>
      <c r="J42" s="20">
        <f t="shared" si="7"/>
        <v>0.31005389009140288</v>
      </c>
      <c r="K42" s="20">
        <f t="shared" si="7"/>
        <v>0.20439814859604682</v>
      </c>
      <c r="L42" s="20">
        <f t="shared" si="7"/>
        <v>0.20571096491486793</v>
      </c>
      <c r="M42" s="20">
        <f t="shared" si="7"/>
        <v>0.91881982906500148</v>
      </c>
      <c r="N42" s="20">
        <f t="shared" si="7"/>
        <v>0.96360551161893426</v>
      </c>
      <c r="O42" s="20">
        <f t="shared" si="7"/>
        <v>0.29377096628756577</v>
      </c>
      <c r="P42" s="20">
        <f t="shared" si="7"/>
        <v>0.21622779902232117</v>
      </c>
      <c r="Q42" s="20">
        <f t="shared" si="7"/>
        <v>0.20144315945517374</v>
      </c>
    </row>
    <row r="43" spans="1:17" ht="15" customHeight="1" x14ac:dyDescent="0.15">
      <c r="A43" s="3" t="s">
        <v>217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3.1794732290075858E-2</v>
      </c>
    </row>
    <row r="44" spans="1:17" ht="15" customHeight="1" x14ac:dyDescent="0.15">
      <c r="A44" s="3" t="s">
        <v>218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3.6351594643563259E-2</v>
      </c>
    </row>
    <row r="45" spans="1:17" ht="15" customHeight="1" x14ac:dyDescent="0.15">
      <c r="A45" s="3" t="s">
        <v>219</v>
      </c>
      <c r="B45" s="20">
        <f t="shared" ref="B45:B65" si="9">+B9/$B$32*100</f>
        <v>0</v>
      </c>
      <c r="C45" s="20">
        <f t="shared" ref="C45:Q60" si="10">+C9/C$32*100</f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0.58077884670531232</v>
      </c>
      <c r="K45" s="20">
        <f t="shared" si="10"/>
        <v>1.9761624616995335</v>
      </c>
      <c r="L45" s="20">
        <f t="shared" si="10"/>
        <v>2.0282429423565929</v>
      </c>
      <c r="M45" s="20">
        <f t="shared" si="10"/>
        <v>2.2472772689408456</v>
      </c>
      <c r="N45" s="20">
        <f t="shared" si="10"/>
        <v>2.2739039826706509</v>
      </c>
      <c r="O45" s="20">
        <f t="shared" si="10"/>
        <v>1.9100131796483677</v>
      </c>
      <c r="P45" s="20">
        <f t="shared" si="10"/>
        <v>2.27784721230719</v>
      </c>
      <c r="Q45" s="20">
        <f t="shared" si="8"/>
        <v>2.4614861913870709</v>
      </c>
    </row>
    <row r="46" spans="1:17" ht="15" customHeight="1" x14ac:dyDescent="0.15">
      <c r="A46" s="3" t="s">
        <v>220</v>
      </c>
      <c r="B46" s="20">
        <f t="shared" si="9"/>
        <v>0.30222388907801828</v>
      </c>
      <c r="C46" s="20">
        <f t="shared" si="10"/>
        <v>0.27986044932856313</v>
      </c>
      <c r="D46" s="20">
        <f t="shared" si="10"/>
        <v>0.28812645478497062</v>
      </c>
      <c r="E46" s="20">
        <f t="shared" si="10"/>
        <v>0.25537677329195402</v>
      </c>
      <c r="F46" s="20">
        <f t="shared" si="10"/>
        <v>0.26633129327698218</v>
      </c>
      <c r="G46" s="20">
        <f t="shared" si="10"/>
        <v>0.31849644081593154</v>
      </c>
      <c r="H46" s="20">
        <f t="shared" si="10"/>
        <v>0.34644269001658606</v>
      </c>
      <c r="I46" s="20">
        <f t="shared" si="10"/>
        <v>0.29853843594980389</v>
      </c>
      <c r="J46" s="20">
        <f t="shared" si="10"/>
        <v>0.37668897749021291</v>
      </c>
      <c r="K46" s="20">
        <f t="shared" si="10"/>
        <v>0.31719531966938164</v>
      </c>
      <c r="L46" s="20">
        <f t="shared" si="10"/>
        <v>0.33164363831633836</v>
      </c>
      <c r="M46" s="20">
        <f t="shared" si="10"/>
        <v>0.35255637359955982</v>
      </c>
      <c r="N46" s="20">
        <f t="shared" si="10"/>
        <v>0.36837411047806234</v>
      </c>
      <c r="O46" s="20">
        <f t="shared" si="10"/>
        <v>0.34488989088293392</v>
      </c>
      <c r="P46" s="20">
        <f t="shared" si="10"/>
        <v>0.33703684687681768</v>
      </c>
      <c r="Q46" s="20">
        <f t="shared" si="8"/>
        <v>0.30976333585280758</v>
      </c>
    </row>
    <row r="47" spans="1:17" ht="15" customHeight="1" x14ac:dyDescent="0.15">
      <c r="A47" s="3" t="s">
        <v>221</v>
      </c>
      <c r="B47" s="20">
        <f t="shared" si="9"/>
        <v>0</v>
      </c>
      <c r="C47" s="20">
        <f t="shared" si="10"/>
        <v>0</v>
      </c>
      <c r="D47" s="20">
        <f t="shared" si="10"/>
        <v>0.1896734400997806</v>
      </c>
      <c r="E47" s="20">
        <f t="shared" si="10"/>
        <v>0.26600664746000674</v>
      </c>
      <c r="F47" s="20">
        <f t="shared" si="10"/>
        <v>0.27078991357460591</v>
      </c>
      <c r="G47" s="20">
        <f t="shared" si="10"/>
        <v>0.30053523501362589</v>
      </c>
      <c r="H47" s="20">
        <f t="shared" si="10"/>
        <v>0.23122063737974005</v>
      </c>
      <c r="I47" s="20">
        <f t="shared" si="10"/>
        <v>0.21269390542780908</v>
      </c>
      <c r="J47" s="20">
        <f t="shared" si="10"/>
        <v>0.59100670599205984</v>
      </c>
      <c r="K47" s="20">
        <f t="shared" si="10"/>
        <v>0.52504114788030143</v>
      </c>
      <c r="L47" s="20">
        <f t="shared" si="10"/>
        <v>0.50976282679842722</v>
      </c>
      <c r="M47" s="20">
        <f t="shared" si="10"/>
        <v>0.10238640256235874</v>
      </c>
      <c r="N47" s="20">
        <f t="shared" si="10"/>
        <v>4.3621827090603638E-2</v>
      </c>
      <c r="O47" s="20">
        <f t="shared" si="10"/>
        <v>3.1107045612347482E-2</v>
      </c>
      <c r="P47" s="20">
        <f t="shared" si="10"/>
        <v>0</v>
      </c>
      <c r="Q47" s="20">
        <f t="shared" si="8"/>
        <v>1.1478242703998503E-5</v>
      </c>
    </row>
    <row r="48" spans="1:17" ht="15" customHeight="1" x14ac:dyDescent="0.15">
      <c r="A48" s="3" t="s">
        <v>222</v>
      </c>
      <c r="B48" s="20">
        <f t="shared" si="9"/>
        <v>1.2857037679820633</v>
      </c>
      <c r="C48" s="20">
        <f t="shared" si="10"/>
        <v>1.2441418481695805</v>
      </c>
      <c r="D48" s="20">
        <f t="shared" si="10"/>
        <v>1.304924143365938</v>
      </c>
      <c r="E48" s="20">
        <f t="shared" si="10"/>
        <v>1.0684971988333118</v>
      </c>
      <c r="F48" s="20">
        <f t="shared" si="10"/>
        <v>0.90536219219983194</v>
      </c>
      <c r="G48" s="20">
        <f t="shared" si="10"/>
        <v>0.9715440315448276</v>
      </c>
      <c r="H48" s="20">
        <f t="shared" si="10"/>
        <v>1.0441731929086213</v>
      </c>
      <c r="I48" s="20">
        <f t="shared" si="10"/>
        <v>0.94692628944806345</v>
      </c>
      <c r="J48" s="20">
        <f t="shared" si="10"/>
        <v>0.84256106446206558</v>
      </c>
      <c r="K48" s="20">
        <f t="shared" si="10"/>
        <v>0.60920146990764967</v>
      </c>
      <c r="L48" s="20">
        <f t="shared" si="10"/>
        <v>0.65107077975692218</v>
      </c>
      <c r="M48" s="20">
        <f t="shared" si="10"/>
        <v>0.66581828519335817</v>
      </c>
      <c r="N48" s="20">
        <f t="shared" si="10"/>
        <v>0.71620249178603379</v>
      </c>
      <c r="O48" s="20">
        <f t="shared" si="10"/>
        <v>0.62549402323983561</v>
      </c>
      <c r="P48" s="20">
        <f t="shared" si="10"/>
        <v>0.77257538491619437</v>
      </c>
      <c r="Q48" s="20">
        <f t="shared" si="8"/>
        <v>0.72170598825660992</v>
      </c>
    </row>
    <row r="49" spans="1:17" ht="15" customHeight="1" x14ac:dyDescent="0.15">
      <c r="A49" s="3" t="s">
        <v>223</v>
      </c>
      <c r="B49" s="20">
        <f t="shared" si="9"/>
        <v>0</v>
      </c>
      <c r="C49" s="20">
        <f t="shared" si="10"/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1.1478242703998503E-5</v>
      </c>
    </row>
    <row r="50" spans="1:17" ht="15" customHeight="1" x14ac:dyDescent="0.15">
      <c r="A50" s="3" t="s">
        <v>104</v>
      </c>
      <c r="B50" s="20">
        <f t="shared" si="9"/>
        <v>0</v>
      </c>
      <c r="C50" s="20">
        <f t="shared" si="10"/>
        <v>0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0.58396567659127008</v>
      </c>
      <c r="M50" s="20">
        <f t="shared" si="10"/>
        <v>0.72891022574995534</v>
      </c>
      <c r="N50" s="20">
        <f t="shared" si="10"/>
        <v>0.82069374492844893</v>
      </c>
      <c r="O50" s="20">
        <f t="shared" si="10"/>
        <v>0.84456750100753519</v>
      </c>
      <c r="P50" s="20">
        <f t="shared" si="10"/>
        <v>0.74983430662803963</v>
      </c>
      <c r="Q50" s="20">
        <f t="shared" si="8"/>
        <v>0.674691106141032</v>
      </c>
    </row>
    <row r="51" spans="1:17" ht="15" customHeight="1" x14ac:dyDescent="0.15">
      <c r="A51" s="3" t="s">
        <v>224</v>
      </c>
      <c r="B51" s="20">
        <f t="shared" si="9"/>
        <v>17.347530414000413</v>
      </c>
      <c r="C51" s="20">
        <f t="shared" si="10"/>
        <v>21.84791254132746</v>
      </c>
      <c r="D51" s="20">
        <f t="shared" si="10"/>
        <v>22.844897729852839</v>
      </c>
      <c r="E51" s="20">
        <f t="shared" si="10"/>
        <v>21.805205932162568</v>
      </c>
      <c r="F51" s="20">
        <f t="shared" si="10"/>
        <v>21.595002422593048</v>
      </c>
      <c r="G51" s="20">
        <f t="shared" si="10"/>
        <v>22.499615634655473</v>
      </c>
      <c r="H51" s="20">
        <f t="shared" si="10"/>
        <v>23.070101709300282</v>
      </c>
      <c r="I51" s="20">
        <f t="shared" si="10"/>
        <v>21.473685745303992</v>
      </c>
      <c r="J51" s="20">
        <f t="shared" si="10"/>
        <v>24.24251178381088</v>
      </c>
      <c r="K51" s="20">
        <f t="shared" si="10"/>
        <v>21.294258927423353</v>
      </c>
      <c r="L51" s="20">
        <f t="shared" si="10"/>
        <v>25.152149618215443</v>
      </c>
      <c r="M51" s="20">
        <f t="shared" si="10"/>
        <v>28.704594272924162</v>
      </c>
      <c r="N51" s="20">
        <f t="shared" si="10"/>
        <v>26.646577989857761</v>
      </c>
      <c r="O51" s="20">
        <f t="shared" si="10"/>
        <v>24.034651091715276</v>
      </c>
      <c r="P51" s="20">
        <f t="shared" si="10"/>
        <v>25.659872242028843</v>
      </c>
      <c r="Q51" s="20">
        <f t="shared" si="8"/>
        <v>22.701083029590336</v>
      </c>
    </row>
    <row r="52" spans="1:17" ht="15" customHeight="1" x14ac:dyDescent="0.15">
      <c r="A52" s="3" t="s">
        <v>225</v>
      </c>
      <c r="B52" s="20">
        <f t="shared" si="9"/>
        <v>12.935909884070318</v>
      </c>
      <c r="C52" s="20">
        <f t="shared" si="10"/>
        <v>17.187311199294513</v>
      </c>
      <c r="D52" s="20">
        <f t="shared" si="10"/>
        <v>17.982279913582694</v>
      </c>
      <c r="E52" s="20">
        <f t="shared" si="10"/>
        <v>17.292835172543317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19.472909448927613</v>
      </c>
      <c r="K52" s="20">
        <f t="shared" si="10"/>
        <v>17.160561429998999</v>
      </c>
      <c r="L52" s="20">
        <f t="shared" si="10"/>
        <v>19.889893588984144</v>
      </c>
      <c r="M52" s="20">
        <f t="shared" si="10"/>
        <v>22.795643548527075</v>
      </c>
      <c r="N52" s="20">
        <f t="shared" si="10"/>
        <v>20.731246290955209</v>
      </c>
      <c r="O52" s="20">
        <f t="shared" si="10"/>
        <v>18.363323031237964</v>
      </c>
      <c r="P52" s="20">
        <f t="shared" si="10"/>
        <v>19.798558590747099</v>
      </c>
      <c r="Q52" s="20">
        <f t="shared" si="8"/>
        <v>17.409440969406464</v>
      </c>
    </row>
    <row r="53" spans="1:17" ht="15" customHeight="1" x14ac:dyDescent="0.15">
      <c r="A53" s="3" t="s">
        <v>226</v>
      </c>
      <c r="B53" s="20">
        <f t="shared" si="9"/>
        <v>4.4116205299300955</v>
      </c>
      <c r="C53" s="20">
        <f t="shared" si="10"/>
        <v>4.6606013420329493</v>
      </c>
      <c r="D53" s="20">
        <f t="shared" si="10"/>
        <v>0.49393973335773322</v>
      </c>
      <c r="E53" s="20">
        <f t="shared" si="10"/>
        <v>4.5123707596192508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4.7696023348832659</v>
      </c>
      <c r="K53" s="20">
        <f t="shared" si="10"/>
        <v>4.1325717244888853</v>
      </c>
      <c r="L53" s="20">
        <f t="shared" si="10"/>
        <v>5.2622560292312981</v>
      </c>
      <c r="M53" s="20">
        <f t="shared" si="10"/>
        <v>5.9089507243970871</v>
      </c>
      <c r="N53" s="20">
        <f t="shared" si="10"/>
        <v>5.9153316989025555</v>
      </c>
      <c r="O53" s="20">
        <f t="shared" si="10"/>
        <v>5.6713280604773075</v>
      </c>
      <c r="P53" s="20">
        <f t="shared" si="10"/>
        <v>5.8613136512817405</v>
      </c>
      <c r="Q53" s="20">
        <f t="shared" si="8"/>
        <v>5.2916420601838698</v>
      </c>
    </row>
    <row r="54" spans="1:17" ht="15" customHeight="1" x14ac:dyDescent="0.15">
      <c r="A54" s="3" t="s">
        <v>227</v>
      </c>
      <c r="B54" s="20">
        <f t="shared" si="9"/>
        <v>5.8886715124346109E-2</v>
      </c>
      <c r="C54" s="20">
        <f t="shared" si="10"/>
        <v>6.2121813044091347E-2</v>
      </c>
      <c r="D54" s="20">
        <f t="shared" si="10"/>
        <v>7.7240655549270856E-2</v>
      </c>
      <c r="E54" s="20">
        <f t="shared" si="10"/>
        <v>6.6777692202359462E-2</v>
      </c>
      <c r="F54" s="20">
        <f t="shared" si="10"/>
        <v>6.8874850633369247E-2</v>
      </c>
      <c r="G54" s="20">
        <f t="shared" si="10"/>
        <v>6.7084155997810771E-2</v>
      </c>
      <c r="H54" s="20">
        <f t="shared" si="10"/>
        <v>6.5611494425101016E-2</v>
      </c>
      <c r="I54" s="20">
        <f t="shared" si="10"/>
        <v>5.6494009907273733E-2</v>
      </c>
      <c r="J54" s="20">
        <f t="shared" si="10"/>
        <v>5.3337808243038583E-2</v>
      </c>
      <c r="K54" s="20">
        <f t="shared" si="10"/>
        <v>4.0791678708625864E-2</v>
      </c>
      <c r="L54" s="20">
        <f t="shared" si="10"/>
        <v>4.3937525367784107E-2</v>
      </c>
      <c r="M54" s="20">
        <f t="shared" si="10"/>
        <v>3.9366017997967608E-2</v>
      </c>
      <c r="N54" s="20">
        <f t="shared" si="10"/>
        <v>4.106983125684497E-2</v>
      </c>
      <c r="O54" s="20">
        <f t="shared" si="10"/>
        <v>3.9084032592238853E-2</v>
      </c>
      <c r="P54" s="20">
        <f t="shared" si="10"/>
        <v>4.3559714906589261E-2</v>
      </c>
      <c r="Q54" s="20">
        <f t="shared" si="8"/>
        <v>4.0621500929450702E-2</v>
      </c>
    </row>
    <row r="55" spans="1:17" ht="15" customHeight="1" x14ac:dyDescent="0.15">
      <c r="A55" s="3" t="s">
        <v>228</v>
      </c>
      <c r="B55" s="20">
        <f t="shared" si="9"/>
        <v>0.25170641215792311</v>
      </c>
      <c r="C55" s="20">
        <f t="shared" si="10"/>
        <v>0.24233752899798666</v>
      </c>
      <c r="D55" s="20">
        <f t="shared" si="10"/>
        <v>0.26162314108196866</v>
      </c>
      <c r="E55" s="20">
        <f t="shared" si="10"/>
        <v>0.36303942958060165</v>
      </c>
      <c r="F55" s="20">
        <f t="shared" si="10"/>
        <v>0.6012865685260862</v>
      </c>
      <c r="G55" s="20">
        <f t="shared" si="10"/>
        <v>0.31642270755756474</v>
      </c>
      <c r="H55" s="20">
        <f t="shared" si="10"/>
        <v>0.31062377949113085</v>
      </c>
      <c r="I55" s="20">
        <f t="shared" si="10"/>
        <v>0.54576589030095624</v>
      </c>
      <c r="J55" s="20">
        <f t="shared" si="10"/>
        <v>0.61507350676440664</v>
      </c>
      <c r="K55" s="20">
        <f t="shared" si="10"/>
        <v>0.51417040297218131</v>
      </c>
      <c r="L55" s="20">
        <f t="shared" si="10"/>
        <v>0.57914187291836694</v>
      </c>
      <c r="M55" s="20">
        <f t="shared" si="10"/>
        <v>0.16444589237426768</v>
      </c>
      <c r="N55" s="20">
        <f t="shared" si="10"/>
        <v>0.26713773337785629</v>
      </c>
      <c r="O55" s="20">
        <f t="shared" si="10"/>
        <v>0.25214540370708843</v>
      </c>
      <c r="P55" s="20">
        <f t="shared" si="10"/>
        <v>0.1972026598152721</v>
      </c>
      <c r="Q55" s="20">
        <f t="shared" si="8"/>
        <v>0.21164731721902841</v>
      </c>
    </row>
    <row r="56" spans="1:17" ht="15" customHeight="1" x14ac:dyDescent="0.15">
      <c r="A56" s="3" t="s">
        <v>229</v>
      </c>
      <c r="B56" s="20">
        <f t="shared" si="9"/>
        <v>2.8700823646307185</v>
      </c>
      <c r="C56" s="20">
        <f t="shared" si="10"/>
        <v>2.8137746112041713</v>
      </c>
      <c r="D56" s="20">
        <f t="shared" si="10"/>
        <v>2.7569513859570542</v>
      </c>
      <c r="E56" s="20">
        <f t="shared" si="10"/>
        <v>2.614072243092882</v>
      </c>
      <c r="F56" s="20">
        <f t="shared" si="10"/>
        <v>2.6702916428008847</v>
      </c>
      <c r="G56" s="20">
        <f t="shared" si="10"/>
        <v>2.4315860346775029</v>
      </c>
      <c r="H56" s="20">
        <f t="shared" si="10"/>
        <v>2.9705743548631416</v>
      </c>
      <c r="I56" s="20">
        <f t="shared" si="10"/>
        <v>3.3884521929552562</v>
      </c>
      <c r="J56" s="20">
        <f t="shared" si="10"/>
        <v>3.7484626348579888</v>
      </c>
      <c r="K56" s="20">
        <f t="shared" si="10"/>
        <v>3.2484969612046335</v>
      </c>
      <c r="L56" s="20">
        <f t="shared" si="10"/>
        <v>3.771443805351244</v>
      </c>
      <c r="M56" s="20">
        <f t="shared" si="10"/>
        <v>4.2408476563725879</v>
      </c>
      <c r="N56" s="20">
        <f t="shared" si="10"/>
        <v>4.3800574934383425</v>
      </c>
      <c r="O56" s="20">
        <f t="shared" si="10"/>
        <v>4.1390097302155242</v>
      </c>
      <c r="P56" s="20">
        <f t="shared" si="10"/>
        <v>4.5571831446878832</v>
      </c>
      <c r="Q56" s="20">
        <f t="shared" si="10"/>
        <v>4.0605087042383987</v>
      </c>
    </row>
    <row r="57" spans="1:17" ht="15" customHeight="1" x14ac:dyDescent="0.15">
      <c r="A57" s="4" t="s">
        <v>230</v>
      </c>
      <c r="B57" s="20">
        <f t="shared" si="9"/>
        <v>0.45315963912851687</v>
      </c>
      <c r="C57" s="20">
        <f t="shared" si="10"/>
        <v>0.40722698171826627</v>
      </c>
      <c r="D57" s="20">
        <f t="shared" si="10"/>
        <v>0.42662568523019107</v>
      </c>
      <c r="E57" s="20">
        <f t="shared" si="10"/>
        <v>0.35808170822727364</v>
      </c>
      <c r="F57" s="20">
        <f t="shared" si="10"/>
        <v>0.47593205974916103</v>
      </c>
      <c r="G57" s="20">
        <f t="shared" si="10"/>
        <v>0.48042602062517259</v>
      </c>
      <c r="H57" s="20">
        <f t="shared" si="10"/>
        <v>0.45667743785965881</v>
      </c>
      <c r="I57" s="20">
        <f t="shared" si="10"/>
        <v>0.38236567992393433</v>
      </c>
      <c r="J57" s="20">
        <f t="shared" si="10"/>
        <v>0.4142336115282737</v>
      </c>
      <c r="K57" s="20">
        <f t="shared" si="10"/>
        <v>0.38019462855034042</v>
      </c>
      <c r="L57" s="20">
        <f t="shared" si="10"/>
        <v>0.39271660828944494</v>
      </c>
      <c r="M57" s="20">
        <f t="shared" si="10"/>
        <v>0.45616945031402351</v>
      </c>
      <c r="N57" s="20">
        <f t="shared" si="10"/>
        <v>0.45747769382624626</v>
      </c>
      <c r="O57" s="20">
        <f t="shared" si="10"/>
        <v>0.41718467248114627</v>
      </c>
      <c r="P57" s="20">
        <f t="shared" si="10"/>
        <v>0.44607680060692889</v>
      </c>
      <c r="Q57" s="20">
        <f t="shared" si="10"/>
        <v>0.4405579114648705</v>
      </c>
    </row>
    <row r="58" spans="1:17" ht="15" customHeight="1" x14ac:dyDescent="0.15">
      <c r="A58" s="3" t="s">
        <v>231</v>
      </c>
      <c r="B58" s="20">
        <f t="shared" si="9"/>
        <v>7.3936241507268337</v>
      </c>
      <c r="C58" s="20">
        <f t="shared" si="10"/>
        <v>4.4956998781345874</v>
      </c>
      <c r="D58" s="20">
        <f t="shared" si="10"/>
        <v>4.3763839456419946</v>
      </c>
      <c r="E58" s="20">
        <f t="shared" si="10"/>
        <v>6.8355070271370293</v>
      </c>
      <c r="F58" s="20">
        <f t="shared" si="10"/>
        <v>7.3145433466267118</v>
      </c>
      <c r="G58" s="20">
        <f t="shared" si="10"/>
        <v>6.045088535588663</v>
      </c>
      <c r="H58" s="20">
        <f t="shared" si="10"/>
        <v>4.9556200964321633</v>
      </c>
      <c r="I58" s="20">
        <f t="shared" si="10"/>
        <v>5.3628664083940691</v>
      </c>
      <c r="J58" s="20">
        <f t="shared" si="10"/>
        <v>4.4401760508780237</v>
      </c>
      <c r="K58" s="20">
        <f t="shared" si="10"/>
        <v>5.1692854666407975</v>
      </c>
      <c r="L58" s="20">
        <f t="shared" si="10"/>
        <v>9.5954398595369259</v>
      </c>
      <c r="M58" s="20">
        <f t="shared" si="10"/>
        <v>5.5352444439583186</v>
      </c>
      <c r="N58" s="20">
        <f t="shared" si="10"/>
        <v>5.0374235050062373</v>
      </c>
      <c r="O58" s="20">
        <f t="shared" si="10"/>
        <v>6.4222967785146317</v>
      </c>
      <c r="P58" s="20">
        <f t="shared" si="10"/>
        <v>5.8329928032692759</v>
      </c>
      <c r="Q58" s="20">
        <f t="shared" si="10"/>
        <v>5.6407987249968006</v>
      </c>
    </row>
    <row r="59" spans="1:17" ht="15" customHeight="1" x14ac:dyDescent="0.15">
      <c r="A59" s="3" t="s">
        <v>232</v>
      </c>
      <c r="B59" s="20">
        <f t="shared" si="9"/>
        <v>3.2281221506047562</v>
      </c>
      <c r="C59" s="20">
        <f t="shared" si="10"/>
        <v>4.1303919079251914</v>
      </c>
      <c r="D59" s="20">
        <f t="shared" si="10"/>
        <v>4.2491219260433768</v>
      </c>
      <c r="E59" s="20">
        <f t="shared" si="10"/>
        <v>5.4628676954118891</v>
      </c>
      <c r="F59" s="20">
        <f t="shared" si="10"/>
        <v>4.8558138071041217</v>
      </c>
      <c r="G59" s="20">
        <f t="shared" si="10"/>
        <v>5.3488939141614908</v>
      </c>
      <c r="H59" s="20">
        <f t="shared" si="10"/>
        <v>5.2677203806319763</v>
      </c>
      <c r="I59" s="20">
        <f t="shared" si="10"/>
        <v>4.578431551719782</v>
      </c>
      <c r="J59" s="20">
        <f t="shared" si="10"/>
        <v>5.0390103085775948</v>
      </c>
      <c r="K59" s="20">
        <f t="shared" si="10"/>
        <v>9.6878126108732427</v>
      </c>
      <c r="L59" s="20">
        <f t="shared" si="10"/>
        <v>5.1463420249966276</v>
      </c>
      <c r="M59" s="20">
        <f t="shared" si="10"/>
        <v>4.1943975951462136</v>
      </c>
      <c r="N59" s="20">
        <f t="shared" si="10"/>
        <v>4.9435619633239263</v>
      </c>
      <c r="O59" s="20">
        <f t="shared" si="10"/>
        <v>4.7207424513889675</v>
      </c>
      <c r="P59" s="20">
        <f t="shared" si="10"/>
        <v>4.6652735997884376</v>
      </c>
      <c r="Q59" s="20">
        <f t="shared" si="10"/>
        <v>4.8295509654062982</v>
      </c>
    </row>
    <row r="60" spans="1:17" ht="15" customHeight="1" x14ac:dyDescent="0.15">
      <c r="A60" s="3" t="s">
        <v>233</v>
      </c>
      <c r="B60" s="20">
        <f t="shared" si="9"/>
        <v>3.1773655525931108</v>
      </c>
      <c r="C60" s="20">
        <f t="shared" si="10"/>
        <v>2.8599575909324253</v>
      </c>
      <c r="D60" s="20">
        <f t="shared" si="10"/>
        <v>1.6962848882935082</v>
      </c>
      <c r="E60" s="20">
        <f t="shared" si="10"/>
        <v>1.2727055248825112</v>
      </c>
      <c r="F60" s="20">
        <f t="shared" si="10"/>
        <v>1.4347064705527515</v>
      </c>
      <c r="G60" s="20">
        <f t="shared" si="10"/>
        <v>1.3253162359600734</v>
      </c>
      <c r="H60" s="20">
        <f t="shared" si="10"/>
        <v>0.59310647294195751</v>
      </c>
      <c r="I60" s="20">
        <f t="shared" si="10"/>
        <v>0.65785511907932637</v>
      </c>
      <c r="J60" s="20">
        <f t="shared" si="10"/>
        <v>3.3697450788384211</v>
      </c>
      <c r="K60" s="20">
        <f t="shared" si="10"/>
        <v>0.7664490817298838</v>
      </c>
      <c r="L60" s="20">
        <f t="shared" si="10"/>
        <v>0.17546466930114216</v>
      </c>
      <c r="M60" s="20">
        <f t="shared" si="10"/>
        <v>0.28734842013058154</v>
      </c>
      <c r="N60" s="20">
        <f t="shared" si="10"/>
        <v>0.30499594275916603</v>
      </c>
      <c r="O60" s="20">
        <f t="shared" si="10"/>
        <v>0.16034064190504543</v>
      </c>
      <c r="P60" s="20">
        <f t="shared" si="10"/>
        <v>0.18284295831888572</v>
      </c>
      <c r="Q60" s="20">
        <f t="shared" si="10"/>
        <v>0.19688629710168634</v>
      </c>
    </row>
    <row r="61" spans="1:17" ht="15" customHeight="1" x14ac:dyDescent="0.15">
      <c r="A61" s="3" t="s">
        <v>115</v>
      </c>
      <c r="B61" s="20">
        <f t="shared" si="9"/>
        <v>1.3214586638290964E-2</v>
      </c>
      <c r="C61" s="20">
        <f t="shared" ref="C61:Q67" si="11">+C25/C$32*100</f>
        <v>5.6200302249285281E-2</v>
      </c>
      <c r="D61" s="20">
        <f t="shared" si="11"/>
        <v>3.6405650690936775E-4</v>
      </c>
      <c r="E61" s="20">
        <f t="shared" si="11"/>
        <v>3.7128786554399898E-2</v>
      </c>
      <c r="F61" s="20">
        <f t="shared" si="11"/>
        <v>3.4209362897368831E-4</v>
      </c>
      <c r="G61" s="20">
        <f t="shared" si="11"/>
        <v>0</v>
      </c>
      <c r="H61" s="20">
        <f t="shared" si="11"/>
        <v>3.2811215748508593E-2</v>
      </c>
      <c r="I61" s="20">
        <f t="shared" si="11"/>
        <v>9.9865670686359771E-4</v>
      </c>
      <c r="J61" s="20">
        <f t="shared" si="11"/>
        <v>1.0620829996622576E-2</v>
      </c>
      <c r="K61" s="20">
        <f t="shared" si="11"/>
        <v>6.1565707408447832E-3</v>
      </c>
      <c r="L61" s="20">
        <f t="shared" si="11"/>
        <v>1.9221478047697238</v>
      </c>
      <c r="M61" s="20">
        <f t="shared" si="11"/>
        <v>2.0546792047757695E-3</v>
      </c>
      <c r="N61" s="20">
        <f t="shared" si="11"/>
        <v>4.3805657298967605E-2</v>
      </c>
      <c r="O61" s="20">
        <f t="shared" si="11"/>
        <v>2.7017104496820845E-3</v>
      </c>
      <c r="P61" s="20">
        <f t="shared" si="11"/>
        <v>4.1496606773230894E-3</v>
      </c>
      <c r="Q61" s="20">
        <f t="shared" si="11"/>
        <v>3.4319945684955526E-3</v>
      </c>
    </row>
    <row r="62" spans="1:17" ht="15" customHeight="1" x14ac:dyDescent="0.15">
      <c r="A62" s="3" t="s">
        <v>234</v>
      </c>
      <c r="B62" s="20">
        <f t="shared" si="9"/>
        <v>0.85841954802338105</v>
      </c>
      <c r="C62" s="20">
        <f t="shared" si="11"/>
        <v>0.13358832263657849</v>
      </c>
      <c r="D62" s="20">
        <f t="shared" si="11"/>
        <v>0.4798143408896498</v>
      </c>
      <c r="E62" s="20">
        <f t="shared" si="11"/>
        <v>1.0054107358481681</v>
      </c>
      <c r="F62" s="20">
        <f t="shared" si="11"/>
        <v>2.1959104075030709</v>
      </c>
      <c r="G62" s="20">
        <f t="shared" si="11"/>
        <v>5.7284316968567666</v>
      </c>
      <c r="H62" s="20">
        <f t="shared" si="11"/>
        <v>5.1871360347536397</v>
      </c>
      <c r="I62" s="20">
        <f t="shared" si="11"/>
        <v>4.9817590359207831</v>
      </c>
      <c r="J62" s="20">
        <f t="shared" si="11"/>
        <v>1.4736401620313824</v>
      </c>
      <c r="K62" s="20">
        <f t="shared" si="11"/>
        <v>4.7679474151461845</v>
      </c>
      <c r="L62" s="20">
        <f t="shared" si="11"/>
        <v>1.8399052821887092</v>
      </c>
      <c r="M62" s="20">
        <f t="shared" si="11"/>
        <v>1.0199591129060535</v>
      </c>
      <c r="N62" s="20">
        <f t="shared" si="11"/>
        <v>2.0424617503404101</v>
      </c>
      <c r="O62" s="20">
        <f t="shared" si="11"/>
        <v>5.33230077448321</v>
      </c>
      <c r="P62" s="20">
        <f t="shared" si="11"/>
        <v>4.3775051818008546</v>
      </c>
      <c r="Q62" s="20">
        <f t="shared" si="11"/>
        <v>9.9217011673946747</v>
      </c>
    </row>
    <row r="63" spans="1:17" ht="15" customHeight="1" x14ac:dyDescent="0.15">
      <c r="A63" s="3" t="s">
        <v>235</v>
      </c>
      <c r="B63" s="20">
        <f t="shared" si="9"/>
        <v>4.4766362961904864</v>
      </c>
      <c r="C63" s="20">
        <f t="shared" si="11"/>
        <v>4.7842804427512418</v>
      </c>
      <c r="D63" s="20">
        <f t="shared" si="11"/>
        <v>5.8531791659198449</v>
      </c>
      <c r="E63" s="20">
        <f t="shared" si="11"/>
        <v>4.9823800634653281</v>
      </c>
      <c r="F63" s="20">
        <f t="shared" si="11"/>
        <v>3.3568279436672142</v>
      </c>
      <c r="G63" s="20">
        <f t="shared" si="11"/>
        <v>1.3294302551661881</v>
      </c>
      <c r="H63" s="20">
        <f t="shared" si="11"/>
        <v>2.5345789199969593</v>
      </c>
      <c r="I63" s="20">
        <f t="shared" si="11"/>
        <v>3.4505386804209657</v>
      </c>
      <c r="J63" s="20">
        <f t="shared" si="11"/>
        <v>2.7740864493078403</v>
      </c>
      <c r="K63" s="20">
        <f t="shared" si="11"/>
        <v>3.2892974350143178</v>
      </c>
      <c r="L63" s="20">
        <f t="shared" si="11"/>
        <v>4.5141668548933254</v>
      </c>
      <c r="M63" s="20">
        <f t="shared" si="11"/>
        <v>5.5233150378290974</v>
      </c>
      <c r="N63" s="20">
        <f t="shared" si="11"/>
        <v>4.5971501559745249</v>
      </c>
      <c r="O63" s="20">
        <f t="shared" si="11"/>
        <v>4.8477228425240257</v>
      </c>
      <c r="P63" s="20">
        <f t="shared" si="11"/>
        <v>2.9936167903242108</v>
      </c>
      <c r="Q63" s="20">
        <f t="shared" si="11"/>
        <v>3.6275608676862787</v>
      </c>
    </row>
    <row r="64" spans="1:17" ht="15" customHeight="1" x14ac:dyDescent="0.15">
      <c r="A64" s="3" t="s">
        <v>236</v>
      </c>
      <c r="B64" s="20">
        <f t="shared" si="9"/>
        <v>6.0842348093607095</v>
      </c>
      <c r="C64" s="20">
        <f t="shared" si="11"/>
        <v>6.6887848507334873</v>
      </c>
      <c r="D64" s="20">
        <f t="shared" si="11"/>
        <v>6.7405062254269437</v>
      </c>
      <c r="E64" s="20">
        <f t="shared" si="11"/>
        <v>5.5962390595917029</v>
      </c>
      <c r="F64" s="20">
        <f t="shared" si="11"/>
        <v>6.1654736531460239</v>
      </c>
      <c r="G64" s="20">
        <f t="shared" si="11"/>
        <v>5.9213892318167316</v>
      </c>
      <c r="H64" s="20">
        <f t="shared" si="11"/>
        <v>6.7521216552383381</v>
      </c>
      <c r="I64" s="20">
        <f t="shared" si="11"/>
        <v>5.9060857240925229</v>
      </c>
      <c r="J64" s="20">
        <f t="shared" si="11"/>
        <v>7.1912152990931943</v>
      </c>
      <c r="K64" s="20">
        <f t="shared" si="11"/>
        <v>5.8807299863517617</v>
      </c>
      <c r="L64" s="20">
        <f t="shared" si="11"/>
        <v>6.3942419578058951</v>
      </c>
      <c r="M64" s="20">
        <f t="shared" si="11"/>
        <v>5.9774809203613497</v>
      </c>
      <c r="N64" s="20">
        <f t="shared" si="11"/>
        <v>6.6656076604859349</v>
      </c>
      <c r="O64" s="20">
        <f t="shared" si="11"/>
        <v>5.8902733938758525</v>
      </c>
      <c r="P64" s="20">
        <f t="shared" si="11"/>
        <v>6.161050440883864</v>
      </c>
      <c r="Q64" s="20">
        <f t="shared" si="11"/>
        <v>5.8861346845520641</v>
      </c>
    </row>
    <row r="65" spans="1:17" ht="15" customHeight="1" x14ac:dyDescent="0.15">
      <c r="A65" s="3" t="s">
        <v>237</v>
      </c>
      <c r="B65" s="20">
        <f t="shared" si="9"/>
        <v>10.206695013003783</v>
      </c>
      <c r="C65" s="20">
        <f t="shared" si="11"/>
        <v>8.1591932716263074</v>
      </c>
      <c r="D65" s="20">
        <f t="shared" si="11"/>
        <v>3.8019634538234972</v>
      </c>
      <c r="E65" s="20">
        <f t="shared" si="11"/>
        <v>6.9007584339445867</v>
      </c>
      <c r="F65" s="20">
        <f t="shared" si="11"/>
        <v>6.959324725421399</v>
      </c>
      <c r="G65" s="20">
        <f t="shared" si="11"/>
        <v>8.7152542369101997</v>
      </c>
      <c r="H65" s="20">
        <f t="shared" si="11"/>
        <v>7.8418805638935538</v>
      </c>
      <c r="I65" s="20">
        <f t="shared" si="11"/>
        <v>12.835734653317823</v>
      </c>
      <c r="J65" s="20">
        <f t="shared" si="11"/>
        <v>7.3028827056776837</v>
      </c>
      <c r="K65" s="20">
        <f t="shared" si="11"/>
        <v>12.381743269944694</v>
      </c>
      <c r="L65" s="20">
        <f t="shared" si="11"/>
        <v>5.7191092461184558</v>
      </c>
      <c r="M65" s="20">
        <f t="shared" si="11"/>
        <v>6.9531979855148185</v>
      </c>
      <c r="N65" s="20">
        <f t="shared" si="11"/>
        <v>6.3540370843923384</v>
      </c>
      <c r="O65" s="20">
        <f t="shared" si="11"/>
        <v>9.3880273434454899</v>
      </c>
      <c r="P65" s="20">
        <f t="shared" si="11"/>
        <v>7.9687551650967121</v>
      </c>
      <c r="Q65" s="20">
        <f t="shared" si="11"/>
        <v>4.5855579602474021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0.31683677088613943</v>
      </c>
      <c r="O66" s="20">
        <f t="shared" si="11"/>
        <v>0.3160894439153743</v>
      </c>
      <c r="P66" s="20">
        <f t="shared" si="11"/>
        <v>0.39386609818659829</v>
      </c>
      <c r="Q66" s="20">
        <f t="shared" si="11"/>
        <v>0.39944284609914787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1.4825365627470894</v>
      </c>
      <c r="O67" s="20">
        <f t="shared" si="11"/>
        <v>3.1587586996678283</v>
      </c>
      <c r="P67" s="20">
        <f t="shared" si="11"/>
        <v>5.7966305224188348</v>
      </c>
      <c r="Q67" s="20">
        <f t="shared" si="11"/>
        <v>3.9576980843386838</v>
      </c>
    </row>
    <row r="68" spans="1:17" ht="15" customHeight="1" x14ac:dyDescent="0.15">
      <c r="A68" s="3" t="s">
        <v>0</v>
      </c>
      <c r="B68" s="21">
        <f t="shared" ref="B68:P68" si="12">SUM(B40:B65)-B52-B53</f>
        <v>100.00000000000001</v>
      </c>
      <c r="C68" s="21">
        <f t="shared" si="12"/>
        <v>100</v>
      </c>
      <c r="D68" s="21">
        <f t="shared" si="12"/>
        <v>100</v>
      </c>
      <c r="E68" s="21">
        <f t="shared" si="12"/>
        <v>100.00000000000001</v>
      </c>
      <c r="F68" s="21">
        <f t="shared" si="12"/>
        <v>100</v>
      </c>
      <c r="G68" s="21">
        <f t="shared" si="12"/>
        <v>100</v>
      </c>
      <c r="H68" s="21">
        <f t="shared" si="12"/>
        <v>99.999999999999972</v>
      </c>
      <c r="I68" s="21">
        <f t="shared" si="12"/>
        <v>100.00000000000003</v>
      </c>
      <c r="J68" s="21">
        <f t="shared" si="12"/>
        <v>100</v>
      </c>
      <c r="K68" s="21">
        <f t="shared" si="12"/>
        <v>100</v>
      </c>
      <c r="L68" s="21">
        <f t="shared" si="12"/>
        <v>99.999999999999986</v>
      </c>
      <c r="M68" s="21">
        <f t="shared" si="12"/>
        <v>100.00000000000001</v>
      </c>
      <c r="N68" s="21">
        <f t="shared" si="12"/>
        <v>99.999999999999972</v>
      </c>
      <c r="O68" s="21">
        <f t="shared" si="12"/>
        <v>100.00000000000001</v>
      </c>
      <c r="P68" s="21">
        <f t="shared" si="12"/>
        <v>100.00000000000003</v>
      </c>
      <c r="Q68" s="21">
        <f>SUM(Q40:Q65)-Q52-Q53</f>
        <v>100</v>
      </c>
    </row>
    <row r="69" spans="1:17" ht="15" customHeight="1" x14ac:dyDescent="0.15">
      <c r="A69" s="3" t="s">
        <v>240</v>
      </c>
      <c r="B69" s="20">
        <f>+B33/$B$32*100</f>
        <v>60.986739476941487</v>
      </c>
      <c r="C69" s="20">
        <f t="shared" ref="C69:P72" si="13">+C33/C$32*100</f>
        <v>65.22856431109048</v>
      </c>
      <c r="D69" s="20">
        <f t="shared" si="13"/>
        <v>69.357181785185062</v>
      </c>
      <c r="E69" s="20">
        <f t="shared" si="13"/>
        <v>64.571809292263623</v>
      </c>
      <c r="F69" s="20">
        <f t="shared" si="13"/>
        <v>63.969547281273599</v>
      </c>
      <c r="G69" s="20">
        <f t="shared" si="13"/>
        <v>62.357761130679648</v>
      </c>
      <c r="H69" s="20">
        <f t="shared" si="13"/>
        <v>63.097149088148974</v>
      </c>
      <c r="I69" s="20">
        <f t="shared" si="13"/>
        <v>57.909146407167725</v>
      </c>
      <c r="J69" s="20">
        <f t="shared" si="13"/>
        <v>63.620853362448571</v>
      </c>
      <c r="K69" s="20">
        <f t="shared" si="13"/>
        <v>53.907716170831122</v>
      </c>
      <c r="L69" s="20">
        <f t="shared" si="13"/>
        <v>59.949880013830139</v>
      </c>
      <c r="M69" s="20">
        <f t="shared" si="13"/>
        <v>65.645538805887909</v>
      </c>
      <c r="N69" s="20">
        <f t="shared" si="13"/>
        <v>64.906283359776054</v>
      </c>
      <c r="O69" s="20">
        <f t="shared" si="13"/>
        <v>58.427254257009345</v>
      </c>
      <c r="P69" s="20">
        <f t="shared" si="13"/>
        <v>62.613350794730351</v>
      </c>
      <c r="Q69" s="20">
        <f>+Q33/Q$32*100</f>
        <v>60.595663405124</v>
      </c>
    </row>
    <row r="70" spans="1:17" ht="15" customHeight="1" x14ac:dyDescent="0.15">
      <c r="A70" s="3" t="s">
        <v>151</v>
      </c>
      <c r="B70" s="20">
        <f>+B34/$B$32*100</f>
        <v>39.013260523058506</v>
      </c>
      <c r="C70" s="20">
        <f t="shared" si="13"/>
        <v>34.771435688909527</v>
      </c>
      <c r="D70" s="20">
        <f t="shared" si="13"/>
        <v>30.642818214814938</v>
      </c>
      <c r="E70" s="20">
        <f t="shared" si="13"/>
        <v>35.428190707736377</v>
      </c>
      <c r="F70" s="20">
        <f t="shared" si="13"/>
        <v>36.030452718726394</v>
      </c>
      <c r="G70" s="20">
        <f t="shared" si="13"/>
        <v>37.642238869320352</v>
      </c>
      <c r="H70" s="20">
        <f t="shared" si="13"/>
        <v>36.902850911851026</v>
      </c>
      <c r="I70" s="20">
        <f t="shared" si="13"/>
        <v>42.090853592832282</v>
      </c>
      <c r="J70" s="20">
        <f t="shared" si="13"/>
        <v>36.379146637551429</v>
      </c>
      <c r="K70" s="20">
        <f t="shared" si="13"/>
        <v>46.092283829168885</v>
      </c>
      <c r="L70" s="20">
        <f t="shared" si="13"/>
        <v>40.050119986169861</v>
      </c>
      <c r="M70" s="20">
        <f t="shared" si="13"/>
        <v>34.354461194112083</v>
      </c>
      <c r="N70" s="20">
        <f t="shared" si="13"/>
        <v>35.093716640223953</v>
      </c>
      <c r="O70" s="20">
        <f t="shared" si="13"/>
        <v>41.572745742990662</v>
      </c>
      <c r="P70" s="20">
        <f t="shared" si="13"/>
        <v>37.386649205269649</v>
      </c>
      <c r="Q70" s="20">
        <f>+Q34/Q$32*100</f>
        <v>39.404336594876</v>
      </c>
    </row>
    <row r="71" spans="1:17" ht="15" customHeight="1" x14ac:dyDescent="0.15">
      <c r="A71" s="3" t="s">
        <v>241</v>
      </c>
      <c r="B71" s="20">
        <f>+B35/$B$32*100</f>
        <v>56.866771166778783</v>
      </c>
      <c r="C71" s="20">
        <f t="shared" si="13"/>
        <v>55.892551844448512</v>
      </c>
      <c r="D71" s="20">
        <f t="shared" si="13"/>
        <v>59.067658566935243</v>
      </c>
      <c r="E71" s="20">
        <f t="shared" si="13"/>
        <v>54.484719014647467</v>
      </c>
      <c r="F71" s="20">
        <f t="shared" si="13"/>
        <v>54.610926082803303</v>
      </c>
      <c r="G71" s="20">
        <f t="shared" si="13"/>
        <v>52.376202862844515</v>
      </c>
      <c r="H71" s="20">
        <f t="shared" si="13"/>
        <v>54.135465479046488</v>
      </c>
      <c r="I71" s="20">
        <f t="shared" si="13"/>
        <v>51.755343886937681</v>
      </c>
      <c r="J71" s="20">
        <f t="shared" si="13"/>
        <v>54.79452942288534</v>
      </c>
      <c r="K71" s="20">
        <f t="shared" si="13"/>
        <v>46.969586364638204</v>
      </c>
      <c r="L71" s="20">
        <f t="shared" si="13"/>
        <v>49.12217238999397</v>
      </c>
      <c r="M71" s="20">
        <f t="shared" si="13"/>
        <v>48.558795872118807</v>
      </c>
      <c r="N71" s="20">
        <f t="shared" si="13"/>
        <v>50.732628261580437</v>
      </c>
      <c r="O71" s="20">
        <f t="shared" si="13"/>
        <v>50.291122649325025</v>
      </c>
      <c r="P71" s="20">
        <f t="shared" si="13"/>
        <v>50.261545844724388</v>
      </c>
      <c r="Q71" s="20">
        <f>+Q35/Q$32*100</f>
        <v>56.155339649810301</v>
      </c>
    </row>
    <row r="72" spans="1:17" ht="15" customHeight="1" x14ac:dyDescent="0.15">
      <c r="A72" s="3" t="s">
        <v>242</v>
      </c>
      <c r="B72" s="20">
        <f>+B36/$B$32*100</f>
        <v>43.133228833221224</v>
      </c>
      <c r="C72" s="20">
        <f t="shared" si="13"/>
        <v>44.107448155551481</v>
      </c>
      <c r="D72" s="20">
        <f t="shared" si="13"/>
        <v>40.932341433064749</v>
      </c>
      <c r="E72" s="20">
        <f t="shared" si="13"/>
        <v>45.515280985352533</v>
      </c>
      <c r="F72" s="20">
        <f t="shared" si="13"/>
        <v>45.38907391719669</v>
      </c>
      <c r="G72" s="20">
        <f t="shared" si="13"/>
        <v>47.623797137155492</v>
      </c>
      <c r="H72" s="20">
        <f t="shared" si="13"/>
        <v>45.864534520953512</v>
      </c>
      <c r="I72" s="20">
        <f t="shared" si="13"/>
        <v>48.244656113062319</v>
      </c>
      <c r="J72" s="20">
        <f t="shared" si="13"/>
        <v>45.20547057711466</v>
      </c>
      <c r="K72" s="20">
        <f t="shared" si="13"/>
        <v>53.030413635361796</v>
      </c>
      <c r="L72" s="20">
        <f t="shared" si="13"/>
        <v>50.87782761000603</v>
      </c>
      <c r="M72" s="20">
        <f t="shared" si="13"/>
        <v>51.441204127881193</v>
      </c>
      <c r="N72" s="20">
        <f t="shared" si="13"/>
        <v>49.267371738419563</v>
      </c>
      <c r="O72" s="20">
        <f t="shared" si="13"/>
        <v>49.708877350674967</v>
      </c>
      <c r="P72" s="20">
        <f t="shared" si="13"/>
        <v>49.738454155275612</v>
      </c>
      <c r="Q72" s="20">
        <f>+Q36/Q$32*100</f>
        <v>43.844660350189706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Q554"/>
  <sheetViews>
    <sheetView topLeftCell="A13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[2]財政指標!$M$1</f>
        <v>今市市</v>
      </c>
      <c r="P1" s="23" t="str">
        <f>[2]財政指標!$M$1</f>
        <v>今市市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195</v>
      </c>
      <c r="D3" s="2" t="s">
        <v>196</v>
      </c>
      <c r="E3" s="2" t="s">
        <v>197</v>
      </c>
      <c r="F3" s="2" t="s">
        <v>198</v>
      </c>
      <c r="G3" s="2" t="s">
        <v>199</v>
      </c>
      <c r="H3" s="2" t="s">
        <v>200</v>
      </c>
      <c r="I3" s="2" t="s">
        <v>201</v>
      </c>
      <c r="J3" s="67" t="s">
        <v>203</v>
      </c>
      <c r="K3" s="67" t="s">
        <v>205</v>
      </c>
      <c r="L3" s="2" t="s">
        <v>207</v>
      </c>
      <c r="M3" s="2" t="s">
        <v>209</v>
      </c>
      <c r="N3" s="2" t="s">
        <v>210</v>
      </c>
      <c r="O3" s="2" t="s">
        <v>211</v>
      </c>
      <c r="P3" s="2" t="s">
        <v>212</v>
      </c>
      <c r="Q3" s="2" t="s">
        <v>213</v>
      </c>
    </row>
    <row r="4" spans="1:17" ht="15" customHeight="1" x14ac:dyDescent="0.15">
      <c r="A4" s="3" t="s">
        <v>214</v>
      </c>
      <c r="B4" s="12">
        <v>6976777</v>
      </c>
      <c r="C4" s="12">
        <v>7464401</v>
      </c>
      <c r="D4" s="12">
        <v>7736295</v>
      </c>
      <c r="E4" s="12">
        <v>8217475</v>
      </c>
      <c r="F4" s="12">
        <v>8324492</v>
      </c>
      <c r="G4" s="12">
        <v>7822960</v>
      </c>
      <c r="H4" s="12">
        <v>8182699</v>
      </c>
      <c r="I4" s="12">
        <v>8207810</v>
      </c>
      <c r="J4" s="6">
        <v>8567581</v>
      </c>
      <c r="K4" s="7">
        <v>8552444</v>
      </c>
      <c r="L4" s="7">
        <v>8657831</v>
      </c>
      <c r="M4" s="7">
        <v>8522107</v>
      </c>
      <c r="N4" s="7">
        <v>8459542</v>
      </c>
      <c r="O4" s="7">
        <v>8222169</v>
      </c>
      <c r="P4" s="7">
        <v>8034359</v>
      </c>
      <c r="Q4" s="7">
        <v>7889594</v>
      </c>
    </row>
    <row r="5" spans="1:17" ht="15" customHeight="1" x14ac:dyDescent="0.15">
      <c r="A5" s="3" t="s">
        <v>215</v>
      </c>
      <c r="B5" s="12">
        <v>410150</v>
      </c>
      <c r="C5" s="12">
        <v>438471</v>
      </c>
      <c r="D5" s="12">
        <v>432258</v>
      </c>
      <c r="E5" s="12">
        <v>439962</v>
      </c>
      <c r="F5" s="12">
        <v>474621</v>
      </c>
      <c r="G5" s="12">
        <v>479819</v>
      </c>
      <c r="H5" s="12">
        <v>495379</v>
      </c>
      <c r="I5" s="12">
        <v>519280</v>
      </c>
      <c r="J5" s="6">
        <v>349754</v>
      </c>
      <c r="K5" s="7">
        <v>260904</v>
      </c>
      <c r="L5" s="7">
        <v>266389</v>
      </c>
      <c r="M5" s="7">
        <v>275491</v>
      </c>
      <c r="N5" s="7">
        <v>275033</v>
      </c>
      <c r="O5" s="7">
        <v>278310</v>
      </c>
      <c r="P5" s="7">
        <v>292597</v>
      </c>
      <c r="Q5" s="7">
        <v>416438</v>
      </c>
    </row>
    <row r="6" spans="1:17" ht="15" customHeight="1" x14ac:dyDescent="0.15">
      <c r="A6" s="3" t="s">
        <v>216</v>
      </c>
      <c r="B6" s="12">
        <v>101726</v>
      </c>
      <c r="C6" s="12">
        <v>228530</v>
      </c>
      <c r="D6" s="12">
        <v>256815</v>
      </c>
      <c r="E6" s="12">
        <v>185370</v>
      </c>
      <c r="F6" s="12">
        <v>196395</v>
      </c>
      <c r="G6" s="12">
        <v>255001</v>
      </c>
      <c r="H6" s="12">
        <v>178972</v>
      </c>
      <c r="I6" s="12">
        <v>100756</v>
      </c>
      <c r="J6" s="6">
        <v>81377</v>
      </c>
      <c r="K6" s="7">
        <v>66216</v>
      </c>
      <c r="L6" s="7">
        <v>62721</v>
      </c>
      <c r="M6" s="7">
        <v>265825</v>
      </c>
      <c r="N6" s="7">
        <v>268309</v>
      </c>
      <c r="O6" s="7">
        <v>84798</v>
      </c>
      <c r="P6" s="7">
        <v>58193</v>
      </c>
      <c r="Q6" s="7">
        <v>57371</v>
      </c>
    </row>
    <row r="7" spans="1:17" ht="15" customHeight="1" x14ac:dyDescent="0.15">
      <c r="A7" s="3" t="s">
        <v>217</v>
      </c>
      <c r="B7" s="12"/>
      <c r="C7" s="12"/>
      <c r="D7" s="12"/>
      <c r="E7" s="12"/>
      <c r="F7" s="12"/>
      <c r="G7" s="68"/>
      <c r="H7" s="12"/>
      <c r="I7" s="12"/>
      <c r="J7" s="6"/>
      <c r="K7" s="7"/>
      <c r="L7" s="7"/>
      <c r="M7" s="7"/>
      <c r="N7" s="7"/>
      <c r="O7" s="7"/>
      <c r="P7" s="7"/>
      <c r="Q7" s="7">
        <v>8978</v>
      </c>
    </row>
    <row r="8" spans="1:17" ht="15" customHeight="1" x14ac:dyDescent="0.15">
      <c r="A8" s="3" t="s">
        <v>218</v>
      </c>
      <c r="B8" s="12"/>
      <c r="C8" s="12"/>
      <c r="D8" s="12"/>
      <c r="E8" s="12"/>
      <c r="F8" s="12"/>
      <c r="G8" s="68"/>
      <c r="H8" s="12"/>
      <c r="I8" s="12"/>
      <c r="J8" s="6"/>
      <c r="K8" s="7"/>
      <c r="L8" s="7"/>
      <c r="M8" s="7"/>
      <c r="N8" s="7"/>
      <c r="O8" s="7"/>
      <c r="P8" s="7"/>
      <c r="Q8" s="7">
        <v>10435</v>
      </c>
    </row>
    <row r="9" spans="1:17" ht="15" customHeight="1" x14ac:dyDescent="0.15">
      <c r="A9" s="3" t="s">
        <v>219</v>
      </c>
      <c r="B9" s="12"/>
      <c r="C9" s="12"/>
      <c r="D9" s="12"/>
      <c r="E9" s="12"/>
      <c r="F9" s="12"/>
      <c r="H9" s="12"/>
      <c r="I9" s="12"/>
      <c r="J9" s="6">
        <v>123811</v>
      </c>
      <c r="K9" s="7">
        <v>546106</v>
      </c>
      <c r="L9" s="7">
        <v>518125</v>
      </c>
      <c r="M9" s="7">
        <v>534324</v>
      </c>
      <c r="N9" s="7">
        <v>522022</v>
      </c>
      <c r="O9" s="7">
        <v>465605</v>
      </c>
      <c r="P9" s="7">
        <v>534755</v>
      </c>
      <c r="Q9" s="7">
        <v>590150</v>
      </c>
    </row>
    <row r="10" spans="1:17" ht="15" customHeight="1" x14ac:dyDescent="0.15">
      <c r="A10" s="3" t="s">
        <v>220</v>
      </c>
      <c r="B10" s="12">
        <v>169007</v>
      </c>
      <c r="C10" s="12">
        <v>201316</v>
      </c>
      <c r="D10" s="12">
        <v>228043</v>
      </c>
      <c r="E10" s="12">
        <v>258862</v>
      </c>
      <c r="F10" s="12">
        <v>230753</v>
      </c>
      <c r="G10" s="12">
        <v>205574</v>
      </c>
      <c r="H10" s="12">
        <v>195141</v>
      </c>
      <c r="I10" s="12">
        <v>185228</v>
      </c>
      <c r="J10" s="6">
        <v>189803</v>
      </c>
      <c r="K10" s="7">
        <v>177068</v>
      </c>
      <c r="L10" s="7">
        <v>159331</v>
      </c>
      <c r="M10" s="7">
        <v>131176</v>
      </c>
      <c r="N10" s="7">
        <v>131815</v>
      </c>
      <c r="O10" s="7">
        <v>116463</v>
      </c>
      <c r="P10" s="7">
        <v>119505</v>
      </c>
      <c r="Q10" s="7">
        <v>102485</v>
      </c>
    </row>
    <row r="11" spans="1:17" ht="15" customHeight="1" x14ac:dyDescent="0.15">
      <c r="A11" s="3" t="s">
        <v>221</v>
      </c>
      <c r="B11" s="12"/>
      <c r="C11" s="12"/>
      <c r="D11" s="12">
        <v>3102</v>
      </c>
      <c r="E11" s="12">
        <v>4503</v>
      </c>
      <c r="F11" s="12">
        <v>3605</v>
      </c>
      <c r="G11" s="12">
        <v>2700</v>
      </c>
      <c r="H11" s="12">
        <v>2411</v>
      </c>
      <c r="I11" s="12">
        <v>1781</v>
      </c>
      <c r="J11" s="6">
        <v>4747</v>
      </c>
      <c r="K11" s="7">
        <v>3072</v>
      </c>
      <c r="L11" s="7">
        <v>3381</v>
      </c>
      <c r="M11" s="7">
        <v>1340</v>
      </c>
      <c r="N11" s="7">
        <v>0</v>
      </c>
      <c r="O11" s="7">
        <v>0</v>
      </c>
      <c r="P11" s="7">
        <v>0</v>
      </c>
      <c r="Q11" s="7">
        <v>1</v>
      </c>
    </row>
    <row r="12" spans="1:17" ht="15" customHeight="1" x14ac:dyDescent="0.15">
      <c r="A12" s="3" t="s">
        <v>222</v>
      </c>
      <c r="B12" s="12">
        <v>256263</v>
      </c>
      <c r="C12" s="12">
        <v>265295</v>
      </c>
      <c r="D12" s="12">
        <v>277381</v>
      </c>
      <c r="E12" s="12">
        <v>256319</v>
      </c>
      <c r="F12" s="12">
        <v>219882</v>
      </c>
      <c r="G12" s="12">
        <v>241370</v>
      </c>
      <c r="H12" s="12">
        <v>259158</v>
      </c>
      <c r="I12" s="12">
        <v>257243</v>
      </c>
      <c r="J12" s="6">
        <v>218388</v>
      </c>
      <c r="K12" s="7">
        <v>192776</v>
      </c>
      <c r="L12" s="7">
        <v>190702</v>
      </c>
      <c r="M12" s="7">
        <v>181509</v>
      </c>
      <c r="N12" s="7">
        <v>186169</v>
      </c>
      <c r="O12" s="7">
        <v>165157</v>
      </c>
      <c r="P12" s="7">
        <v>186233</v>
      </c>
      <c r="Q12" s="7">
        <v>176632</v>
      </c>
    </row>
    <row r="13" spans="1:17" ht="15" customHeight="1" x14ac:dyDescent="0.15">
      <c r="A13" s="3" t="s">
        <v>223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/>
      <c r="N13" s="7"/>
      <c r="O13" s="7"/>
      <c r="P13" s="7">
        <v>0</v>
      </c>
      <c r="Q13" s="7">
        <v>1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187514</v>
      </c>
      <c r="M14" s="7">
        <v>252555</v>
      </c>
      <c r="N14" s="7">
        <v>263534</v>
      </c>
      <c r="O14" s="7">
        <v>252978</v>
      </c>
      <c r="P14" s="7">
        <v>231160</v>
      </c>
      <c r="Q14" s="7">
        <v>222349</v>
      </c>
    </row>
    <row r="15" spans="1:17" ht="15" customHeight="1" x14ac:dyDescent="0.15">
      <c r="A15" s="3" t="s">
        <v>224</v>
      </c>
      <c r="B15" s="12">
        <v>1650566</v>
      </c>
      <c r="C15" s="12">
        <v>1532730</v>
      </c>
      <c r="D15" s="12">
        <v>2198029</v>
      </c>
      <c r="E15" s="12">
        <v>2114891</v>
      </c>
      <c r="F15" s="12">
        <v>1971700</v>
      </c>
      <c r="G15" s="12">
        <v>2334339</v>
      </c>
      <c r="H15" s="12">
        <v>2762572</v>
      </c>
      <c r="I15" s="12">
        <v>2666335</v>
      </c>
      <c r="J15" s="6">
        <v>3011956</v>
      </c>
      <c r="K15" s="7">
        <v>3220783</v>
      </c>
      <c r="L15" s="7">
        <v>3634806</v>
      </c>
      <c r="M15" s="7">
        <v>3729497</v>
      </c>
      <c r="N15" s="7">
        <v>3277506</v>
      </c>
      <c r="O15" s="7">
        <v>3303716</v>
      </c>
      <c r="P15" s="7">
        <v>3184553</v>
      </c>
      <c r="Q15" s="7">
        <v>3066666</v>
      </c>
    </row>
    <row r="16" spans="1:17" ht="15" customHeight="1" x14ac:dyDescent="0.15">
      <c r="A16" s="3" t="s">
        <v>225</v>
      </c>
      <c r="B16" s="12">
        <v>1297499</v>
      </c>
      <c r="C16" s="12">
        <v>1140815</v>
      </c>
      <c r="D16" s="12">
        <v>1783171</v>
      </c>
      <c r="E16" s="12">
        <v>1682350</v>
      </c>
      <c r="G16" s="12"/>
      <c r="H16" s="12"/>
      <c r="I16" s="12"/>
      <c r="J16" s="6">
        <v>2537070</v>
      </c>
      <c r="K16" s="6">
        <v>2717954</v>
      </c>
      <c r="L16" s="6">
        <v>3088732</v>
      </c>
      <c r="M16" s="6">
        <v>3150452</v>
      </c>
      <c r="N16" s="6">
        <v>2726476</v>
      </c>
      <c r="O16" s="6">
        <v>2768584</v>
      </c>
      <c r="P16" s="6">
        <v>2682335</v>
      </c>
      <c r="Q16" s="6">
        <v>2600484</v>
      </c>
    </row>
    <row r="17" spans="1:17" ht="15" customHeight="1" x14ac:dyDescent="0.15">
      <c r="A17" s="3" t="s">
        <v>226</v>
      </c>
      <c r="B17" s="12">
        <v>353067</v>
      </c>
      <c r="C17" s="12">
        <v>391915</v>
      </c>
      <c r="D17" s="12">
        <v>414858</v>
      </c>
      <c r="E17" s="12">
        <v>432541</v>
      </c>
      <c r="G17" s="12"/>
      <c r="H17" s="12"/>
      <c r="I17" s="12"/>
      <c r="J17" s="6">
        <v>474886</v>
      </c>
      <c r="K17" s="6">
        <v>502829</v>
      </c>
      <c r="L17" s="6">
        <v>546074</v>
      </c>
      <c r="M17" s="6">
        <v>579045</v>
      </c>
      <c r="N17" s="6">
        <v>551030</v>
      </c>
      <c r="O17" s="6">
        <v>535132</v>
      </c>
      <c r="P17" s="6">
        <v>502218</v>
      </c>
      <c r="Q17" s="6">
        <v>466182</v>
      </c>
    </row>
    <row r="18" spans="1:17" ht="15" customHeight="1" x14ac:dyDescent="0.15">
      <c r="A18" s="3" t="s">
        <v>227</v>
      </c>
      <c r="B18" s="12">
        <v>9226</v>
      </c>
      <c r="C18" s="12">
        <v>11121</v>
      </c>
      <c r="D18" s="12">
        <v>13267</v>
      </c>
      <c r="E18" s="12">
        <v>13047</v>
      </c>
      <c r="F18" s="12">
        <v>13203</v>
      </c>
      <c r="G18" s="12">
        <v>13230</v>
      </c>
      <c r="H18" s="12">
        <v>13906</v>
      </c>
      <c r="I18" s="12">
        <v>13735</v>
      </c>
      <c r="J18" s="6">
        <v>12754</v>
      </c>
      <c r="K18" s="7">
        <v>12106</v>
      </c>
      <c r="L18" s="7">
        <v>11866</v>
      </c>
      <c r="M18" s="7">
        <v>9872</v>
      </c>
      <c r="N18" s="7">
        <v>9782</v>
      </c>
      <c r="O18" s="7">
        <v>9497</v>
      </c>
      <c r="P18" s="7">
        <v>10287</v>
      </c>
      <c r="Q18" s="7">
        <v>9812</v>
      </c>
    </row>
    <row r="19" spans="1:17" ht="15" customHeight="1" x14ac:dyDescent="0.15">
      <c r="A19" s="3" t="s">
        <v>228</v>
      </c>
      <c r="B19" s="12">
        <v>111194</v>
      </c>
      <c r="C19" s="12">
        <v>130847</v>
      </c>
      <c r="D19" s="12">
        <v>129962</v>
      </c>
      <c r="E19" s="12">
        <v>147227</v>
      </c>
      <c r="F19" s="12">
        <v>154679</v>
      </c>
      <c r="G19" s="12">
        <v>171057</v>
      </c>
      <c r="H19" s="12">
        <v>176246</v>
      </c>
      <c r="I19" s="12">
        <v>183069</v>
      </c>
      <c r="J19" s="6">
        <v>190432</v>
      </c>
      <c r="K19" s="7">
        <v>222081</v>
      </c>
      <c r="L19" s="7">
        <v>237732</v>
      </c>
      <c r="M19" s="7">
        <v>157351</v>
      </c>
      <c r="N19" s="7">
        <v>180442</v>
      </c>
      <c r="O19" s="7">
        <v>207273</v>
      </c>
      <c r="P19" s="7">
        <v>208812</v>
      </c>
      <c r="Q19" s="7">
        <v>213667</v>
      </c>
    </row>
    <row r="20" spans="1:17" ht="15" customHeight="1" x14ac:dyDescent="0.15">
      <c r="A20" s="3" t="s">
        <v>229</v>
      </c>
      <c r="B20" s="12">
        <v>116391</v>
      </c>
      <c r="C20" s="12">
        <v>123287</v>
      </c>
      <c r="D20" s="12">
        <v>117828</v>
      </c>
      <c r="E20" s="12">
        <v>133809</v>
      </c>
      <c r="F20" s="12">
        <v>204291</v>
      </c>
      <c r="G20" s="12">
        <v>328069</v>
      </c>
      <c r="H20" s="12">
        <v>352581</v>
      </c>
      <c r="I20" s="12">
        <v>283764</v>
      </c>
      <c r="J20" s="6">
        <v>293650</v>
      </c>
      <c r="K20" s="7">
        <v>286810</v>
      </c>
      <c r="L20" s="7">
        <v>298154</v>
      </c>
      <c r="M20" s="7">
        <v>300868</v>
      </c>
      <c r="N20" s="7">
        <v>292969</v>
      </c>
      <c r="O20" s="7">
        <v>279891</v>
      </c>
      <c r="P20" s="7">
        <v>267771</v>
      </c>
      <c r="Q20" s="7">
        <v>270605</v>
      </c>
    </row>
    <row r="21" spans="1:17" ht="15" customHeight="1" x14ac:dyDescent="0.15">
      <c r="A21" s="4" t="s">
        <v>230</v>
      </c>
      <c r="B21" s="12">
        <v>89482</v>
      </c>
      <c r="C21" s="12">
        <v>90598</v>
      </c>
      <c r="D21" s="12">
        <v>94745</v>
      </c>
      <c r="E21" s="12">
        <v>97544</v>
      </c>
      <c r="F21" s="12">
        <v>108901</v>
      </c>
      <c r="G21" s="12">
        <v>121593</v>
      </c>
      <c r="H21" s="12">
        <v>125201</v>
      </c>
      <c r="I21" s="12">
        <v>123997</v>
      </c>
      <c r="J21" s="6">
        <v>122036</v>
      </c>
      <c r="K21" s="8">
        <v>123428</v>
      </c>
      <c r="L21" s="8">
        <v>116785</v>
      </c>
      <c r="M21" s="8">
        <v>123155</v>
      </c>
      <c r="N21" s="8">
        <v>118893</v>
      </c>
      <c r="O21" s="8">
        <v>119337</v>
      </c>
      <c r="P21" s="8">
        <v>111733</v>
      </c>
      <c r="Q21" s="8">
        <v>106118</v>
      </c>
    </row>
    <row r="22" spans="1:17" ht="15" customHeight="1" x14ac:dyDescent="0.15">
      <c r="A22" s="3" t="s">
        <v>231</v>
      </c>
      <c r="B22" s="12">
        <v>1220467</v>
      </c>
      <c r="C22" s="12">
        <v>1281629</v>
      </c>
      <c r="D22" s="12">
        <v>1551614</v>
      </c>
      <c r="E22" s="12">
        <v>1583477</v>
      </c>
      <c r="F22" s="12">
        <v>1702282</v>
      </c>
      <c r="G22" s="12">
        <v>1824579</v>
      </c>
      <c r="H22" s="12">
        <v>1942026</v>
      </c>
      <c r="I22" s="12">
        <v>1714323</v>
      </c>
      <c r="J22" s="6">
        <v>1790661</v>
      </c>
      <c r="K22" s="7">
        <v>2343932</v>
      </c>
      <c r="L22" s="7">
        <v>2341040</v>
      </c>
      <c r="M22" s="7">
        <v>1596501</v>
      </c>
      <c r="N22" s="7">
        <v>1759165</v>
      </c>
      <c r="O22" s="7">
        <v>1783289</v>
      </c>
      <c r="P22" s="7">
        <v>1838211</v>
      </c>
      <c r="Q22" s="7">
        <v>1835207</v>
      </c>
    </row>
    <row r="23" spans="1:17" ht="15" customHeight="1" x14ac:dyDescent="0.15">
      <c r="A23" s="3" t="s">
        <v>232</v>
      </c>
      <c r="B23" s="12">
        <v>569332</v>
      </c>
      <c r="C23" s="12">
        <v>676142</v>
      </c>
      <c r="D23" s="12">
        <v>1038161</v>
      </c>
      <c r="E23" s="12">
        <v>668521</v>
      </c>
      <c r="F23" s="12">
        <v>661630</v>
      </c>
      <c r="G23" s="12">
        <v>739804</v>
      </c>
      <c r="H23" s="12">
        <v>752988</v>
      </c>
      <c r="I23" s="12">
        <v>871974</v>
      </c>
      <c r="J23" s="6">
        <v>1030994</v>
      </c>
      <c r="K23" s="7">
        <v>1415821</v>
      </c>
      <c r="L23" s="7">
        <v>1146872</v>
      </c>
      <c r="M23" s="7">
        <v>1197063</v>
      </c>
      <c r="N23" s="7">
        <v>1019464</v>
      </c>
      <c r="O23" s="7">
        <v>889969</v>
      </c>
      <c r="P23" s="7">
        <v>975589</v>
      </c>
      <c r="Q23" s="7">
        <v>851430</v>
      </c>
    </row>
    <row r="24" spans="1:17" ht="15" customHeight="1" x14ac:dyDescent="0.15">
      <c r="A24" s="3" t="s">
        <v>233</v>
      </c>
      <c r="B24" s="12">
        <v>103801</v>
      </c>
      <c r="C24" s="12">
        <v>207982</v>
      </c>
      <c r="D24" s="12">
        <v>439422</v>
      </c>
      <c r="E24" s="12">
        <v>263833</v>
      </c>
      <c r="F24" s="12">
        <v>198208</v>
      </c>
      <c r="G24" s="12">
        <v>273244</v>
      </c>
      <c r="H24" s="12">
        <v>548622</v>
      </c>
      <c r="I24" s="12">
        <v>106703</v>
      </c>
      <c r="J24" s="6">
        <v>424593</v>
      </c>
      <c r="K24" s="7">
        <v>49907</v>
      </c>
      <c r="L24" s="7">
        <v>81055</v>
      </c>
      <c r="M24" s="7">
        <v>152125</v>
      </c>
      <c r="N24" s="7">
        <v>31081</v>
      </c>
      <c r="O24" s="7">
        <v>37728</v>
      </c>
      <c r="P24" s="7">
        <v>25917</v>
      </c>
      <c r="Q24" s="7">
        <v>32371</v>
      </c>
    </row>
    <row r="25" spans="1:17" ht="15" customHeight="1" x14ac:dyDescent="0.15">
      <c r="A25" s="3" t="s">
        <v>115</v>
      </c>
      <c r="B25" s="12">
        <v>1326</v>
      </c>
      <c r="C25" s="12">
        <v>271</v>
      </c>
      <c r="D25" s="12">
        <v>1409</v>
      </c>
      <c r="E25" s="12">
        <v>5752</v>
      </c>
      <c r="F25" s="12">
        <v>549</v>
      </c>
      <c r="G25" s="12">
        <v>2746</v>
      </c>
      <c r="H25" s="12">
        <v>17497</v>
      </c>
      <c r="I25" s="12">
        <v>709</v>
      </c>
      <c r="J25" s="14">
        <v>4479</v>
      </c>
      <c r="K25" s="13">
        <v>4036</v>
      </c>
      <c r="L25" s="7">
        <v>6377</v>
      </c>
      <c r="M25" s="7">
        <v>16266</v>
      </c>
      <c r="N25" s="7">
        <v>5670</v>
      </c>
      <c r="O25" s="7">
        <v>1436</v>
      </c>
      <c r="P25" s="7">
        <v>1010</v>
      </c>
      <c r="Q25" s="7">
        <v>135</v>
      </c>
    </row>
    <row r="26" spans="1:17" ht="15" customHeight="1" x14ac:dyDescent="0.15">
      <c r="A26" s="3" t="s">
        <v>234</v>
      </c>
      <c r="B26" s="12">
        <v>38075</v>
      </c>
      <c r="C26" s="12">
        <v>207313</v>
      </c>
      <c r="D26" s="12">
        <v>425782</v>
      </c>
      <c r="E26" s="12">
        <v>854723</v>
      </c>
      <c r="F26" s="12">
        <v>481780</v>
      </c>
      <c r="G26" s="12">
        <v>878905</v>
      </c>
      <c r="H26" s="12">
        <v>324443</v>
      </c>
      <c r="I26" s="12">
        <v>135852</v>
      </c>
      <c r="J26" s="6">
        <v>144234</v>
      </c>
      <c r="K26" s="7">
        <v>124295</v>
      </c>
      <c r="L26" s="7">
        <v>127661</v>
      </c>
      <c r="M26" s="7">
        <v>107584</v>
      </c>
      <c r="N26" s="7">
        <v>156687</v>
      </c>
      <c r="O26" s="7">
        <v>281727</v>
      </c>
      <c r="P26" s="7">
        <v>80848</v>
      </c>
      <c r="Q26" s="7">
        <v>65673</v>
      </c>
    </row>
    <row r="27" spans="1:17" ht="15" customHeight="1" x14ac:dyDescent="0.15">
      <c r="A27" s="3" t="s">
        <v>235</v>
      </c>
      <c r="B27" s="12">
        <v>455018</v>
      </c>
      <c r="C27" s="12">
        <v>473614</v>
      </c>
      <c r="D27" s="12">
        <v>666566</v>
      </c>
      <c r="E27" s="12">
        <v>664508</v>
      </c>
      <c r="F27" s="12">
        <v>985848</v>
      </c>
      <c r="G27" s="12">
        <v>367474</v>
      </c>
      <c r="H27" s="12">
        <v>645892</v>
      </c>
      <c r="I27" s="12">
        <v>602847</v>
      </c>
      <c r="J27" s="6">
        <v>690239</v>
      </c>
      <c r="K27" s="7">
        <v>557790</v>
      </c>
      <c r="L27" s="7">
        <v>848353</v>
      </c>
      <c r="M27" s="7">
        <v>763625</v>
      </c>
      <c r="N27" s="7">
        <v>841314</v>
      </c>
      <c r="O27" s="7">
        <v>1034209</v>
      </c>
      <c r="P27" s="7">
        <v>765397</v>
      </c>
      <c r="Q27" s="7">
        <v>845502</v>
      </c>
    </row>
    <row r="28" spans="1:17" ht="15" customHeight="1" x14ac:dyDescent="0.15">
      <c r="A28" s="3" t="s">
        <v>236</v>
      </c>
      <c r="B28" s="12">
        <v>980740</v>
      </c>
      <c r="C28" s="12">
        <v>1230172</v>
      </c>
      <c r="D28" s="12">
        <v>1307701</v>
      </c>
      <c r="E28" s="12">
        <v>1484675</v>
      </c>
      <c r="F28" s="12">
        <v>1050050</v>
      </c>
      <c r="G28" s="12">
        <v>926953</v>
      </c>
      <c r="H28" s="12">
        <v>1243591</v>
      </c>
      <c r="I28" s="12">
        <v>908323</v>
      </c>
      <c r="J28" s="6">
        <v>904235</v>
      </c>
      <c r="K28" s="7">
        <v>925158</v>
      </c>
      <c r="L28" s="7">
        <v>862935</v>
      </c>
      <c r="M28" s="7">
        <v>811957</v>
      </c>
      <c r="N28" s="7">
        <v>789122</v>
      </c>
      <c r="O28" s="7">
        <v>537806</v>
      </c>
      <c r="P28" s="7">
        <v>611505</v>
      </c>
      <c r="Q28" s="7">
        <v>608070</v>
      </c>
    </row>
    <row r="29" spans="1:17" ht="15" customHeight="1" x14ac:dyDescent="0.15">
      <c r="A29" s="3" t="s">
        <v>237</v>
      </c>
      <c r="B29" s="12">
        <v>1227250</v>
      </c>
      <c r="C29" s="12">
        <v>1082225</v>
      </c>
      <c r="D29" s="12">
        <v>1267750</v>
      </c>
      <c r="E29" s="12">
        <v>1909100</v>
      </c>
      <c r="F29" s="12">
        <v>2277200</v>
      </c>
      <c r="G29" s="12">
        <v>2722800</v>
      </c>
      <c r="H29" s="12">
        <v>3083700</v>
      </c>
      <c r="I29" s="12">
        <v>2866500</v>
      </c>
      <c r="J29" s="6">
        <v>2893400</v>
      </c>
      <c r="K29" s="7">
        <v>2758100</v>
      </c>
      <c r="L29" s="7">
        <v>2015000</v>
      </c>
      <c r="M29" s="7">
        <v>2373700</v>
      </c>
      <c r="N29" s="7">
        <v>2745100</v>
      </c>
      <c r="O29" s="7">
        <v>2517465</v>
      </c>
      <c r="P29" s="7">
        <v>2826500</v>
      </c>
      <c r="Q29" s="7">
        <v>2106300</v>
      </c>
    </row>
    <row r="30" spans="1:17" ht="15" customHeight="1" x14ac:dyDescent="0.15">
      <c r="A30" s="3" t="s">
        <v>238</v>
      </c>
      <c r="B30" s="12"/>
      <c r="C30" s="70"/>
      <c r="D30" s="68"/>
      <c r="E30" s="12"/>
      <c r="F30" s="12"/>
      <c r="G30" s="12"/>
      <c r="H30" s="12"/>
      <c r="I30" s="12"/>
      <c r="J30" s="6"/>
      <c r="K30" s="7"/>
      <c r="L30" s="7"/>
      <c r="M30" s="7"/>
      <c r="N30" s="7">
        <v>101700</v>
      </c>
      <c r="O30" s="7">
        <v>96000</v>
      </c>
      <c r="P30" s="7">
        <v>87400</v>
      </c>
      <c r="Q30" s="7">
        <v>101200</v>
      </c>
    </row>
    <row r="31" spans="1:17" ht="15" customHeight="1" x14ac:dyDescent="0.15">
      <c r="A31" s="3" t="s">
        <v>239</v>
      </c>
      <c r="B31" s="12"/>
      <c r="C31" s="70"/>
      <c r="D31" s="68"/>
      <c r="E31" s="12"/>
      <c r="F31" s="12"/>
      <c r="G31" s="12"/>
      <c r="H31" s="12"/>
      <c r="I31" s="12"/>
      <c r="J31" s="6"/>
      <c r="K31" s="7"/>
      <c r="L31" s="7"/>
      <c r="M31" s="7"/>
      <c r="N31" s="7">
        <v>280800</v>
      </c>
      <c r="O31" s="7">
        <v>601100</v>
      </c>
      <c r="P31" s="7">
        <v>1166900</v>
      </c>
      <c r="Q31" s="7">
        <v>843400</v>
      </c>
    </row>
    <row r="32" spans="1:17" ht="15" customHeight="1" x14ac:dyDescent="0.15">
      <c r="A32" s="3" t="s">
        <v>0</v>
      </c>
      <c r="B32" s="6">
        <f t="shared" ref="B32:Q32" si="0">SUM(B4:B29)-B16-B17</f>
        <v>14486791</v>
      </c>
      <c r="C32" s="71">
        <f t="shared" si="0"/>
        <v>15645944</v>
      </c>
      <c r="D32" s="69">
        <f t="shared" si="0"/>
        <v>18186130</v>
      </c>
      <c r="E32" s="6">
        <f t="shared" si="0"/>
        <v>19303598</v>
      </c>
      <c r="F32" s="6">
        <f t="shared" si="0"/>
        <v>19260069</v>
      </c>
      <c r="G32" s="6">
        <f t="shared" si="0"/>
        <v>19712217</v>
      </c>
      <c r="H32" s="6">
        <f t="shared" si="0"/>
        <v>21303025</v>
      </c>
      <c r="I32" s="6">
        <f t="shared" si="0"/>
        <v>19750229</v>
      </c>
      <c r="J32" s="6">
        <f t="shared" si="0"/>
        <v>21049124</v>
      </c>
      <c r="K32" s="6">
        <f t="shared" si="0"/>
        <v>21842833</v>
      </c>
      <c r="L32" s="6">
        <f t="shared" si="0"/>
        <v>21774630</v>
      </c>
      <c r="M32" s="6">
        <f t="shared" si="0"/>
        <v>21503891</v>
      </c>
      <c r="N32" s="6">
        <f t="shared" si="0"/>
        <v>21333619</v>
      </c>
      <c r="O32" s="6">
        <f t="shared" si="0"/>
        <v>20588823</v>
      </c>
      <c r="P32" s="6">
        <f t="shared" si="0"/>
        <v>20364935</v>
      </c>
      <c r="Q32" s="6">
        <f t="shared" si="0"/>
        <v>19485990</v>
      </c>
    </row>
    <row r="33" spans="1:17" ht="15" customHeight="1" x14ac:dyDescent="0.15">
      <c r="A33" s="3" t="s">
        <v>240</v>
      </c>
      <c r="B33" s="12">
        <f t="shared" ref="B33:L33" si="1">+B4+B5+B6+B9+B10+B11+B12+B13+B14+B15+B18</f>
        <v>9573715</v>
      </c>
      <c r="C33" s="12">
        <f t="shared" si="1"/>
        <v>10141864</v>
      </c>
      <c r="D33" s="12">
        <f t="shared" si="1"/>
        <v>11145190</v>
      </c>
      <c r="E33" s="12">
        <f t="shared" si="1"/>
        <v>11490429</v>
      </c>
      <c r="F33" s="12">
        <f>+F4+F5+F6+F9+F10+F11+F12+F13+F14+F15+F18</f>
        <v>11434651</v>
      </c>
      <c r="G33" s="12">
        <f>+G4+G5+G6+G9+G10+G11+G12+G13+G14+G15+G18</f>
        <v>11354993</v>
      </c>
      <c r="H33" s="12">
        <f t="shared" si="1"/>
        <v>12090238</v>
      </c>
      <c r="I33" s="12">
        <f t="shared" si="1"/>
        <v>11952168</v>
      </c>
      <c r="J33" s="9">
        <f t="shared" si="1"/>
        <v>12560171</v>
      </c>
      <c r="K33" s="9">
        <f t="shared" si="1"/>
        <v>13031475</v>
      </c>
      <c r="L33" s="9">
        <f t="shared" si="1"/>
        <v>13692666</v>
      </c>
      <c r="M33" s="9">
        <f>+M4+M5+M6+M9+M10+M11+M12+M13+M14+M15+M18</f>
        <v>13903696</v>
      </c>
      <c r="N33" s="9">
        <f>+N4+N5+N6+N9+N10+N11+N12+N13+N14+N15+N18</f>
        <v>13393712</v>
      </c>
      <c r="O33" s="9">
        <f>+O4+O5+O6+O9+O10+O11+O12+O13+O14+O15+O18</f>
        <v>12898693</v>
      </c>
      <c r="P33" s="9">
        <f>+P4+P5+P6+P9+P10+P11+P12+P13+P14+P15+P18</f>
        <v>12651642</v>
      </c>
      <c r="Q33" s="9">
        <f>SUM(Q4:Q15)+Q18</f>
        <v>12550912</v>
      </c>
    </row>
    <row r="34" spans="1:17" ht="15" customHeight="1" x14ac:dyDescent="0.15">
      <c r="A34" s="3" t="s">
        <v>151</v>
      </c>
      <c r="B34" s="12">
        <f t="shared" ref="B34:O34" si="2">SUM(B19:B29)</f>
        <v>4913076</v>
      </c>
      <c r="C34" s="12">
        <f t="shared" si="2"/>
        <v>5504080</v>
      </c>
      <c r="D34" s="12">
        <f t="shared" si="2"/>
        <v>7040940</v>
      </c>
      <c r="E34" s="12">
        <f t="shared" si="2"/>
        <v>7813169</v>
      </c>
      <c r="F34" s="12">
        <f>SUM(F19:F29)</f>
        <v>7825418</v>
      </c>
      <c r="G34" s="12">
        <f t="shared" si="2"/>
        <v>8357224</v>
      </c>
      <c r="H34" s="12">
        <f t="shared" si="2"/>
        <v>9212787</v>
      </c>
      <c r="I34" s="12">
        <f t="shared" si="2"/>
        <v>7798061</v>
      </c>
      <c r="J34" s="9">
        <f t="shared" si="2"/>
        <v>8488953</v>
      </c>
      <c r="K34" s="9">
        <f t="shared" si="2"/>
        <v>8811358</v>
      </c>
      <c r="L34" s="9">
        <f t="shared" si="2"/>
        <v>8081964</v>
      </c>
      <c r="M34" s="9">
        <f t="shared" si="2"/>
        <v>7600195</v>
      </c>
      <c r="N34" s="9">
        <f t="shared" si="2"/>
        <v>7939907</v>
      </c>
      <c r="O34" s="9">
        <f t="shared" si="2"/>
        <v>7690130</v>
      </c>
      <c r="P34" s="9">
        <f>SUM(P19:P29)</f>
        <v>7713293</v>
      </c>
      <c r="Q34" s="9">
        <f>SUM(Q19:Q29)</f>
        <v>6935078</v>
      </c>
    </row>
    <row r="35" spans="1:17" ht="15" customHeight="1" x14ac:dyDescent="0.15">
      <c r="A35" s="3" t="s">
        <v>241</v>
      </c>
      <c r="B35" s="12">
        <f t="shared" ref="B35:L35" si="3">+B4+B19+B20+B21+B24+B25+B26+B27+B28</f>
        <v>8872804</v>
      </c>
      <c r="C35" s="12">
        <f t="shared" si="3"/>
        <v>9928485</v>
      </c>
      <c r="D35" s="12">
        <f t="shared" si="3"/>
        <v>10919710</v>
      </c>
      <c r="E35" s="12">
        <f t="shared" si="3"/>
        <v>11869546</v>
      </c>
      <c r="F35" s="12">
        <f t="shared" si="3"/>
        <v>11508798</v>
      </c>
      <c r="G35" s="12">
        <f t="shared" si="3"/>
        <v>10893001</v>
      </c>
      <c r="H35" s="12">
        <f t="shared" si="3"/>
        <v>11616772</v>
      </c>
      <c r="I35" s="12">
        <f t="shared" si="3"/>
        <v>10553074</v>
      </c>
      <c r="J35" s="9">
        <f t="shared" si="3"/>
        <v>11341479</v>
      </c>
      <c r="K35" s="9">
        <f t="shared" si="3"/>
        <v>10845949</v>
      </c>
      <c r="L35" s="9">
        <f t="shared" si="3"/>
        <v>11236883</v>
      </c>
      <c r="M35" s="9">
        <f>+M4+M19+M20+M21+M24+M25+M26+M27+M28</f>
        <v>10955038</v>
      </c>
      <c r="N35" s="9">
        <f>+N4+N19+N20+N21+N24+N25+N26+N27+N28</f>
        <v>10875720</v>
      </c>
      <c r="O35" s="9">
        <f>+O4+O19+O20+O21+O24+O25+O26+O27+O28</f>
        <v>10721576</v>
      </c>
      <c r="P35" s="9">
        <f>+P4+P19+P20+P21+P24+P25+P26+P27+P28</f>
        <v>10107352</v>
      </c>
      <c r="Q35" s="9">
        <f>+Q4+Q19+Q20+Q21+Q24+Q25+Q26+Q27+Q28</f>
        <v>10031735</v>
      </c>
    </row>
    <row r="36" spans="1:17" ht="15" customHeight="1" x14ac:dyDescent="0.15">
      <c r="A36" s="3" t="s">
        <v>242</v>
      </c>
      <c r="B36" s="9">
        <f t="shared" ref="B36:Q36" si="4">SUM(B5:B18)-B16-B17+B22+B23+B29</f>
        <v>5613987</v>
      </c>
      <c r="C36" s="9">
        <f t="shared" si="4"/>
        <v>5717459</v>
      </c>
      <c r="D36" s="9">
        <f t="shared" si="4"/>
        <v>7266420</v>
      </c>
      <c r="E36" s="9">
        <f t="shared" si="4"/>
        <v>7434052</v>
      </c>
      <c r="F36" s="9">
        <f t="shared" si="4"/>
        <v>7751271</v>
      </c>
      <c r="G36" s="9">
        <f t="shared" si="4"/>
        <v>8819216</v>
      </c>
      <c r="H36" s="9">
        <f t="shared" si="4"/>
        <v>9686253</v>
      </c>
      <c r="I36" s="9">
        <f t="shared" si="4"/>
        <v>9197155</v>
      </c>
      <c r="J36" s="9">
        <f t="shared" si="4"/>
        <v>9707645</v>
      </c>
      <c r="K36" s="9">
        <f t="shared" si="4"/>
        <v>10996884</v>
      </c>
      <c r="L36" s="9">
        <f t="shared" si="4"/>
        <v>10537747</v>
      </c>
      <c r="M36" s="9">
        <f t="shared" si="4"/>
        <v>10548853</v>
      </c>
      <c r="N36" s="9">
        <f t="shared" si="4"/>
        <v>10457899</v>
      </c>
      <c r="O36" s="9">
        <f t="shared" si="4"/>
        <v>9867247</v>
      </c>
      <c r="P36" s="9">
        <f t="shared" si="4"/>
        <v>10257583</v>
      </c>
      <c r="Q36" s="9">
        <f t="shared" si="4"/>
        <v>9454255</v>
      </c>
    </row>
    <row r="37" spans="1:17" ht="15" customHeight="1" x14ac:dyDescent="0.2">
      <c r="A37" s="22" t="s">
        <v>78</v>
      </c>
      <c r="L37" s="23"/>
      <c r="M37" s="54" t="str">
        <f>[2]財政指標!$M$1</f>
        <v>今市市</v>
      </c>
      <c r="P37" s="54"/>
      <c r="Q37" s="54" t="str">
        <f>[2]財政指標!$M$1</f>
        <v>今市市</v>
      </c>
    </row>
    <row r="38" spans="1:17" ht="15" customHeight="1" x14ac:dyDescent="0.15">
      <c r="N38" s="51"/>
      <c r="O38" s="51"/>
    </row>
    <row r="39" spans="1:17" ht="15" customHeight="1" x14ac:dyDescent="0.15">
      <c r="A39" s="2"/>
      <c r="B39" s="2" t="s">
        <v>168</v>
      </c>
      <c r="C39" s="2" t="s">
        <v>195</v>
      </c>
      <c r="D39" s="2" t="s">
        <v>196</v>
      </c>
      <c r="E39" s="2" t="s">
        <v>197</v>
      </c>
      <c r="F39" s="2" t="s">
        <v>198</v>
      </c>
      <c r="G39" s="2" t="s">
        <v>199</v>
      </c>
      <c r="H39" s="2" t="s">
        <v>200</v>
      </c>
      <c r="I39" s="2" t="s">
        <v>201</v>
      </c>
      <c r="J39" s="67" t="s">
        <v>203</v>
      </c>
      <c r="K39" s="67" t="s">
        <v>205</v>
      </c>
      <c r="L39" s="2" t="s">
        <v>243</v>
      </c>
      <c r="M39" s="2" t="s">
        <v>209</v>
      </c>
      <c r="N39" s="2" t="s">
        <v>210</v>
      </c>
      <c r="O39" s="2" t="s">
        <v>211</v>
      </c>
      <c r="P39" s="2" t="s">
        <v>212</v>
      </c>
      <c r="Q39" s="2" t="s">
        <v>213</v>
      </c>
    </row>
    <row r="40" spans="1:17" ht="15" customHeight="1" x14ac:dyDescent="0.15">
      <c r="A40" s="3" t="s">
        <v>214</v>
      </c>
      <c r="B40" s="20">
        <f>+B4/$B$32*100</f>
        <v>48.159575160572139</v>
      </c>
      <c r="C40" s="20">
        <f t="shared" ref="C40:Q40" si="5">+C4/C$32*100</f>
        <v>47.708217541875392</v>
      </c>
      <c r="D40" s="20">
        <f t="shared" si="5"/>
        <v>42.539534249452743</v>
      </c>
      <c r="E40" s="20">
        <f t="shared" si="5"/>
        <v>42.569654631224708</v>
      </c>
      <c r="F40" s="20">
        <f t="shared" si="5"/>
        <v>43.221506631154853</v>
      </c>
      <c r="G40" s="20">
        <f t="shared" si="5"/>
        <v>39.685845584999399</v>
      </c>
      <c r="H40" s="20">
        <f t="shared" si="5"/>
        <v>38.410972150668741</v>
      </c>
      <c r="I40" s="20">
        <f t="shared" si="5"/>
        <v>41.558049782612649</v>
      </c>
      <c r="J40" s="20">
        <f t="shared" si="5"/>
        <v>40.702791242048839</v>
      </c>
      <c r="K40" s="20">
        <f t="shared" si="5"/>
        <v>39.154463159609378</v>
      </c>
      <c r="L40" s="20">
        <f t="shared" si="5"/>
        <v>39.761093529488214</v>
      </c>
      <c r="M40" s="20">
        <f t="shared" si="5"/>
        <v>39.630534771590867</v>
      </c>
      <c r="N40" s="20">
        <f t="shared" si="5"/>
        <v>39.653572138885579</v>
      </c>
      <c r="O40" s="20">
        <f t="shared" si="5"/>
        <v>39.935109452347035</v>
      </c>
      <c r="P40" s="20">
        <f t="shared" si="5"/>
        <v>39.451925576978269</v>
      </c>
      <c r="Q40" s="20">
        <f t="shared" si="5"/>
        <v>40.488545873214548</v>
      </c>
    </row>
    <row r="41" spans="1:17" ht="15" customHeight="1" x14ac:dyDescent="0.15">
      <c r="A41" s="3" t="s">
        <v>215</v>
      </c>
      <c r="B41" s="20">
        <f>+B5/$B$32*100</f>
        <v>2.8311998150591116</v>
      </c>
      <c r="C41" s="20">
        <f t="shared" ref="C41:Q41" si="6">+C5/C$32*100</f>
        <v>2.802457940537177</v>
      </c>
      <c r="D41" s="20">
        <f t="shared" si="6"/>
        <v>2.3768553287587846</v>
      </c>
      <c r="E41" s="20">
        <f t="shared" si="6"/>
        <v>2.2791709607711477</v>
      </c>
      <c r="F41" s="20">
        <f t="shared" si="6"/>
        <v>2.4642746606982562</v>
      </c>
      <c r="G41" s="20">
        <f t="shared" si="6"/>
        <v>2.4341199165979148</v>
      </c>
      <c r="H41" s="20">
        <f t="shared" si="6"/>
        <v>2.3253927552542422</v>
      </c>
      <c r="I41" s="20">
        <f t="shared" si="6"/>
        <v>2.6292353369674855</v>
      </c>
      <c r="J41" s="20">
        <f t="shared" si="6"/>
        <v>1.6616083405656217</v>
      </c>
      <c r="K41" s="20">
        <f t="shared" si="6"/>
        <v>1.1944604438444408</v>
      </c>
      <c r="L41" s="20">
        <f t="shared" si="6"/>
        <v>1.223391625942668</v>
      </c>
      <c r="M41" s="20">
        <f t="shared" si="6"/>
        <v>1.2811216351496573</v>
      </c>
      <c r="N41" s="20">
        <f t="shared" si="6"/>
        <v>1.2891999243072636</v>
      </c>
      <c r="O41" s="20">
        <f t="shared" si="6"/>
        <v>1.351752841821021</v>
      </c>
      <c r="P41" s="20">
        <f t="shared" si="6"/>
        <v>1.4367686417855003</v>
      </c>
      <c r="Q41" s="20">
        <f t="shared" si="6"/>
        <v>2.1371149220542556</v>
      </c>
    </row>
    <row r="42" spans="1:17" ht="15" customHeight="1" x14ac:dyDescent="0.15">
      <c r="A42" s="3" t="s">
        <v>216</v>
      </c>
      <c r="B42" s="20">
        <f>+B6/$B$32*100</f>
        <v>0.70219829912642495</v>
      </c>
      <c r="C42" s="20">
        <f t="shared" ref="C42:Q42" si="7">+C6/C$32*100</f>
        <v>1.4606341426250791</v>
      </c>
      <c r="D42" s="20">
        <f t="shared" si="7"/>
        <v>1.4121476091944796</v>
      </c>
      <c r="E42" s="20">
        <f t="shared" si="7"/>
        <v>0.96028729980804617</v>
      </c>
      <c r="F42" s="20">
        <f t="shared" si="7"/>
        <v>1.0197003967119744</v>
      </c>
      <c r="G42" s="20">
        <f t="shared" si="7"/>
        <v>1.2936190789701636</v>
      </c>
      <c r="H42" s="20">
        <f t="shared" si="7"/>
        <v>0.84012481795425775</v>
      </c>
      <c r="I42" s="20">
        <f t="shared" si="7"/>
        <v>0.51015104685621626</v>
      </c>
      <c r="J42" s="20">
        <f t="shared" si="7"/>
        <v>0.38660516228608849</v>
      </c>
      <c r="K42" s="20">
        <f t="shared" si="7"/>
        <v>0.3031474900714573</v>
      </c>
      <c r="L42" s="20">
        <f t="shared" si="7"/>
        <v>0.28804622627342003</v>
      </c>
      <c r="M42" s="20">
        <f t="shared" si="7"/>
        <v>1.2361716305202626</v>
      </c>
      <c r="N42" s="20">
        <f t="shared" si="7"/>
        <v>1.2576815963573738</v>
      </c>
      <c r="O42" s="20">
        <f t="shared" si="7"/>
        <v>0.41186424304099367</v>
      </c>
      <c r="P42" s="20">
        <f t="shared" si="7"/>
        <v>0.28575097342564559</v>
      </c>
      <c r="Q42" s="20">
        <f t="shared" si="7"/>
        <v>0.2944217871404019</v>
      </c>
    </row>
    <row r="43" spans="1:17" ht="15" customHeight="1" x14ac:dyDescent="0.15">
      <c r="A43" s="3" t="s">
        <v>217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4.6074128130005193E-2</v>
      </c>
    </row>
    <row r="44" spans="1:17" ht="15" customHeight="1" x14ac:dyDescent="0.15">
      <c r="A44" s="3" t="s">
        <v>218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5.3551295058654962E-2</v>
      </c>
    </row>
    <row r="45" spans="1:17" ht="15" customHeight="1" x14ac:dyDescent="0.15">
      <c r="A45" s="3" t="s">
        <v>219</v>
      </c>
      <c r="B45" s="20">
        <f t="shared" ref="B45:B65" si="9">+B9/$B$32*100</f>
        <v>0</v>
      </c>
      <c r="C45" s="20">
        <f t="shared" ref="C45:Q60" si="10">+C9/C$32*100</f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>+G10/G$32*100</f>
        <v>1.0428761006435754</v>
      </c>
      <c r="H45" s="20">
        <f t="shared" si="10"/>
        <v>0</v>
      </c>
      <c r="I45" s="20">
        <f t="shared" si="10"/>
        <v>0</v>
      </c>
      <c r="J45" s="20">
        <f t="shared" si="10"/>
        <v>0.58820025004365972</v>
      </c>
      <c r="K45" s="20">
        <f t="shared" si="10"/>
        <v>2.500161036803239</v>
      </c>
      <c r="L45" s="20">
        <f t="shared" si="10"/>
        <v>2.379489341495125</v>
      </c>
      <c r="M45" s="20">
        <f t="shared" si="10"/>
        <v>2.4847782199044812</v>
      </c>
      <c r="N45" s="20">
        <f t="shared" si="10"/>
        <v>2.4469453588723038</v>
      </c>
      <c r="O45" s="20">
        <f t="shared" si="10"/>
        <v>2.2614454454244424</v>
      </c>
      <c r="P45" s="20">
        <f t="shared" si="10"/>
        <v>2.6258615605696751</v>
      </c>
      <c r="Q45" s="20">
        <f t="shared" si="8"/>
        <v>3.028586179095853</v>
      </c>
    </row>
    <row r="46" spans="1:17" ht="15" customHeight="1" x14ac:dyDescent="0.15">
      <c r="A46" s="3" t="s">
        <v>220</v>
      </c>
      <c r="B46" s="20">
        <f t="shared" si="9"/>
        <v>1.1666282753716817</v>
      </c>
      <c r="C46" s="20">
        <f t="shared" si="10"/>
        <v>1.2866976898293896</v>
      </c>
      <c r="D46" s="20">
        <f t="shared" si="10"/>
        <v>1.2539391283357153</v>
      </c>
      <c r="E46" s="20">
        <f t="shared" si="10"/>
        <v>1.3410038895339613</v>
      </c>
      <c r="F46" s="20">
        <f t="shared" si="10"/>
        <v>1.1980902041420516</v>
      </c>
      <c r="G46" s="20">
        <f>+G11/G$32*100</f>
        <v>1.3697089475019476E-2</v>
      </c>
      <c r="H46" s="20">
        <f t="shared" si="10"/>
        <v>0.91602483684828795</v>
      </c>
      <c r="I46" s="20">
        <f t="shared" si="10"/>
        <v>0.93785241679982556</v>
      </c>
      <c r="J46" s="20">
        <f t="shared" si="10"/>
        <v>0.90171448465028758</v>
      </c>
      <c r="K46" s="20">
        <f t="shared" si="10"/>
        <v>0.81064576193024052</v>
      </c>
      <c r="L46" s="20">
        <f t="shared" si="10"/>
        <v>0.7317277032950732</v>
      </c>
      <c r="M46" s="20">
        <f t="shared" si="10"/>
        <v>0.61001053251246484</v>
      </c>
      <c r="N46" s="20">
        <f t="shared" si="10"/>
        <v>0.6178745387737542</v>
      </c>
      <c r="O46" s="20">
        <f t="shared" si="10"/>
        <v>0.56566128136610827</v>
      </c>
      <c r="P46" s="20">
        <f t="shared" si="10"/>
        <v>0.58681748800082101</v>
      </c>
      <c r="Q46" s="20">
        <f t="shared" si="8"/>
        <v>0.52594197164219014</v>
      </c>
    </row>
    <row r="47" spans="1:17" ht="15" customHeight="1" x14ac:dyDescent="0.15">
      <c r="A47" s="3" t="s">
        <v>221</v>
      </c>
      <c r="B47" s="20">
        <f t="shared" si="9"/>
        <v>0</v>
      </c>
      <c r="C47" s="20">
        <f t="shared" si="10"/>
        <v>0</v>
      </c>
      <c r="D47" s="20">
        <f t="shared" si="10"/>
        <v>1.7056954943135236E-2</v>
      </c>
      <c r="E47" s="20">
        <f t="shared" si="10"/>
        <v>2.3327257436670613E-2</v>
      </c>
      <c r="F47" s="20">
        <f t="shared" si="10"/>
        <v>1.871748226862531E-2</v>
      </c>
      <c r="G47" s="20">
        <f t="shared" si="10"/>
        <v>1.3697089475019476E-2</v>
      </c>
      <c r="H47" s="20">
        <f t="shared" si="10"/>
        <v>1.1317641508658981E-2</v>
      </c>
      <c r="I47" s="20">
        <f t="shared" si="10"/>
        <v>9.0176169602894235E-3</v>
      </c>
      <c r="J47" s="20">
        <f t="shared" si="10"/>
        <v>2.255200738995124E-2</v>
      </c>
      <c r="K47" s="20">
        <f t="shared" si="10"/>
        <v>1.4064109724228538E-2</v>
      </c>
      <c r="L47" s="20">
        <f t="shared" si="10"/>
        <v>1.5527244320569396E-2</v>
      </c>
      <c r="M47" s="20">
        <f t="shared" si="10"/>
        <v>6.2314303955502744E-3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8"/>
        <v>5.1318921953670301E-6</v>
      </c>
    </row>
    <row r="48" spans="1:17" ht="15" customHeight="1" x14ac:dyDescent="0.15">
      <c r="A48" s="3" t="s">
        <v>222</v>
      </c>
      <c r="B48" s="20">
        <f t="shared" si="9"/>
        <v>1.7689424800840987</v>
      </c>
      <c r="C48" s="20">
        <f t="shared" si="10"/>
        <v>1.6956151702958926</v>
      </c>
      <c r="D48" s="20">
        <f t="shared" si="10"/>
        <v>1.5252337908065101</v>
      </c>
      <c r="E48" s="20">
        <f t="shared" si="10"/>
        <v>1.3278301796380136</v>
      </c>
      <c r="F48" s="20">
        <f t="shared" si="10"/>
        <v>1.1416470003300612</v>
      </c>
      <c r="G48" s="20">
        <f t="shared" si="10"/>
        <v>1.2244690691057225</v>
      </c>
      <c r="H48" s="20">
        <f t="shared" si="10"/>
        <v>1.2165314550398358</v>
      </c>
      <c r="I48" s="20">
        <f t="shared" si="10"/>
        <v>1.3024811003457226</v>
      </c>
      <c r="J48" s="20">
        <f t="shared" si="10"/>
        <v>1.0375158605175208</v>
      </c>
      <c r="K48" s="20">
        <f t="shared" si="10"/>
        <v>0.88255951048108094</v>
      </c>
      <c r="L48" s="20">
        <f t="shared" si="10"/>
        <v>0.87579903768743717</v>
      </c>
      <c r="M48" s="20">
        <f t="shared" si="10"/>
        <v>0.84407514900442893</v>
      </c>
      <c r="N48" s="20">
        <f t="shared" si="10"/>
        <v>0.87265550209741727</v>
      </c>
      <c r="O48" s="20">
        <f t="shared" si="10"/>
        <v>0.80216824439162926</v>
      </c>
      <c r="P48" s="20">
        <f t="shared" si="10"/>
        <v>0.91447873513959177</v>
      </c>
      <c r="Q48" s="20">
        <f t="shared" si="8"/>
        <v>0.90645638225206937</v>
      </c>
    </row>
    <row r="49" spans="1:17" ht="15" customHeight="1" x14ac:dyDescent="0.15">
      <c r="A49" s="3" t="s">
        <v>223</v>
      </c>
      <c r="B49" s="20">
        <f t="shared" si="9"/>
        <v>0</v>
      </c>
      <c r="C49" s="20">
        <f t="shared" si="10"/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5.1318921953670301E-6</v>
      </c>
    </row>
    <row r="50" spans="1:17" ht="15" customHeight="1" x14ac:dyDescent="0.15">
      <c r="A50" s="3" t="s">
        <v>104</v>
      </c>
      <c r="B50" s="20">
        <f t="shared" si="9"/>
        <v>0</v>
      </c>
      <c r="C50" s="20">
        <f t="shared" si="10"/>
        <v>0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0.86115814597079265</v>
      </c>
      <c r="M50" s="20">
        <f t="shared" si="10"/>
        <v>1.174461868319552</v>
      </c>
      <c r="N50" s="20">
        <f t="shared" si="10"/>
        <v>1.2352990835732092</v>
      </c>
      <c r="O50" s="20">
        <f t="shared" si="10"/>
        <v>1.2287152111609294</v>
      </c>
      <c r="P50" s="20">
        <f t="shared" si="10"/>
        <v>1.1350883270680705</v>
      </c>
      <c r="Q50" s="20">
        <f t="shared" si="8"/>
        <v>1.1410710977476639</v>
      </c>
    </row>
    <row r="51" spans="1:17" ht="15" customHeight="1" x14ac:dyDescent="0.15">
      <c r="A51" s="3" t="s">
        <v>224</v>
      </c>
      <c r="B51" s="20">
        <f t="shared" si="9"/>
        <v>11.393592963410599</v>
      </c>
      <c r="C51" s="20">
        <f t="shared" si="10"/>
        <v>9.7963408280126778</v>
      </c>
      <c r="D51" s="20">
        <f t="shared" si="10"/>
        <v>12.086293235559186</v>
      </c>
      <c r="E51" s="20">
        <f t="shared" si="10"/>
        <v>10.955941995891129</v>
      </c>
      <c r="F51" s="20">
        <f t="shared" si="10"/>
        <v>10.237242659930242</v>
      </c>
      <c r="G51" s="20">
        <f t="shared" si="10"/>
        <v>11.842092647417589</v>
      </c>
      <c r="H51" s="20">
        <f t="shared" si="10"/>
        <v>12.967979899568254</v>
      </c>
      <c r="I51" s="20">
        <f t="shared" si="10"/>
        <v>13.500273844926051</v>
      </c>
      <c r="J51" s="20">
        <f t="shared" si="10"/>
        <v>14.309175051655357</v>
      </c>
      <c r="K51" s="20">
        <f t="shared" si="10"/>
        <v>14.745262210263659</v>
      </c>
      <c r="L51" s="20">
        <f t="shared" si="10"/>
        <v>16.692848512236488</v>
      </c>
      <c r="M51" s="20">
        <f t="shared" si="10"/>
        <v>17.343358929786241</v>
      </c>
      <c r="N51" s="20">
        <f t="shared" si="10"/>
        <v>15.363103653440142</v>
      </c>
      <c r="O51" s="20">
        <f t="shared" si="10"/>
        <v>16.046162522257827</v>
      </c>
      <c r="P51" s="20">
        <f t="shared" si="10"/>
        <v>15.637432675331397</v>
      </c>
      <c r="Q51" s="20">
        <f t="shared" si="8"/>
        <v>15.737799311197428</v>
      </c>
    </row>
    <row r="52" spans="1:17" ht="15" customHeight="1" x14ac:dyDescent="0.15">
      <c r="A52" s="3" t="s">
        <v>225</v>
      </c>
      <c r="B52" s="20">
        <f t="shared" si="9"/>
        <v>8.9564279625487799</v>
      </c>
      <c r="C52" s="20">
        <f t="shared" si="10"/>
        <v>7.2914424338985233</v>
      </c>
      <c r="D52" s="20">
        <f t="shared" si="10"/>
        <v>9.8051152169263069</v>
      </c>
      <c r="E52" s="20">
        <f t="shared" si="10"/>
        <v>8.7152146454769728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12.053090665435768</v>
      </c>
      <c r="K52" s="20">
        <f t="shared" si="10"/>
        <v>12.443230234832633</v>
      </c>
      <c r="L52" s="20">
        <f t="shared" si="10"/>
        <v>14.185003373191647</v>
      </c>
      <c r="M52" s="20">
        <f t="shared" si="10"/>
        <v>14.650613695912057</v>
      </c>
      <c r="N52" s="20">
        <f t="shared" si="10"/>
        <v>12.780185115333689</v>
      </c>
      <c r="O52" s="20">
        <f t="shared" si="10"/>
        <v>13.447024145090761</v>
      </c>
      <c r="P52" s="20">
        <f t="shared" si="10"/>
        <v>13.171340836589952</v>
      </c>
      <c r="Q52" s="20">
        <f t="shared" si="8"/>
        <v>13.345403543776838</v>
      </c>
    </row>
    <row r="53" spans="1:17" ht="15" customHeight="1" x14ac:dyDescent="0.15">
      <c r="A53" s="3" t="s">
        <v>226</v>
      </c>
      <c r="B53" s="20">
        <f t="shared" si="9"/>
        <v>2.4371650008618193</v>
      </c>
      <c r="C53" s="20">
        <f t="shared" si="10"/>
        <v>2.5048983941141549</v>
      </c>
      <c r="D53" s="20">
        <f t="shared" si="10"/>
        <v>2.2811780186328812</v>
      </c>
      <c r="E53" s="20">
        <f t="shared" si="10"/>
        <v>2.240727350414156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2.2560843862195883</v>
      </c>
      <c r="K53" s="20">
        <f t="shared" si="10"/>
        <v>2.3020319754310257</v>
      </c>
      <c r="L53" s="20">
        <f t="shared" si="10"/>
        <v>2.5078451390448424</v>
      </c>
      <c r="M53" s="20">
        <f t="shared" si="10"/>
        <v>2.6927452338741857</v>
      </c>
      <c r="N53" s="20">
        <f t="shared" si="10"/>
        <v>2.5829185381064508</v>
      </c>
      <c r="O53" s="20">
        <f t="shared" si="10"/>
        <v>2.5991383771670677</v>
      </c>
      <c r="P53" s="20">
        <f t="shared" si="10"/>
        <v>2.4660918387414443</v>
      </c>
      <c r="Q53" s="20">
        <f t="shared" si="8"/>
        <v>2.3923957674205929</v>
      </c>
    </row>
    <row r="54" spans="1:17" ht="15" customHeight="1" x14ac:dyDescent="0.15">
      <c r="A54" s="3" t="s">
        <v>227</v>
      </c>
      <c r="B54" s="20">
        <f t="shared" si="9"/>
        <v>6.368560159389336E-2</v>
      </c>
      <c r="C54" s="20">
        <f t="shared" si="10"/>
        <v>7.1079124404382382E-2</v>
      </c>
      <c r="D54" s="20">
        <f t="shared" si="10"/>
        <v>7.2951199623009402E-2</v>
      </c>
      <c r="E54" s="20">
        <f t="shared" si="10"/>
        <v>6.7588436103984351E-2</v>
      </c>
      <c r="F54" s="20">
        <f t="shared" si="10"/>
        <v>6.8551156280904288E-2</v>
      </c>
      <c r="G54" s="20">
        <f t="shared" si="10"/>
        <v>6.7115738427595439E-2</v>
      </c>
      <c r="H54" s="20">
        <f t="shared" si="10"/>
        <v>6.5277114400419667E-2</v>
      </c>
      <c r="I54" s="20">
        <f t="shared" si="10"/>
        <v>6.9543497445016964E-2</v>
      </c>
      <c r="J54" s="20">
        <f t="shared" si="10"/>
        <v>6.0591595165670552E-2</v>
      </c>
      <c r="K54" s="20">
        <f t="shared" si="10"/>
        <v>5.5423213646325083E-2</v>
      </c>
      <c r="L54" s="20">
        <f t="shared" si="10"/>
        <v>5.4494611389493186E-2</v>
      </c>
      <c r="M54" s="20">
        <f t="shared" si="10"/>
        <v>4.5907970794680834E-2</v>
      </c>
      <c r="N54" s="20">
        <f t="shared" si="10"/>
        <v>4.5852511006219808E-2</v>
      </c>
      <c r="O54" s="20">
        <f t="shared" si="10"/>
        <v>4.6126968987008146E-2</v>
      </c>
      <c r="P54" s="20">
        <f t="shared" si="10"/>
        <v>5.0513296506961597E-2</v>
      </c>
      <c r="Q54" s="20">
        <f t="shared" si="8"/>
        <v>5.0354126220941306E-2</v>
      </c>
    </row>
    <row r="55" spans="1:17" ht="15" customHeight="1" x14ac:dyDescent="0.15">
      <c r="A55" s="3" t="s">
        <v>228</v>
      </c>
      <c r="B55" s="20">
        <f t="shared" si="9"/>
        <v>0.76755438799386277</v>
      </c>
      <c r="C55" s="20">
        <f t="shared" si="10"/>
        <v>0.83629981035340528</v>
      </c>
      <c r="D55" s="20">
        <f t="shared" si="10"/>
        <v>0.71462152750475216</v>
      </c>
      <c r="E55" s="20">
        <f t="shared" si="10"/>
        <v>0.76269201213162441</v>
      </c>
      <c r="F55" s="20">
        <f t="shared" si="10"/>
        <v>0.80310719551420096</v>
      </c>
      <c r="G55" s="20">
        <f t="shared" si="10"/>
        <v>0.86777149419570621</v>
      </c>
      <c r="H55" s="20">
        <f t="shared" si="10"/>
        <v>0.82732851320411072</v>
      </c>
      <c r="I55" s="20">
        <f t="shared" si="10"/>
        <v>0.92692089798047406</v>
      </c>
      <c r="J55" s="20">
        <f t="shared" si="10"/>
        <v>0.90470273252226552</v>
      </c>
      <c r="K55" s="20">
        <f t="shared" si="10"/>
        <v>1.0167225103080724</v>
      </c>
      <c r="L55" s="20">
        <f t="shared" si="10"/>
        <v>1.0917843380117136</v>
      </c>
      <c r="M55" s="20">
        <f t="shared" si="10"/>
        <v>0.73173268967927707</v>
      </c>
      <c r="N55" s="20">
        <f t="shared" si="10"/>
        <v>0.84581054906811648</v>
      </c>
      <c r="O55" s="20">
        <f t="shared" si="10"/>
        <v>1.006725833720558</v>
      </c>
      <c r="P55" s="20">
        <f t="shared" si="10"/>
        <v>1.0253506824352741</v>
      </c>
      <c r="Q55" s="20">
        <f t="shared" si="8"/>
        <v>1.0965160097074873</v>
      </c>
    </row>
    <row r="56" spans="1:17" ht="15" customHeight="1" x14ac:dyDescent="0.15">
      <c r="A56" s="3" t="s">
        <v>229</v>
      </c>
      <c r="B56" s="20">
        <f t="shared" si="9"/>
        <v>0.80342844733523111</v>
      </c>
      <c r="C56" s="20">
        <f t="shared" si="10"/>
        <v>0.78798057822525758</v>
      </c>
      <c r="D56" s="20">
        <f t="shared" si="10"/>
        <v>0.64790035043189509</v>
      </c>
      <c r="E56" s="20">
        <f t="shared" si="10"/>
        <v>0.69318165452886038</v>
      </c>
      <c r="F56" s="20">
        <f t="shared" si="10"/>
        <v>1.0606971345741285</v>
      </c>
      <c r="G56" s="20">
        <f t="shared" si="10"/>
        <v>1.6642927581408018</v>
      </c>
      <c r="H56" s="20">
        <f t="shared" si="10"/>
        <v>1.6550748074510544</v>
      </c>
      <c r="I56" s="20">
        <f t="shared" si="10"/>
        <v>1.4367630876583759</v>
      </c>
      <c r="J56" s="20">
        <f t="shared" si="10"/>
        <v>1.3950699326014706</v>
      </c>
      <c r="K56" s="20">
        <f t="shared" si="10"/>
        <v>1.313062275392574</v>
      </c>
      <c r="L56" s="20">
        <f t="shared" si="10"/>
        <v>1.3692724055471897</v>
      </c>
      <c r="M56" s="20">
        <f t="shared" si="10"/>
        <v>1.3991328360062836</v>
      </c>
      <c r="N56" s="20">
        <f t="shared" si="10"/>
        <v>1.3732737985055419</v>
      </c>
      <c r="O56" s="20">
        <f t="shared" si="10"/>
        <v>1.3594317654778032</v>
      </c>
      <c r="P56" s="20">
        <f t="shared" si="10"/>
        <v>1.3148630231326544</v>
      </c>
      <c r="Q56" s="20">
        <f t="shared" si="10"/>
        <v>1.3887156875272952</v>
      </c>
    </row>
    <row r="57" spans="1:17" ht="15" customHeight="1" x14ac:dyDescent="0.15">
      <c r="A57" s="4" t="s">
        <v>230</v>
      </c>
      <c r="B57" s="20">
        <f t="shared" si="9"/>
        <v>0.61767992649303771</v>
      </c>
      <c r="C57" s="20">
        <f t="shared" si="10"/>
        <v>0.57905103073358821</v>
      </c>
      <c r="D57" s="20">
        <f t="shared" si="10"/>
        <v>0.52097395102751387</v>
      </c>
      <c r="E57" s="20">
        <f t="shared" si="10"/>
        <v>0.50531512311849835</v>
      </c>
      <c r="F57" s="20">
        <f t="shared" si="10"/>
        <v>0.56542372719433143</v>
      </c>
      <c r="G57" s="20">
        <f t="shared" si="10"/>
        <v>0.61684081501334931</v>
      </c>
      <c r="H57" s="20">
        <f t="shared" si="10"/>
        <v>0.58771465554774494</v>
      </c>
      <c r="I57" s="20">
        <f t="shared" si="10"/>
        <v>0.62782563179394024</v>
      </c>
      <c r="J57" s="20">
        <f t="shared" si="10"/>
        <v>0.5797675950790161</v>
      </c>
      <c r="K57" s="20">
        <f t="shared" si="10"/>
        <v>0.56507322104234381</v>
      </c>
      <c r="L57" s="20">
        <f t="shared" si="10"/>
        <v>0.53633517538529929</v>
      </c>
      <c r="M57" s="20">
        <f t="shared" si="10"/>
        <v>0.57271030624178665</v>
      </c>
      <c r="N57" s="20">
        <f t="shared" si="10"/>
        <v>0.55730347485815701</v>
      </c>
      <c r="O57" s="20">
        <f t="shared" si="10"/>
        <v>0.57962031146705173</v>
      </c>
      <c r="P57" s="20">
        <f t="shared" si="10"/>
        <v>0.54865385035601633</v>
      </c>
      <c r="Q57" s="20">
        <f t="shared" si="10"/>
        <v>0.54458613598795846</v>
      </c>
    </row>
    <row r="58" spans="1:17" ht="15" customHeight="1" x14ac:dyDescent="0.15">
      <c r="A58" s="3" t="s">
        <v>231</v>
      </c>
      <c r="B58" s="20">
        <f t="shared" si="9"/>
        <v>8.4246883937236348</v>
      </c>
      <c r="C58" s="20">
        <f t="shared" si="10"/>
        <v>8.1914456551806651</v>
      </c>
      <c r="D58" s="20">
        <f t="shared" si="10"/>
        <v>8.5318536709019455</v>
      </c>
      <c r="E58" s="20">
        <f t="shared" si="10"/>
        <v>8.2030147954800956</v>
      </c>
      <c r="F58" s="20">
        <f t="shared" si="10"/>
        <v>8.8384003193342657</v>
      </c>
      <c r="G58" s="20">
        <f t="shared" si="10"/>
        <v>9.256082154533912</v>
      </c>
      <c r="H58" s="20">
        <f t="shared" si="10"/>
        <v>9.1161982863935993</v>
      </c>
      <c r="I58" s="20">
        <f t="shared" si="10"/>
        <v>8.680015811462237</v>
      </c>
      <c r="J58" s="20">
        <f t="shared" si="10"/>
        <v>8.5070571107852277</v>
      </c>
      <c r="K58" s="20">
        <f t="shared" si="10"/>
        <v>10.730897406943503</v>
      </c>
      <c r="L58" s="20">
        <f t="shared" si="10"/>
        <v>10.75122746058142</v>
      </c>
      <c r="M58" s="20">
        <f t="shared" si="10"/>
        <v>7.4242424312883655</v>
      </c>
      <c r="N58" s="20">
        <f t="shared" si="10"/>
        <v>8.2459755187340686</v>
      </c>
      <c r="O58" s="20">
        <f t="shared" si="10"/>
        <v>8.6614421815176126</v>
      </c>
      <c r="P58" s="20">
        <f t="shared" si="10"/>
        <v>9.0263533863476599</v>
      </c>
      <c r="Q58" s="20">
        <f t="shared" si="10"/>
        <v>9.4180844801829426</v>
      </c>
    </row>
    <row r="59" spans="1:17" ht="15" customHeight="1" x14ac:dyDescent="0.15">
      <c r="A59" s="3" t="s">
        <v>232</v>
      </c>
      <c r="B59" s="20">
        <f t="shared" si="9"/>
        <v>3.9300076876928784</v>
      </c>
      <c r="C59" s="20">
        <f t="shared" si="10"/>
        <v>4.3215161705806953</v>
      </c>
      <c r="D59" s="20">
        <f t="shared" si="10"/>
        <v>5.7085317217021982</v>
      </c>
      <c r="E59" s="20">
        <f t="shared" si="10"/>
        <v>3.4631937527915784</v>
      </c>
      <c r="F59" s="20">
        <f t="shared" si="10"/>
        <v>3.435242106349671</v>
      </c>
      <c r="G59" s="20">
        <f t="shared" si="10"/>
        <v>3.7530228081397441</v>
      </c>
      <c r="H59" s="20">
        <f t="shared" si="10"/>
        <v>3.5346529424811735</v>
      </c>
      <c r="I59" s="20">
        <f t="shared" si="10"/>
        <v>4.4150070361209481</v>
      </c>
      <c r="J59" s="20">
        <f t="shared" si="10"/>
        <v>4.8980375620382111</v>
      </c>
      <c r="K59" s="20">
        <f t="shared" si="10"/>
        <v>6.4818560852431553</v>
      </c>
      <c r="L59" s="20">
        <f t="shared" si="10"/>
        <v>5.2670102775569552</v>
      </c>
      <c r="M59" s="20">
        <f t="shared" si="10"/>
        <v>5.5667274355138794</v>
      </c>
      <c r="N59" s="20">
        <f t="shared" si="10"/>
        <v>4.7786735105750227</v>
      </c>
      <c r="O59" s="20">
        <f t="shared" si="10"/>
        <v>4.3225831802041332</v>
      </c>
      <c r="P59" s="20">
        <f t="shared" si="10"/>
        <v>4.7905333358540059</v>
      </c>
      <c r="Q59" s="20">
        <f t="shared" si="10"/>
        <v>4.3694469719013505</v>
      </c>
    </row>
    <row r="60" spans="1:17" ht="15" customHeight="1" x14ac:dyDescent="0.15">
      <c r="A60" s="3" t="s">
        <v>233</v>
      </c>
      <c r="B60" s="20">
        <f t="shared" si="9"/>
        <v>0.71652169207107352</v>
      </c>
      <c r="C60" s="20">
        <f t="shared" si="10"/>
        <v>1.3293029810153991</v>
      </c>
      <c r="D60" s="20">
        <f t="shared" si="10"/>
        <v>2.4162479867899331</v>
      </c>
      <c r="E60" s="20">
        <f t="shared" si="10"/>
        <v>1.3667555654650494</v>
      </c>
      <c r="F60" s="20">
        <f t="shared" si="10"/>
        <v>1.0291136547849336</v>
      </c>
      <c r="G60" s="20">
        <f t="shared" si="10"/>
        <v>1.3861657468563784</v>
      </c>
      <c r="H60" s="20">
        <f t="shared" si="10"/>
        <v>2.5753243964178796</v>
      </c>
      <c r="I60" s="20">
        <f t="shared" si="10"/>
        <v>0.54026209012563853</v>
      </c>
      <c r="J60" s="20">
        <f t="shared" si="10"/>
        <v>2.0171528278326454</v>
      </c>
      <c r="K60" s="20">
        <f t="shared" si="10"/>
        <v>0.22848226692938597</v>
      </c>
      <c r="L60" s="20">
        <f t="shared" si="10"/>
        <v>0.37224513114574159</v>
      </c>
      <c r="M60" s="20">
        <f t="shared" si="10"/>
        <v>0.70743011113663101</v>
      </c>
      <c r="N60" s="20">
        <f t="shared" si="10"/>
        <v>0.14569023661667532</v>
      </c>
      <c r="O60" s="20">
        <f t="shared" si="10"/>
        <v>0.18324505485330561</v>
      </c>
      <c r="P60" s="20">
        <f t="shared" si="10"/>
        <v>0.12726286629444189</v>
      </c>
      <c r="Q60" s="20">
        <f t="shared" si="10"/>
        <v>0.16612448225622614</v>
      </c>
    </row>
    <row r="61" spans="1:17" ht="15" customHeight="1" x14ac:dyDescent="0.15">
      <c r="A61" s="3" t="s">
        <v>115</v>
      </c>
      <c r="B61" s="20">
        <f t="shared" si="9"/>
        <v>9.1531658046285075E-3</v>
      </c>
      <c r="C61" s="20">
        <f t="shared" ref="C61:Q67" si="11">+C25/C$32*100</f>
        <v>1.7320782945407448E-3</v>
      </c>
      <c r="D61" s="20">
        <f t="shared" si="11"/>
        <v>7.7476626418044956E-3</v>
      </c>
      <c r="E61" s="20">
        <f t="shared" si="11"/>
        <v>2.9797553803182185E-2</v>
      </c>
      <c r="F61" s="20">
        <f t="shared" si="11"/>
        <v>2.8504570778017462E-3</v>
      </c>
      <c r="G61" s="20">
        <f t="shared" si="11"/>
        <v>1.3930447295704994E-2</v>
      </c>
      <c r="H61" s="20">
        <f t="shared" si="11"/>
        <v>8.2133875353382915E-2</v>
      </c>
      <c r="I61" s="20">
        <f t="shared" si="11"/>
        <v>3.5898317938490741E-3</v>
      </c>
      <c r="J61" s="20">
        <f t="shared" si="11"/>
        <v>2.1278795260078281E-2</v>
      </c>
      <c r="K61" s="20">
        <f t="shared" si="11"/>
        <v>1.8477456655920044E-2</v>
      </c>
      <c r="L61" s="20">
        <f t="shared" si="11"/>
        <v>2.9286375933827578E-2</v>
      </c>
      <c r="M61" s="20">
        <f t="shared" si="11"/>
        <v>7.5642124488075196E-2</v>
      </c>
      <c r="N61" s="20">
        <f t="shared" si="11"/>
        <v>2.6577769107060549E-2</v>
      </c>
      <c r="O61" s="20">
        <f t="shared" si="11"/>
        <v>6.9746580462613133E-3</v>
      </c>
      <c r="P61" s="20">
        <f t="shared" si="11"/>
        <v>4.9595051494149139E-3</v>
      </c>
      <c r="Q61" s="20">
        <f t="shared" si="11"/>
        <v>6.9280544637454909E-4</v>
      </c>
    </row>
    <row r="62" spans="1:17" ht="15" customHeight="1" x14ac:dyDescent="0.15">
      <c r="A62" s="3" t="s">
        <v>234</v>
      </c>
      <c r="B62" s="20">
        <f t="shared" si="9"/>
        <v>0.26282563198433667</v>
      </c>
      <c r="C62" s="20">
        <f t="shared" si="11"/>
        <v>1.3250271124580275</v>
      </c>
      <c r="D62" s="20">
        <f t="shared" si="11"/>
        <v>2.3412457735647991</v>
      </c>
      <c r="E62" s="20">
        <f t="shared" si="11"/>
        <v>4.4277911299230333</v>
      </c>
      <c r="F62" s="20">
        <f t="shared" si="11"/>
        <v>2.5014448286763669</v>
      </c>
      <c r="G62" s="20">
        <f t="shared" si="11"/>
        <v>4.4586816389044417</v>
      </c>
      <c r="H62" s="20">
        <f t="shared" si="11"/>
        <v>1.5229902795495007</v>
      </c>
      <c r="I62" s="20">
        <f t="shared" si="11"/>
        <v>0.68785025226796104</v>
      </c>
      <c r="J62" s="20">
        <f t="shared" si="11"/>
        <v>0.68522566544812025</v>
      </c>
      <c r="K62" s="20">
        <f t="shared" si="11"/>
        <v>0.56904248638443555</v>
      </c>
      <c r="L62" s="20">
        <f t="shared" si="11"/>
        <v>0.58628321124170657</v>
      </c>
      <c r="M62" s="20">
        <f t="shared" si="11"/>
        <v>0.50030015498125435</v>
      </c>
      <c r="N62" s="20">
        <f t="shared" si="11"/>
        <v>0.73446047761516697</v>
      </c>
      <c r="O62" s="20">
        <f t="shared" si="11"/>
        <v>1.3683492252082599</v>
      </c>
      <c r="P62" s="20">
        <f t="shared" si="11"/>
        <v>0.39699611120781869</v>
      </c>
      <c r="Q62" s="20">
        <f t="shared" si="11"/>
        <v>0.33702675614633898</v>
      </c>
    </row>
    <row r="63" spans="1:17" ht="15" customHeight="1" x14ac:dyDescent="0.15">
      <c r="A63" s="3" t="s">
        <v>235</v>
      </c>
      <c r="B63" s="20">
        <f t="shared" si="9"/>
        <v>3.1409164389822428</v>
      </c>
      <c r="C63" s="20">
        <f t="shared" si="11"/>
        <v>3.0270720641720308</v>
      </c>
      <c r="D63" s="20">
        <f t="shared" si="11"/>
        <v>3.6652437874358097</v>
      </c>
      <c r="E63" s="20">
        <f t="shared" si="11"/>
        <v>3.4424048822400883</v>
      </c>
      <c r="F63" s="20">
        <f t="shared" si="11"/>
        <v>5.1186109457863314</v>
      </c>
      <c r="G63" s="20">
        <f t="shared" si="11"/>
        <v>1.8641941695345583</v>
      </c>
      <c r="H63" s="20">
        <f t="shared" si="11"/>
        <v>3.0319262170513341</v>
      </c>
      <c r="I63" s="20">
        <f t="shared" si="11"/>
        <v>3.0523544815606951</v>
      </c>
      <c r="J63" s="20">
        <f t="shared" si="11"/>
        <v>3.2791815944454501</v>
      </c>
      <c r="K63" s="20">
        <f t="shared" si="11"/>
        <v>2.5536522666267696</v>
      </c>
      <c r="L63" s="20">
        <f t="shared" si="11"/>
        <v>3.8960616093132234</v>
      </c>
      <c r="M63" s="20">
        <f t="shared" si="11"/>
        <v>3.5511015192552828</v>
      </c>
      <c r="N63" s="20">
        <f t="shared" si="11"/>
        <v>3.9436065676433056</v>
      </c>
      <c r="O63" s="20">
        <f t="shared" si="11"/>
        <v>5.0231574675249764</v>
      </c>
      <c r="P63" s="20">
        <f t="shared" si="11"/>
        <v>3.7584062998482444</v>
      </c>
      <c r="Q63" s="20">
        <f t="shared" si="11"/>
        <v>4.3390251149672148</v>
      </c>
    </row>
    <row r="64" spans="1:17" ht="15" customHeight="1" x14ac:dyDescent="0.15">
      <c r="A64" s="3" t="s">
        <v>236</v>
      </c>
      <c r="B64" s="20">
        <f t="shared" si="9"/>
        <v>6.7698912754384315</v>
      </c>
      <c r="C64" s="20">
        <f t="shared" si="11"/>
        <v>7.8625616965010234</v>
      </c>
      <c r="D64" s="20">
        <f t="shared" si="11"/>
        <v>7.1906502372962251</v>
      </c>
      <c r="E64" s="20">
        <f t="shared" si="11"/>
        <v>7.6911827525625016</v>
      </c>
      <c r="F64" s="20">
        <f t="shared" si="11"/>
        <v>5.4519534691178935</v>
      </c>
      <c r="G64" s="20">
        <f t="shared" si="11"/>
        <v>4.7024289556065666</v>
      </c>
      <c r="H64" s="20">
        <f t="shared" si="11"/>
        <v>5.8376263464930451</v>
      </c>
      <c r="I64" s="20">
        <f t="shared" si="11"/>
        <v>4.599050471769214</v>
      </c>
      <c r="J64" s="20">
        <f t="shared" si="11"/>
        <v>4.2958319785659489</v>
      </c>
      <c r="K64" s="20">
        <f t="shared" si="11"/>
        <v>4.2355220131015061</v>
      </c>
      <c r="L64" s="20">
        <f t="shared" si="11"/>
        <v>3.9630294521652032</v>
      </c>
      <c r="M64" s="20">
        <f t="shared" si="11"/>
        <v>3.7758608430446379</v>
      </c>
      <c r="N64" s="20">
        <f t="shared" si="11"/>
        <v>3.6989598436158442</v>
      </c>
      <c r="O64" s="20">
        <f t="shared" si="11"/>
        <v>2.6121260064259135</v>
      </c>
      <c r="P64" s="20">
        <f t="shared" si="11"/>
        <v>3.0027348479138283</v>
      </c>
      <c r="Q64" s="20">
        <f t="shared" si="11"/>
        <v>3.1205496872368301</v>
      </c>
    </row>
    <row r="65" spans="1:17" ht="15" customHeight="1" x14ac:dyDescent="0.15">
      <c r="A65" s="3" t="s">
        <v>237</v>
      </c>
      <c r="B65" s="20">
        <f t="shared" si="9"/>
        <v>8.4715103572626962</v>
      </c>
      <c r="C65" s="20">
        <f t="shared" si="11"/>
        <v>6.9169683849053785</v>
      </c>
      <c r="D65" s="20">
        <f t="shared" si="11"/>
        <v>6.9709718340295606</v>
      </c>
      <c r="E65" s="20">
        <f t="shared" si="11"/>
        <v>9.8898661275478279</v>
      </c>
      <c r="F65" s="20">
        <f t="shared" si="11"/>
        <v>11.823425970073108</v>
      </c>
      <c r="G65" s="20">
        <f t="shared" si="11"/>
        <v>13.812753786141862</v>
      </c>
      <c r="H65" s="20">
        <f t="shared" si="11"/>
        <v>14.475409008814477</v>
      </c>
      <c r="I65" s="20">
        <f t="shared" si="11"/>
        <v>14.513755764553412</v>
      </c>
      <c r="J65" s="20">
        <f t="shared" si="11"/>
        <v>13.745940211098571</v>
      </c>
      <c r="K65" s="20">
        <f t="shared" si="11"/>
        <v>12.627025074998285</v>
      </c>
      <c r="L65" s="20">
        <f t="shared" si="11"/>
        <v>9.2538885850184371</v>
      </c>
      <c r="M65" s="20">
        <f t="shared" si="11"/>
        <v>11.038467410386334</v>
      </c>
      <c r="N65" s="20">
        <f t="shared" si="11"/>
        <v>12.867483946347779</v>
      </c>
      <c r="O65" s="20">
        <f t="shared" si="11"/>
        <v>12.227338104757129</v>
      </c>
      <c r="P65" s="20">
        <f t="shared" si="11"/>
        <v>13.879248816654705</v>
      </c>
      <c r="Q65" s="20">
        <f t="shared" si="11"/>
        <v>10.809304531101576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0.47671236652346699</v>
      </c>
      <c r="O66" s="20">
        <f t="shared" si="11"/>
        <v>0.46627240420688448</v>
      </c>
      <c r="P66" s="20">
        <f t="shared" si="11"/>
        <v>0.42916905946422124</v>
      </c>
      <c r="Q66" s="20">
        <f t="shared" si="11"/>
        <v>0.51934749017114346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1.3162323748258558</v>
      </c>
      <c r="O67" s="20">
        <f t="shared" si="11"/>
        <v>2.9195452309245655</v>
      </c>
      <c r="P67" s="20">
        <f t="shared" si="11"/>
        <v>5.7299470879725378</v>
      </c>
      <c r="Q67" s="20">
        <f t="shared" si="11"/>
        <v>4.3282378775725538</v>
      </c>
    </row>
    <row r="68" spans="1:17" ht="15" customHeight="1" x14ac:dyDescent="0.15">
      <c r="A68" s="3" t="s">
        <v>0</v>
      </c>
      <c r="B68" s="21">
        <f t="shared" ref="B68:P68" si="12">SUM(B40:B65)-B52-B53</f>
        <v>100.00000000000003</v>
      </c>
      <c r="C68" s="21">
        <f t="shared" si="12"/>
        <v>100</v>
      </c>
      <c r="D68" s="21">
        <f t="shared" si="12"/>
        <v>99.999999999999986</v>
      </c>
      <c r="E68" s="21">
        <f t="shared" si="12"/>
        <v>100</v>
      </c>
      <c r="F68" s="21">
        <f t="shared" si="12"/>
        <v>100.00000000000001</v>
      </c>
      <c r="G68" s="21">
        <f t="shared" si="12"/>
        <v>100.01369708947502</v>
      </c>
      <c r="H68" s="21">
        <f t="shared" si="12"/>
        <v>99.999999999999986</v>
      </c>
      <c r="I68" s="21">
        <f t="shared" si="12"/>
        <v>100.00000000000001</v>
      </c>
      <c r="J68" s="21">
        <f t="shared" si="12"/>
        <v>100</v>
      </c>
      <c r="K68" s="21">
        <f t="shared" si="12"/>
        <v>99.999999999999972</v>
      </c>
      <c r="L68" s="21">
        <f t="shared" si="12"/>
        <v>99.999999999999986</v>
      </c>
      <c r="M68" s="21">
        <f t="shared" si="12"/>
        <v>100.00000000000001</v>
      </c>
      <c r="N68" s="21">
        <f t="shared" si="12"/>
        <v>99.999999999999986</v>
      </c>
      <c r="O68" s="21">
        <f t="shared" si="12"/>
        <v>100</v>
      </c>
      <c r="P68" s="21">
        <f t="shared" si="12"/>
        <v>100</v>
      </c>
      <c r="Q68" s="21">
        <f>SUM(Q40:Q65)-Q52-Q53</f>
        <v>99.999999999999972</v>
      </c>
    </row>
    <row r="69" spans="1:17" ht="15" customHeight="1" x14ac:dyDescent="0.15">
      <c r="A69" s="3" t="s">
        <v>240</v>
      </c>
      <c r="B69" s="20">
        <f>+B33/$B$32*100</f>
        <v>66.085822595217948</v>
      </c>
      <c r="C69" s="20">
        <f t="shared" ref="C69:P72" si="13">+C33/C$32*100</f>
        <v>64.82104243757999</v>
      </c>
      <c r="D69" s="20">
        <f t="shared" si="13"/>
        <v>61.284011496673564</v>
      </c>
      <c r="E69" s="20">
        <f t="shared" si="13"/>
        <v>59.52480465040766</v>
      </c>
      <c r="F69" s="20">
        <f t="shared" si="13"/>
        <v>59.369730191516965</v>
      </c>
      <c r="G69" s="20">
        <f t="shared" si="13"/>
        <v>57.603835225636978</v>
      </c>
      <c r="H69" s="20">
        <f t="shared" si="13"/>
        <v>56.7536206712427</v>
      </c>
      <c r="I69" s="20">
        <f t="shared" si="13"/>
        <v>60.516604642913251</v>
      </c>
      <c r="J69" s="20">
        <f t="shared" si="13"/>
        <v>59.670753994322986</v>
      </c>
      <c r="K69" s="20">
        <f t="shared" si="13"/>
        <v>59.660186936374046</v>
      </c>
      <c r="L69" s="20">
        <f t="shared" si="13"/>
        <v>62.88357597809928</v>
      </c>
      <c r="M69" s="20">
        <f t="shared" si="13"/>
        <v>64.656652137978185</v>
      </c>
      <c r="N69" s="20">
        <f t="shared" si="13"/>
        <v>62.782184307313258</v>
      </c>
      <c r="O69" s="20">
        <f t="shared" si="13"/>
        <v>62.649006210796998</v>
      </c>
      <c r="P69" s="20">
        <f t="shared" si="13"/>
        <v>62.124637274805941</v>
      </c>
      <c r="Q69" s="20">
        <f>+Q33/Q$32*100</f>
        <v>64.409927337538406</v>
      </c>
    </row>
    <row r="70" spans="1:17" ht="15" customHeight="1" x14ac:dyDescent="0.15">
      <c r="A70" s="3" t="s">
        <v>151</v>
      </c>
      <c r="B70" s="20">
        <f>+B34/$B$32*100</f>
        <v>33.914177404782052</v>
      </c>
      <c r="C70" s="20">
        <f t="shared" si="13"/>
        <v>35.17895756242001</v>
      </c>
      <c r="D70" s="20">
        <f t="shared" si="13"/>
        <v>38.715988503326436</v>
      </c>
      <c r="E70" s="20">
        <f t="shared" si="13"/>
        <v>40.47519534959234</v>
      </c>
      <c r="F70" s="20">
        <f t="shared" si="13"/>
        <v>40.630269808483035</v>
      </c>
      <c r="G70" s="20">
        <f t="shared" si="13"/>
        <v>42.396164774363029</v>
      </c>
      <c r="H70" s="20">
        <f t="shared" si="13"/>
        <v>43.2463793287573</v>
      </c>
      <c r="I70" s="20">
        <f t="shared" si="13"/>
        <v>39.483395357086749</v>
      </c>
      <c r="J70" s="20">
        <f t="shared" si="13"/>
        <v>40.329246005677007</v>
      </c>
      <c r="K70" s="20">
        <f t="shared" si="13"/>
        <v>40.339813063625954</v>
      </c>
      <c r="L70" s="20">
        <f t="shared" si="13"/>
        <v>37.11642402190072</v>
      </c>
      <c r="M70" s="20">
        <f t="shared" si="13"/>
        <v>35.343347862021808</v>
      </c>
      <c r="N70" s="20">
        <f t="shared" si="13"/>
        <v>37.217815692686742</v>
      </c>
      <c r="O70" s="20">
        <f t="shared" si="13"/>
        <v>37.350993789203009</v>
      </c>
      <c r="P70" s="20">
        <f t="shared" si="13"/>
        <v>37.875362725194066</v>
      </c>
      <c r="Q70" s="20">
        <f>+Q34/Q$32*100</f>
        <v>35.590072662461594</v>
      </c>
    </row>
    <row r="71" spans="1:17" ht="15" customHeight="1" x14ac:dyDescent="0.15">
      <c r="A71" s="3" t="s">
        <v>241</v>
      </c>
      <c r="B71" s="20">
        <f>+B35/$B$32*100</f>
        <v>61.247546126674976</v>
      </c>
      <c r="C71" s="20">
        <f t="shared" si="13"/>
        <v>63.457244893628662</v>
      </c>
      <c r="D71" s="20">
        <f t="shared" si="13"/>
        <v>60.044165526145477</v>
      </c>
      <c r="E71" s="20">
        <f t="shared" si="13"/>
        <v>61.488775304997546</v>
      </c>
      <c r="F71" s="20">
        <f t="shared" si="13"/>
        <v>59.754708043880846</v>
      </c>
      <c r="G71" s="20">
        <f t="shared" si="13"/>
        <v>55.260151610546906</v>
      </c>
      <c r="H71" s="20">
        <f t="shared" si="13"/>
        <v>54.531091241736796</v>
      </c>
      <c r="I71" s="20">
        <f t="shared" si="13"/>
        <v>53.432666527562802</v>
      </c>
      <c r="J71" s="20">
        <f t="shared" si="13"/>
        <v>53.88100236380383</v>
      </c>
      <c r="K71" s="20">
        <f t="shared" si="13"/>
        <v>49.654497656050381</v>
      </c>
      <c r="L71" s="20">
        <f t="shared" si="13"/>
        <v>51.605391228232122</v>
      </c>
      <c r="M71" s="20">
        <f t="shared" si="13"/>
        <v>50.944445356424097</v>
      </c>
      <c r="N71" s="20">
        <f t="shared" si="13"/>
        <v>50.979254855915443</v>
      </c>
      <c r="O71" s="20">
        <f t="shared" si="13"/>
        <v>52.074739775071166</v>
      </c>
      <c r="P71" s="20">
        <f t="shared" si="13"/>
        <v>49.631152763315967</v>
      </c>
      <c r="Q71" s="20">
        <f>+Q35/Q$32*100</f>
        <v>51.481782552490273</v>
      </c>
    </row>
    <row r="72" spans="1:17" ht="15" customHeight="1" x14ac:dyDescent="0.15">
      <c r="A72" s="3" t="s">
        <v>242</v>
      </c>
      <c r="B72" s="20">
        <f>+B36/$B$32*100</f>
        <v>38.752453873325017</v>
      </c>
      <c r="C72" s="20">
        <f t="shared" si="13"/>
        <v>36.542755106371338</v>
      </c>
      <c r="D72" s="20">
        <f t="shared" si="13"/>
        <v>39.955834473854523</v>
      </c>
      <c r="E72" s="20">
        <f t="shared" si="13"/>
        <v>38.511224695002454</v>
      </c>
      <c r="F72" s="20">
        <f t="shared" si="13"/>
        <v>40.245291956119161</v>
      </c>
      <c r="G72" s="20">
        <f t="shared" si="13"/>
        <v>44.739848389453101</v>
      </c>
      <c r="H72" s="20">
        <f t="shared" si="13"/>
        <v>45.468908758263204</v>
      </c>
      <c r="I72" s="20">
        <f t="shared" si="13"/>
        <v>46.567333472437205</v>
      </c>
      <c r="J72" s="20">
        <f t="shared" si="13"/>
        <v>46.11899763619617</v>
      </c>
      <c r="K72" s="20">
        <f t="shared" si="13"/>
        <v>50.345502343949612</v>
      </c>
      <c r="L72" s="20">
        <f t="shared" si="13"/>
        <v>48.394608771767878</v>
      </c>
      <c r="M72" s="20">
        <f t="shared" si="13"/>
        <v>49.055554643575903</v>
      </c>
      <c r="N72" s="20">
        <f t="shared" si="13"/>
        <v>49.020745144084557</v>
      </c>
      <c r="O72" s="20">
        <f t="shared" si="13"/>
        <v>47.925260224928834</v>
      </c>
      <c r="P72" s="20">
        <f t="shared" si="13"/>
        <v>50.368847236684033</v>
      </c>
      <c r="Q72" s="20">
        <f>+Q36/Q$32*100</f>
        <v>48.518217447509727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10</vt:i4>
      </vt:variant>
    </vt:vector>
  </HeadingPairs>
  <TitlesOfParts>
    <vt:vector size="41" baseType="lpstr">
      <vt:lpstr>財政指標</vt:lpstr>
      <vt:lpstr>旧・日光市</vt:lpstr>
      <vt:lpstr>旧今市市</vt:lpstr>
      <vt:lpstr>旧足尾町</vt:lpstr>
      <vt:lpstr>旧栗山村</vt:lpstr>
      <vt:lpstr>旧藤原町</vt:lpstr>
      <vt:lpstr>歳入</vt:lpstr>
      <vt:lpstr>歳入･旧日光市 </vt:lpstr>
      <vt:lpstr>歳入･旧今市市</vt:lpstr>
      <vt:lpstr>歳入･旧足尾町</vt:lpstr>
      <vt:lpstr>歳入･旧栗山村</vt:lpstr>
      <vt:lpstr>歳入･旧藤原町</vt:lpstr>
      <vt:lpstr>税</vt:lpstr>
      <vt:lpstr>税・日光市</vt:lpstr>
      <vt:lpstr>税・今市市</vt:lpstr>
      <vt:lpstr>税・足尾町</vt:lpstr>
      <vt:lpstr>税・栗山村</vt:lpstr>
      <vt:lpstr>税・藤原町</vt:lpstr>
      <vt:lpstr>歳出（性質別）</vt:lpstr>
      <vt:lpstr>性質・日光市</vt:lpstr>
      <vt:lpstr>性質・今市市</vt:lpstr>
      <vt:lpstr>性質・足尾町</vt:lpstr>
      <vt:lpstr>性質・栗山村</vt:lpstr>
      <vt:lpstr>性質・藤原町</vt:lpstr>
      <vt:lpstr>歳出（目的別）</vt:lpstr>
      <vt:lpstr>目的・日光市</vt:lpstr>
      <vt:lpstr>目的・今市市</vt:lpstr>
      <vt:lpstr>目的・足尾町</vt:lpstr>
      <vt:lpstr>目的・栗山村</vt:lpstr>
      <vt:lpstr>目的・藤原町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2011-08-12T02:41:28Z</cp:lastPrinted>
  <dcterms:created xsi:type="dcterms:W3CDTF">2002-01-04T12:12:41Z</dcterms:created>
  <dcterms:modified xsi:type="dcterms:W3CDTF">2021-07-27T05:05:21Z</dcterms:modified>
</cp:coreProperties>
</file>