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<sst xmlns="http://schemas.openxmlformats.org/spreadsheetml/2006/main" count="397" uniqueCount="198">
  <si>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</si>
  <si>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</si>
  <si>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</si>
  <si>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</si>
  <si>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</si>
  <si>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</si>
  <si>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</si>
  <si>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</si>
  <si>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</si>
  <si>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</si>
  <si>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</si>
  <si>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</si>
  <si>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</si>
  <si>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</si>
  <si>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</si>
  <si>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</si>
  <si>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</si>
  <si>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</si>
  <si>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</si>
  <si>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</si>
  <si>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</si>
  <si>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</si>
  <si>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</si>
  <si>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</si>
  <si>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</si>
  <si>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</si>
  <si>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</si>
  <si>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</si>
  <si>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</si>
  <si>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</si>
  <si>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</si>
  <si>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</si>
  <si>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</si>
  <si>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</si>
  <si>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</si>
  <si>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</si>
  <si>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</si>
  <si>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</si>
  <si>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</si>
  <si>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</si>
  <si>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</si>
  <si>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</si>
  <si>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</si>
  <si>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</si>
  <si>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</si>
  <si>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</si>
  <si>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</si>
  <si>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</si>
  <si>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</si>
  <si>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</si>
  <si>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</si>
  <si>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</si>
  <si>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</si>
  <si>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</si>
  <si>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</si>
  <si>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</si>
  <si>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</si>
  <si>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</si>
  <si>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</si>
  <si>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</si>
  <si>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</si>
  <si>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</si>
  <si>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</si>
  <si>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</si>
  <si>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</si>
  <si>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</si>
  <si>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</si>
  <si>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</si>
  <si>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</si>
  <si>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</si>
  <si>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</si>
  <si>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</si>
  <si>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</si>
  <si>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</si>
  <si>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</si>
  <si>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</si>
  <si>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</si>
  <si>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</si>
  <si>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</si>
  <si>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</si>
  <si>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</si>
  <si>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</si>
  <si>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</si>
  <si>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</si>
  <si>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</si>
  <si>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</si>
  <si>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</si>
  <si>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</si>
  <si>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</si>
  <si>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</si>
  <si>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</si>
  <si>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</si>
  <si>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</si>
  <si>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</si>
  <si>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</si>
  <si>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</si>
  <si>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</si>
  <si>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</si>
  <si>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</si>
  <si>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</si>
  <si>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</si>
  <si>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</si>
  <si>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</si>
  <si>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</si>
  <si>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</si>
  <si>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</si>
  <si>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</si>
  <si>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</si>
  <si>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</si>
  <si>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</si>
  <si>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</si>
  <si>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</si>
  <si>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</si>
  <si>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</si>
  <si>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</si>
  <si>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</si>
  <si>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</si>
  <si>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</si>
  <si>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</si>
  <si>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</si>
  <si>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</si>
  <si>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</si>
  <si>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</si>
  <si>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</si>
  <si>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</si>
  <si>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</si>
  <si>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</si>
  <si>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</si>
  <si>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</si>
  <si>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</si>
  <si>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</si>
  <si>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</si>
  <si>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</si>
  <si>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</si>
  <si>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</si>
  <si>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</si>
  <si>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</si>
  <si>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</si>
  <si>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</si>
  <si>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</si>
  <si>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</si>
  <si>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</si>
  <si>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</si>
  <si>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</si>
  <si>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</si>
  <si>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</si>
  <si>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</si>
  <si>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</si>
  <si>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</si>
  <si>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</si>
  <si>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</si>
  <si>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</si>
  <si>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</si>
  <si>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</si>
  <si>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</si>
  <si>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</si>
  <si>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</si>
  <si>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</si>
  <si>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</si>
  <si>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</si>
  <si>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</si>
  <si>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</si>
  <si>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</si>
  <si>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</si>
  <si>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</si>
  <si>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</si>
  <si>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</si>
  <si>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</si>
  <si>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</si>
  <si>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</si>
  <si>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</si>
  <si>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</si>
  <si>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</si>
  <si>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</si>
  <si>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</si>
  <si>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</si>
  <si>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</si>
  <si>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</si>
  <si>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</si>
  <si>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</si>
  <si>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</si>
  <si>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</si>
  <si>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</si>
  <si>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</si>
  <si>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</si>
  <si>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</si>
  <si>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</si>
  <si>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</si>
  <si>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</si>
  <si>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葛生町</t>
  </si>
  <si>
    <t>県支出金</t>
  </si>
  <si>
    <t>０１(H13)</t>
  </si>
  <si>
    <t>０２(H14)</t>
  </si>
  <si>
    <t>０３(H15)</t>
  </si>
  <si>
    <t>０２(H14）</t>
  </si>
  <si>
    <t>０３(H15）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</si>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</sst>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8" fillId="0" borderId="10" xfId="0" applyFont="1" applyFill="1" applyBorder="1" applyAlignment="1" applyProtection="1">
      <alignment vertical="center"/>
      <protection/>
    </xf>
    <xf numFmtId="191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0.99725"/>
          <c:h val="0.810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47675964"/>
        <c:axId val="26430493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36547846"/>
        <c:axId val="60495159"/>
      </c:line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0493"/>
        <c:crosses val="autoZero"/>
        <c:auto val="0"/>
        <c:lblOffset val="100"/>
        <c:tickLblSkip val="1"/>
        <c:noMultiLvlLbl val="0"/>
      </c:catAx>
      <c:valAx>
        <c:axId val="26430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75964"/>
        <c:crossesAt val="1"/>
        <c:crossBetween val="between"/>
        <c:dispUnits/>
      </c:valAx>
      <c:catAx>
        <c:axId val="36547846"/>
        <c:scaling>
          <c:orientation val="minMax"/>
        </c:scaling>
        <c:axPos val="b"/>
        <c:delete val="1"/>
        <c:majorTickMark val="out"/>
        <c:minorTickMark val="none"/>
        <c:tickLblPos val="nextTo"/>
        <c:crossAx val="60495159"/>
        <c:crosses val="autoZero"/>
        <c:auto val="0"/>
        <c:lblOffset val="100"/>
        <c:tickLblSkip val="1"/>
        <c:noMultiLvlLbl val="0"/>
      </c:catAx>
      <c:valAx>
        <c:axId val="60495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78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1775"/>
          <c:w val="0.75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805"/>
          <c:w val="0.88225"/>
          <c:h val="0.80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7585520"/>
        <c:axId val="1160817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10447354"/>
        <c:axId val="26917323"/>
      </c:lineChart>
      <c:catAx>
        <c:axId val="7585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0817"/>
        <c:crosses val="autoZero"/>
        <c:auto val="0"/>
        <c:lblOffset val="100"/>
        <c:tickLblSkip val="1"/>
        <c:noMultiLvlLbl val="0"/>
      </c:catAx>
      <c:valAx>
        <c:axId val="1160817"/>
        <c:scaling>
          <c:orientation val="minMax"/>
          <c:max val="2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85520"/>
        <c:crossesAt val="1"/>
        <c:crossBetween val="between"/>
        <c:dispUnits/>
      </c:valAx>
      <c:catAx>
        <c:axId val="10447354"/>
        <c:scaling>
          <c:orientation val="minMax"/>
        </c:scaling>
        <c:axPos val="b"/>
        <c:delete val="1"/>
        <c:majorTickMark val="out"/>
        <c:minorTickMark val="none"/>
        <c:tickLblPos val="nextTo"/>
        <c:crossAx val="26917323"/>
        <c:crosses val="autoZero"/>
        <c:auto val="0"/>
        <c:lblOffset val="100"/>
        <c:tickLblSkip val="1"/>
        <c:noMultiLvlLbl val="0"/>
      </c:catAx>
      <c:valAx>
        <c:axId val="26917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73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245"/>
          <c:w val="0.867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3"/>
          <c:w val="0.931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40929316"/>
        <c:axId val="32819525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40929316"/>
        <c:axId val="32819525"/>
      </c:line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9525"/>
        <c:crosses val="autoZero"/>
        <c:auto val="0"/>
        <c:lblOffset val="100"/>
        <c:tickLblSkip val="1"/>
        <c:noMultiLvlLbl val="0"/>
      </c:catAx>
      <c:valAx>
        <c:axId val="32819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5"/>
          <c:y val="0.94375"/>
          <c:w val="0.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75"/>
          <c:w val="0.968"/>
          <c:h val="0.794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26940270"/>
        <c:axId val="41135839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34678232"/>
        <c:axId val="43668633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35839"/>
        <c:crosses val="autoZero"/>
        <c:auto val="0"/>
        <c:lblOffset val="100"/>
        <c:tickLblSkip val="1"/>
        <c:noMultiLvlLbl val="0"/>
      </c:catAx>
      <c:valAx>
        <c:axId val="41135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40270"/>
        <c:crossesAt val="1"/>
        <c:crossBetween val="between"/>
        <c:dispUnits/>
      </c:valAx>
      <c:catAx>
        <c:axId val="34678232"/>
        <c:scaling>
          <c:orientation val="minMax"/>
        </c:scaling>
        <c:axPos val="b"/>
        <c:delete val="1"/>
        <c:majorTickMark val="out"/>
        <c:minorTickMark val="none"/>
        <c:tickLblPos val="nextTo"/>
        <c:crossAx val="43668633"/>
        <c:crosses val="autoZero"/>
        <c:auto val="0"/>
        <c:lblOffset val="100"/>
        <c:tickLblSkip val="1"/>
        <c:noMultiLvlLbl val="0"/>
      </c:catAx>
      <c:valAx>
        <c:axId val="43668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82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6525"/>
          <c:w val="0.787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025"/>
          <c:w val="0.97175"/>
          <c:h val="0.806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57473378"/>
        <c:axId val="47498355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24832012"/>
        <c:axId val="22161517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98355"/>
        <c:crosses val="autoZero"/>
        <c:auto val="0"/>
        <c:lblOffset val="100"/>
        <c:tickLblSkip val="1"/>
        <c:noMultiLvlLbl val="0"/>
      </c:catAx>
      <c:valAx>
        <c:axId val="47498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73378"/>
        <c:crossesAt val="1"/>
        <c:crossBetween val="between"/>
        <c:dispUnits/>
      </c:valAx>
      <c:catAx>
        <c:axId val="24832012"/>
        <c:scaling>
          <c:orientation val="minMax"/>
        </c:scaling>
        <c:axPos val="b"/>
        <c:delete val="1"/>
        <c:majorTickMark val="out"/>
        <c:minorTickMark val="none"/>
        <c:tickLblPos val="nextTo"/>
        <c:crossAx val="22161517"/>
        <c:crosses val="autoZero"/>
        <c:auto val="0"/>
        <c:lblOffset val="100"/>
        <c:tickLblSkip val="1"/>
        <c:noMultiLvlLbl val="0"/>
      </c:catAx>
      <c:valAx>
        <c:axId val="22161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320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6"/>
          <c:y val="0.89325"/>
          <c:w val="0.9677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9"/>
          <c:w val="0.9717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65235926"/>
        <c:axId val="50252423"/>
      </c:bar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52423"/>
        <c:crosses val="autoZero"/>
        <c:auto val="1"/>
        <c:lblOffset val="100"/>
        <c:tickLblSkip val="1"/>
        <c:noMultiLvlLbl val="0"/>
      </c:catAx>
      <c:valAx>
        <c:axId val="50252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3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5"/>
          <c:y val="0.942"/>
          <c:w val="0.517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190500"/>
        <a:ext cx="48387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19050</xdr:rowOff>
    </xdr:from>
    <xdr:to>
      <xdr:col>13</xdr:col>
      <xdr:colOff>723900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33950" y="190500"/>
        <a:ext cx="4829175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77</xdr:row>
      <xdr:rowOff>66675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268325"/>
        <a:ext cx="4752975" cy="618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7</xdr:col>
      <xdr:colOff>9525</xdr:colOff>
      <xdr:row>75</xdr:row>
      <xdr:rowOff>66675</xdr:rowOff>
    </xdr:to>
    <xdr:graphicFrame>
      <xdr:nvGraphicFramePr>
        <xdr:cNvPr id="4" name="Chart 7"/>
        <xdr:cNvGraphicFramePr/>
      </xdr:nvGraphicFramePr>
      <xdr:xfrm>
        <a:off x="0" y="6905625"/>
        <a:ext cx="4876800" cy="601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714375</xdr:colOff>
      <xdr:row>75</xdr:row>
      <xdr:rowOff>133350</xdr:rowOff>
    </xdr:to>
    <xdr:graphicFrame>
      <xdr:nvGraphicFramePr>
        <xdr:cNvPr id="5" name="Chart 8"/>
        <xdr:cNvGraphicFramePr/>
      </xdr:nvGraphicFramePr>
      <xdr:xfrm>
        <a:off x="4943475" y="6924675"/>
        <a:ext cx="4810125" cy="606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77</xdr:row>
      <xdr:rowOff>95250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296900"/>
        <a:ext cx="4876800" cy="615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189</v>
      </c>
      <c r="P1" s="46" t="s">
        <v>189</v>
      </c>
    </row>
    <row r="2" spans="13:16" ht="13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192</v>
      </c>
      <c r="Q3" s="48" t="s">
        <v>193</v>
      </c>
    </row>
    <row r="4" spans="1:17" ht="13.5" customHeight="1">
      <c r="A4" s="78" t="s">
        <v>91</v>
      </c>
      <c r="B4" s="79"/>
      <c r="C4" s="50"/>
      <c r="D4" s="50"/>
      <c r="E4" s="50">
        <v>14407</v>
      </c>
      <c r="F4" s="50">
        <v>14148</v>
      </c>
      <c r="G4" s="50">
        <v>14019</v>
      </c>
      <c r="H4" s="50">
        <v>13897</v>
      </c>
      <c r="I4" s="50">
        <v>13760</v>
      </c>
      <c r="J4" s="50">
        <v>13619</v>
      </c>
      <c r="K4" s="50">
        <v>13423</v>
      </c>
      <c r="L4" s="50">
        <v>13270</v>
      </c>
      <c r="M4" s="50">
        <v>13070</v>
      </c>
      <c r="N4" s="50">
        <v>12908</v>
      </c>
      <c r="O4" s="50">
        <v>12726</v>
      </c>
      <c r="P4" s="50">
        <v>12568</v>
      </c>
      <c r="Q4" s="50">
        <v>12330</v>
      </c>
    </row>
    <row r="5" spans="1:17" ht="13.5" customHeight="1">
      <c r="A5" s="80" t="s">
        <v>13</v>
      </c>
      <c r="B5" s="52" t="s">
        <v>22</v>
      </c>
      <c r="C5" s="53"/>
      <c r="D5" s="53"/>
      <c r="E5" s="53">
        <v>4268708</v>
      </c>
      <c r="F5" s="53">
        <v>5298647</v>
      </c>
      <c r="G5" s="53">
        <v>5772205</v>
      </c>
      <c r="H5" s="53">
        <v>4957614</v>
      </c>
      <c r="I5" s="54">
        <v>5413951</v>
      </c>
      <c r="J5" s="53">
        <v>4717239</v>
      </c>
      <c r="K5" s="53">
        <v>7349320</v>
      </c>
      <c r="L5" s="53">
        <v>5031240</v>
      </c>
      <c r="M5" s="55">
        <v>5507954</v>
      </c>
      <c r="N5" s="55">
        <v>4865072</v>
      </c>
      <c r="O5" s="55">
        <v>5270013</v>
      </c>
      <c r="P5" s="55">
        <v>5138372</v>
      </c>
      <c r="Q5" s="55">
        <v>5479105</v>
      </c>
    </row>
    <row r="6" spans="1:17" ht="13.5" customHeight="1">
      <c r="A6" s="80"/>
      <c r="B6" s="52" t="s">
        <v>23</v>
      </c>
      <c r="C6" s="53"/>
      <c r="D6" s="53"/>
      <c r="E6" s="53">
        <v>4018168</v>
      </c>
      <c r="F6" s="53">
        <v>5008264</v>
      </c>
      <c r="G6" s="53">
        <v>5371288</v>
      </c>
      <c r="H6" s="53">
        <v>4704989</v>
      </c>
      <c r="I6" s="54">
        <v>5302645</v>
      </c>
      <c r="J6" s="53">
        <v>4525985</v>
      </c>
      <c r="K6" s="53">
        <v>7152575</v>
      </c>
      <c r="L6" s="53">
        <v>4568033</v>
      </c>
      <c r="M6" s="55">
        <v>5212559</v>
      </c>
      <c r="N6" s="55">
        <v>4562009</v>
      </c>
      <c r="O6" s="55">
        <v>4962326</v>
      </c>
      <c r="P6" s="55">
        <v>4792303</v>
      </c>
      <c r="Q6" s="55">
        <v>5143055</v>
      </c>
    </row>
    <row r="7" spans="1:17" ht="13.5" customHeight="1">
      <c r="A7" s="80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250540</v>
      </c>
      <c r="F7" s="54">
        <f t="shared" si="0"/>
        <v>290383</v>
      </c>
      <c r="G7" s="54">
        <f t="shared" si="0"/>
        <v>400917</v>
      </c>
      <c r="H7" s="54">
        <f t="shared" si="0"/>
        <v>252625</v>
      </c>
      <c r="I7" s="54">
        <f t="shared" si="0"/>
        <v>111306</v>
      </c>
      <c r="J7" s="54">
        <f t="shared" si="0"/>
        <v>191254</v>
      </c>
      <c r="K7" s="54">
        <f t="shared" si="0"/>
        <v>196745</v>
      </c>
      <c r="L7" s="54">
        <f>+L5-L6</f>
        <v>463207</v>
      </c>
      <c r="M7" s="54">
        <f>+M5-M6</f>
        <v>295395</v>
      </c>
      <c r="N7" s="54">
        <f>+N5-N6</f>
        <v>303063</v>
      </c>
      <c r="O7" s="54">
        <f>+O5-O6</f>
        <v>307687</v>
      </c>
      <c r="P7" s="54">
        <v>346069</v>
      </c>
      <c r="Q7" s="54">
        <v>336050</v>
      </c>
    </row>
    <row r="8" spans="1:17" ht="13.5" customHeight="1">
      <c r="A8" s="80"/>
      <c r="B8" s="52" t="s">
        <v>25</v>
      </c>
      <c r="C8" s="53"/>
      <c r="D8" s="53"/>
      <c r="E8" s="53">
        <v>100476</v>
      </c>
      <c r="F8" s="53">
        <v>43692</v>
      </c>
      <c r="G8" s="53">
        <v>16721</v>
      </c>
      <c r="H8" s="53">
        <v>102489</v>
      </c>
      <c r="I8" s="54">
        <v>15020</v>
      </c>
      <c r="J8" s="53">
        <v>0</v>
      </c>
      <c r="K8" s="53">
        <v>0</v>
      </c>
      <c r="L8" s="54">
        <v>183432</v>
      </c>
      <c r="M8" s="55">
        <v>5137</v>
      </c>
      <c r="N8" s="55">
        <v>43709</v>
      </c>
      <c r="O8" s="55">
        <v>95341</v>
      </c>
      <c r="P8" s="55">
        <v>29148</v>
      </c>
      <c r="Q8" s="55">
        <v>75179</v>
      </c>
    </row>
    <row r="9" spans="1:17" ht="13.5" customHeight="1">
      <c r="A9" s="80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150064</v>
      </c>
      <c r="F9" s="54">
        <f t="shared" si="1"/>
        <v>246691</v>
      </c>
      <c r="G9" s="54">
        <f t="shared" si="1"/>
        <v>384196</v>
      </c>
      <c r="H9" s="54">
        <f t="shared" si="1"/>
        <v>150136</v>
      </c>
      <c r="I9" s="54">
        <f t="shared" si="1"/>
        <v>96286</v>
      </c>
      <c r="J9" s="54">
        <f t="shared" si="1"/>
        <v>191254</v>
      </c>
      <c r="K9" s="54">
        <f t="shared" si="1"/>
        <v>196745</v>
      </c>
      <c r="L9" s="54">
        <f>+L7-L8</f>
        <v>279775</v>
      </c>
      <c r="M9" s="54">
        <f>+M7-M8</f>
        <v>290258</v>
      </c>
      <c r="N9" s="54">
        <f>+N7-N8</f>
        <v>259354</v>
      </c>
      <c r="O9" s="54">
        <f>+O7-O8</f>
        <v>212346</v>
      </c>
      <c r="P9" s="54">
        <v>316921</v>
      </c>
      <c r="Q9" s="54">
        <v>260871</v>
      </c>
    </row>
    <row r="10" spans="1:17" ht="13.5" customHeight="1">
      <c r="A10" s="80"/>
      <c r="B10" s="52" t="s">
        <v>27</v>
      </c>
      <c r="C10" s="55"/>
      <c r="D10" s="55"/>
      <c r="E10" s="55">
        <v>45509</v>
      </c>
      <c r="F10" s="55">
        <v>96627</v>
      </c>
      <c r="G10" s="55">
        <v>137505</v>
      </c>
      <c r="H10" s="55">
        <v>-234060</v>
      </c>
      <c r="I10" s="55">
        <v>-53850</v>
      </c>
      <c r="J10" s="55">
        <v>94968</v>
      </c>
      <c r="K10" s="55">
        <v>5491</v>
      </c>
      <c r="L10" s="55">
        <v>83030</v>
      </c>
      <c r="M10" s="55">
        <v>10483</v>
      </c>
      <c r="N10" s="55">
        <v>-30904</v>
      </c>
      <c r="O10" s="55">
        <v>-47008</v>
      </c>
      <c r="P10" s="55">
        <v>104575</v>
      </c>
      <c r="Q10" s="55">
        <v>-56050</v>
      </c>
    </row>
    <row r="11" spans="1:17" ht="13.5" customHeight="1">
      <c r="A11" s="80"/>
      <c r="B11" s="52" t="s">
        <v>28</v>
      </c>
      <c r="C11" s="53"/>
      <c r="D11" s="53"/>
      <c r="E11" s="53">
        <v>28471</v>
      </c>
      <c r="F11" s="53">
        <v>20408</v>
      </c>
      <c r="G11" s="53">
        <v>18728</v>
      </c>
      <c r="H11" s="53">
        <v>13715</v>
      </c>
      <c r="I11" s="54">
        <v>15292</v>
      </c>
      <c r="J11" s="53">
        <v>3344</v>
      </c>
      <c r="K11" s="53">
        <v>4467</v>
      </c>
      <c r="L11" s="54">
        <v>3177</v>
      </c>
      <c r="M11" s="55">
        <v>2791</v>
      </c>
      <c r="N11" s="55">
        <v>1178</v>
      </c>
      <c r="O11" s="55">
        <v>138279</v>
      </c>
      <c r="P11" s="55">
        <v>1395</v>
      </c>
      <c r="Q11" s="55">
        <v>319</v>
      </c>
    </row>
    <row r="12" spans="1:17" ht="13.5" customHeight="1">
      <c r="A12" s="80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43144</v>
      </c>
      <c r="N12" s="55">
        <v>97740</v>
      </c>
      <c r="O12" s="55">
        <v>41710</v>
      </c>
      <c r="P12" s="55">
        <v>52500</v>
      </c>
      <c r="Q12" s="55">
        <v>52480</v>
      </c>
    </row>
    <row r="13" spans="1:17" ht="13.5" customHeight="1">
      <c r="A13" s="80"/>
      <c r="B13" s="52" t="s">
        <v>30</v>
      </c>
      <c r="C13" s="53"/>
      <c r="D13" s="53"/>
      <c r="E13" s="53">
        <v>22697</v>
      </c>
      <c r="F13" s="53">
        <v>77052</v>
      </c>
      <c r="G13" s="53">
        <v>19456</v>
      </c>
      <c r="H13" s="53">
        <v>169867</v>
      </c>
      <c r="I13" s="54">
        <v>49519</v>
      </c>
      <c r="J13" s="53">
        <v>88268</v>
      </c>
      <c r="K13" s="53">
        <v>126906</v>
      </c>
      <c r="L13" s="54">
        <v>242079</v>
      </c>
      <c r="M13" s="55">
        <v>15731</v>
      </c>
      <c r="N13" s="55">
        <v>15144</v>
      </c>
      <c r="O13" s="55">
        <v>0</v>
      </c>
      <c r="P13" s="55">
        <v>187905</v>
      </c>
      <c r="Q13" s="55">
        <v>200000</v>
      </c>
    </row>
    <row r="14" spans="1:17" ht="13.5" customHeight="1">
      <c r="A14" s="80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51283</v>
      </c>
      <c r="F14" s="54">
        <f t="shared" si="2"/>
        <v>39983</v>
      </c>
      <c r="G14" s="54">
        <f t="shared" si="2"/>
        <v>136777</v>
      </c>
      <c r="H14" s="54">
        <f t="shared" si="2"/>
        <v>-390212</v>
      </c>
      <c r="I14" s="54">
        <f t="shared" si="2"/>
        <v>-88077</v>
      </c>
      <c r="J14" s="54">
        <f t="shared" si="2"/>
        <v>10044</v>
      </c>
      <c r="K14" s="54">
        <f t="shared" si="2"/>
        <v>-116948</v>
      </c>
      <c r="L14" s="54">
        <f aca="true" t="shared" si="3" ref="L14:Q14">+L10+L11+L12-L13</f>
        <v>-155872</v>
      </c>
      <c r="M14" s="54">
        <f t="shared" si="3"/>
        <v>40687</v>
      </c>
      <c r="N14" s="54">
        <f t="shared" si="3"/>
        <v>52870</v>
      </c>
      <c r="O14" s="54">
        <f t="shared" si="3"/>
        <v>132981</v>
      </c>
      <c r="P14" s="54">
        <f t="shared" si="3"/>
        <v>-29435</v>
      </c>
      <c r="Q14" s="54">
        <f t="shared" si="3"/>
        <v>-203251</v>
      </c>
    </row>
    <row r="15" spans="1:17" ht="13.5" customHeight="1">
      <c r="A15" s="80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5.530272515101339</v>
      </c>
      <c r="F15" s="56">
        <f t="shared" si="4"/>
        <v>7.991433596279555</v>
      </c>
      <c r="G15" s="56">
        <f t="shared" si="4"/>
        <v>11.675159760210022</v>
      </c>
      <c r="H15" s="56">
        <f t="shared" si="4"/>
        <v>4.949728291777344</v>
      </c>
      <c r="I15" s="56">
        <f aca="true" t="shared" si="5" ref="I15:N15">+I9/I19*100</f>
        <v>3.0636719135301624</v>
      </c>
      <c r="J15" s="56">
        <f t="shared" si="5"/>
        <v>5.990332353914902</v>
      </c>
      <c r="K15" s="56">
        <f t="shared" si="5"/>
        <v>5.918445805211854</v>
      </c>
      <c r="L15" s="56">
        <f t="shared" si="5"/>
        <v>8.11986078331443</v>
      </c>
      <c r="M15" s="56">
        <f t="shared" si="5"/>
        <v>8.388280717167397</v>
      </c>
      <c r="N15" s="56">
        <f t="shared" si="5"/>
        <v>7.481571847223091</v>
      </c>
      <c r="O15" s="56">
        <f>+O9/O19*100</f>
        <v>6.263605568593304</v>
      </c>
      <c r="P15" s="56">
        <f>+P9/P19*100</f>
        <v>9.673397203843951</v>
      </c>
      <c r="Q15" s="56">
        <f>+Q9/Q19*100</f>
        <v>8.639314076792138</v>
      </c>
    </row>
    <row r="16" spans="1:17" ht="13.5" customHeight="1">
      <c r="A16" s="76" t="s">
        <v>33</v>
      </c>
      <c r="B16" s="77"/>
      <c r="C16" s="57"/>
      <c r="D16" s="58"/>
      <c r="E16" s="58">
        <v>1350640</v>
      </c>
      <c r="F16" s="58">
        <v>1528241</v>
      </c>
      <c r="G16" s="58">
        <v>1604513</v>
      </c>
      <c r="H16" s="58">
        <v>1562244</v>
      </c>
      <c r="I16" s="57">
        <v>1555541</v>
      </c>
      <c r="J16" s="58">
        <v>1490356</v>
      </c>
      <c r="K16" s="58">
        <v>1475620</v>
      </c>
      <c r="L16" s="57">
        <v>1466574</v>
      </c>
      <c r="M16" s="58">
        <v>1414078</v>
      </c>
      <c r="N16" s="58">
        <v>1379487</v>
      </c>
      <c r="O16" s="58">
        <v>1303895</v>
      </c>
      <c r="P16" s="58">
        <v>1312661</v>
      </c>
      <c r="Q16" s="58">
        <v>1244865</v>
      </c>
    </row>
    <row r="17" spans="1:17" ht="13.5" customHeight="1">
      <c r="A17" s="76" t="s">
        <v>34</v>
      </c>
      <c r="B17" s="77"/>
      <c r="C17" s="57"/>
      <c r="D17" s="58"/>
      <c r="E17" s="58">
        <v>2280685</v>
      </c>
      <c r="F17" s="58">
        <v>2593917</v>
      </c>
      <c r="G17" s="58">
        <v>2774544</v>
      </c>
      <c r="H17" s="58">
        <v>2531379</v>
      </c>
      <c r="I17" s="57">
        <v>2644397</v>
      </c>
      <c r="J17" s="58">
        <v>2711589</v>
      </c>
      <c r="K17" s="58">
        <v>2851270</v>
      </c>
      <c r="L17" s="57">
        <v>2975051</v>
      </c>
      <c r="M17" s="58">
        <v>3006545</v>
      </c>
      <c r="N17" s="58">
        <v>3022746</v>
      </c>
      <c r="O17" s="58">
        <v>2970110</v>
      </c>
      <c r="P17" s="58">
        <v>2855377</v>
      </c>
      <c r="Q17" s="58">
        <v>2626467</v>
      </c>
    </row>
    <row r="18" spans="1:17" ht="13.5" customHeight="1">
      <c r="A18" s="76" t="s">
        <v>35</v>
      </c>
      <c r="B18" s="77"/>
      <c r="C18" s="57"/>
      <c r="D18" s="58"/>
      <c r="E18" s="58">
        <v>1788695</v>
      </c>
      <c r="F18" s="58">
        <v>2024947</v>
      </c>
      <c r="G18" s="58">
        <v>2125773</v>
      </c>
      <c r="H18" s="58">
        <v>2068162</v>
      </c>
      <c r="I18" s="57">
        <v>2059037</v>
      </c>
      <c r="J18" s="58">
        <v>1971478</v>
      </c>
      <c r="K18" s="58">
        <v>1951179</v>
      </c>
      <c r="L18" s="57">
        <v>1938978</v>
      </c>
      <c r="M18" s="58">
        <v>1869390</v>
      </c>
      <c r="N18" s="58">
        <v>1823312</v>
      </c>
      <c r="O18" s="58">
        <v>1722255</v>
      </c>
      <c r="P18" s="58">
        <v>1735253</v>
      </c>
      <c r="Q18" s="58">
        <v>1642970</v>
      </c>
    </row>
    <row r="19" spans="1:17" ht="13.5" customHeight="1">
      <c r="A19" s="76" t="s">
        <v>36</v>
      </c>
      <c r="B19" s="77"/>
      <c r="C19" s="57"/>
      <c r="D19" s="58"/>
      <c r="E19" s="58">
        <v>2713501</v>
      </c>
      <c r="F19" s="58">
        <v>3086943</v>
      </c>
      <c r="G19" s="58">
        <v>3290713</v>
      </c>
      <c r="H19" s="58">
        <v>3033217</v>
      </c>
      <c r="I19" s="57">
        <v>3142830</v>
      </c>
      <c r="J19" s="58">
        <v>3192711</v>
      </c>
      <c r="K19" s="58">
        <v>3324268</v>
      </c>
      <c r="L19" s="57">
        <v>3445564</v>
      </c>
      <c r="M19" s="58">
        <v>3460280</v>
      </c>
      <c r="N19" s="58">
        <v>3466571</v>
      </c>
      <c r="O19" s="58">
        <v>3390156</v>
      </c>
      <c r="P19" s="58">
        <v>3276212</v>
      </c>
      <c r="Q19" s="58">
        <v>3019580</v>
      </c>
    </row>
    <row r="20" spans="1:17" ht="13.5" customHeight="1">
      <c r="A20" s="76" t="s">
        <v>37</v>
      </c>
      <c r="B20" s="77"/>
      <c r="C20" s="59"/>
      <c r="D20" s="60"/>
      <c r="E20" s="60">
        <v>0.62</v>
      </c>
      <c r="F20" s="60">
        <v>0.6</v>
      </c>
      <c r="G20" s="60">
        <v>0.59</v>
      </c>
      <c r="H20" s="60">
        <v>0.6</v>
      </c>
      <c r="I20" s="61">
        <v>0.6</v>
      </c>
      <c r="J20" s="60">
        <v>0.59</v>
      </c>
      <c r="K20" s="60">
        <v>0.55</v>
      </c>
      <c r="L20" s="61">
        <v>0.52</v>
      </c>
      <c r="M20" s="60">
        <v>0.49</v>
      </c>
      <c r="N20" s="60">
        <v>0.47</v>
      </c>
      <c r="O20" s="60">
        <v>0.46</v>
      </c>
      <c r="P20" s="60">
        <v>0.45</v>
      </c>
      <c r="Q20" s="60">
        <v>0.46</v>
      </c>
    </row>
    <row r="21" spans="1:17" ht="13.5" customHeight="1">
      <c r="A21" s="76" t="s">
        <v>38</v>
      </c>
      <c r="B21" s="77"/>
      <c r="C21" s="62"/>
      <c r="D21" s="63"/>
      <c r="E21" s="63">
        <v>72.4</v>
      </c>
      <c r="F21" s="63">
        <v>71.5</v>
      </c>
      <c r="G21" s="63">
        <v>73.5</v>
      </c>
      <c r="H21" s="63">
        <v>85.3</v>
      </c>
      <c r="I21" s="64">
        <v>83.8</v>
      </c>
      <c r="J21" s="63">
        <v>83.9</v>
      </c>
      <c r="K21" s="63">
        <v>84.4</v>
      </c>
      <c r="L21" s="64">
        <v>84.7</v>
      </c>
      <c r="M21" s="63">
        <v>85.7</v>
      </c>
      <c r="N21" s="63">
        <v>87.2</v>
      </c>
      <c r="O21" s="63">
        <v>87.2</v>
      </c>
      <c r="P21" s="63">
        <v>85.4</v>
      </c>
      <c r="Q21" s="63">
        <v>85.2</v>
      </c>
    </row>
    <row r="22" spans="1:17" ht="13.5" customHeight="1">
      <c r="A22" s="76" t="s">
        <v>39</v>
      </c>
      <c r="B22" s="77"/>
      <c r="C22" s="62"/>
      <c r="D22" s="63"/>
      <c r="E22" s="63">
        <v>9.9</v>
      </c>
      <c r="F22" s="63">
        <v>9.1</v>
      </c>
      <c r="G22" s="63">
        <v>8.6</v>
      </c>
      <c r="H22" s="63">
        <v>9.4</v>
      </c>
      <c r="I22" s="64">
        <v>10.8</v>
      </c>
      <c r="J22" s="63">
        <v>12.1</v>
      </c>
      <c r="K22" s="63">
        <v>11.6</v>
      </c>
      <c r="L22" s="64">
        <v>14.4</v>
      </c>
      <c r="M22" s="63">
        <v>19.8</v>
      </c>
      <c r="N22" s="63">
        <v>19.6</v>
      </c>
      <c r="O22" s="63">
        <v>16.3</v>
      </c>
      <c r="P22" s="63">
        <v>16.8</v>
      </c>
      <c r="Q22" s="63">
        <v>15.4</v>
      </c>
    </row>
    <row r="23" spans="1:17" ht="13.5" customHeight="1">
      <c r="A23" s="76" t="s">
        <v>40</v>
      </c>
      <c r="B23" s="77"/>
      <c r="C23" s="62"/>
      <c r="D23" s="63"/>
      <c r="E23" s="63">
        <v>11.2</v>
      </c>
      <c r="F23" s="63">
        <v>10</v>
      </c>
      <c r="G23" s="63">
        <v>9.2</v>
      </c>
      <c r="H23" s="63">
        <v>10.3</v>
      </c>
      <c r="I23" s="64">
        <v>10.8</v>
      </c>
      <c r="J23" s="63">
        <v>11.4</v>
      </c>
      <c r="K23" s="63">
        <v>12.4</v>
      </c>
      <c r="L23" s="64">
        <v>14.3</v>
      </c>
      <c r="M23" s="63">
        <v>19.8</v>
      </c>
      <c r="N23" s="63">
        <v>16.6</v>
      </c>
      <c r="O23" s="63">
        <v>16</v>
      </c>
      <c r="P23" s="63">
        <v>15.8</v>
      </c>
      <c r="Q23" s="63">
        <v>14.9</v>
      </c>
    </row>
    <row r="24" spans="1:17" ht="13.5" customHeight="1">
      <c r="A24" s="76" t="s">
        <v>41</v>
      </c>
      <c r="B24" s="77"/>
      <c r="C24" s="62"/>
      <c r="D24" s="63"/>
      <c r="E24" s="63">
        <v>10</v>
      </c>
      <c r="F24" s="63">
        <v>9.2</v>
      </c>
      <c r="G24" s="63">
        <v>8.2</v>
      </c>
      <c r="H24" s="63">
        <v>7.8</v>
      </c>
      <c r="I24" s="64">
        <v>8</v>
      </c>
      <c r="J24" s="63">
        <v>8.4</v>
      </c>
      <c r="K24" s="63">
        <v>8.8</v>
      </c>
      <c r="L24" s="64">
        <v>9.5</v>
      </c>
      <c r="M24" s="63">
        <v>11.8</v>
      </c>
      <c r="N24" s="63">
        <v>12.6</v>
      </c>
      <c r="O24" s="63">
        <v>11.8</v>
      </c>
      <c r="P24" s="63">
        <v>8.8</v>
      </c>
      <c r="Q24" s="63">
        <v>6.9</v>
      </c>
    </row>
    <row r="25" spans="1:17" ht="13.5" customHeight="1">
      <c r="A25" s="78" t="s">
        <v>42</v>
      </c>
      <c r="B25" s="79"/>
      <c r="C25" s="54">
        <f aca="true" t="shared" si="6" ref="C25:K25">SUM(C26:C28)</f>
        <v>0</v>
      </c>
      <c r="D25" s="54">
        <f t="shared" si="6"/>
        <v>0</v>
      </c>
      <c r="E25" s="54">
        <f t="shared" si="6"/>
        <v>1248591</v>
      </c>
      <c r="F25" s="54">
        <f t="shared" si="6"/>
        <v>1422863</v>
      </c>
      <c r="G25" s="54">
        <f t="shared" si="6"/>
        <v>1887314</v>
      </c>
      <c r="H25" s="54">
        <f t="shared" si="6"/>
        <v>2063072</v>
      </c>
      <c r="I25" s="54">
        <f t="shared" si="6"/>
        <v>2134355</v>
      </c>
      <c r="J25" s="54">
        <f t="shared" si="6"/>
        <v>2255684</v>
      </c>
      <c r="K25" s="54">
        <f t="shared" si="6"/>
        <v>2074500</v>
      </c>
      <c r="L25" s="54">
        <f aca="true" t="shared" si="7" ref="L25:Q25">SUM(L26:L28)</f>
        <v>1997570</v>
      </c>
      <c r="M25" s="54">
        <f t="shared" si="7"/>
        <v>2177813</v>
      </c>
      <c r="N25" s="54">
        <f t="shared" si="7"/>
        <v>2210734</v>
      </c>
      <c r="O25" s="54">
        <f t="shared" si="7"/>
        <v>2363018</v>
      </c>
      <c r="P25" s="54">
        <f t="shared" si="7"/>
        <v>2095305</v>
      </c>
      <c r="Q25" s="54">
        <f t="shared" si="7"/>
        <v>1765819</v>
      </c>
    </row>
    <row r="26" spans="1:17" ht="13.5" customHeight="1">
      <c r="A26" s="65"/>
      <c r="B26" s="2" t="s">
        <v>19</v>
      </c>
      <c r="C26" s="54"/>
      <c r="D26" s="53"/>
      <c r="E26" s="53">
        <v>470811</v>
      </c>
      <c r="F26" s="53">
        <v>498168</v>
      </c>
      <c r="G26" s="53">
        <v>621439</v>
      </c>
      <c r="H26" s="53">
        <v>658287</v>
      </c>
      <c r="I26" s="54">
        <v>700060</v>
      </c>
      <c r="J26" s="53">
        <v>660836</v>
      </c>
      <c r="K26" s="53">
        <v>633897</v>
      </c>
      <c r="L26" s="54">
        <v>493295</v>
      </c>
      <c r="M26" s="53">
        <v>620353</v>
      </c>
      <c r="N26" s="53">
        <v>752389</v>
      </c>
      <c r="O26" s="53">
        <v>1022668</v>
      </c>
      <c r="P26" s="53">
        <v>943158</v>
      </c>
      <c r="Q26" s="53">
        <v>903477</v>
      </c>
    </row>
    <row r="27" spans="1:17" ht="13.5" customHeight="1">
      <c r="A27" s="65"/>
      <c r="B27" s="2" t="s">
        <v>20</v>
      </c>
      <c r="C27" s="54"/>
      <c r="D27" s="53"/>
      <c r="E27" s="53">
        <v>410537</v>
      </c>
      <c r="F27" s="53">
        <v>373389</v>
      </c>
      <c r="G27" s="53">
        <v>311785</v>
      </c>
      <c r="H27" s="53">
        <v>270245</v>
      </c>
      <c r="I27" s="54">
        <v>248167</v>
      </c>
      <c r="J27" s="53">
        <v>320693</v>
      </c>
      <c r="K27" s="53">
        <v>895159</v>
      </c>
      <c r="L27" s="54">
        <v>851589</v>
      </c>
      <c r="M27" s="53">
        <v>758055</v>
      </c>
      <c r="N27" s="53">
        <v>710270</v>
      </c>
      <c r="O27" s="53">
        <v>712504</v>
      </c>
      <c r="P27" s="53">
        <v>534241</v>
      </c>
      <c r="Q27" s="53">
        <v>435432</v>
      </c>
    </row>
    <row r="28" spans="1:17" ht="13.5" customHeight="1">
      <c r="A28" s="65"/>
      <c r="B28" s="2" t="s">
        <v>21</v>
      </c>
      <c r="C28" s="54"/>
      <c r="D28" s="53"/>
      <c r="E28" s="53">
        <v>367243</v>
      </c>
      <c r="F28" s="53">
        <v>551306</v>
      </c>
      <c r="G28" s="53">
        <v>954090</v>
      </c>
      <c r="H28" s="53">
        <v>1134540</v>
      </c>
      <c r="I28" s="54">
        <v>1186128</v>
      </c>
      <c r="J28" s="53">
        <v>1274155</v>
      </c>
      <c r="K28" s="53">
        <v>545444</v>
      </c>
      <c r="L28" s="54">
        <v>652686</v>
      </c>
      <c r="M28" s="53">
        <v>799405</v>
      </c>
      <c r="N28" s="53">
        <v>748075</v>
      </c>
      <c r="O28" s="53">
        <v>627846</v>
      </c>
      <c r="P28" s="53">
        <v>617906</v>
      </c>
      <c r="Q28" s="53">
        <v>426910</v>
      </c>
    </row>
    <row r="29" spans="1:17" ht="13.5" customHeight="1">
      <c r="A29" s="78" t="s">
        <v>43</v>
      </c>
      <c r="B29" s="79"/>
      <c r="C29" s="54"/>
      <c r="D29" s="53"/>
      <c r="E29" s="53">
        <v>2065497</v>
      </c>
      <c r="F29" s="53">
        <v>2325711</v>
      </c>
      <c r="G29" s="53">
        <v>2773611</v>
      </c>
      <c r="H29" s="53">
        <v>3044258</v>
      </c>
      <c r="I29" s="54">
        <v>3658513</v>
      </c>
      <c r="J29" s="53">
        <v>3928714</v>
      </c>
      <c r="K29" s="53">
        <v>5762924</v>
      </c>
      <c r="L29" s="54">
        <v>5509049</v>
      </c>
      <c r="M29" s="53">
        <v>5241903</v>
      </c>
      <c r="N29" s="53">
        <v>4756123</v>
      </c>
      <c r="O29" s="53">
        <v>4302344</v>
      </c>
      <c r="P29" s="53">
        <v>4021253</v>
      </c>
      <c r="Q29" s="53">
        <v>4124928</v>
      </c>
    </row>
    <row r="30" spans="1:17" ht="13.5" customHeight="1">
      <c r="A30" s="51"/>
      <c r="B30" s="48" t="s">
        <v>14</v>
      </c>
      <c r="C30" s="54"/>
      <c r="D30" s="53"/>
      <c r="E30" s="53">
        <v>2065497</v>
      </c>
      <c r="F30" s="53">
        <v>2325711</v>
      </c>
      <c r="G30" s="53">
        <v>2773611</v>
      </c>
      <c r="H30" s="53"/>
      <c r="I30" s="54">
        <v>2267328</v>
      </c>
      <c r="J30" s="53">
        <v>2207856</v>
      </c>
      <c r="K30" s="53">
        <v>2037222</v>
      </c>
      <c r="L30" s="54">
        <v>1963896</v>
      </c>
      <c r="M30" s="53">
        <v>2122979</v>
      </c>
      <c r="N30" s="53">
        <v>2080966</v>
      </c>
      <c r="O30" s="53">
        <v>2018029</v>
      </c>
      <c r="P30" s="53">
        <v>2079484</v>
      </c>
      <c r="Q30" s="53">
        <v>2499629</v>
      </c>
    </row>
    <row r="31" spans="1:17" ht="13.5" customHeight="1">
      <c r="A31" s="74" t="s">
        <v>44</v>
      </c>
      <c r="B31" s="75"/>
      <c r="C31" s="54">
        <f aca="true" t="shared" si="8" ref="C31:K31">SUM(C32:C35)</f>
        <v>0</v>
      </c>
      <c r="D31" s="54">
        <f t="shared" si="8"/>
        <v>0</v>
      </c>
      <c r="E31" s="54">
        <f t="shared" si="8"/>
        <v>34070</v>
      </c>
      <c r="F31" s="54">
        <f t="shared" si="8"/>
        <v>30759</v>
      </c>
      <c r="G31" s="54">
        <f t="shared" si="8"/>
        <v>27447</v>
      </c>
      <c r="H31" s="54">
        <f t="shared" si="8"/>
        <v>24136</v>
      </c>
      <c r="I31" s="54">
        <f t="shared" si="8"/>
        <v>20824</v>
      </c>
      <c r="J31" s="54">
        <f t="shared" si="8"/>
        <v>17513</v>
      </c>
      <c r="K31" s="54">
        <f t="shared" si="8"/>
        <v>14201</v>
      </c>
      <c r="L31" s="54">
        <f aca="true" t="shared" si="9" ref="L31:Q31">SUM(L32:L35)</f>
        <v>10890</v>
      </c>
      <c r="M31" s="54">
        <f t="shared" si="9"/>
        <v>7578</v>
      </c>
      <c r="N31" s="54">
        <f t="shared" si="9"/>
        <v>4267</v>
      </c>
      <c r="O31" s="54">
        <f t="shared" si="9"/>
        <v>955</v>
      </c>
      <c r="P31" s="54">
        <f t="shared" si="9"/>
        <v>0</v>
      </c>
      <c r="Q31" s="54">
        <f t="shared" si="9"/>
        <v>0</v>
      </c>
    </row>
    <row r="32" spans="1:17" ht="13.5" customHeight="1">
      <c r="A32" s="48"/>
      <c r="B32" s="48" t="s">
        <v>15</v>
      </c>
      <c r="C32" s="54"/>
      <c r="D32" s="53"/>
      <c r="E32" s="53">
        <v>0</v>
      </c>
      <c r="F32" s="53">
        <v>0</v>
      </c>
      <c r="G32" s="53">
        <v>0</v>
      </c>
      <c r="H32" s="53">
        <v>0</v>
      </c>
      <c r="I32" s="54">
        <v>0</v>
      </c>
      <c r="J32" s="53">
        <v>0</v>
      </c>
      <c r="K32" s="53">
        <v>0</v>
      </c>
      <c r="L32" s="54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34070</v>
      </c>
      <c r="F34" s="53">
        <v>30759</v>
      </c>
      <c r="G34" s="53">
        <v>27447</v>
      </c>
      <c r="H34" s="53">
        <v>24136</v>
      </c>
      <c r="I34" s="54">
        <v>20824</v>
      </c>
      <c r="J34" s="53">
        <v>17513</v>
      </c>
      <c r="K34" s="53">
        <v>14201</v>
      </c>
      <c r="L34" s="54">
        <v>10890</v>
      </c>
      <c r="M34" s="53">
        <v>7578</v>
      </c>
      <c r="N34" s="53">
        <v>4267</v>
      </c>
      <c r="O34" s="53">
        <v>955</v>
      </c>
      <c r="P34" s="53">
        <v>0</v>
      </c>
      <c r="Q34" s="53">
        <v>0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8" t="s">
        <v>45</v>
      </c>
      <c r="B36" s="79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8" t="s">
        <v>46</v>
      </c>
      <c r="B37" s="79"/>
      <c r="C37" s="54"/>
      <c r="D37" s="53"/>
      <c r="E37" s="53">
        <v>164489</v>
      </c>
      <c r="F37" s="53">
        <v>231277</v>
      </c>
      <c r="G37" s="53">
        <v>245450</v>
      </c>
      <c r="H37" s="53">
        <v>255171</v>
      </c>
      <c r="I37" s="54">
        <v>261078</v>
      </c>
      <c r="J37" s="53">
        <v>262919</v>
      </c>
      <c r="K37" s="53">
        <v>264344</v>
      </c>
      <c r="L37" s="54">
        <v>265312</v>
      </c>
      <c r="M37" s="53">
        <v>265729</v>
      </c>
      <c r="N37" s="53">
        <v>265981</v>
      </c>
      <c r="O37" s="53">
        <v>266262</v>
      </c>
      <c r="P37" s="53">
        <v>266294</v>
      </c>
      <c r="Q37" s="53">
        <v>266314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7874015748031497" bottom="0.7874015748031497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葛生町</v>
      </c>
      <c r="O1" s="29" t="str">
        <f>'財政指標'!$M$1</f>
        <v>葛生町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191</v>
      </c>
      <c r="O3" s="2" t="s">
        <v>194</v>
      </c>
      <c r="P3" s="2" t="s">
        <v>195</v>
      </c>
    </row>
    <row r="4" spans="1:16" ht="15" customHeight="1">
      <c r="A4" s="3" t="s">
        <v>122</v>
      </c>
      <c r="B4" s="15"/>
      <c r="C4" s="15"/>
      <c r="D4" s="15">
        <v>1769902</v>
      </c>
      <c r="E4" s="15">
        <v>1970693</v>
      </c>
      <c r="F4" s="15">
        <v>1939989</v>
      </c>
      <c r="G4" s="15">
        <v>1794800</v>
      </c>
      <c r="H4" s="15">
        <v>1786967</v>
      </c>
      <c r="I4" s="15">
        <v>1735689</v>
      </c>
      <c r="J4" s="8">
        <v>1725682</v>
      </c>
      <c r="K4" s="16">
        <v>1690183</v>
      </c>
      <c r="L4" s="16">
        <v>1597286</v>
      </c>
      <c r="M4" s="16">
        <v>1524293</v>
      </c>
      <c r="N4" s="16">
        <v>1516136</v>
      </c>
      <c r="O4" s="16">
        <v>1511468</v>
      </c>
      <c r="P4" s="16">
        <v>1419292</v>
      </c>
    </row>
    <row r="5" spans="1:16" ht="15" customHeight="1">
      <c r="A5" s="3" t="s">
        <v>123</v>
      </c>
      <c r="B5" s="15"/>
      <c r="C5" s="15"/>
      <c r="D5" s="15">
        <v>98027</v>
      </c>
      <c r="E5" s="15">
        <v>97142</v>
      </c>
      <c r="F5" s="15">
        <v>106669</v>
      </c>
      <c r="G5" s="15">
        <v>107898</v>
      </c>
      <c r="H5" s="15">
        <v>110881</v>
      </c>
      <c r="I5" s="15">
        <v>111278</v>
      </c>
      <c r="J5" s="8">
        <v>69145</v>
      </c>
      <c r="K5" s="16">
        <v>44825</v>
      </c>
      <c r="L5" s="16">
        <v>46064</v>
      </c>
      <c r="M5" s="16">
        <v>47124</v>
      </c>
      <c r="N5" s="16">
        <v>43808</v>
      </c>
      <c r="O5" s="16">
        <v>47200</v>
      </c>
      <c r="P5" s="16">
        <v>46789</v>
      </c>
    </row>
    <row r="6" spans="1:16" ht="15" customHeight="1">
      <c r="A6" s="3" t="s">
        <v>124</v>
      </c>
      <c r="B6" s="15"/>
      <c r="C6" s="15"/>
      <c r="D6" s="15">
        <v>71843</v>
      </c>
      <c r="E6" s="15">
        <v>51085</v>
      </c>
      <c r="F6" s="15">
        <v>53529</v>
      </c>
      <c r="G6" s="15">
        <v>67436</v>
      </c>
      <c r="H6" s="15">
        <v>48028</v>
      </c>
      <c r="I6" s="15">
        <v>27251</v>
      </c>
      <c r="J6" s="8">
        <v>21778</v>
      </c>
      <c r="K6" s="16">
        <v>16641</v>
      </c>
      <c r="L6" s="16">
        <v>14797</v>
      </c>
      <c r="M6" s="16">
        <v>60180</v>
      </c>
      <c r="N6" s="16">
        <v>58917</v>
      </c>
      <c r="O6" s="16">
        <v>17823</v>
      </c>
      <c r="P6" s="16">
        <v>11893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8">
        <v>30433</v>
      </c>
      <c r="K7" s="16">
        <v>133611</v>
      </c>
      <c r="L7" s="16">
        <v>126764</v>
      </c>
      <c r="M7" s="16">
        <v>130728</v>
      </c>
      <c r="N7" s="16">
        <v>124906</v>
      </c>
      <c r="O7" s="16">
        <v>105756</v>
      </c>
      <c r="P7" s="16">
        <v>113876</v>
      </c>
    </row>
    <row r="8" spans="1:16" ht="15" customHeight="1">
      <c r="A8" s="3" t="s">
        <v>126</v>
      </c>
      <c r="B8" s="15"/>
      <c r="C8" s="15"/>
      <c r="D8" s="15">
        <v>27527</v>
      </c>
      <c r="E8" s="15">
        <v>33824</v>
      </c>
      <c r="F8" s="15">
        <v>38988</v>
      </c>
      <c r="G8" s="15">
        <v>41061</v>
      </c>
      <c r="H8" s="15">
        <v>33157</v>
      </c>
      <c r="I8" s="15">
        <v>29244</v>
      </c>
      <c r="J8" s="8">
        <v>25057</v>
      </c>
      <c r="K8" s="16">
        <v>20110</v>
      </c>
      <c r="L8" s="16">
        <v>16423</v>
      </c>
      <c r="M8" s="16">
        <v>19035</v>
      </c>
      <c r="N8" s="16">
        <v>14732</v>
      </c>
      <c r="O8" s="16">
        <v>16057</v>
      </c>
      <c r="P8" s="16">
        <v>18950</v>
      </c>
    </row>
    <row r="9" spans="1:16" ht="15" customHeight="1">
      <c r="A9" s="3" t="s">
        <v>127</v>
      </c>
      <c r="B9" s="15"/>
      <c r="C9" s="15"/>
      <c r="D9" s="15">
        <v>0</v>
      </c>
      <c r="E9" s="15">
        <v>214</v>
      </c>
      <c r="F9" s="15">
        <v>226</v>
      </c>
      <c r="G9" s="15">
        <v>183</v>
      </c>
      <c r="H9" s="15">
        <v>145</v>
      </c>
      <c r="I9" s="15">
        <v>150</v>
      </c>
      <c r="J9" s="15">
        <v>214</v>
      </c>
      <c r="K9" s="15">
        <v>137</v>
      </c>
      <c r="L9" s="15">
        <v>123</v>
      </c>
      <c r="M9" s="15">
        <v>0</v>
      </c>
      <c r="N9" s="15">
        <v>0</v>
      </c>
      <c r="O9" s="16">
        <v>0</v>
      </c>
      <c r="P9" s="16">
        <v>0</v>
      </c>
    </row>
    <row r="10" spans="1:16" ht="15" customHeight="1">
      <c r="A10" s="3" t="s">
        <v>128</v>
      </c>
      <c r="B10" s="15"/>
      <c r="C10" s="15"/>
      <c r="D10" s="15">
        <v>47816</v>
      </c>
      <c r="E10" s="15">
        <v>44825</v>
      </c>
      <c r="F10" s="15">
        <v>39683</v>
      </c>
      <c r="G10" s="15">
        <v>43906</v>
      </c>
      <c r="H10" s="15">
        <v>47037</v>
      </c>
      <c r="I10" s="15">
        <v>46586</v>
      </c>
      <c r="J10" s="8">
        <v>39335</v>
      </c>
      <c r="K10" s="16">
        <v>33121</v>
      </c>
      <c r="L10" s="16">
        <v>33011</v>
      </c>
      <c r="M10" s="16">
        <v>31417</v>
      </c>
      <c r="N10" s="16">
        <v>29654</v>
      </c>
      <c r="O10" s="16">
        <v>28010</v>
      </c>
      <c r="P10" s="16">
        <v>29792</v>
      </c>
    </row>
    <row r="11" spans="1:16" ht="15" customHeight="1">
      <c r="A11" s="3" t="s">
        <v>129</v>
      </c>
      <c r="B11" s="15"/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5" customHeight="1">
      <c r="A12" s="3" t="s">
        <v>130</v>
      </c>
      <c r="B12" s="15"/>
      <c r="C12" s="15"/>
      <c r="D12" s="15">
        <v>0</v>
      </c>
      <c r="E12" s="15"/>
      <c r="F12" s="15"/>
      <c r="G12" s="15"/>
      <c r="H12" s="15"/>
      <c r="I12" s="15"/>
      <c r="J12" s="8"/>
      <c r="K12" s="16"/>
      <c r="L12" s="16">
        <v>48066</v>
      </c>
      <c r="M12" s="16">
        <v>53341</v>
      </c>
      <c r="N12" s="16">
        <v>50559</v>
      </c>
      <c r="O12" s="16">
        <v>52956</v>
      </c>
      <c r="P12" s="16">
        <v>51654</v>
      </c>
    </row>
    <row r="13" spans="1:16" ht="15" customHeight="1">
      <c r="A13" s="3" t="s">
        <v>131</v>
      </c>
      <c r="B13" s="15"/>
      <c r="C13" s="15"/>
      <c r="D13" s="15">
        <v>1062214</v>
      </c>
      <c r="E13" s="15">
        <v>1204301</v>
      </c>
      <c r="F13" s="15">
        <v>1304139</v>
      </c>
      <c r="G13" s="15">
        <v>1103105</v>
      </c>
      <c r="H13" s="15">
        <v>1225572</v>
      </c>
      <c r="I13" s="15">
        <v>1363025</v>
      </c>
      <c r="J13" s="8">
        <v>1519551</v>
      </c>
      <c r="K13" s="9">
        <v>1674613</v>
      </c>
      <c r="L13" s="9">
        <v>1776285</v>
      </c>
      <c r="M13" s="9">
        <v>1846074</v>
      </c>
      <c r="N13" s="9">
        <v>1869732</v>
      </c>
      <c r="O13" s="9">
        <v>1755552</v>
      </c>
      <c r="P13" s="9">
        <v>1573398</v>
      </c>
    </row>
    <row r="14" spans="1:16" ht="15" customHeight="1">
      <c r="A14" s="3" t="s">
        <v>132</v>
      </c>
      <c r="B14" s="15"/>
      <c r="C14" s="15"/>
      <c r="D14" s="15">
        <v>924806</v>
      </c>
      <c r="E14" s="15">
        <v>1061991</v>
      </c>
      <c r="F14" s="15"/>
      <c r="G14" s="15"/>
      <c r="H14" s="15"/>
      <c r="I14" s="15"/>
      <c r="J14" s="8">
        <v>1373089</v>
      </c>
      <c r="K14" s="8">
        <v>1506586</v>
      </c>
      <c r="L14" s="8">
        <v>1590890</v>
      </c>
      <c r="M14" s="8">
        <v>1643259</v>
      </c>
      <c r="N14" s="8">
        <v>1667901</v>
      </c>
      <c r="O14" s="8">
        <v>1540959</v>
      </c>
      <c r="P14" s="8">
        <v>1376610</v>
      </c>
    </row>
    <row r="15" spans="1:16" ht="15" customHeight="1">
      <c r="A15" s="3" t="s">
        <v>133</v>
      </c>
      <c r="B15" s="15"/>
      <c r="C15" s="15"/>
      <c r="D15" s="15">
        <v>137408</v>
      </c>
      <c r="E15" s="15">
        <v>142040</v>
      </c>
      <c r="F15" s="15"/>
      <c r="G15" s="15"/>
      <c r="H15" s="15"/>
      <c r="I15" s="15"/>
      <c r="J15" s="8">
        <v>146462</v>
      </c>
      <c r="K15" s="8">
        <v>168027</v>
      </c>
      <c r="L15" s="8">
        <v>185395</v>
      </c>
      <c r="M15" s="8">
        <v>202815</v>
      </c>
      <c r="N15" s="8">
        <v>201831</v>
      </c>
      <c r="O15" s="8">
        <v>214593</v>
      </c>
      <c r="P15" s="8">
        <v>196788</v>
      </c>
    </row>
    <row r="16" spans="1:16" ht="15" customHeight="1">
      <c r="A16" s="3" t="s">
        <v>134</v>
      </c>
      <c r="B16" s="15"/>
      <c r="C16" s="15"/>
      <c r="D16" s="15">
        <v>1538</v>
      </c>
      <c r="E16" s="15">
        <v>1651</v>
      </c>
      <c r="F16" s="15">
        <v>1971</v>
      </c>
      <c r="G16" s="15">
        <v>1776</v>
      </c>
      <c r="H16" s="15">
        <v>1677</v>
      </c>
      <c r="I16" s="15">
        <v>1946</v>
      </c>
      <c r="J16" s="8">
        <v>2001</v>
      </c>
      <c r="K16" s="9">
        <v>1755</v>
      </c>
      <c r="L16" s="9">
        <v>1595</v>
      </c>
      <c r="M16" s="9">
        <v>1370</v>
      </c>
      <c r="N16" s="9">
        <v>1294</v>
      </c>
      <c r="O16" s="9">
        <v>1231</v>
      </c>
      <c r="P16" s="9">
        <v>1344</v>
      </c>
    </row>
    <row r="17" spans="1:16" ht="15" customHeight="1">
      <c r="A17" s="3" t="s">
        <v>135</v>
      </c>
      <c r="B17" s="15"/>
      <c r="C17" s="15"/>
      <c r="D17" s="15">
        <v>42741</v>
      </c>
      <c r="E17" s="15">
        <v>21987</v>
      </c>
      <c r="F17" s="15">
        <v>11528</v>
      </c>
      <c r="G17" s="15">
        <v>13156</v>
      </c>
      <c r="H17" s="15">
        <v>12127</v>
      </c>
      <c r="I17" s="15">
        <v>13725</v>
      </c>
      <c r="J17" s="8">
        <v>14603</v>
      </c>
      <c r="K17" s="9">
        <v>14705</v>
      </c>
      <c r="L17" s="9">
        <v>15662</v>
      </c>
      <c r="M17" s="9">
        <v>4796</v>
      </c>
      <c r="N17" s="9">
        <v>5231</v>
      </c>
      <c r="O17" s="9">
        <v>8467</v>
      </c>
      <c r="P17" s="9">
        <v>9138</v>
      </c>
    </row>
    <row r="18" spans="1:16" ht="15" customHeight="1">
      <c r="A18" s="3" t="s">
        <v>136</v>
      </c>
      <c r="B18" s="15"/>
      <c r="C18" s="15"/>
      <c r="D18" s="15">
        <v>70663</v>
      </c>
      <c r="E18" s="15">
        <v>75455</v>
      </c>
      <c r="F18" s="15">
        <v>81194</v>
      </c>
      <c r="G18" s="15">
        <v>86614</v>
      </c>
      <c r="H18" s="15">
        <v>88025</v>
      </c>
      <c r="I18" s="15">
        <v>115733</v>
      </c>
      <c r="J18" s="8">
        <v>107575</v>
      </c>
      <c r="K18" s="9">
        <v>104809</v>
      </c>
      <c r="L18" s="9">
        <v>102840</v>
      </c>
      <c r="M18" s="9">
        <v>98345</v>
      </c>
      <c r="N18" s="9">
        <v>98765</v>
      </c>
      <c r="O18" s="9">
        <v>116556</v>
      </c>
      <c r="P18" s="9">
        <v>104599</v>
      </c>
    </row>
    <row r="19" spans="1:16" ht="15" customHeight="1">
      <c r="A19" s="4" t="s">
        <v>137</v>
      </c>
      <c r="B19" s="15"/>
      <c r="C19" s="15"/>
      <c r="D19" s="15">
        <v>5599</v>
      </c>
      <c r="E19" s="15">
        <v>5676</v>
      </c>
      <c r="F19" s="15">
        <v>5819</v>
      </c>
      <c r="G19" s="15">
        <v>5609</v>
      </c>
      <c r="H19" s="15">
        <v>6181</v>
      </c>
      <c r="I19" s="15">
        <v>6467</v>
      </c>
      <c r="J19" s="8">
        <v>6556</v>
      </c>
      <c r="K19" s="11">
        <v>6098</v>
      </c>
      <c r="L19" s="11">
        <v>5964</v>
      </c>
      <c r="M19" s="11">
        <v>6686</v>
      </c>
      <c r="N19" s="11">
        <v>6712</v>
      </c>
      <c r="O19" s="11">
        <v>6712</v>
      </c>
      <c r="P19" s="11">
        <v>6553</v>
      </c>
    </row>
    <row r="20" spans="1:16" ht="15" customHeight="1">
      <c r="A20" s="3" t="s">
        <v>138</v>
      </c>
      <c r="B20" s="15"/>
      <c r="C20" s="15"/>
      <c r="D20" s="15">
        <v>311112</v>
      </c>
      <c r="E20" s="15">
        <v>353852</v>
      </c>
      <c r="F20" s="15">
        <v>346573</v>
      </c>
      <c r="G20" s="15">
        <v>217634</v>
      </c>
      <c r="H20" s="15">
        <v>311041</v>
      </c>
      <c r="I20" s="15">
        <v>164151</v>
      </c>
      <c r="J20" s="8">
        <v>138676</v>
      </c>
      <c r="K20" s="9">
        <v>319121</v>
      </c>
      <c r="L20" s="9">
        <v>399992</v>
      </c>
      <c r="M20" s="9">
        <v>259315</v>
      </c>
      <c r="N20" s="9">
        <v>299064</v>
      </c>
      <c r="O20" s="9">
        <v>214083</v>
      </c>
      <c r="P20" s="9">
        <v>304453</v>
      </c>
    </row>
    <row r="21" spans="1:16" ht="15" customHeight="1">
      <c r="A21" s="3" t="s">
        <v>139</v>
      </c>
      <c r="B21" s="15"/>
      <c r="C21" s="15"/>
      <c r="D21" s="15">
        <v>170647</v>
      </c>
      <c r="E21" s="15">
        <v>363036</v>
      </c>
      <c r="F21" s="15">
        <v>375352</v>
      </c>
      <c r="G21" s="15">
        <v>327745</v>
      </c>
      <c r="H21" s="15">
        <v>301468</v>
      </c>
      <c r="I21" s="15">
        <v>201006</v>
      </c>
      <c r="J21" s="8">
        <v>226600</v>
      </c>
      <c r="K21" s="9">
        <v>188700</v>
      </c>
      <c r="L21" s="9">
        <v>307617</v>
      </c>
      <c r="M21" s="9">
        <v>232224</v>
      </c>
      <c r="N21" s="9">
        <v>192965</v>
      </c>
      <c r="O21" s="9">
        <v>145554</v>
      </c>
      <c r="P21" s="9">
        <v>232389</v>
      </c>
    </row>
    <row r="22" spans="1:16" ht="15" customHeight="1">
      <c r="A22" s="3" t="s">
        <v>140</v>
      </c>
      <c r="B22" s="15"/>
      <c r="C22" s="15"/>
      <c r="D22" s="15">
        <v>114776</v>
      </c>
      <c r="E22" s="15">
        <v>167579</v>
      </c>
      <c r="F22" s="15">
        <v>85534</v>
      </c>
      <c r="G22" s="15">
        <v>113416</v>
      </c>
      <c r="H22" s="15">
        <v>178731</v>
      </c>
      <c r="I22" s="15">
        <v>98106</v>
      </c>
      <c r="J22" s="8">
        <v>132568</v>
      </c>
      <c r="K22" s="9">
        <v>65439</v>
      </c>
      <c r="L22" s="9">
        <v>85540</v>
      </c>
      <c r="M22" s="9">
        <v>78454</v>
      </c>
      <c r="N22" s="9">
        <v>392959</v>
      </c>
      <c r="O22" s="9">
        <v>63073</v>
      </c>
      <c r="P22" s="9">
        <v>60479</v>
      </c>
    </row>
    <row r="23" spans="1:16" ht="15" customHeight="1">
      <c r="A23" s="3" t="s">
        <v>141</v>
      </c>
      <c r="B23" s="15"/>
      <c r="C23" s="15"/>
      <c r="D23" s="15">
        <v>350</v>
      </c>
      <c r="E23" s="15">
        <v>350</v>
      </c>
      <c r="F23" s="15">
        <v>200000</v>
      </c>
      <c r="G23" s="15">
        <v>7</v>
      </c>
      <c r="H23" s="15">
        <v>0</v>
      </c>
      <c r="I23" s="15">
        <v>0</v>
      </c>
      <c r="J23" s="17">
        <v>1350</v>
      </c>
      <c r="K23" s="16">
        <v>1800</v>
      </c>
      <c r="L23" s="9">
        <v>1000</v>
      </c>
      <c r="M23" s="16">
        <v>150</v>
      </c>
      <c r="N23" s="16">
        <v>300</v>
      </c>
      <c r="O23" s="16">
        <v>150</v>
      </c>
      <c r="P23" s="16">
        <v>30</v>
      </c>
    </row>
    <row r="24" spans="1:16" ht="15" customHeight="1">
      <c r="A24" s="3" t="s">
        <v>142</v>
      </c>
      <c r="B24" s="15"/>
      <c r="C24" s="15"/>
      <c r="D24" s="15">
        <v>48697</v>
      </c>
      <c r="E24" s="15">
        <v>160794</v>
      </c>
      <c r="F24" s="15">
        <v>299529</v>
      </c>
      <c r="G24" s="15">
        <v>274820</v>
      </c>
      <c r="H24" s="15">
        <v>153831</v>
      </c>
      <c r="I24" s="15">
        <v>113568</v>
      </c>
      <c r="J24" s="8">
        <v>960475</v>
      </c>
      <c r="K24" s="9">
        <v>293271</v>
      </c>
      <c r="L24" s="9">
        <v>114259</v>
      </c>
      <c r="M24" s="9">
        <v>68896</v>
      </c>
      <c r="N24" s="9">
        <v>144546</v>
      </c>
      <c r="O24" s="9">
        <v>405281</v>
      </c>
      <c r="P24" s="9">
        <v>505289</v>
      </c>
    </row>
    <row r="25" spans="1:16" ht="15" customHeight="1">
      <c r="A25" s="3" t="s">
        <v>143</v>
      </c>
      <c r="B25" s="15"/>
      <c r="C25" s="15"/>
      <c r="D25" s="15">
        <v>189153</v>
      </c>
      <c r="E25" s="15">
        <v>166539</v>
      </c>
      <c r="F25" s="15">
        <v>166383</v>
      </c>
      <c r="G25" s="15">
        <v>207917</v>
      </c>
      <c r="H25" s="15">
        <v>176625</v>
      </c>
      <c r="I25" s="15">
        <v>65606</v>
      </c>
      <c r="J25" s="8">
        <v>95754</v>
      </c>
      <c r="K25" s="9">
        <v>98445</v>
      </c>
      <c r="L25" s="9">
        <v>323207</v>
      </c>
      <c r="M25" s="9">
        <v>149395</v>
      </c>
      <c r="N25" s="9">
        <v>171063</v>
      </c>
      <c r="O25" s="9">
        <v>200687</v>
      </c>
      <c r="P25" s="9">
        <v>186069</v>
      </c>
    </row>
    <row r="26" spans="1:16" ht="15" customHeight="1">
      <c r="A26" s="3" t="s">
        <v>144</v>
      </c>
      <c r="B26" s="15"/>
      <c r="C26" s="15"/>
      <c r="D26" s="15">
        <v>120803</v>
      </c>
      <c r="E26" s="15">
        <v>87714</v>
      </c>
      <c r="F26" s="15">
        <v>43602</v>
      </c>
      <c r="G26" s="15">
        <v>53931</v>
      </c>
      <c r="H26" s="15">
        <v>60758</v>
      </c>
      <c r="I26" s="15">
        <v>65208</v>
      </c>
      <c r="J26" s="8">
        <v>55767</v>
      </c>
      <c r="K26" s="9">
        <v>144556</v>
      </c>
      <c r="L26" s="9">
        <v>81859</v>
      </c>
      <c r="M26" s="9">
        <v>88849</v>
      </c>
      <c r="N26" s="9">
        <v>109352</v>
      </c>
      <c r="O26" s="9">
        <v>106722</v>
      </c>
      <c r="P26" s="9">
        <v>105618</v>
      </c>
    </row>
    <row r="27" spans="1:16" ht="15" customHeight="1">
      <c r="A27" s="3" t="s">
        <v>145</v>
      </c>
      <c r="B27" s="15"/>
      <c r="C27" s="15"/>
      <c r="D27" s="15">
        <v>115300</v>
      </c>
      <c r="E27" s="15">
        <v>492200</v>
      </c>
      <c r="F27" s="15">
        <v>671500</v>
      </c>
      <c r="G27" s="15">
        <v>496600</v>
      </c>
      <c r="H27" s="15">
        <v>871700</v>
      </c>
      <c r="I27" s="15">
        <v>558500</v>
      </c>
      <c r="J27" s="8">
        <v>2176200</v>
      </c>
      <c r="K27" s="9">
        <v>179300</v>
      </c>
      <c r="L27" s="9">
        <v>409600</v>
      </c>
      <c r="M27" s="9">
        <v>164400</v>
      </c>
      <c r="N27" s="9">
        <v>139318</v>
      </c>
      <c r="O27" s="9">
        <v>335034</v>
      </c>
      <c r="P27" s="9">
        <v>697500</v>
      </c>
    </row>
    <row r="28" spans="1:16" ht="15" customHeight="1">
      <c r="A28" s="3" t="s">
        <v>196</v>
      </c>
      <c r="B28" s="73"/>
      <c r="C28" s="73"/>
      <c r="D28" s="73"/>
      <c r="E28" s="15"/>
      <c r="F28" s="15"/>
      <c r="G28" s="15"/>
      <c r="H28" s="15"/>
      <c r="I28" s="15"/>
      <c r="J28" s="8"/>
      <c r="K28" s="9"/>
      <c r="L28" s="9"/>
      <c r="M28" s="9"/>
      <c r="N28" s="9">
        <v>19100</v>
      </c>
      <c r="O28" s="9">
        <v>19600</v>
      </c>
      <c r="P28" s="9">
        <v>24000</v>
      </c>
    </row>
    <row r="29" spans="1:16" ht="15" customHeight="1">
      <c r="A29" s="3" t="s">
        <v>197</v>
      </c>
      <c r="B29" s="73"/>
      <c r="C29" s="73"/>
      <c r="D29" s="73"/>
      <c r="E29" s="15"/>
      <c r="F29" s="15"/>
      <c r="G29" s="15"/>
      <c r="H29" s="15"/>
      <c r="I29" s="15"/>
      <c r="J29" s="8"/>
      <c r="K29" s="9"/>
      <c r="L29" s="9"/>
      <c r="M29" s="9"/>
      <c r="N29" s="9">
        <v>89000</v>
      </c>
      <c r="O29" s="9">
        <v>178200</v>
      </c>
      <c r="P29" s="9">
        <v>373500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4268708</v>
      </c>
      <c r="E30" s="8">
        <f t="shared" si="0"/>
        <v>5298917</v>
      </c>
      <c r="F30" s="8">
        <f t="shared" si="0"/>
        <v>5772208</v>
      </c>
      <c r="G30" s="8">
        <f t="shared" si="0"/>
        <v>4957614</v>
      </c>
      <c r="H30" s="8">
        <f t="shared" si="0"/>
        <v>5413951</v>
      </c>
      <c r="I30" s="8">
        <f t="shared" si="0"/>
        <v>4717239</v>
      </c>
      <c r="J30" s="8">
        <f t="shared" si="0"/>
        <v>7349320</v>
      </c>
      <c r="K30" s="8">
        <f t="shared" si="0"/>
        <v>5031240</v>
      </c>
      <c r="L30" s="8">
        <f>SUM(L4:L27)-L14-L15</f>
        <v>5507954</v>
      </c>
      <c r="M30" s="8">
        <f>SUM(M4:M27)-M14-M15</f>
        <v>4865072</v>
      </c>
      <c r="N30" s="8">
        <f>SUM(N4:N27)-N14-N15</f>
        <v>5270013</v>
      </c>
      <c r="O30" s="8">
        <f>SUM(O4:O27)-O14-O15</f>
        <v>5138372</v>
      </c>
      <c r="P30" s="8">
        <f>SUM(P4:P27)-P14-P15</f>
        <v>5479105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3078867</v>
      </c>
      <c r="E31" s="15">
        <f t="shared" si="1"/>
        <v>3403735</v>
      </c>
      <c r="F31" s="15">
        <f t="shared" si="1"/>
        <v>3485194</v>
      </c>
      <c r="G31" s="15">
        <f t="shared" si="1"/>
        <v>3160165</v>
      </c>
      <c r="H31" s="15">
        <f t="shared" si="1"/>
        <v>3253464</v>
      </c>
      <c r="I31" s="15">
        <f t="shared" si="1"/>
        <v>3315169</v>
      </c>
      <c r="J31" s="12">
        <f t="shared" si="1"/>
        <v>3433196</v>
      </c>
      <c r="K31" s="12">
        <f t="shared" si="1"/>
        <v>3614996</v>
      </c>
      <c r="L31" s="12">
        <f t="shared" si="1"/>
        <v>3660414</v>
      </c>
      <c r="M31" s="12">
        <f>+M4+M5+M6+M7+M8+M9+M10+M11+M12+M13+M16</f>
        <v>3713562</v>
      </c>
      <c r="N31" s="12">
        <f>+N4+N5+N6+N7+N8+N9+N10+N11+N12+N13+N16</f>
        <v>3709738</v>
      </c>
      <c r="O31" s="12">
        <f>+O4+O5+O6+O7+O8+O9+O10+O11+O12+O13+O16</f>
        <v>3536053</v>
      </c>
      <c r="P31" s="12">
        <f>+P4+P5+P6+P7+P8+P9+P10+P11+P12+P13+P16</f>
        <v>3266988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1189841</v>
      </c>
      <c r="E32" s="15">
        <f t="shared" si="2"/>
        <v>1895182</v>
      </c>
      <c r="F32" s="15">
        <f t="shared" si="2"/>
        <v>2287014</v>
      </c>
      <c r="G32" s="15">
        <f t="shared" si="2"/>
        <v>1797449</v>
      </c>
      <c r="H32" s="15">
        <f t="shared" si="2"/>
        <v>2160487</v>
      </c>
      <c r="I32" s="15">
        <f t="shared" si="2"/>
        <v>1402070</v>
      </c>
      <c r="J32" s="12">
        <f aca="true" t="shared" si="3" ref="J32:P32">SUM(J17:J27)</f>
        <v>3916124</v>
      </c>
      <c r="K32" s="12">
        <f t="shared" si="3"/>
        <v>1416244</v>
      </c>
      <c r="L32" s="12">
        <f t="shared" si="3"/>
        <v>1847540</v>
      </c>
      <c r="M32" s="12">
        <f t="shared" si="3"/>
        <v>1151510</v>
      </c>
      <c r="N32" s="12">
        <f t="shared" si="3"/>
        <v>1560275</v>
      </c>
      <c r="O32" s="12">
        <f t="shared" si="3"/>
        <v>1602319</v>
      </c>
      <c r="P32" s="12">
        <f t="shared" si="3"/>
        <v>2212117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2362684</v>
      </c>
      <c r="E33" s="15">
        <f t="shared" si="4"/>
        <v>2656787</v>
      </c>
      <c r="F33" s="15">
        <f t="shared" si="4"/>
        <v>2833578</v>
      </c>
      <c r="G33" s="15">
        <f t="shared" si="4"/>
        <v>2550270</v>
      </c>
      <c r="H33" s="15">
        <f t="shared" si="4"/>
        <v>2463245</v>
      </c>
      <c r="I33" s="15">
        <f t="shared" si="4"/>
        <v>2214102</v>
      </c>
      <c r="J33" s="12">
        <f t="shared" si="4"/>
        <v>3100330</v>
      </c>
      <c r="K33" s="12">
        <f t="shared" si="4"/>
        <v>2419306</v>
      </c>
      <c r="L33" s="12">
        <f t="shared" si="4"/>
        <v>2327617</v>
      </c>
      <c r="M33" s="12">
        <f>+M4+M17+M18+M19+M22+M23+M24+M25+M26</f>
        <v>2019864</v>
      </c>
      <c r="N33" s="12">
        <f>+N4+N17+N18+N19+N22+N23+N24+N25+N26</f>
        <v>2445064</v>
      </c>
      <c r="O33" s="12">
        <f>+O4+O17+O18+O19+O22+O23+O24+O25+O26</f>
        <v>2419116</v>
      </c>
      <c r="P33" s="12">
        <f>+P4+P17+P18+P19+P22+P23+P24+P25+P26</f>
        <v>2397067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1906024</v>
      </c>
      <c r="E34" s="12">
        <f t="shared" si="5"/>
        <v>2642130</v>
      </c>
      <c r="F34" s="12">
        <f t="shared" si="5"/>
        <v>2938630</v>
      </c>
      <c r="G34" s="12">
        <f t="shared" si="5"/>
        <v>2407344</v>
      </c>
      <c r="H34" s="12">
        <f t="shared" si="5"/>
        <v>2950706</v>
      </c>
      <c r="I34" s="12">
        <f t="shared" si="5"/>
        <v>2503137</v>
      </c>
      <c r="J34" s="12">
        <f t="shared" si="5"/>
        <v>4248990</v>
      </c>
      <c r="K34" s="12">
        <f t="shared" si="5"/>
        <v>2611934</v>
      </c>
      <c r="L34" s="12">
        <f>SUM(L5:L16)-L14-L15+L20+L21+L27</f>
        <v>3180337</v>
      </c>
      <c r="M34" s="12">
        <f>SUM(M5:M16)-M14-M15+M20+M21+M27</f>
        <v>2845208</v>
      </c>
      <c r="N34" s="12">
        <f>SUM(N5:N16)-N14-N15+N20+N21+N27</f>
        <v>2824949</v>
      </c>
      <c r="O34" s="12">
        <f>SUM(O5:O16)-O14-O15+O20+O21+O27</f>
        <v>2719256</v>
      </c>
      <c r="P34" s="12">
        <f>SUM(P5:P16)-P14-P15+P20+P21+P27</f>
        <v>3082038</v>
      </c>
    </row>
    <row r="35" spans="1:16" ht="15" customHeight="1">
      <c r="A35" s="28" t="s">
        <v>103</v>
      </c>
      <c r="L35" s="29"/>
      <c r="M35" s="70" t="str">
        <f>'財政指標'!$M$1</f>
        <v>葛生町</v>
      </c>
      <c r="P35" s="70" t="str">
        <f>'財政指標'!$M$1</f>
        <v>葛生町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2" t="s">
        <v>194</v>
      </c>
      <c r="P37" s="2" t="s">
        <v>195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41.46224103405527</v>
      </c>
      <c r="E38" s="26">
        <f aca="true" t="shared" si="7" ref="E38:L38">+E4/E$30*100</f>
        <v>37.19048628238563</v>
      </c>
      <c r="F38" s="26">
        <f t="shared" si="7"/>
        <v>33.609131895454915</v>
      </c>
      <c r="G38" s="26">
        <f t="shared" si="7"/>
        <v>36.20289921724442</v>
      </c>
      <c r="H38" s="26">
        <f t="shared" si="7"/>
        <v>33.00670804002475</v>
      </c>
      <c r="I38" s="26">
        <f t="shared" si="7"/>
        <v>36.794595313063425</v>
      </c>
      <c r="J38" s="26">
        <f t="shared" si="7"/>
        <v>23.480839043612196</v>
      </c>
      <c r="K38" s="26">
        <f t="shared" si="7"/>
        <v>33.59376614910042</v>
      </c>
      <c r="L38" s="26">
        <f t="shared" si="7"/>
        <v>28.999624906090354</v>
      </c>
      <c r="M38" s="26">
        <f aca="true" t="shared" si="8" ref="M38:P61">+M4/M$30*100</f>
        <v>31.33135542495568</v>
      </c>
      <c r="N38" s="26">
        <f t="shared" si="8"/>
        <v>28.76911309326941</v>
      </c>
      <c r="O38" s="26">
        <f t="shared" si="8"/>
        <v>29.41530897334798</v>
      </c>
      <c r="P38" s="26">
        <f t="shared" si="8"/>
        <v>25.903719676845032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2.296409124259612</v>
      </c>
      <c r="E39" s="26">
        <f aca="true" t="shared" si="9" ref="E39:L39">+E5/E$30*100</f>
        <v>1.8332425286148095</v>
      </c>
      <c r="F39" s="26">
        <f t="shared" si="9"/>
        <v>1.8479756793240993</v>
      </c>
      <c r="G39" s="26">
        <f t="shared" si="9"/>
        <v>2.1764098616794287</v>
      </c>
      <c r="H39" s="26">
        <f t="shared" si="9"/>
        <v>2.0480606492374975</v>
      </c>
      <c r="I39" s="26">
        <f t="shared" si="9"/>
        <v>2.358964640121054</v>
      </c>
      <c r="J39" s="26">
        <f t="shared" si="9"/>
        <v>0.9408353425895185</v>
      </c>
      <c r="K39" s="26">
        <f t="shared" si="9"/>
        <v>0.890933447818033</v>
      </c>
      <c r="L39" s="26">
        <f t="shared" si="9"/>
        <v>0.8363178051232817</v>
      </c>
      <c r="M39" s="26">
        <f t="shared" si="8"/>
        <v>0.968618758365755</v>
      </c>
      <c r="N39" s="26">
        <f t="shared" si="8"/>
        <v>0.8312692966791543</v>
      </c>
      <c r="O39" s="26">
        <f t="shared" si="8"/>
        <v>0.9185788806260037</v>
      </c>
      <c r="P39" s="26">
        <f t="shared" si="8"/>
        <v>0.8539533372694993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1.6830150949655023</v>
      </c>
      <c r="E40" s="26">
        <f aca="true" t="shared" si="11" ref="E40:L40">+E6/E$30*100</f>
        <v>0.9640649211904998</v>
      </c>
      <c r="F40" s="26">
        <f t="shared" si="11"/>
        <v>0.9273574341049386</v>
      </c>
      <c r="G40" s="26">
        <f t="shared" si="11"/>
        <v>1.3602511208012564</v>
      </c>
      <c r="H40" s="26">
        <f t="shared" si="11"/>
        <v>0.8871155280127212</v>
      </c>
      <c r="I40" s="26">
        <f t="shared" si="11"/>
        <v>0.5776896188639159</v>
      </c>
      <c r="J40" s="26">
        <f t="shared" si="11"/>
        <v>0.2963267349904481</v>
      </c>
      <c r="K40" s="26">
        <f t="shared" si="11"/>
        <v>0.3307534524292222</v>
      </c>
      <c r="L40" s="26">
        <f t="shared" si="11"/>
        <v>0.26864785000019975</v>
      </c>
      <c r="M40" s="26">
        <f t="shared" si="8"/>
        <v>1.2369806654454445</v>
      </c>
      <c r="N40" s="26">
        <f t="shared" si="8"/>
        <v>1.1179668816756239</v>
      </c>
      <c r="O40" s="26">
        <f t="shared" si="8"/>
        <v>0.3468608345211285</v>
      </c>
      <c r="P40" s="26">
        <f t="shared" si="8"/>
        <v>0.21706099810096724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0.4140927323888469</v>
      </c>
      <c r="K41" s="26">
        <f t="shared" si="12"/>
        <v>2.655627638514561</v>
      </c>
      <c r="L41" s="26">
        <f t="shared" si="12"/>
        <v>2.3014716535395903</v>
      </c>
      <c r="M41" s="26">
        <f t="shared" si="8"/>
        <v>2.687072257101231</v>
      </c>
      <c r="N41" s="26">
        <f t="shared" si="8"/>
        <v>2.370126980711433</v>
      </c>
      <c r="O41" s="26">
        <f t="shared" si="8"/>
        <v>2.058161612277196</v>
      </c>
      <c r="P41" s="26">
        <f t="shared" si="8"/>
        <v>2.078368638673652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0.644855539427855</v>
      </c>
      <c r="E42" s="26">
        <f aca="true" t="shared" si="13" ref="E42:L42">+E8/E$30*100</f>
        <v>0.6383191131319852</v>
      </c>
      <c r="F42" s="26">
        <f t="shared" si="13"/>
        <v>0.6754434351638056</v>
      </c>
      <c r="G42" s="26">
        <f t="shared" si="13"/>
        <v>0.8282411660125213</v>
      </c>
      <c r="H42" s="26">
        <f t="shared" si="13"/>
        <v>0.6124362780527567</v>
      </c>
      <c r="I42" s="26">
        <f t="shared" si="13"/>
        <v>0.619938909179713</v>
      </c>
      <c r="J42" s="26">
        <f t="shared" si="13"/>
        <v>0.3409431076616612</v>
      </c>
      <c r="K42" s="26">
        <f t="shared" si="13"/>
        <v>0.39970265779410247</v>
      </c>
      <c r="L42" s="26">
        <f t="shared" si="13"/>
        <v>0.2981687937117848</v>
      </c>
      <c r="M42" s="26">
        <f t="shared" si="8"/>
        <v>0.3912583410892994</v>
      </c>
      <c r="N42" s="26">
        <f t="shared" si="8"/>
        <v>0.2795439024533716</v>
      </c>
      <c r="O42" s="26">
        <f t="shared" si="8"/>
        <v>0.312491972165503</v>
      </c>
      <c r="P42" s="26">
        <f t="shared" si="8"/>
        <v>0.3458594058701193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</v>
      </c>
      <c r="E43" s="26">
        <f aca="true" t="shared" si="14" ref="E43:L43">+E9/E$30*100</f>
        <v>0.004038561087105158</v>
      </c>
      <c r="F43" s="26">
        <f t="shared" si="14"/>
        <v>0.00391531282309993</v>
      </c>
      <c r="G43" s="26">
        <f t="shared" si="14"/>
        <v>0.0036912918190080955</v>
      </c>
      <c r="H43" s="26">
        <f t="shared" si="14"/>
        <v>0.002678265835800878</v>
      </c>
      <c r="I43" s="26">
        <f t="shared" si="14"/>
        <v>0.003179826165263197</v>
      </c>
      <c r="J43" s="26">
        <f t="shared" si="14"/>
        <v>0.0029118340200181784</v>
      </c>
      <c r="K43" s="26">
        <f t="shared" si="14"/>
        <v>0.0027229867786072617</v>
      </c>
      <c r="L43" s="26">
        <f t="shared" si="14"/>
        <v>0.002233134118404039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0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1.1201515774796496</v>
      </c>
      <c r="E44" s="26">
        <f aca="true" t="shared" si="15" ref="E44:L44">+E10/E$30*100</f>
        <v>0.8459275735022836</v>
      </c>
      <c r="F44" s="26">
        <f t="shared" si="15"/>
        <v>0.687483888314489</v>
      </c>
      <c r="G44" s="26">
        <f t="shared" si="15"/>
        <v>0.8856276426522921</v>
      </c>
      <c r="H44" s="26">
        <f t="shared" si="15"/>
        <v>0.8688109663349373</v>
      </c>
      <c r="I44" s="26">
        <f t="shared" si="15"/>
        <v>0.9875692115663421</v>
      </c>
      <c r="J44" s="26">
        <f t="shared" si="15"/>
        <v>0.5352195849411918</v>
      </c>
      <c r="K44" s="26">
        <f t="shared" si="15"/>
        <v>0.6583068984981834</v>
      </c>
      <c r="L44" s="26">
        <f t="shared" si="15"/>
        <v>0.59933325514338</v>
      </c>
      <c r="M44" s="26">
        <f t="shared" si="8"/>
        <v>0.6457663935908863</v>
      </c>
      <c r="N44" s="26">
        <f t="shared" si="8"/>
        <v>0.5626931091061824</v>
      </c>
      <c r="O44" s="26">
        <f t="shared" si="8"/>
        <v>0.5451142891172535</v>
      </c>
      <c r="P44" s="26">
        <f t="shared" si="8"/>
        <v>0.5437384390333823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0.8726652401236465</v>
      </c>
      <c r="M46" s="26">
        <f t="shared" si="8"/>
        <v>1.096407206306505</v>
      </c>
      <c r="N46" s="26">
        <f t="shared" si="8"/>
        <v>0.9593714474708127</v>
      </c>
      <c r="O46" s="26">
        <f t="shared" si="8"/>
        <v>1.0305987966616663</v>
      </c>
      <c r="P46" s="26">
        <f t="shared" si="8"/>
        <v>0.9427452111248097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24.88373531288624</v>
      </c>
      <c r="E47" s="26">
        <f aca="true" t="shared" si="18" ref="E47:L47">+E13/E$30*100</f>
        <v>22.72730446617677</v>
      </c>
      <c r="F47" s="26">
        <f t="shared" si="18"/>
        <v>22.593416592056283</v>
      </c>
      <c r="G47" s="26">
        <f t="shared" si="18"/>
        <v>22.25072383610342</v>
      </c>
      <c r="H47" s="26">
        <f t="shared" si="18"/>
        <v>22.637293909752785</v>
      </c>
      <c r="I47" s="26">
        <f t="shared" si="18"/>
        <v>28.894550392719133</v>
      </c>
      <c r="J47" s="26">
        <f t="shared" si="18"/>
        <v>20.67607615398431</v>
      </c>
      <c r="K47" s="26">
        <f t="shared" si="18"/>
        <v>33.2842996955025</v>
      </c>
      <c r="L47" s="26">
        <f t="shared" si="18"/>
        <v>32.24945233747413</v>
      </c>
      <c r="M47" s="26">
        <f t="shared" si="8"/>
        <v>37.945461033259114</v>
      </c>
      <c r="N47" s="26">
        <f t="shared" si="8"/>
        <v>35.47869806013762</v>
      </c>
      <c r="O47" s="26">
        <f t="shared" si="8"/>
        <v>34.16552947120216</v>
      </c>
      <c r="P47" s="26">
        <f t="shared" si="8"/>
        <v>28.716332320698363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21.664775384027205</v>
      </c>
      <c r="E48" s="26">
        <f aca="true" t="shared" si="19" ref="E48:L48">+E14/E$30*100</f>
        <v>20.04166134325184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18.68321150800346</v>
      </c>
      <c r="K48" s="26">
        <f t="shared" si="19"/>
        <v>29.94462597689635</v>
      </c>
      <c r="L48" s="26">
        <f t="shared" si="19"/>
        <v>28.88350193193335</v>
      </c>
      <c r="M48" s="26">
        <f t="shared" si="8"/>
        <v>33.77666353139276</v>
      </c>
      <c r="N48" s="26">
        <f t="shared" si="8"/>
        <v>31.648897260784747</v>
      </c>
      <c r="O48" s="26">
        <f t="shared" si="8"/>
        <v>29.989245620986573</v>
      </c>
      <c r="P48" s="26">
        <f t="shared" si="8"/>
        <v>25.12472383719604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3.2189599288590367</v>
      </c>
      <c r="E49" s="26">
        <f aca="true" t="shared" si="20" ref="E49:L49">+E15/E$30*100</f>
        <v>2.680547742114096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1.9928646459808526</v>
      </c>
      <c r="K49" s="26">
        <f t="shared" si="20"/>
        <v>3.3396737186061487</v>
      </c>
      <c r="L49" s="26">
        <f t="shared" si="20"/>
        <v>3.3659504055407874</v>
      </c>
      <c r="M49" s="26">
        <f t="shared" si="8"/>
        <v>4.168797501866365</v>
      </c>
      <c r="N49" s="26">
        <f t="shared" si="8"/>
        <v>3.829800799352867</v>
      </c>
      <c r="O49" s="26">
        <f t="shared" si="8"/>
        <v>4.176283850215594</v>
      </c>
      <c r="P49" s="26">
        <f t="shared" si="8"/>
        <v>3.591608483502324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0.03602963707051408</v>
      </c>
      <c r="E50" s="26">
        <f aca="true" t="shared" si="21" ref="E50:L50">+E16/E$30*100</f>
        <v>0.031157310069208483</v>
      </c>
      <c r="F50" s="26">
        <f t="shared" si="21"/>
        <v>0.03414637864747771</v>
      </c>
      <c r="G50" s="26">
        <f t="shared" si="21"/>
        <v>0.03582368453857036</v>
      </c>
      <c r="H50" s="26">
        <f t="shared" si="21"/>
        <v>0.03097552970095223</v>
      </c>
      <c r="I50" s="26">
        <f t="shared" si="21"/>
        <v>0.04125294478401455</v>
      </c>
      <c r="J50" s="26">
        <f t="shared" si="21"/>
        <v>0.02722700875727278</v>
      </c>
      <c r="K50" s="26">
        <f t="shared" si="21"/>
        <v>0.03488205690843609</v>
      </c>
      <c r="L50" s="26">
        <f t="shared" si="21"/>
        <v>0.02895812129149953</v>
      </c>
      <c r="M50" s="26">
        <f t="shared" si="8"/>
        <v>0.02815991212463043</v>
      </c>
      <c r="N50" s="26">
        <f t="shared" si="8"/>
        <v>0.02455401912670804</v>
      </c>
      <c r="O50" s="26">
        <f t="shared" si="8"/>
        <v>0.023957004280733274</v>
      </c>
      <c r="P50" s="26">
        <f t="shared" si="8"/>
        <v>0.02452955364060371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1.0012631456637464</v>
      </c>
      <c r="E51" s="26">
        <f aca="true" t="shared" si="22" ref="E51:L51">+E17/E$30*100</f>
        <v>0.41493384402888367</v>
      </c>
      <c r="F51" s="26">
        <f t="shared" si="22"/>
        <v>0.19971560276414155</v>
      </c>
      <c r="G51" s="26">
        <f t="shared" si="22"/>
        <v>0.265369591097653</v>
      </c>
      <c r="H51" s="26">
        <f t="shared" si="22"/>
        <v>0.22399537786729137</v>
      </c>
      <c r="I51" s="26">
        <f t="shared" si="22"/>
        <v>0.2909540941215826</v>
      </c>
      <c r="J51" s="26">
        <f t="shared" si="22"/>
        <v>0.19869865511367035</v>
      </c>
      <c r="K51" s="26">
        <f t="shared" si="22"/>
        <v>0.2922738728424802</v>
      </c>
      <c r="L51" s="26">
        <f t="shared" si="22"/>
        <v>0.28435241107678094</v>
      </c>
      <c r="M51" s="26">
        <f t="shared" si="8"/>
        <v>0.09858024711658943</v>
      </c>
      <c r="N51" s="26">
        <f t="shared" si="8"/>
        <v>0.09925971719614353</v>
      </c>
      <c r="O51" s="26">
        <f t="shared" si="8"/>
        <v>0.16477981742077064</v>
      </c>
      <c r="P51" s="26">
        <f t="shared" si="8"/>
        <v>0.16677906336892614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1.655372070425056</v>
      </c>
      <c r="E52" s="26">
        <f aca="true" t="shared" si="23" ref="E52:L52">+E18/E$30*100</f>
        <v>1.4239702188201853</v>
      </c>
      <c r="F52" s="26">
        <f t="shared" si="23"/>
        <v>1.4066367670742288</v>
      </c>
      <c r="G52" s="26">
        <f t="shared" si="23"/>
        <v>1.7470904350358862</v>
      </c>
      <c r="H52" s="26">
        <f t="shared" si="23"/>
        <v>1.625892070319809</v>
      </c>
      <c r="I52" s="26">
        <f t="shared" si="23"/>
        <v>2.4534054772293707</v>
      </c>
      <c r="J52" s="26">
        <f t="shared" si="23"/>
        <v>1.4637408631002597</v>
      </c>
      <c r="K52" s="26">
        <f t="shared" si="23"/>
        <v>2.0831643888981644</v>
      </c>
      <c r="L52" s="26">
        <f t="shared" si="23"/>
        <v>1.8671179897290355</v>
      </c>
      <c r="M52" s="26">
        <f t="shared" si="8"/>
        <v>2.021450042260423</v>
      </c>
      <c r="N52" s="26">
        <f t="shared" si="8"/>
        <v>1.874094048724358</v>
      </c>
      <c r="O52" s="26">
        <f t="shared" si="8"/>
        <v>2.268344915471282</v>
      </c>
      <c r="P52" s="26">
        <f t="shared" si="8"/>
        <v>1.9090526646231458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0.13116380881521997</v>
      </c>
      <c r="E53" s="26">
        <f aca="true" t="shared" si="24" ref="E53:L53">+E19/E$30*100</f>
        <v>0.107116227712191</v>
      </c>
      <c r="F53" s="26">
        <f t="shared" si="24"/>
        <v>0.10081064299831191</v>
      </c>
      <c r="G53" s="26">
        <f t="shared" si="24"/>
        <v>0.11313910280227545</v>
      </c>
      <c r="H53" s="26">
        <f t="shared" si="24"/>
        <v>0.11416800780058778</v>
      </c>
      <c r="I53" s="26">
        <f t="shared" si="24"/>
        <v>0.13709290540504732</v>
      </c>
      <c r="J53" s="26">
        <f t="shared" si="24"/>
        <v>0.08920553194037</v>
      </c>
      <c r="K53" s="26">
        <f t="shared" si="24"/>
        <v>0.12120272537187653</v>
      </c>
      <c r="L53" s="26">
        <f t="shared" si="24"/>
        <v>0.10827977139968852</v>
      </c>
      <c r="M53" s="26">
        <f t="shared" si="8"/>
        <v>0.13742859304034966</v>
      </c>
      <c r="N53" s="26">
        <f t="shared" si="8"/>
        <v>0.12736211466651032</v>
      </c>
      <c r="O53" s="26">
        <f t="shared" si="8"/>
        <v>0.1306250306517317</v>
      </c>
      <c r="P53" s="26">
        <f t="shared" si="8"/>
        <v>0.11959982515392568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7.288200551548618</v>
      </c>
      <c r="E54" s="26">
        <f aca="true" t="shared" si="25" ref="E54:L54">+E20/E$30*100</f>
        <v>6.67781737287072</v>
      </c>
      <c r="F54" s="26">
        <f t="shared" si="25"/>
        <v>6.004166863009788</v>
      </c>
      <c r="G54" s="26">
        <f t="shared" si="25"/>
        <v>4.3898940094973105</v>
      </c>
      <c r="H54" s="26">
        <f t="shared" si="25"/>
        <v>5.745175750574765</v>
      </c>
      <c r="I54" s="26">
        <f t="shared" si="25"/>
        <v>3.4798109656941274</v>
      </c>
      <c r="J54" s="26">
        <f t="shared" si="25"/>
        <v>1.8869228717758924</v>
      </c>
      <c r="K54" s="26">
        <f t="shared" si="25"/>
        <v>6.34279024653962</v>
      </c>
      <c r="L54" s="26">
        <f t="shared" si="25"/>
        <v>7.262079530802182</v>
      </c>
      <c r="M54" s="26">
        <f t="shared" si="8"/>
        <v>5.330136943502584</v>
      </c>
      <c r="N54" s="26">
        <f t="shared" si="8"/>
        <v>5.674824711058587</v>
      </c>
      <c r="O54" s="26">
        <f t="shared" si="8"/>
        <v>4.166358527564762</v>
      </c>
      <c r="P54" s="26">
        <f t="shared" si="8"/>
        <v>5.556619192368097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3.997626448096239</v>
      </c>
      <c r="E55" s="26">
        <f aca="true" t="shared" si="26" ref="E55:L55">+E21/E$30*100</f>
        <v>6.851135807562186</v>
      </c>
      <c r="F55" s="26">
        <f t="shared" si="26"/>
        <v>6.502745569806216</v>
      </c>
      <c r="G55" s="26">
        <f t="shared" si="26"/>
        <v>6.610942279895127</v>
      </c>
      <c r="H55" s="26">
        <f t="shared" si="26"/>
        <v>5.568354793015304</v>
      </c>
      <c r="I55" s="26">
        <f t="shared" si="26"/>
        <v>4.261094254499295</v>
      </c>
      <c r="J55" s="26">
        <f t="shared" si="26"/>
        <v>3.08327845297252</v>
      </c>
      <c r="K55" s="26">
        <f t="shared" si="26"/>
        <v>3.750566460753214</v>
      </c>
      <c r="L55" s="26">
        <f t="shared" si="26"/>
        <v>5.5849594967568725</v>
      </c>
      <c r="M55" s="26">
        <f t="shared" si="8"/>
        <v>4.773290097248304</v>
      </c>
      <c r="N55" s="26">
        <f t="shared" si="8"/>
        <v>3.66156592023587</v>
      </c>
      <c r="O55" s="26">
        <f t="shared" si="8"/>
        <v>2.8326870845474015</v>
      </c>
      <c r="P55" s="26">
        <f t="shared" si="8"/>
        <v>4.241367887638583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2.6887760886900676</v>
      </c>
      <c r="E56" s="26">
        <f aca="true" t="shared" si="27" ref="E56:L56">+E22/E$30*100</f>
        <v>3.162514151476613</v>
      </c>
      <c r="F56" s="26">
        <f t="shared" si="27"/>
        <v>1.4818246327921656</v>
      </c>
      <c r="G56" s="26">
        <f t="shared" si="27"/>
        <v>2.2877134040689735</v>
      </c>
      <c r="H56" s="26">
        <f t="shared" si="27"/>
        <v>3.3013043524036325</v>
      </c>
      <c r="I56" s="26">
        <f t="shared" si="27"/>
        <v>2.0797335051287416</v>
      </c>
      <c r="J56" s="26">
        <f t="shared" si="27"/>
        <v>1.8038131418961207</v>
      </c>
      <c r="K56" s="26">
        <f t="shared" si="27"/>
        <v>1.3006535168268658</v>
      </c>
      <c r="L56" s="26">
        <f t="shared" si="27"/>
        <v>1.5530267681974104</v>
      </c>
      <c r="M56" s="26">
        <f t="shared" si="8"/>
        <v>1.6125968947633251</v>
      </c>
      <c r="N56" s="26">
        <f t="shared" si="8"/>
        <v>7.456509120565737</v>
      </c>
      <c r="O56" s="26">
        <f t="shared" si="8"/>
        <v>1.2274899520704223</v>
      </c>
      <c r="P56" s="26">
        <f t="shared" si="8"/>
        <v>1.1038116626711845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0.008199202194200212</v>
      </c>
      <c r="E57" s="26">
        <f aca="true" t="shared" si="28" ref="E57:L57">+E23/E$30*100</f>
        <v>0.0066051232733028275</v>
      </c>
      <c r="F57" s="26">
        <f t="shared" si="28"/>
        <v>3.464878604513212</v>
      </c>
      <c r="G57" s="26">
        <f t="shared" si="28"/>
        <v>0.00014119695482544628</v>
      </c>
      <c r="H57" s="26">
        <f t="shared" si="28"/>
        <v>0</v>
      </c>
      <c r="I57" s="26">
        <f t="shared" si="28"/>
        <v>0</v>
      </c>
      <c r="J57" s="26">
        <f t="shared" si="28"/>
        <v>0.018369046387965146</v>
      </c>
      <c r="K57" s="26">
        <f t="shared" si="28"/>
        <v>0.03577646862403702</v>
      </c>
      <c r="L57" s="26">
        <f t="shared" si="28"/>
        <v>0.01815556193824422</v>
      </c>
      <c r="M57" s="26">
        <f t="shared" si="8"/>
        <v>0.003083202057441288</v>
      </c>
      <c r="N57" s="26">
        <f t="shared" si="8"/>
        <v>0.0056925855780621416</v>
      </c>
      <c r="O57" s="26">
        <f t="shared" si="8"/>
        <v>0.0029192125443623</v>
      </c>
      <c r="P57" s="26">
        <f t="shared" si="8"/>
        <v>0.0005475346794777614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1.1407901407170506</v>
      </c>
      <c r="E58" s="26">
        <f aca="true" t="shared" si="29" ref="E58:L58">+E24/E$30*100</f>
        <v>3.0344691188784427</v>
      </c>
      <c r="F58" s="26">
        <f t="shared" si="29"/>
        <v>5.18915811765619</v>
      </c>
      <c r="G58" s="26">
        <f t="shared" si="29"/>
        <v>5.543392446447021</v>
      </c>
      <c r="H58" s="26">
        <f t="shared" si="29"/>
        <v>2.8413814606005854</v>
      </c>
      <c r="I58" s="26">
        <f t="shared" si="29"/>
        <v>2.407509986244072</v>
      </c>
      <c r="J58" s="26">
        <f t="shared" si="29"/>
        <v>13.068896169985795</v>
      </c>
      <c r="K58" s="26">
        <f t="shared" si="29"/>
        <v>5.829000405466644</v>
      </c>
      <c r="L58" s="26">
        <f t="shared" si="29"/>
        <v>2.0744363515018462</v>
      </c>
      <c r="M58" s="26">
        <f t="shared" si="8"/>
        <v>1.4161352596631662</v>
      </c>
      <c r="N58" s="26">
        <f t="shared" si="8"/>
        <v>2.742801583221901</v>
      </c>
      <c r="O58" s="26">
        <f t="shared" si="8"/>
        <v>7.887342527944649</v>
      </c>
      <c r="P58" s="26">
        <f t="shared" si="8"/>
        <v>9.222108355287952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4.431153407541579</v>
      </c>
      <c r="E59" s="26">
        <f aca="true" t="shared" si="30" ref="E59:L59">+E25/E$30*100</f>
        <v>3.1428874994645133</v>
      </c>
      <c r="F59" s="26">
        <f t="shared" si="30"/>
        <v>2.882484484273609</v>
      </c>
      <c r="G59" s="26">
        <f t="shared" si="30"/>
        <v>4.193892465206045</v>
      </c>
      <c r="H59" s="26">
        <f t="shared" si="30"/>
        <v>3.2624048499884837</v>
      </c>
      <c r="I59" s="26">
        <f t="shared" si="30"/>
        <v>1.3907711693217155</v>
      </c>
      <c r="J59" s="26">
        <f t="shared" si="30"/>
        <v>1.3028960502468256</v>
      </c>
      <c r="K59" s="26">
        <f t="shared" si="30"/>
        <v>1.956674696496291</v>
      </c>
      <c r="L59" s="26">
        <f t="shared" si="30"/>
        <v>5.868004707374099</v>
      </c>
      <c r="M59" s="26">
        <f t="shared" si="8"/>
        <v>3.0707664758096076</v>
      </c>
      <c r="N59" s="26">
        <f t="shared" si="8"/>
        <v>3.2459692224668135</v>
      </c>
      <c r="O59" s="26">
        <f t="shared" si="8"/>
        <v>3.905653385936246</v>
      </c>
      <c r="P59" s="26">
        <f t="shared" si="8"/>
        <v>3.39597434252492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2.8299663504741948</v>
      </c>
      <c r="E60" s="26">
        <f aca="true" t="shared" si="31" ref="E60:L60">+E26/E$30*100</f>
        <v>1.6553193794128123</v>
      </c>
      <c r="F60" s="26">
        <f t="shared" si="31"/>
        <v>0.7553781845699254</v>
      </c>
      <c r="G60" s="26">
        <f t="shared" si="31"/>
        <v>1.0878418529558775</v>
      </c>
      <c r="H60" s="26">
        <f t="shared" si="31"/>
        <v>1.1222487975971707</v>
      </c>
      <c r="I60" s="26">
        <f t="shared" si="31"/>
        <v>1.3823340305632172</v>
      </c>
      <c r="J60" s="26">
        <f t="shared" si="31"/>
        <v>0.7588048962352979</v>
      </c>
      <c r="K60" s="26">
        <f t="shared" si="31"/>
        <v>2.8731684435646083</v>
      </c>
      <c r="L60" s="26">
        <f t="shared" si="31"/>
        <v>1.4861961447027334</v>
      </c>
      <c r="M60" s="26">
        <f t="shared" si="8"/>
        <v>1.8262627973440064</v>
      </c>
      <c r="N60" s="26">
        <f t="shared" si="8"/>
        <v>2.074985393774171</v>
      </c>
      <c r="O60" s="26">
        <f t="shared" si="8"/>
        <v>2.0769613410628893</v>
      </c>
      <c r="P60" s="26">
        <f t="shared" si="8"/>
        <v>1.927650592569407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2.701051465689384</v>
      </c>
      <c r="E61" s="26">
        <f aca="true" t="shared" si="32" ref="E61:L61">+E27/E$30*100</f>
        <v>9.288690500341861</v>
      </c>
      <c r="F61" s="26">
        <f t="shared" si="32"/>
        <v>11.63332991465311</v>
      </c>
      <c r="G61" s="26">
        <f t="shared" si="32"/>
        <v>10.01691539518809</v>
      </c>
      <c r="H61" s="26">
        <f t="shared" si="32"/>
        <v>16.100995372880174</v>
      </c>
      <c r="I61" s="26">
        <f t="shared" si="32"/>
        <v>11.83955275532997</v>
      </c>
      <c r="J61" s="26">
        <f t="shared" si="32"/>
        <v>29.61090277739981</v>
      </c>
      <c r="K61" s="26">
        <f t="shared" si="32"/>
        <v>3.563733791272132</v>
      </c>
      <c r="L61" s="26">
        <f t="shared" si="32"/>
        <v>7.436518169904832</v>
      </c>
      <c r="M61" s="26">
        <f t="shared" si="8"/>
        <v>3.3791894549556516</v>
      </c>
      <c r="N61" s="26">
        <f t="shared" si="8"/>
        <v>2.643598791881538</v>
      </c>
      <c r="O61" s="26">
        <f t="shared" si="8"/>
        <v>6.5202363705858595</v>
      </c>
      <c r="P61" s="26">
        <f t="shared" si="8"/>
        <v>12.730181297857953</v>
      </c>
    </row>
    <row r="62" spans="1:16" ht="15" customHeight="1">
      <c r="A62" s="3" t="s">
        <v>196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0.36242794846995635</v>
      </c>
      <c r="O62" s="26">
        <f t="shared" si="33"/>
        <v>0.38144377246334055</v>
      </c>
      <c r="P62" s="26">
        <f t="shared" si="33"/>
        <v>0.43802774358220914</v>
      </c>
    </row>
    <row r="63" spans="1:16" ht="15" customHeight="1">
      <c r="A63" s="3" t="s">
        <v>197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1.6888003881584353</v>
      </c>
      <c r="O63" s="26">
        <f t="shared" si="33"/>
        <v>3.4680245027024124</v>
      </c>
      <c r="P63" s="26">
        <f t="shared" si="33"/>
        <v>6.81680675949813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99.99999999999999</v>
      </c>
      <c r="E64" s="27">
        <f t="shared" si="34"/>
        <v>100</v>
      </c>
      <c r="F64" s="27">
        <f t="shared" si="34"/>
        <v>100.00000000000003</v>
      </c>
      <c r="G64" s="27">
        <f t="shared" si="34"/>
        <v>100.00000000000001</v>
      </c>
      <c r="H64" s="27">
        <f t="shared" si="34"/>
        <v>100</v>
      </c>
      <c r="I64" s="27">
        <f t="shared" si="34"/>
        <v>100</v>
      </c>
      <c r="J64" s="27">
        <f t="shared" si="34"/>
        <v>100</v>
      </c>
      <c r="K64" s="27">
        <f t="shared" si="34"/>
        <v>100.00000000000001</v>
      </c>
      <c r="L64" s="27">
        <f t="shared" si="34"/>
        <v>100</v>
      </c>
      <c r="M64" s="27">
        <f t="shared" si="34"/>
        <v>100.00000000000004</v>
      </c>
      <c r="N64" s="27">
        <f t="shared" si="34"/>
        <v>100.00000000000006</v>
      </c>
      <c r="O64" s="27">
        <f>SUM(O38:O61)-O48-O49</f>
        <v>99.99999999999999</v>
      </c>
      <c r="P64" s="27">
        <f>SUM(P38:P61)-P48-P49</f>
        <v>100.00000000000003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72.12643732014465</v>
      </c>
      <c r="E65" s="26">
        <f aca="true" t="shared" si="36" ref="E65:L65">+E31/E$30*100</f>
        <v>64.23454075615828</v>
      </c>
      <c r="F65" s="26">
        <f t="shared" si="36"/>
        <v>60.3788706158891</v>
      </c>
      <c r="G65" s="26">
        <f t="shared" si="36"/>
        <v>63.743667820850916</v>
      </c>
      <c r="H65" s="26">
        <f t="shared" si="36"/>
        <v>60.0940791669522</v>
      </c>
      <c r="I65" s="26">
        <f t="shared" si="36"/>
        <v>70.27774085646286</v>
      </c>
      <c r="J65" s="26">
        <f t="shared" si="36"/>
        <v>46.71447154294547</v>
      </c>
      <c r="K65" s="26">
        <f t="shared" si="36"/>
        <v>71.85099498334407</v>
      </c>
      <c r="L65" s="26">
        <f t="shared" si="36"/>
        <v>66.45687309661628</v>
      </c>
      <c r="M65" s="26">
        <f aca="true" t="shared" si="37" ref="M65:N68">+M31/M$30*100</f>
        <v>76.33107999223854</v>
      </c>
      <c r="N65" s="26">
        <f t="shared" si="37"/>
        <v>70.39333679063031</v>
      </c>
      <c r="O65" s="26">
        <f aca="true" t="shared" si="38" ref="O65:P68">+O31/O$30*100</f>
        <v>68.81660183419963</v>
      </c>
      <c r="P65" s="26">
        <f t="shared" si="38"/>
        <v>59.626307581256434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27.873562679855358</v>
      </c>
      <c r="E66" s="26">
        <f aca="true" t="shared" si="39" ref="E66:L66">+E32/E$30*100</f>
        <v>35.76545924384171</v>
      </c>
      <c r="F66" s="26">
        <f t="shared" si="39"/>
        <v>39.6211293841109</v>
      </c>
      <c r="G66" s="26">
        <f t="shared" si="39"/>
        <v>36.256332179149084</v>
      </c>
      <c r="H66" s="26">
        <f t="shared" si="39"/>
        <v>39.9059208330478</v>
      </c>
      <c r="I66" s="26">
        <f t="shared" si="39"/>
        <v>29.722259143537137</v>
      </c>
      <c r="J66" s="26">
        <f t="shared" si="39"/>
        <v>53.28552845705453</v>
      </c>
      <c r="K66" s="26">
        <f t="shared" si="39"/>
        <v>28.14900501665593</v>
      </c>
      <c r="L66" s="26">
        <f t="shared" si="39"/>
        <v>33.54312690338372</v>
      </c>
      <c r="M66" s="26">
        <f t="shared" si="37"/>
        <v>23.66892000776145</v>
      </c>
      <c r="N66" s="26">
        <f t="shared" si="37"/>
        <v>29.606663209369692</v>
      </c>
      <c r="O66" s="26">
        <f t="shared" si="38"/>
        <v>31.183398165800373</v>
      </c>
      <c r="P66" s="26">
        <f t="shared" si="38"/>
        <v>40.37369241874357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55.348925248576386</v>
      </c>
      <c r="E67" s="26">
        <f aca="true" t="shared" si="40" ref="E67:L67">+E33/E$30*100</f>
        <v>50.138301845452574</v>
      </c>
      <c r="F67" s="26">
        <f t="shared" si="40"/>
        <v>49.0900189320967</v>
      </c>
      <c r="G67" s="26">
        <f t="shared" si="40"/>
        <v>51.441479711812974</v>
      </c>
      <c r="H67" s="26">
        <f t="shared" si="40"/>
        <v>45.4981029566023</v>
      </c>
      <c r="I67" s="26">
        <f t="shared" si="40"/>
        <v>46.936396481077175</v>
      </c>
      <c r="J67" s="26">
        <f t="shared" si="40"/>
        <v>42.1852633985185</v>
      </c>
      <c r="K67" s="26">
        <f t="shared" si="40"/>
        <v>48.08568066719139</v>
      </c>
      <c r="L67" s="26">
        <f t="shared" si="40"/>
        <v>42.25919461201019</v>
      </c>
      <c r="M67" s="26">
        <f t="shared" si="37"/>
        <v>41.517658937010594</v>
      </c>
      <c r="N67" s="26">
        <f t="shared" si="37"/>
        <v>46.39578687946311</v>
      </c>
      <c r="O67" s="26">
        <f t="shared" si="38"/>
        <v>47.079425156450334</v>
      </c>
      <c r="P67" s="26">
        <f t="shared" si="38"/>
        <v>43.74924371772397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44.651074751423614</v>
      </c>
      <c r="E68" s="26">
        <f aca="true" t="shared" si="41" ref="E68:L68">+E34/E$30*100</f>
        <v>49.861698154547426</v>
      </c>
      <c r="F68" s="26">
        <f t="shared" si="41"/>
        <v>50.90998106790331</v>
      </c>
      <c r="G68" s="26">
        <f t="shared" si="41"/>
        <v>48.55852028818702</v>
      </c>
      <c r="H68" s="26">
        <f t="shared" si="41"/>
        <v>54.5018970433977</v>
      </c>
      <c r="I68" s="26">
        <f t="shared" si="41"/>
        <v>53.06360351892283</v>
      </c>
      <c r="J68" s="26">
        <f t="shared" si="41"/>
        <v>57.8147366014815</v>
      </c>
      <c r="K68" s="26">
        <f t="shared" si="41"/>
        <v>51.91431933280861</v>
      </c>
      <c r="L68" s="26">
        <f t="shared" si="41"/>
        <v>57.7408053879898</v>
      </c>
      <c r="M68" s="26">
        <f t="shared" si="37"/>
        <v>58.482341062989406</v>
      </c>
      <c r="N68" s="26">
        <f t="shared" si="37"/>
        <v>53.60421312053689</v>
      </c>
      <c r="O68" s="26">
        <f t="shared" si="38"/>
        <v>52.92057484354967</v>
      </c>
      <c r="P68" s="26">
        <f t="shared" si="38"/>
        <v>56.25075628227603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875" style="13" customWidth="1"/>
    <col min="15" max="16384" width="9.00390625" style="13" customWidth="1"/>
  </cols>
  <sheetData>
    <row r="1" spans="1:15" ht="18" customHeight="1">
      <c r="A1" s="30" t="s">
        <v>104</v>
      </c>
      <c r="L1" s="71" t="str">
        <f>'財政指標'!$M$1</f>
        <v>葛生町</v>
      </c>
      <c r="O1" s="71" t="str">
        <f>'財政指標'!$M$1</f>
        <v>葛生町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2" t="s">
        <v>194</v>
      </c>
      <c r="P3" s="2" t="s">
        <v>195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1023843</v>
      </c>
      <c r="E4" s="16">
        <f t="shared" si="0"/>
        <v>1002923</v>
      </c>
      <c r="F4" s="16">
        <f t="shared" si="0"/>
        <v>949305</v>
      </c>
      <c r="G4" s="16">
        <f t="shared" si="0"/>
        <v>796609</v>
      </c>
      <c r="H4" s="16">
        <f t="shared" si="0"/>
        <v>766991</v>
      </c>
      <c r="I4" s="16">
        <f t="shared" si="0"/>
        <v>727965</v>
      </c>
      <c r="J4" s="16">
        <f t="shared" si="0"/>
        <v>752446</v>
      </c>
      <c r="K4" s="16">
        <f aca="true" t="shared" si="1" ref="K4:P4">SUM(K5:K8)</f>
        <v>680132</v>
      </c>
      <c r="L4" s="16">
        <f t="shared" si="1"/>
        <v>581507</v>
      </c>
      <c r="M4" s="16">
        <f t="shared" si="1"/>
        <v>560036</v>
      </c>
      <c r="N4" s="16">
        <f t="shared" si="1"/>
        <v>561489</v>
      </c>
      <c r="O4" s="16">
        <f t="shared" si="1"/>
        <v>558591</v>
      </c>
      <c r="P4" s="16">
        <f t="shared" si="1"/>
        <v>501279</v>
      </c>
    </row>
    <row r="5" spans="1:16" ht="18" customHeight="1">
      <c r="A5" s="14" t="s">
        <v>48</v>
      </c>
      <c r="B5" s="16"/>
      <c r="C5" s="16">
        <v>8640</v>
      </c>
      <c r="D5" s="16">
        <v>7980</v>
      </c>
      <c r="E5" s="16">
        <v>7529</v>
      </c>
      <c r="F5" s="16">
        <v>8026</v>
      </c>
      <c r="G5" s="16">
        <v>7338</v>
      </c>
      <c r="H5" s="16">
        <v>7384</v>
      </c>
      <c r="I5" s="16">
        <v>10353</v>
      </c>
      <c r="J5" s="16">
        <v>9480</v>
      </c>
      <c r="K5" s="16">
        <v>9007</v>
      </c>
      <c r="L5" s="16">
        <v>8803</v>
      </c>
      <c r="M5" s="16">
        <v>9716</v>
      </c>
      <c r="N5" s="16">
        <v>9440</v>
      </c>
      <c r="O5" s="16">
        <v>8980</v>
      </c>
      <c r="P5" s="16">
        <v>8795</v>
      </c>
    </row>
    <row r="6" spans="1:16" ht="18" customHeight="1">
      <c r="A6" s="14" t="s">
        <v>49</v>
      </c>
      <c r="B6" s="17"/>
      <c r="C6" s="17">
        <v>543332</v>
      </c>
      <c r="D6" s="17">
        <v>646111</v>
      </c>
      <c r="E6" s="17">
        <v>692307</v>
      </c>
      <c r="F6" s="17">
        <v>705934</v>
      </c>
      <c r="G6" s="17">
        <v>622464</v>
      </c>
      <c r="H6" s="17">
        <v>596595</v>
      </c>
      <c r="I6" s="17">
        <v>560675</v>
      </c>
      <c r="J6" s="17">
        <v>603707</v>
      </c>
      <c r="K6" s="17">
        <v>560698</v>
      </c>
      <c r="L6" s="17">
        <v>485738</v>
      </c>
      <c r="M6" s="17">
        <v>464224</v>
      </c>
      <c r="N6" s="17">
        <v>435840</v>
      </c>
      <c r="O6" s="17">
        <v>440012</v>
      </c>
      <c r="P6" s="17">
        <v>385083</v>
      </c>
    </row>
    <row r="7" spans="1:16" ht="18" customHeight="1">
      <c r="A7" s="14" t="s">
        <v>50</v>
      </c>
      <c r="B7" s="17"/>
      <c r="C7" s="17">
        <v>23145</v>
      </c>
      <c r="D7" s="17">
        <v>34645</v>
      </c>
      <c r="E7" s="17">
        <v>32145</v>
      </c>
      <c r="F7" s="17">
        <v>32544</v>
      </c>
      <c r="G7" s="17">
        <v>36838</v>
      </c>
      <c r="H7" s="17">
        <v>36597</v>
      </c>
      <c r="I7" s="17">
        <v>40242</v>
      </c>
      <c r="J7" s="17">
        <v>38101</v>
      </c>
      <c r="K7" s="17">
        <v>38675</v>
      </c>
      <c r="L7" s="17">
        <v>37386</v>
      </c>
      <c r="M7" s="17">
        <v>38229</v>
      </c>
      <c r="N7" s="17">
        <v>38695</v>
      </c>
      <c r="O7" s="17">
        <v>37864</v>
      </c>
      <c r="P7" s="17">
        <v>40533</v>
      </c>
    </row>
    <row r="8" spans="1:16" ht="18" customHeight="1">
      <c r="A8" s="14" t="s">
        <v>51</v>
      </c>
      <c r="B8" s="17"/>
      <c r="C8" s="17">
        <v>104678</v>
      </c>
      <c r="D8" s="17">
        <v>335107</v>
      </c>
      <c r="E8" s="17">
        <v>270942</v>
      </c>
      <c r="F8" s="17">
        <v>202801</v>
      </c>
      <c r="G8" s="17">
        <v>129969</v>
      </c>
      <c r="H8" s="17">
        <v>126415</v>
      </c>
      <c r="I8" s="17">
        <v>116695</v>
      </c>
      <c r="J8" s="17">
        <v>101158</v>
      </c>
      <c r="K8" s="17">
        <v>71752</v>
      </c>
      <c r="L8" s="17">
        <v>49580</v>
      </c>
      <c r="M8" s="17">
        <v>47867</v>
      </c>
      <c r="N8" s="17">
        <v>77514</v>
      </c>
      <c r="O8" s="17">
        <v>71735</v>
      </c>
      <c r="P8" s="17">
        <v>66868</v>
      </c>
    </row>
    <row r="9" spans="1:16" ht="18" customHeight="1">
      <c r="A9" s="14" t="s">
        <v>52</v>
      </c>
      <c r="B9" s="16"/>
      <c r="C9" s="16">
        <v>618459</v>
      </c>
      <c r="D9" s="16">
        <v>581931</v>
      </c>
      <c r="E9" s="16">
        <v>795633</v>
      </c>
      <c r="F9" s="16">
        <v>817872</v>
      </c>
      <c r="G9" s="16">
        <v>827051</v>
      </c>
      <c r="H9" s="16">
        <v>846744</v>
      </c>
      <c r="I9" s="16">
        <v>830845</v>
      </c>
      <c r="J9" s="16">
        <v>796199</v>
      </c>
      <c r="K9" s="16">
        <v>830896</v>
      </c>
      <c r="L9" s="16">
        <v>833009</v>
      </c>
      <c r="M9" s="16">
        <v>787469</v>
      </c>
      <c r="N9" s="16">
        <v>779468</v>
      </c>
      <c r="O9" s="16">
        <v>781103</v>
      </c>
      <c r="P9" s="16">
        <v>750152</v>
      </c>
    </row>
    <row r="10" spans="1:16" ht="18" customHeight="1">
      <c r="A10" s="14" t="s">
        <v>53</v>
      </c>
      <c r="B10" s="16"/>
      <c r="C10" s="16">
        <v>618336</v>
      </c>
      <c r="D10" s="16">
        <v>581843</v>
      </c>
      <c r="E10" s="16">
        <v>795540</v>
      </c>
      <c r="F10" s="16">
        <v>817775</v>
      </c>
      <c r="G10" s="16">
        <v>826949</v>
      </c>
      <c r="H10" s="16">
        <v>846634</v>
      </c>
      <c r="I10" s="16">
        <v>830630</v>
      </c>
      <c r="J10" s="16">
        <v>795976</v>
      </c>
      <c r="K10" s="16">
        <v>830673</v>
      </c>
      <c r="L10" s="16">
        <v>832786</v>
      </c>
      <c r="M10" s="16">
        <v>787246</v>
      </c>
      <c r="N10" s="16">
        <v>779245</v>
      </c>
      <c r="O10" s="16">
        <v>780980</v>
      </c>
      <c r="P10" s="16">
        <v>750029</v>
      </c>
    </row>
    <row r="11" spans="1:16" ht="18" customHeight="1">
      <c r="A11" s="14" t="s">
        <v>54</v>
      </c>
      <c r="B11" s="16"/>
      <c r="C11" s="16">
        <v>22788</v>
      </c>
      <c r="D11" s="16">
        <v>14704</v>
      </c>
      <c r="E11" s="16">
        <v>15333</v>
      </c>
      <c r="F11" s="16">
        <v>15288</v>
      </c>
      <c r="G11" s="16">
        <v>15492</v>
      </c>
      <c r="H11" s="16">
        <v>15726</v>
      </c>
      <c r="I11" s="16">
        <v>15830</v>
      </c>
      <c r="J11" s="16">
        <v>16025</v>
      </c>
      <c r="K11" s="16">
        <v>15701</v>
      </c>
      <c r="L11" s="16">
        <v>16083</v>
      </c>
      <c r="M11" s="16">
        <v>16415</v>
      </c>
      <c r="N11" s="16">
        <v>17054</v>
      </c>
      <c r="O11" s="16">
        <v>17438</v>
      </c>
      <c r="P11" s="16">
        <v>18172</v>
      </c>
    </row>
    <row r="12" spans="1:16" ht="18" customHeight="1">
      <c r="A12" s="14" t="s">
        <v>55</v>
      </c>
      <c r="B12" s="16"/>
      <c r="C12" s="16">
        <v>71771</v>
      </c>
      <c r="D12" s="16">
        <v>57433</v>
      </c>
      <c r="E12" s="16">
        <v>56342</v>
      </c>
      <c r="F12" s="16">
        <v>56518</v>
      </c>
      <c r="G12" s="16">
        <v>57747</v>
      </c>
      <c r="H12" s="16">
        <v>56964</v>
      </c>
      <c r="I12" s="16">
        <v>56079</v>
      </c>
      <c r="J12" s="16">
        <v>65673</v>
      </c>
      <c r="K12" s="16">
        <v>63348</v>
      </c>
      <c r="L12" s="16">
        <v>68401</v>
      </c>
      <c r="M12" s="16">
        <v>67173</v>
      </c>
      <c r="N12" s="16">
        <v>64955</v>
      </c>
      <c r="O12" s="16">
        <v>61479</v>
      </c>
      <c r="P12" s="16">
        <v>61080</v>
      </c>
    </row>
    <row r="13" spans="1:16" ht="18" customHeight="1">
      <c r="A13" s="14" t="s">
        <v>56</v>
      </c>
      <c r="B13" s="16"/>
      <c r="C13" s="16">
        <v>0</v>
      </c>
      <c r="D13" s="16">
        <v>31785</v>
      </c>
      <c r="E13" s="16">
        <v>31721</v>
      </c>
      <c r="F13" s="16">
        <v>31200</v>
      </c>
      <c r="G13" s="16">
        <v>24133</v>
      </c>
      <c r="H13" s="16">
        <v>23268</v>
      </c>
      <c r="I13" s="16">
        <v>24976</v>
      </c>
      <c r="J13" s="16">
        <v>25855</v>
      </c>
      <c r="K13" s="16">
        <v>24309</v>
      </c>
      <c r="L13" s="16">
        <v>23447</v>
      </c>
      <c r="M13" s="16">
        <v>22680</v>
      </c>
      <c r="N13" s="16">
        <v>21918</v>
      </c>
      <c r="O13" s="16">
        <v>20823</v>
      </c>
      <c r="P13" s="16">
        <v>21020</v>
      </c>
    </row>
    <row r="14" spans="1:16" ht="18" customHeight="1">
      <c r="A14" s="14" t="s">
        <v>57</v>
      </c>
      <c r="B14" s="16"/>
      <c r="C14" s="16">
        <v>25494</v>
      </c>
      <c r="D14" s="16">
        <v>13181</v>
      </c>
      <c r="E14" s="16">
        <v>18211</v>
      </c>
      <c r="F14" s="16">
        <v>16747</v>
      </c>
      <c r="G14" s="16">
        <v>17973</v>
      </c>
      <c r="H14" s="16">
        <v>17578</v>
      </c>
      <c r="I14" s="16">
        <v>17751</v>
      </c>
      <c r="J14" s="16">
        <v>8383</v>
      </c>
      <c r="K14" s="16">
        <v>12600</v>
      </c>
      <c r="L14" s="16">
        <v>9623</v>
      </c>
      <c r="M14" s="16">
        <v>6903</v>
      </c>
      <c r="N14" s="16">
        <v>5449</v>
      </c>
      <c r="O14" s="16">
        <v>4832</v>
      </c>
      <c r="P14" s="16">
        <v>2644</v>
      </c>
    </row>
    <row r="15" spans="1:16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47025</v>
      </c>
      <c r="E17" s="17">
        <f t="shared" si="2"/>
        <v>50530</v>
      </c>
      <c r="F17" s="17">
        <f t="shared" si="2"/>
        <v>53059</v>
      </c>
      <c r="G17" s="17">
        <f t="shared" si="2"/>
        <v>55795</v>
      </c>
      <c r="H17" s="17">
        <f t="shared" si="2"/>
        <v>59693</v>
      </c>
      <c r="I17" s="17">
        <f t="shared" si="2"/>
        <v>62243</v>
      </c>
      <c r="J17" s="17">
        <f t="shared" si="2"/>
        <v>61101</v>
      </c>
      <c r="K17" s="17">
        <f aca="true" t="shared" si="3" ref="K17:P17">SUM(K18:K21)</f>
        <v>63197</v>
      </c>
      <c r="L17" s="17">
        <f t="shared" si="3"/>
        <v>65216</v>
      </c>
      <c r="M17" s="17">
        <f t="shared" si="3"/>
        <v>63617</v>
      </c>
      <c r="N17" s="17">
        <f t="shared" si="3"/>
        <v>65803</v>
      </c>
      <c r="O17" s="17">
        <f t="shared" si="3"/>
        <v>67202</v>
      </c>
      <c r="P17" s="17">
        <f t="shared" si="3"/>
        <v>64945</v>
      </c>
    </row>
    <row r="18" spans="1:16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47025</v>
      </c>
      <c r="E20" s="16">
        <v>50530</v>
      </c>
      <c r="F20" s="16">
        <v>53059</v>
      </c>
      <c r="G20" s="16">
        <v>55795</v>
      </c>
      <c r="H20" s="16">
        <v>59693</v>
      </c>
      <c r="I20" s="16">
        <v>62243</v>
      </c>
      <c r="J20" s="16">
        <v>61101</v>
      </c>
      <c r="K20" s="16">
        <v>63197</v>
      </c>
      <c r="L20" s="16">
        <v>65216</v>
      </c>
      <c r="M20" s="16">
        <v>63617</v>
      </c>
      <c r="N20" s="16">
        <v>65803</v>
      </c>
      <c r="O20" s="16">
        <v>67202</v>
      </c>
      <c r="P20" s="16">
        <v>64945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1769902</v>
      </c>
      <c r="E22" s="17">
        <f t="shared" si="4"/>
        <v>1970693</v>
      </c>
      <c r="F22" s="17">
        <f t="shared" si="4"/>
        <v>1939989</v>
      </c>
      <c r="G22" s="17">
        <f t="shared" si="4"/>
        <v>1794800</v>
      </c>
      <c r="H22" s="17">
        <f t="shared" si="4"/>
        <v>1786964</v>
      </c>
      <c r="I22" s="17">
        <f t="shared" si="4"/>
        <v>1735689</v>
      </c>
      <c r="J22" s="17">
        <f t="shared" si="4"/>
        <v>1725682</v>
      </c>
      <c r="K22" s="17">
        <f aca="true" t="shared" si="5" ref="K22:P22">+K4+K9+K11+K12+K13+K14+K15+K16+K17</f>
        <v>1690183</v>
      </c>
      <c r="L22" s="17">
        <f t="shared" si="5"/>
        <v>1597286</v>
      </c>
      <c r="M22" s="17">
        <f t="shared" si="5"/>
        <v>1524293</v>
      </c>
      <c r="N22" s="17">
        <f t="shared" si="5"/>
        <v>1516136</v>
      </c>
      <c r="O22" s="17">
        <f t="shared" si="5"/>
        <v>1511468</v>
      </c>
      <c r="P22" s="17">
        <f t="shared" si="5"/>
        <v>1419292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葛生町</v>
      </c>
      <c r="P30" s="71" t="str">
        <f>'財政指標'!$M$1</f>
        <v>葛生町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2" t="s">
        <v>194</v>
      </c>
      <c r="P32" s="2" t="s">
        <v>195</v>
      </c>
    </row>
    <row r="33" spans="1:16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57.84744014075356</v>
      </c>
      <c r="E33" s="31">
        <f t="shared" si="6"/>
        <v>50.89189437421252</v>
      </c>
      <c r="F33" s="31">
        <f t="shared" si="6"/>
        <v>48.93352488081118</v>
      </c>
      <c r="G33" s="31">
        <f t="shared" si="6"/>
        <v>44.384276799643416</v>
      </c>
      <c r="H33" s="31">
        <f t="shared" si="6"/>
        <v>42.9214578469404</v>
      </c>
      <c r="I33" s="31">
        <f t="shared" si="6"/>
        <v>41.94098136244454</v>
      </c>
      <c r="J33" s="31">
        <f t="shared" si="6"/>
        <v>43.6028190593632</v>
      </c>
      <c r="K33" s="31">
        <f t="shared" si="6"/>
        <v>40.24013967718288</v>
      </c>
      <c r="L33" s="31">
        <f t="shared" si="6"/>
        <v>36.405941077552804</v>
      </c>
      <c r="M33" s="31">
        <f aca="true" t="shared" si="7" ref="M33:N50">M4/M$22*100</f>
        <v>36.74070536307652</v>
      </c>
      <c r="N33" s="31">
        <f t="shared" si="7"/>
        <v>37.03421065128722</v>
      </c>
      <c r="O33" s="31">
        <f aca="true" t="shared" si="8" ref="O33:P50">O4/O$22*100</f>
        <v>36.956852543355204</v>
      </c>
      <c r="P33" s="31">
        <f t="shared" si="8"/>
        <v>35.3189477570507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>
        <f t="shared" si="9"/>
        <v>0.6091769976457847</v>
      </c>
      <c r="D34" s="31">
        <f aca="true" t="shared" si="10" ref="D34:L34">D5/D$22*100</f>
        <v>0.4508724211849018</v>
      </c>
      <c r="E34" s="31">
        <f t="shared" si="10"/>
        <v>0.3820483454297549</v>
      </c>
      <c r="F34" s="31">
        <f t="shared" si="10"/>
        <v>0.4137136860054362</v>
      </c>
      <c r="G34" s="31">
        <f t="shared" si="10"/>
        <v>0.40884778248272785</v>
      </c>
      <c r="H34" s="31">
        <f t="shared" si="10"/>
        <v>0.4132148157433502</v>
      </c>
      <c r="I34" s="31">
        <f t="shared" si="10"/>
        <v>0.5964778252325158</v>
      </c>
      <c r="J34" s="31">
        <f t="shared" si="10"/>
        <v>0.5493480258819411</v>
      </c>
      <c r="K34" s="31">
        <f t="shared" si="10"/>
        <v>0.5329008752306703</v>
      </c>
      <c r="L34" s="31">
        <f t="shared" si="10"/>
        <v>0.5511223412713816</v>
      </c>
      <c r="M34" s="31">
        <f t="shared" si="7"/>
        <v>0.6374102616754128</v>
      </c>
      <c r="N34" s="31">
        <f t="shared" si="7"/>
        <v>0.6226354363988454</v>
      </c>
      <c r="O34" s="31">
        <f t="shared" si="8"/>
        <v>0.5941243876813799</v>
      </c>
      <c r="P34" s="31">
        <f t="shared" si="8"/>
        <v>0.6196751619821714</v>
      </c>
    </row>
    <row r="35" spans="1:16" ht="18" customHeight="1">
      <c r="A35" s="14" t="s">
        <v>49</v>
      </c>
      <c r="B35" s="31" t="e">
        <f t="shared" si="9"/>
        <v>#DIV/0!</v>
      </c>
      <c r="C35" s="31">
        <f t="shared" si="9"/>
        <v>38.30849033389809</v>
      </c>
      <c r="D35" s="31">
        <f aca="true" t="shared" si="11" ref="D35:L35">D6/D$22*100</f>
        <v>36.50546753436066</v>
      </c>
      <c r="E35" s="31">
        <f t="shared" si="11"/>
        <v>35.130129350436626</v>
      </c>
      <c r="F35" s="31">
        <f t="shared" si="11"/>
        <v>36.38855684233261</v>
      </c>
      <c r="G35" s="31">
        <f t="shared" si="11"/>
        <v>34.68152440383329</v>
      </c>
      <c r="H35" s="31">
        <f t="shared" si="11"/>
        <v>33.385955173131634</v>
      </c>
      <c r="I35" s="31">
        <f t="shared" si="11"/>
        <v>32.30273395752349</v>
      </c>
      <c r="J35" s="31">
        <f t="shared" si="11"/>
        <v>34.98367601910433</v>
      </c>
      <c r="K35" s="31">
        <f t="shared" si="11"/>
        <v>33.17380425669883</v>
      </c>
      <c r="L35" s="31">
        <f t="shared" si="11"/>
        <v>30.41020831585577</v>
      </c>
      <c r="M35" s="31">
        <f t="shared" si="7"/>
        <v>30.45503718773228</v>
      </c>
      <c r="N35" s="31">
        <f t="shared" si="7"/>
        <v>28.746761504245</v>
      </c>
      <c r="O35" s="31">
        <f t="shared" si="8"/>
        <v>29.11156570962799</v>
      </c>
      <c r="P35" s="31">
        <f t="shared" si="8"/>
        <v>27.13204893707567</v>
      </c>
    </row>
    <row r="36" spans="1:16" ht="18" customHeight="1">
      <c r="A36" s="14" t="s">
        <v>50</v>
      </c>
      <c r="B36" s="31" t="e">
        <f t="shared" si="9"/>
        <v>#DIV/0!</v>
      </c>
      <c r="C36" s="31">
        <f t="shared" si="9"/>
        <v>1.631875186401816</v>
      </c>
      <c r="D36" s="31">
        <f aca="true" t="shared" si="12" ref="D36:L36">D7/D$22*100</f>
        <v>1.957453011522672</v>
      </c>
      <c r="E36" s="31">
        <f t="shared" si="12"/>
        <v>1.6311520871084437</v>
      </c>
      <c r="F36" s="31">
        <f t="shared" si="12"/>
        <v>1.6775352849938838</v>
      </c>
      <c r="G36" s="31">
        <f t="shared" si="12"/>
        <v>2.052484956541119</v>
      </c>
      <c r="H36" s="31">
        <f t="shared" si="12"/>
        <v>2.0479987285697976</v>
      </c>
      <c r="I36" s="31">
        <f t="shared" si="12"/>
        <v>2.3185029115238964</v>
      </c>
      <c r="J36" s="31">
        <f t="shared" si="12"/>
        <v>2.207880710351038</v>
      </c>
      <c r="K36" s="31">
        <f t="shared" si="12"/>
        <v>2.288213761468433</v>
      </c>
      <c r="L36" s="31">
        <f t="shared" si="12"/>
        <v>2.3405952346668037</v>
      </c>
      <c r="M36" s="31">
        <f t="shared" si="7"/>
        <v>2.5079823892125725</v>
      </c>
      <c r="N36" s="31">
        <f t="shared" si="7"/>
        <v>2.5522116749420896</v>
      </c>
      <c r="O36" s="31">
        <f t="shared" si="8"/>
        <v>2.5051142333148966</v>
      </c>
      <c r="P36" s="31">
        <f t="shared" si="8"/>
        <v>2.8558605276433604</v>
      </c>
    </row>
    <row r="37" spans="1:16" ht="18" customHeight="1">
      <c r="A37" s="14" t="s">
        <v>51</v>
      </c>
      <c r="B37" s="31" t="e">
        <f t="shared" si="9"/>
        <v>#DIV/0!</v>
      </c>
      <c r="C37" s="31">
        <f t="shared" si="9"/>
        <v>7.380489555505261</v>
      </c>
      <c r="D37" s="31">
        <f aca="true" t="shared" si="13" ref="D37:L37">D8/D$22*100</f>
        <v>18.933647173685323</v>
      </c>
      <c r="E37" s="31">
        <f t="shared" si="13"/>
        <v>13.748564591237702</v>
      </c>
      <c r="F37" s="31">
        <f t="shared" si="13"/>
        <v>10.453719067479248</v>
      </c>
      <c r="G37" s="31">
        <f t="shared" si="13"/>
        <v>7.241419656786271</v>
      </c>
      <c r="H37" s="31">
        <f t="shared" si="13"/>
        <v>7.074289129495613</v>
      </c>
      <c r="I37" s="31">
        <f t="shared" si="13"/>
        <v>6.723266668164631</v>
      </c>
      <c r="J37" s="31">
        <f t="shared" si="13"/>
        <v>5.861914304025887</v>
      </c>
      <c r="K37" s="31">
        <f t="shared" si="13"/>
        <v>4.245220783784951</v>
      </c>
      <c r="L37" s="31">
        <f t="shared" si="13"/>
        <v>3.1040151857588434</v>
      </c>
      <c r="M37" s="31">
        <f t="shared" si="7"/>
        <v>3.140275524456256</v>
      </c>
      <c r="N37" s="31">
        <f t="shared" si="7"/>
        <v>5.112602035701283</v>
      </c>
      <c r="O37" s="31">
        <f t="shared" si="8"/>
        <v>4.746048212730934</v>
      </c>
      <c r="P37" s="31">
        <f t="shared" si="8"/>
        <v>4.711363130349498</v>
      </c>
    </row>
    <row r="38" spans="1:16" ht="18" customHeight="1">
      <c r="A38" s="14" t="s">
        <v>52</v>
      </c>
      <c r="B38" s="31" t="e">
        <f t="shared" si="9"/>
        <v>#DIV/0!</v>
      </c>
      <c r="C38" s="31">
        <f t="shared" si="9"/>
        <v>43.60543944294148</v>
      </c>
      <c r="D38" s="31">
        <f aca="true" t="shared" si="14" ref="D38:L38">D9/D$22*100</f>
        <v>32.87927806172319</v>
      </c>
      <c r="E38" s="31">
        <f t="shared" si="14"/>
        <v>40.37325955894703</v>
      </c>
      <c r="F38" s="31">
        <f t="shared" si="14"/>
        <v>42.15858955901297</v>
      </c>
      <c r="G38" s="31">
        <f t="shared" si="14"/>
        <v>46.08039893024292</v>
      </c>
      <c r="H38" s="31">
        <f t="shared" si="14"/>
        <v>47.38450242981951</v>
      </c>
      <c r="I38" s="31">
        <f t="shared" si="14"/>
        <v>47.868310509544045</v>
      </c>
      <c r="J38" s="31">
        <f t="shared" si="14"/>
        <v>46.138222453499544</v>
      </c>
      <c r="K38" s="31">
        <f t="shared" si="14"/>
        <v>49.16012053132708</v>
      </c>
      <c r="L38" s="31">
        <f t="shared" si="14"/>
        <v>52.151524523472936</v>
      </c>
      <c r="M38" s="31">
        <f t="shared" si="7"/>
        <v>51.66126197522393</v>
      </c>
      <c r="N38" s="31">
        <f t="shared" si="7"/>
        <v>51.41148287488721</v>
      </c>
      <c r="O38" s="31">
        <f t="shared" si="8"/>
        <v>51.67843447562237</v>
      </c>
      <c r="P38" s="31">
        <f t="shared" si="8"/>
        <v>52.85395817069356</v>
      </c>
    </row>
    <row r="39" spans="1:16" ht="18" customHeight="1">
      <c r="A39" s="14" t="s">
        <v>53</v>
      </c>
      <c r="B39" s="31" t="e">
        <f t="shared" si="9"/>
        <v>#DIV/0!</v>
      </c>
      <c r="C39" s="31">
        <f t="shared" si="9"/>
        <v>43.596767131516664</v>
      </c>
      <c r="D39" s="31">
        <f aca="true" t="shared" si="15" ref="D39:L39">D10/D$22*100</f>
        <v>32.87430603502341</v>
      </c>
      <c r="E39" s="31">
        <f t="shared" si="15"/>
        <v>40.36854040685181</v>
      </c>
      <c r="F39" s="31">
        <f t="shared" si="15"/>
        <v>42.15358953066229</v>
      </c>
      <c r="G39" s="31">
        <f t="shared" si="15"/>
        <v>46.07471584577669</v>
      </c>
      <c r="H39" s="31">
        <f t="shared" si="15"/>
        <v>47.37834673781901</v>
      </c>
      <c r="I39" s="31">
        <f t="shared" si="15"/>
        <v>47.85592349781557</v>
      </c>
      <c r="J39" s="31">
        <f t="shared" si="15"/>
        <v>46.125300026308445</v>
      </c>
      <c r="K39" s="31">
        <f t="shared" si="15"/>
        <v>49.14692669373672</v>
      </c>
      <c r="L39" s="31">
        <f t="shared" si="15"/>
        <v>52.13756334181856</v>
      </c>
      <c r="M39" s="31">
        <f t="shared" si="7"/>
        <v>51.64663224196397</v>
      </c>
      <c r="N39" s="31">
        <f t="shared" si="7"/>
        <v>51.39677443184516</v>
      </c>
      <c r="O39" s="31">
        <f t="shared" si="8"/>
        <v>51.67029669169311</v>
      </c>
      <c r="P39" s="31">
        <f t="shared" si="8"/>
        <v>52.84529187792223</v>
      </c>
    </row>
    <row r="40" spans="1:16" ht="18" customHeight="1">
      <c r="A40" s="14" t="s">
        <v>54</v>
      </c>
      <c r="B40" s="31" t="e">
        <f t="shared" si="9"/>
        <v>#DIV/0!</v>
      </c>
      <c r="C40" s="31">
        <f t="shared" si="9"/>
        <v>1.6067043312907572</v>
      </c>
      <c r="D40" s="31">
        <f aca="true" t="shared" si="16" ref="D40:L40">D11/D$22*100</f>
        <v>0.8307804612910771</v>
      </c>
      <c r="E40" s="31">
        <f t="shared" si="16"/>
        <v>0.7780511728615264</v>
      </c>
      <c r="F40" s="31">
        <f t="shared" si="16"/>
        <v>0.7880457054137936</v>
      </c>
      <c r="G40" s="31">
        <f t="shared" si="16"/>
        <v>0.8631602406953421</v>
      </c>
      <c r="H40" s="31">
        <f t="shared" si="16"/>
        <v>0.8800401127275087</v>
      </c>
      <c r="I40" s="31">
        <f t="shared" si="16"/>
        <v>0.9120297472646308</v>
      </c>
      <c r="J40" s="31">
        <f t="shared" si="16"/>
        <v>0.9286183665356653</v>
      </c>
      <c r="K40" s="31">
        <f t="shared" si="16"/>
        <v>0.9289526637056461</v>
      </c>
      <c r="L40" s="31">
        <f t="shared" si="16"/>
        <v>1.0068954464009576</v>
      </c>
      <c r="M40" s="31">
        <f t="shared" si="7"/>
        <v>1.0768926971389359</v>
      </c>
      <c r="N40" s="31">
        <f t="shared" si="7"/>
        <v>1.1248331284264734</v>
      </c>
      <c r="O40" s="31">
        <f t="shared" si="8"/>
        <v>1.153712814297094</v>
      </c>
      <c r="P40" s="31">
        <f t="shared" si="8"/>
        <v>1.2803566848823216</v>
      </c>
    </row>
    <row r="41" spans="1:16" ht="18" customHeight="1">
      <c r="A41" s="14" t="s">
        <v>55</v>
      </c>
      <c r="B41" s="31" t="e">
        <f t="shared" si="9"/>
        <v>#DIV/0!</v>
      </c>
      <c r="C41" s="31">
        <f t="shared" si="9"/>
        <v>5.060328969680048</v>
      </c>
      <c r="D41" s="31">
        <f aca="true" t="shared" si="17" ref="D41:L41">D12/D$22*100</f>
        <v>3.24498192555294</v>
      </c>
      <c r="E41" s="31">
        <f t="shared" si="17"/>
        <v>2.8589942725731508</v>
      </c>
      <c r="F41" s="31">
        <f t="shared" si="17"/>
        <v>2.9133154878713228</v>
      </c>
      <c r="G41" s="31">
        <f t="shared" si="17"/>
        <v>3.217461555605081</v>
      </c>
      <c r="H41" s="31">
        <f t="shared" si="17"/>
        <v>3.1877530828824754</v>
      </c>
      <c r="I41" s="31">
        <f t="shared" si="17"/>
        <v>3.2309359568448035</v>
      </c>
      <c r="J41" s="31">
        <f t="shared" si="17"/>
        <v>3.805625833728346</v>
      </c>
      <c r="K41" s="31">
        <f t="shared" si="17"/>
        <v>3.747996518720162</v>
      </c>
      <c r="L41" s="31">
        <f t="shared" si="17"/>
        <v>4.282326396149468</v>
      </c>
      <c r="M41" s="31">
        <f t="shared" si="7"/>
        <v>4.406829920494288</v>
      </c>
      <c r="N41" s="31">
        <f t="shared" si="7"/>
        <v>4.284246268144811</v>
      </c>
      <c r="O41" s="31">
        <f t="shared" si="8"/>
        <v>4.067502586889038</v>
      </c>
      <c r="P41" s="31">
        <f t="shared" si="8"/>
        <v>4.303554166443551</v>
      </c>
    </row>
    <row r="42" spans="1:16" ht="18" customHeight="1">
      <c r="A42" s="14" t="s">
        <v>56</v>
      </c>
      <c r="B42" s="31" t="e">
        <f t="shared" si="9"/>
        <v>#DIV/0!</v>
      </c>
      <c r="C42" s="31">
        <f t="shared" si="9"/>
        <v>0</v>
      </c>
      <c r="D42" s="31">
        <f aca="true" t="shared" si="18" ref="D42:L42">D13/D$22*100</f>
        <v>1.7958621437797122</v>
      </c>
      <c r="E42" s="31">
        <f t="shared" si="18"/>
        <v>1.60963681303988</v>
      </c>
      <c r="F42" s="31">
        <f t="shared" si="18"/>
        <v>1.6082565416608032</v>
      </c>
      <c r="G42" s="31">
        <f t="shared" si="18"/>
        <v>1.3446066414085136</v>
      </c>
      <c r="H42" s="31">
        <f t="shared" si="18"/>
        <v>1.3020967406170465</v>
      </c>
      <c r="I42" s="31">
        <f t="shared" si="18"/>
        <v>1.43896746479352</v>
      </c>
      <c r="J42" s="31">
        <f t="shared" si="18"/>
        <v>1.4982482288162013</v>
      </c>
      <c r="K42" s="31">
        <f t="shared" si="18"/>
        <v>1.4382466277320265</v>
      </c>
      <c r="L42" s="31">
        <f t="shared" si="18"/>
        <v>1.4679274719743365</v>
      </c>
      <c r="M42" s="31">
        <f t="shared" si="7"/>
        <v>1.4879029163028368</v>
      </c>
      <c r="N42" s="31">
        <f t="shared" si="7"/>
        <v>1.4456486753167261</v>
      </c>
      <c r="O42" s="31">
        <f t="shared" si="8"/>
        <v>1.3776672744642957</v>
      </c>
      <c r="P42" s="31">
        <f t="shared" si="8"/>
        <v>1.4810201142541493</v>
      </c>
    </row>
    <row r="43" spans="1:16" ht="18" customHeight="1">
      <c r="A43" s="14" t="s">
        <v>57</v>
      </c>
      <c r="B43" s="31" t="e">
        <f t="shared" si="9"/>
        <v>#DIV/0!</v>
      </c>
      <c r="C43" s="31">
        <f t="shared" si="9"/>
        <v>1.7974951826367633</v>
      </c>
      <c r="D43" s="31">
        <f aca="true" t="shared" si="19" ref="D43:L43">D14/D$22*100</f>
        <v>0.7447304992027807</v>
      </c>
      <c r="E43" s="31">
        <f t="shared" si="19"/>
        <v>0.9240911699589941</v>
      </c>
      <c r="F43" s="31">
        <f t="shared" si="19"/>
        <v>0.8632523174100472</v>
      </c>
      <c r="G43" s="31">
        <f t="shared" si="19"/>
        <v>1.0013929128593715</v>
      </c>
      <c r="H43" s="31">
        <f t="shared" si="19"/>
        <v>0.983679581681556</v>
      </c>
      <c r="I43" s="31">
        <f t="shared" si="19"/>
        <v>1.022706256708431</v>
      </c>
      <c r="J43" s="31">
        <f t="shared" si="19"/>
        <v>0.48577895579834524</v>
      </c>
      <c r="K43" s="31">
        <f t="shared" si="19"/>
        <v>0.745481406451254</v>
      </c>
      <c r="L43" s="31">
        <f t="shared" si="19"/>
        <v>0.6024594217942184</v>
      </c>
      <c r="M43" s="31">
        <f t="shared" si="7"/>
        <v>0.452865689208046</v>
      </c>
      <c r="N43" s="31">
        <f t="shared" si="7"/>
        <v>0.35940047594674884</v>
      </c>
      <c r="O43" s="31">
        <f t="shared" si="8"/>
        <v>0.319689202814747</v>
      </c>
      <c r="P43" s="31">
        <f t="shared" si="8"/>
        <v>0.18629006575109278</v>
      </c>
    </row>
    <row r="44" spans="1:16" ht="18" customHeight="1">
      <c r="A44" s="14" t="s">
        <v>58</v>
      </c>
      <c r="B44" s="31" t="e">
        <f t="shared" si="9"/>
        <v>#DIV/0!</v>
      </c>
      <c r="C44" s="31">
        <f t="shared" si="9"/>
        <v>0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>
        <f t="shared" si="9"/>
        <v>0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>
        <f t="shared" si="9"/>
        <v>0</v>
      </c>
      <c r="D46" s="31">
        <f aca="true" t="shared" si="22" ref="D46:L46">D17/D$22*100</f>
        <v>2.6569267676967425</v>
      </c>
      <c r="E46" s="31">
        <f t="shared" si="22"/>
        <v>2.5640726384068953</v>
      </c>
      <c r="F46" s="31">
        <f t="shared" si="22"/>
        <v>2.7350155078198894</v>
      </c>
      <c r="G46" s="31">
        <f t="shared" si="22"/>
        <v>3.1087029195453533</v>
      </c>
      <c r="H46" s="31">
        <f t="shared" si="22"/>
        <v>3.3404702053315005</v>
      </c>
      <c r="I46" s="31">
        <f t="shared" si="22"/>
        <v>3.586068702400027</v>
      </c>
      <c r="J46" s="31">
        <f t="shared" si="22"/>
        <v>3.5406871022587016</v>
      </c>
      <c r="K46" s="31">
        <f t="shared" si="22"/>
        <v>3.7390625748809447</v>
      </c>
      <c r="L46" s="31">
        <f t="shared" si="22"/>
        <v>4.0829256626552795</v>
      </c>
      <c r="M46" s="31">
        <f t="shared" si="7"/>
        <v>4.173541438555448</v>
      </c>
      <c r="N46" s="31">
        <f t="shared" si="7"/>
        <v>4.340177925990808</v>
      </c>
      <c r="O46" s="31">
        <f t="shared" si="8"/>
        <v>4.446141102557249</v>
      </c>
      <c r="P46" s="31">
        <f t="shared" si="8"/>
        <v>4.57587304092463</v>
      </c>
    </row>
    <row r="47" spans="1:16" ht="18" customHeight="1">
      <c r="A47" s="14" t="s">
        <v>61</v>
      </c>
      <c r="B47" s="31" t="e">
        <f t="shared" si="9"/>
        <v>#DIV/0!</v>
      </c>
      <c r="C47" s="31">
        <f t="shared" si="9"/>
        <v>0</v>
      </c>
      <c r="D47" s="31">
        <f aca="true" t="shared" si="23" ref="D47:L47">D18/D$22*100</f>
        <v>0</v>
      </c>
      <c r="E47" s="31">
        <f t="shared" si="23"/>
        <v>0</v>
      </c>
      <c r="F47" s="31">
        <f t="shared" si="23"/>
        <v>0</v>
      </c>
      <c r="G47" s="31">
        <f t="shared" si="23"/>
        <v>0</v>
      </c>
      <c r="H47" s="31">
        <f t="shared" si="23"/>
        <v>0</v>
      </c>
      <c r="I47" s="31">
        <f t="shared" si="23"/>
        <v>0</v>
      </c>
      <c r="J47" s="31">
        <f t="shared" si="23"/>
        <v>0</v>
      </c>
      <c r="K47" s="31">
        <f t="shared" si="23"/>
        <v>0</v>
      </c>
      <c r="L47" s="31">
        <f t="shared" si="23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</row>
    <row r="48" spans="1:16" ht="18" customHeight="1">
      <c r="A48" s="14" t="s">
        <v>62</v>
      </c>
      <c r="B48" s="31" t="e">
        <f t="shared" si="9"/>
        <v>#DIV/0!</v>
      </c>
      <c r="C48" s="31">
        <f t="shared" si="9"/>
        <v>0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>
        <f t="shared" si="9"/>
        <v>0</v>
      </c>
      <c r="D49" s="31">
        <f aca="true" t="shared" si="25" ref="D49:L49">D20/D$22*100</f>
        <v>2.6569267676967425</v>
      </c>
      <c r="E49" s="31">
        <f t="shared" si="25"/>
        <v>2.5640726384068953</v>
      </c>
      <c r="F49" s="31">
        <f t="shared" si="25"/>
        <v>2.7350155078198894</v>
      </c>
      <c r="G49" s="31">
        <f t="shared" si="25"/>
        <v>3.1087029195453533</v>
      </c>
      <c r="H49" s="31">
        <f t="shared" si="25"/>
        <v>3.3404702053315005</v>
      </c>
      <c r="I49" s="31">
        <f t="shared" si="25"/>
        <v>3.586068702400027</v>
      </c>
      <c r="J49" s="31">
        <f t="shared" si="25"/>
        <v>3.5406871022587016</v>
      </c>
      <c r="K49" s="31">
        <f t="shared" si="25"/>
        <v>3.7390625748809447</v>
      </c>
      <c r="L49" s="31">
        <f t="shared" si="25"/>
        <v>4.0829256626552795</v>
      </c>
      <c r="M49" s="31">
        <f t="shared" si="7"/>
        <v>4.173541438555448</v>
      </c>
      <c r="N49" s="31">
        <f t="shared" si="7"/>
        <v>4.340177925990808</v>
      </c>
      <c r="O49" s="31">
        <f t="shared" si="8"/>
        <v>4.446141102557249</v>
      </c>
      <c r="P49" s="31">
        <f t="shared" si="8"/>
        <v>4.57587304092463</v>
      </c>
    </row>
    <row r="50" spans="1:16" ht="18" customHeight="1">
      <c r="A50" s="14" t="s">
        <v>64</v>
      </c>
      <c r="B50" s="31" t="e">
        <f t="shared" si="9"/>
        <v>#DIV/0!</v>
      </c>
      <c r="C50" s="31">
        <f t="shared" si="9"/>
        <v>0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7" ref="D51:L51">+D33+D38+D40+D41+D42+D43+D44+D45+D46</f>
        <v>99.99999999999999</v>
      </c>
      <c r="E51" s="32">
        <f t="shared" si="27"/>
        <v>100.00000000000001</v>
      </c>
      <c r="F51" s="32">
        <f t="shared" si="27"/>
        <v>100.00000000000001</v>
      </c>
      <c r="G51" s="32">
        <f t="shared" si="27"/>
        <v>100</v>
      </c>
      <c r="H51" s="32">
        <f t="shared" si="27"/>
        <v>100.00000000000001</v>
      </c>
      <c r="I51" s="32">
        <f t="shared" si="27"/>
        <v>100</v>
      </c>
      <c r="J51" s="32">
        <f t="shared" si="27"/>
        <v>100</v>
      </c>
      <c r="K51" s="32">
        <f t="shared" si="27"/>
        <v>99.99999999999999</v>
      </c>
      <c r="L51" s="32">
        <f t="shared" si="27"/>
        <v>100.00000000000001</v>
      </c>
      <c r="M51" s="32">
        <f>+M33+M38+M40+M41+M42+M43+M44+M45+M46</f>
        <v>100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100.00000000000001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I3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葛生町</v>
      </c>
      <c r="O1" s="34" t="str">
        <f>'財政指標'!$M$1</f>
        <v>葛生町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191</v>
      </c>
      <c r="O3" s="2" t="s">
        <v>194</v>
      </c>
      <c r="P3" s="2" t="s">
        <v>195</v>
      </c>
    </row>
    <row r="4" spans="1:16" ht="18" customHeight="1">
      <c r="A4" s="19" t="s">
        <v>67</v>
      </c>
      <c r="B4" s="19"/>
      <c r="C4" s="15"/>
      <c r="D4" s="15">
        <v>1268568</v>
      </c>
      <c r="E4" s="15">
        <v>1330830</v>
      </c>
      <c r="F4" s="15">
        <v>1384055</v>
      </c>
      <c r="G4" s="15">
        <v>1395500</v>
      </c>
      <c r="H4" s="15">
        <v>1373229</v>
      </c>
      <c r="I4" s="15">
        <v>1403485</v>
      </c>
      <c r="J4" s="17">
        <v>1422081</v>
      </c>
      <c r="K4" s="16">
        <v>1359572</v>
      </c>
      <c r="L4" s="19">
        <v>1311919</v>
      </c>
      <c r="M4" s="19">
        <v>1247979</v>
      </c>
      <c r="N4" s="19">
        <v>1238397</v>
      </c>
      <c r="O4" s="19">
        <v>1248964</v>
      </c>
      <c r="P4" s="19">
        <v>1205842</v>
      </c>
    </row>
    <row r="5" spans="1:16" ht="18" customHeight="1">
      <c r="A5" s="19" t="s">
        <v>68</v>
      </c>
      <c r="B5" s="19"/>
      <c r="C5" s="15"/>
      <c r="D5" s="15">
        <v>914582</v>
      </c>
      <c r="E5" s="15">
        <v>949202</v>
      </c>
      <c r="F5" s="15">
        <v>991373</v>
      </c>
      <c r="G5" s="15">
        <v>985400</v>
      </c>
      <c r="H5" s="15">
        <v>973770</v>
      </c>
      <c r="I5" s="15">
        <v>974922</v>
      </c>
      <c r="J5" s="17">
        <v>981370</v>
      </c>
      <c r="K5" s="16">
        <v>941596</v>
      </c>
      <c r="L5" s="19">
        <v>907909</v>
      </c>
      <c r="M5" s="19">
        <v>852506</v>
      </c>
      <c r="N5" s="19">
        <v>843624</v>
      </c>
      <c r="O5" s="19">
        <v>821874</v>
      </c>
      <c r="P5" s="19">
        <v>796176</v>
      </c>
    </row>
    <row r="6" spans="1:16" ht="18" customHeight="1">
      <c r="A6" s="19" t="s">
        <v>69</v>
      </c>
      <c r="B6" s="19"/>
      <c r="C6" s="15"/>
      <c r="D6" s="15">
        <v>28524</v>
      </c>
      <c r="E6" s="15">
        <v>35751</v>
      </c>
      <c r="F6" s="15">
        <v>38515</v>
      </c>
      <c r="G6" s="15">
        <v>38285</v>
      </c>
      <c r="H6" s="15">
        <v>38530</v>
      </c>
      <c r="I6" s="15">
        <v>42494</v>
      </c>
      <c r="J6" s="17">
        <v>50176</v>
      </c>
      <c r="K6" s="20">
        <v>50790</v>
      </c>
      <c r="L6" s="19">
        <v>52360</v>
      </c>
      <c r="M6" s="19">
        <v>60834</v>
      </c>
      <c r="N6" s="19">
        <v>77043</v>
      </c>
      <c r="O6" s="19">
        <v>112806</v>
      </c>
      <c r="P6" s="19">
        <v>193115</v>
      </c>
    </row>
    <row r="7" spans="1:16" ht="18" customHeight="1">
      <c r="A7" s="19" t="s">
        <v>70</v>
      </c>
      <c r="B7" s="19"/>
      <c r="C7" s="15"/>
      <c r="D7" s="15">
        <v>348304</v>
      </c>
      <c r="E7" s="15">
        <v>355337</v>
      </c>
      <c r="F7" s="15">
        <v>351192</v>
      </c>
      <c r="G7" s="15">
        <v>366026</v>
      </c>
      <c r="H7" s="15">
        <v>407305</v>
      </c>
      <c r="I7" s="15">
        <v>449972</v>
      </c>
      <c r="J7" s="17">
        <v>504946</v>
      </c>
      <c r="K7" s="16">
        <v>621865</v>
      </c>
      <c r="L7" s="19">
        <v>847722</v>
      </c>
      <c r="M7" s="19">
        <v>803795</v>
      </c>
      <c r="N7" s="19">
        <v>726963</v>
      </c>
      <c r="O7" s="19">
        <v>732047</v>
      </c>
      <c r="P7" s="19">
        <v>692335</v>
      </c>
    </row>
    <row r="8" spans="1:16" ht="18" customHeight="1">
      <c r="A8" s="19" t="s">
        <v>71</v>
      </c>
      <c r="B8" s="19"/>
      <c r="C8" s="15"/>
      <c r="D8" s="15">
        <v>348304</v>
      </c>
      <c r="E8" s="15">
        <v>355337</v>
      </c>
      <c r="F8" s="15">
        <v>351192</v>
      </c>
      <c r="G8" s="15">
        <v>366026</v>
      </c>
      <c r="H8" s="15">
        <v>405431</v>
      </c>
      <c r="I8" s="15">
        <v>449972</v>
      </c>
      <c r="J8" s="17">
        <v>504946</v>
      </c>
      <c r="K8" s="16">
        <v>621279</v>
      </c>
      <c r="L8" s="19">
        <v>847722</v>
      </c>
      <c r="M8" s="19">
        <v>803795</v>
      </c>
      <c r="N8" s="19">
        <v>726963</v>
      </c>
      <c r="O8" s="19">
        <v>732047</v>
      </c>
      <c r="P8" s="19">
        <v>692335</v>
      </c>
    </row>
    <row r="9" spans="1:16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1874</v>
      </c>
      <c r="I9" s="15">
        <v>0</v>
      </c>
      <c r="J9" s="17">
        <v>0</v>
      </c>
      <c r="K9" s="16">
        <v>586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423801</v>
      </c>
      <c r="E10" s="15">
        <v>477685</v>
      </c>
      <c r="F10" s="15">
        <v>603575</v>
      </c>
      <c r="G10" s="15">
        <v>605266</v>
      </c>
      <c r="H10" s="15">
        <v>620919</v>
      </c>
      <c r="I10" s="15">
        <v>653022</v>
      </c>
      <c r="J10" s="17">
        <v>667226</v>
      </c>
      <c r="K10" s="16">
        <v>782236</v>
      </c>
      <c r="L10" s="19">
        <v>767739</v>
      </c>
      <c r="M10" s="19">
        <v>573143</v>
      </c>
      <c r="N10" s="19">
        <v>595834</v>
      </c>
      <c r="O10" s="19">
        <v>607535</v>
      </c>
      <c r="P10" s="19">
        <v>623500</v>
      </c>
    </row>
    <row r="11" spans="1:16" ht="18" customHeight="1">
      <c r="A11" s="19" t="s">
        <v>74</v>
      </c>
      <c r="B11" s="19"/>
      <c r="C11" s="15"/>
      <c r="D11" s="15">
        <v>47393</v>
      </c>
      <c r="E11" s="15">
        <v>50002</v>
      </c>
      <c r="F11" s="15">
        <v>47901</v>
      </c>
      <c r="G11" s="15">
        <v>54662</v>
      </c>
      <c r="H11" s="15">
        <v>47661</v>
      </c>
      <c r="I11" s="15">
        <v>47682</v>
      </c>
      <c r="J11" s="17">
        <v>51480</v>
      </c>
      <c r="K11" s="17">
        <v>30730</v>
      </c>
      <c r="L11" s="19">
        <v>25738</v>
      </c>
      <c r="M11" s="19">
        <v>31196</v>
      </c>
      <c r="N11" s="19">
        <v>37948</v>
      </c>
      <c r="O11" s="19">
        <v>39520</v>
      </c>
      <c r="P11" s="19">
        <v>32177</v>
      </c>
    </row>
    <row r="12" spans="1:16" ht="18" customHeight="1">
      <c r="A12" s="19" t="s">
        <v>75</v>
      </c>
      <c r="B12" s="19"/>
      <c r="C12" s="15"/>
      <c r="D12" s="15">
        <v>397817</v>
      </c>
      <c r="E12" s="15">
        <v>477172</v>
      </c>
      <c r="F12" s="15">
        <v>665816</v>
      </c>
      <c r="G12" s="15">
        <v>522680</v>
      </c>
      <c r="H12" s="15">
        <v>615691</v>
      </c>
      <c r="I12" s="15">
        <v>660116</v>
      </c>
      <c r="J12" s="17">
        <v>631562</v>
      </c>
      <c r="K12" s="17">
        <v>689584</v>
      </c>
      <c r="L12" s="19">
        <v>780986</v>
      </c>
      <c r="M12" s="19">
        <v>684120</v>
      </c>
      <c r="N12" s="19">
        <v>694407</v>
      </c>
      <c r="O12" s="19">
        <v>678179</v>
      </c>
      <c r="P12" s="19">
        <v>868302</v>
      </c>
    </row>
    <row r="13" spans="1:16" ht="18" customHeight="1">
      <c r="A13" s="19" t="s">
        <v>76</v>
      </c>
      <c r="B13" s="19"/>
      <c r="C13" s="15"/>
      <c r="D13" s="15">
        <v>216607</v>
      </c>
      <c r="E13" s="15">
        <v>289583</v>
      </c>
      <c r="F13" s="15">
        <v>464156</v>
      </c>
      <c r="G13" s="15">
        <v>303708</v>
      </c>
      <c r="H13" s="15">
        <v>295745</v>
      </c>
      <c r="I13" s="15">
        <v>321657</v>
      </c>
      <c r="J13" s="17">
        <v>349821</v>
      </c>
      <c r="K13" s="17">
        <v>366415</v>
      </c>
      <c r="L13" s="19">
        <v>374620</v>
      </c>
      <c r="M13" s="19">
        <v>351502</v>
      </c>
      <c r="N13" s="19">
        <v>354686</v>
      </c>
      <c r="O13" s="19">
        <v>350839</v>
      </c>
      <c r="P13" s="19">
        <v>310295</v>
      </c>
    </row>
    <row r="14" spans="1:16" ht="18" customHeight="1">
      <c r="A14" s="19" t="s">
        <v>77</v>
      </c>
      <c r="B14" s="19"/>
      <c r="C14" s="15"/>
      <c r="D14" s="15">
        <v>140970</v>
      </c>
      <c r="E14" s="15">
        <v>169632</v>
      </c>
      <c r="F14" s="15">
        <v>127429</v>
      </c>
      <c r="G14" s="15">
        <v>193137</v>
      </c>
      <c r="H14" s="15">
        <v>220977</v>
      </c>
      <c r="I14" s="15">
        <v>183187</v>
      </c>
      <c r="J14" s="17">
        <v>212453</v>
      </c>
      <c r="K14" s="17">
        <v>219945</v>
      </c>
      <c r="L14" s="19">
        <v>258717</v>
      </c>
      <c r="M14" s="19">
        <v>313148</v>
      </c>
      <c r="N14" s="19">
        <v>365574</v>
      </c>
      <c r="O14" s="19">
        <v>341189</v>
      </c>
      <c r="P14" s="19">
        <v>391205</v>
      </c>
    </row>
    <row r="15" spans="1:16" ht="18" customHeight="1">
      <c r="A15" s="19" t="s">
        <v>78</v>
      </c>
      <c r="B15" s="19"/>
      <c r="C15" s="15"/>
      <c r="D15" s="15">
        <v>317364</v>
      </c>
      <c r="E15" s="15">
        <v>240065</v>
      </c>
      <c r="F15" s="15">
        <v>444648</v>
      </c>
      <c r="G15" s="15">
        <v>257578</v>
      </c>
      <c r="H15" s="15">
        <v>149114</v>
      </c>
      <c r="I15" s="15">
        <v>189197</v>
      </c>
      <c r="J15" s="17">
        <v>683791</v>
      </c>
      <c r="K15" s="16">
        <v>118041</v>
      </c>
      <c r="L15" s="19">
        <v>154354</v>
      </c>
      <c r="M15" s="19">
        <v>59634</v>
      </c>
      <c r="N15" s="19">
        <v>164980</v>
      </c>
      <c r="O15" s="19">
        <v>30068</v>
      </c>
      <c r="P15" s="19">
        <v>15803</v>
      </c>
    </row>
    <row r="16" spans="1:16" ht="18" customHeight="1">
      <c r="A16" s="19" t="s">
        <v>79</v>
      </c>
      <c r="B16" s="19"/>
      <c r="C16" s="15"/>
      <c r="D16" s="15">
        <v>46033</v>
      </c>
      <c r="E16" s="15">
        <v>115392</v>
      </c>
      <c r="F16" s="15">
        <v>189451</v>
      </c>
      <c r="G16" s="15">
        <v>227179</v>
      </c>
      <c r="H16" s="15">
        <v>97081</v>
      </c>
      <c r="I16" s="15">
        <v>67814</v>
      </c>
      <c r="J16" s="17">
        <v>88303</v>
      </c>
      <c r="K16" s="16">
        <v>94394</v>
      </c>
      <c r="L16" s="19">
        <v>90878</v>
      </c>
      <c r="M16" s="19">
        <v>137429</v>
      </c>
      <c r="N16" s="19">
        <v>101916</v>
      </c>
      <c r="O16" s="19">
        <v>99247</v>
      </c>
      <c r="P16" s="19">
        <v>103448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795533</v>
      </c>
      <c r="E18" s="15">
        <v>1641550</v>
      </c>
      <c r="F18" s="15">
        <v>1435244</v>
      </c>
      <c r="G18" s="15">
        <v>1018813</v>
      </c>
      <c r="H18" s="15">
        <v>1622605</v>
      </c>
      <c r="I18" s="15">
        <v>782485</v>
      </c>
      <c r="J18" s="17">
        <v>2820098</v>
      </c>
      <c r="K18" s="16">
        <v>562131</v>
      </c>
      <c r="L18" s="19">
        <v>922140</v>
      </c>
      <c r="M18" s="19">
        <v>649591</v>
      </c>
      <c r="N18" s="19">
        <v>898681</v>
      </c>
      <c r="O18" s="19">
        <v>852916</v>
      </c>
      <c r="P18" s="19">
        <v>1017328</v>
      </c>
    </row>
    <row r="19" spans="1:16" ht="18" customHeight="1">
      <c r="A19" s="19" t="s">
        <v>81</v>
      </c>
      <c r="B19" s="19"/>
      <c r="C19" s="15"/>
      <c r="D19" s="15">
        <v>156055</v>
      </c>
      <c r="E19" s="15">
        <v>540843</v>
      </c>
      <c r="F19" s="15">
        <v>508414</v>
      </c>
      <c r="G19" s="15">
        <v>327524</v>
      </c>
      <c r="H19" s="15">
        <v>371468</v>
      </c>
      <c r="I19" s="15">
        <v>19709</v>
      </c>
      <c r="J19" s="17">
        <v>7432</v>
      </c>
      <c r="K19" s="16">
        <v>49197</v>
      </c>
      <c r="L19" s="19">
        <v>575249</v>
      </c>
      <c r="M19" s="19">
        <v>413918</v>
      </c>
      <c r="N19" s="19">
        <v>446018</v>
      </c>
      <c r="O19" s="19">
        <v>265964</v>
      </c>
      <c r="P19" s="19">
        <v>447026</v>
      </c>
    </row>
    <row r="20" spans="1:16" ht="18" customHeight="1">
      <c r="A20" s="19" t="s">
        <v>82</v>
      </c>
      <c r="B20" s="19"/>
      <c r="C20" s="15"/>
      <c r="D20" s="15">
        <v>636571</v>
      </c>
      <c r="E20" s="15">
        <v>1096507</v>
      </c>
      <c r="F20" s="15">
        <v>920000</v>
      </c>
      <c r="G20" s="15">
        <v>685249</v>
      </c>
      <c r="H20" s="15">
        <v>1237709</v>
      </c>
      <c r="I20" s="15">
        <v>757974</v>
      </c>
      <c r="J20" s="17">
        <v>2808372</v>
      </c>
      <c r="K20" s="16">
        <v>510125</v>
      </c>
      <c r="L20" s="19">
        <v>343558</v>
      </c>
      <c r="M20" s="19">
        <v>233635</v>
      </c>
      <c r="N20" s="19">
        <v>447902</v>
      </c>
      <c r="O20" s="19">
        <v>586127</v>
      </c>
      <c r="P20" s="19">
        <v>570071</v>
      </c>
    </row>
    <row r="21" spans="1:16" ht="18" customHeight="1">
      <c r="A21" s="19" t="s">
        <v>186</v>
      </c>
      <c r="B21" s="19"/>
      <c r="C21" s="15"/>
      <c r="D21" s="15">
        <v>203861</v>
      </c>
      <c r="E21" s="15">
        <v>114848</v>
      </c>
      <c r="F21" s="15">
        <v>83462</v>
      </c>
      <c r="G21" s="15">
        <v>25863</v>
      </c>
      <c r="H21" s="15">
        <v>109533</v>
      </c>
      <c r="I21" s="15">
        <v>46531</v>
      </c>
      <c r="J21" s="17">
        <v>20459</v>
      </c>
      <c r="K21" s="16">
        <v>38745</v>
      </c>
      <c r="L21" s="19">
        <v>6</v>
      </c>
      <c r="M21" s="19">
        <v>1140</v>
      </c>
      <c r="N21" s="19">
        <v>60583</v>
      </c>
      <c r="O21" s="19">
        <v>49832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4018168</v>
      </c>
      <c r="E23" s="15">
        <f t="shared" si="0"/>
        <v>5008264</v>
      </c>
      <c r="F23" s="15">
        <f t="shared" si="0"/>
        <v>5371288</v>
      </c>
      <c r="G23" s="15">
        <f t="shared" si="0"/>
        <v>4704989</v>
      </c>
      <c r="H23" s="15">
        <f aca="true" t="shared" si="1" ref="H23:N23">SUM(H4:H22)-H5-H8-H9-H13-H19-H20</f>
        <v>5302645</v>
      </c>
      <c r="I23" s="15">
        <f t="shared" si="1"/>
        <v>4525985</v>
      </c>
      <c r="J23" s="17">
        <f t="shared" si="1"/>
        <v>7152575</v>
      </c>
      <c r="K23" s="16">
        <f t="shared" si="1"/>
        <v>4568033</v>
      </c>
      <c r="L23" s="21">
        <f t="shared" si="1"/>
        <v>5212559</v>
      </c>
      <c r="M23" s="21">
        <f t="shared" si="1"/>
        <v>4562009</v>
      </c>
      <c r="N23" s="21">
        <f t="shared" si="1"/>
        <v>4962326</v>
      </c>
      <c r="O23" s="21">
        <f>SUM(O4:O22)-O5-O8-O9-O13-O19-O20</f>
        <v>4792303</v>
      </c>
      <c r="P23" s="21">
        <f>SUM(P4:P22)-P5-P8-P9-P13-P19-P20</f>
        <v>5143055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1645396</v>
      </c>
      <c r="E24" s="15">
        <f t="shared" si="2"/>
        <v>1721918</v>
      </c>
      <c r="F24" s="15">
        <f t="shared" si="2"/>
        <v>1773762</v>
      </c>
      <c r="G24" s="15">
        <f t="shared" si="2"/>
        <v>1799811</v>
      </c>
      <c r="H24" s="15">
        <f aca="true" t="shared" si="3" ref="H24:M24">SUM(H4:H7)-H5</f>
        <v>1819064</v>
      </c>
      <c r="I24" s="15">
        <f t="shared" si="3"/>
        <v>1895951</v>
      </c>
      <c r="J24" s="17">
        <f t="shared" si="3"/>
        <v>1977203</v>
      </c>
      <c r="K24" s="16">
        <f t="shared" si="3"/>
        <v>2032227</v>
      </c>
      <c r="L24" s="21">
        <f t="shared" si="3"/>
        <v>2212001</v>
      </c>
      <c r="M24" s="21">
        <f t="shared" si="3"/>
        <v>2112608</v>
      </c>
      <c r="N24" s="21">
        <f>SUM(N4:N7)-N5</f>
        <v>2042403</v>
      </c>
      <c r="O24" s="21">
        <f>SUM(O4:O7)-O5</f>
        <v>2093817</v>
      </c>
      <c r="P24" s="21">
        <f>SUM(P4:P7)-P5</f>
        <v>2091292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999394</v>
      </c>
      <c r="E25" s="15">
        <f t="shared" si="4"/>
        <v>1756398</v>
      </c>
      <c r="F25" s="15">
        <f t="shared" si="4"/>
        <v>1518706</v>
      </c>
      <c r="G25" s="15">
        <f t="shared" si="4"/>
        <v>1044676</v>
      </c>
      <c r="H25" s="15">
        <f aca="true" t="shared" si="5" ref="H25:M25">+H18+H21+H22</f>
        <v>1732138</v>
      </c>
      <c r="I25" s="15">
        <f t="shared" si="5"/>
        <v>829016</v>
      </c>
      <c r="J25" s="17">
        <f t="shared" si="5"/>
        <v>2840557</v>
      </c>
      <c r="K25" s="16">
        <f t="shared" si="5"/>
        <v>600876</v>
      </c>
      <c r="L25" s="21">
        <f t="shared" si="5"/>
        <v>922146</v>
      </c>
      <c r="M25" s="21">
        <f t="shared" si="5"/>
        <v>650731</v>
      </c>
      <c r="N25" s="21">
        <f>+N18+N21+N22</f>
        <v>959264</v>
      </c>
      <c r="O25" s="21">
        <f>+O18+O21+O22</f>
        <v>902748</v>
      </c>
      <c r="P25" s="21">
        <f>+P18+P21+P22</f>
        <v>1017328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葛生町</v>
      </c>
      <c r="P30" s="34" t="str">
        <f>'財政指標'!$M$1</f>
        <v>葛生町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15" t="s">
        <v>183</v>
      </c>
      <c r="N32" s="15" t="s">
        <v>191</v>
      </c>
      <c r="O32" s="2" t="s">
        <v>194</v>
      </c>
      <c r="P32" s="2" t="s">
        <v>195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31.57080540186473</v>
      </c>
      <c r="E33" s="35">
        <f t="shared" si="6"/>
        <v>26.572680673383033</v>
      </c>
      <c r="F33" s="35">
        <f t="shared" si="6"/>
        <v>25.767655728011608</v>
      </c>
      <c r="G33" s="35">
        <f t="shared" si="6"/>
        <v>29.66000558130954</v>
      </c>
      <c r="H33" s="35">
        <f t="shared" si="6"/>
        <v>25.89705703474398</v>
      </c>
      <c r="I33" s="35">
        <f t="shared" si="6"/>
        <v>31.009492961200714</v>
      </c>
      <c r="J33" s="35">
        <f t="shared" si="6"/>
        <v>19.882084424140956</v>
      </c>
      <c r="K33" s="35">
        <f t="shared" si="6"/>
        <v>29.762744708718174</v>
      </c>
      <c r="L33" s="35">
        <f t="shared" si="6"/>
        <v>25.168424952120443</v>
      </c>
      <c r="M33" s="35">
        <f aca="true" t="shared" si="7" ref="M33:N51">M4/M$23*100</f>
        <v>27.355908328984007</v>
      </c>
      <c r="N33" s="35">
        <f t="shared" si="7"/>
        <v>24.955978305335037</v>
      </c>
      <c r="O33" s="35">
        <f aca="true" t="shared" si="8" ref="O33:P51">O4/O$23*100</f>
        <v>26.061874635222352</v>
      </c>
      <c r="P33" s="35">
        <f t="shared" si="8"/>
        <v>23.44602575706462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22.76116877144012</v>
      </c>
      <c r="E34" s="35">
        <f t="shared" si="9"/>
        <v>18.952714952726136</v>
      </c>
      <c r="F34" s="35">
        <f t="shared" si="9"/>
        <v>18.456895254918372</v>
      </c>
      <c r="G34" s="35">
        <f t="shared" si="9"/>
        <v>20.943725904566406</v>
      </c>
      <c r="H34" s="35">
        <f t="shared" si="9"/>
        <v>18.363854265182752</v>
      </c>
      <c r="I34" s="35">
        <f t="shared" si="9"/>
        <v>21.540548631955254</v>
      </c>
      <c r="J34" s="35">
        <f t="shared" si="9"/>
        <v>13.720513241734619</v>
      </c>
      <c r="K34" s="35">
        <f t="shared" si="9"/>
        <v>20.61272324433733</v>
      </c>
      <c r="L34" s="35">
        <f t="shared" si="9"/>
        <v>17.417721315000943</v>
      </c>
      <c r="M34" s="35">
        <f t="shared" si="7"/>
        <v>18.687074050051194</v>
      </c>
      <c r="N34" s="35">
        <f t="shared" si="7"/>
        <v>17.00057593958962</v>
      </c>
      <c r="O34" s="35">
        <f t="shared" si="8"/>
        <v>17.149875540006548</v>
      </c>
      <c r="P34" s="35">
        <f t="shared" si="8"/>
        <v>15.48060442674636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0.7098757443690756</v>
      </c>
      <c r="E35" s="35">
        <f t="shared" si="9"/>
        <v>0.7138401649753288</v>
      </c>
      <c r="F35" s="35">
        <f t="shared" si="9"/>
        <v>0.7170533399065551</v>
      </c>
      <c r="G35" s="35">
        <f t="shared" si="9"/>
        <v>0.8137107228093413</v>
      </c>
      <c r="H35" s="35">
        <f t="shared" si="9"/>
        <v>0.7266185083104753</v>
      </c>
      <c r="I35" s="35">
        <f t="shared" si="9"/>
        <v>0.9388895455906283</v>
      </c>
      <c r="J35" s="35">
        <f t="shared" si="9"/>
        <v>0.7015095961943776</v>
      </c>
      <c r="K35" s="35">
        <f t="shared" si="9"/>
        <v>1.1118571166189035</v>
      </c>
      <c r="L35" s="35">
        <f t="shared" si="9"/>
        <v>1.0044970234389672</v>
      </c>
      <c r="M35" s="35">
        <f t="shared" si="7"/>
        <v>1.3334914508059936</v>
      </c>
      <c r="N35" s="35">
        <f t="shared" si="7"/>
        <v>1.5525582156432287</v>
      </c>
      <c r="O35" s="35">
        <f t="shared" si="8"/>
        <v>2.3538995760493444</v>
      </c>
      <c r="P35" s="35">
        <f t="shared" si="8"/>
        <v>3.7548694307177346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8.668228904316594</v>
      </c>
      <c r="E36" s="35">
        <f t="shared" si="9"/>
        <v>7.095013361915427</v>
      </c>
      <c r="F36" s="35">
        <f t="shared" si="9"/>
        <v>6.538320045396932</v>
      </c>
      <c r="G36" s="35">
        <f t="shared" si="9"/>
        <v>7.779529346402297</v>
      </c>
      <c r="H36" s="35">
        <f t="shared" si="9"/>
        <v>7.681166663052117</v>
      </c>
      <c r="I36" s="35">
        <f t="shared" si="9"/>
        <v>9.941968433390743</v>
      </c>
      <c r="J36" s="35">
        <f t="shared" si="9"/>
        <v>7.059639360649836</v>
      </c>
      <c r="K36" s="35">
        <f t="shared" si="9"/>
        <v>13.613408659701012</v>
      </c>
      <c r="L36" s="35">
        <f t="shared" si="9"/>
        <v>16.26306771779466</v>
      </c>
      <c r="M36" s="35">
        <f t="shared" si="7"/>
        <v>17.6193207860835</v>
      </c>
      <c r="N36" s="35">
        <f t="shared" si="7"/>
        <v>14.649642123471937</v>
      </c>
      <c r="O36" s="35">
        <f t="shared" si="8"/>
        <v>15.275474025745034</v>
      </c>
      <c r="P36" s="35">
        <f t="shared" si="8"/>
        <v>13.46155154864181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8.668228904316594</v>
      </c>
      <c r="E37" s="35">
        <f t="shared" si="9"/>
        <v>7.095013361915427</v>
      </c>
      <c r="F37" s="35">
        <f t="shared" si="9"/>
        <v>6.538320045396932</v>
      </c>
      <c r="G37" s="35">
        <f t="shared" si="9"/>
        <v>7.779529346402297</v>
      </c>
      <c r="H37" s="35">
        <f t="shared" si="9"/>
        <v>7.645825809572393</v>
      </c>
      <c r="I37" s="35">
        <f t="shared" si="9"/>
        <v>9.941968433390743</v>
      </c>
      <c r="J37" s="35">
        <f t="shared" si="9"/>
        <v>7.059639360649836</v>
      </c>
      <c r="K37" s="35">
        <f t="shared" si="9"/>
        <v>13.600580381096197</v>
      </c>
      <c r="L37" s="35">
        <f t="shared" si="9"/>
        <v>16.26306771779466</v>
      </c>
      <c r="M37" s="35">
        <f t="shared" si="7"/>
        <v>17.6193207860835</v>
      </c>
      <c r="N37" s="35">
        <f t="shared" si="7"/>
        <v>14.649642123471937</v>
      </c>
      <c r="O37" s="35">
        <f t="shared" si="8"/>
        <v>15.275474025745034</v>
      </c>
      <c r="P37" s="35">
        <f t="shared" si="8"/>
        <v>13.46155154864181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0.03534085347972568</v>
      </c>
      <c r="I38" s="35">
        <f t="shared" si="9"/>
        <v>0</v>
      </c>
      <c r="J38" s="35">
        <f t="shared" si="9"/>
        <v>0</v>
      </c>
      <c r="K38" s="35">
        <f t="shared" si="9"/>
        <v>0.012828278604817434</v>
      </c>
      <c r="L38" s="35">
        <f t="shared" si="9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10.547119981046087</v>
      </c>
      <c r="E39" s="35">
        <f t="shared" si="9"/>
        <v>9.537935699875247</v>
      </c>
      <c r="F39" s="35">
        <f t="shared" si="9"/>
        <v>11.237062693342825</v>
      </c>
      <c r="G39" s="35">
        <f t="shared" si="9"/>
        <v>12.864344635024652</v>
      </c>
      <c r="H39" s="35">
        <f t="shared" si="9"/>
        <v>11.709609072453464</v>
      </c>
      <c r="I39" s="35">
        <f t="shared" si="9"/>
        <v>14.42828467173444</v>
      </c>
      <c r="J39" s="35">
        <f t="shared" si="9"/>
        <v>9.32847261301</v>
      </c>
      <c r="K39" s="35">
        <f t="shared" si="9"/>
        <v>17.12413198416036</v>
      </c>
      <c r="L39" s="35">
        <f t="shared" si="9"/>
        <v>14.728639042742731</v>
      </c>
      <c r="M39" s="35">
        <f t="shared" si="7"/>
        <v>12.563390383491132</v>
      </c>
      <c r="N39" s="35">
        <f t="shared" si="7"/>
        <v>12.007151485009247</v>
      </c>
      <c r="O39" s="35">
        <f t="shared" si="8"/>
        <v>12.677307757877578</v>
      </c>
      <c r="P39" s="35">
        <f t="shared" si="8"/>
        <v>12.12314470679392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1.1794678569935353</v>
      </c>
      <c r="E40" s="35">
        <f t="shared" si="9"/>
        <v>0.998389861237347</v>
      </c>
      <c r="F40" s="35">
        <f t="shared" si="9"/>
        <v>0.8917972746946357</v>
      </c>
      <c r="G40" s="35">
        <f t="shared" si="9"/>
        <v>1.16178805093912</v>
      </c>
      <c r="H40" s="35">
        <f t="shared" si="9"/>
        <v>0.8988155910870895</v>
      </c>
      <c r="I40" s="35">
        <f t="shared" si="9"/>
        <v>1.053516527341562</v>
      </c>
      <c r="J40" s="35">
        <f t="shared" si="9"/>
        <v>0.7197407926515975</v>
      </c>
      <c r="K40" s="35">
        <f t="shared" si="9"/>
        <v>0.6727184326382931</v>
      </c>
      <c r="L40" s="35">
        <f t="shared" si="9"/>
        <v>0.4937689913917521</v>
      </c>
      <c r="M40" s="35">
        <f t="shared" si="7"/>
        <v>0.6838215356436167</v>
      </c>
      <c r="N40" s="35">
        <f t="shared" si="7"/>
        <v>0.7647220275330561</v>
      </c>
      <c r="O40" s="35">
        <f t="shared" si="8"/>
        <v>0.8246557031139308</v>
      </c>
      <c r="P40" s="35">
        <f t="shared" si="8"/>
        <v>0.6256398191347361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9.900457123743955</v>
      </c>
      <c r="E41" s="35">
        <f t="shared" si="9"/>
        <v>9.527692629621761</v>
      </c>
      <c r="F41" s="35">
        <f t="shared" si="9"/>
        <v>12.395835039938278</v>
      </c>
      <c r="G41" s="35">
        <f t="shared" si="9"/>
        <v>11.10905891597196</v>
      </c>
      <c r="H41" s="35">
        <f t="shared" si="9"/>
        <v>11.61101676616104</v>
      </c>
      <c r="I41" s="35">
        <f t="shared" si="9"/>
        <v>14.585024033442446</v>
      </c>
      <c r="J41" s="35">
        <f t="shared" si="9"/>
        <v>8.829854982296585</v>
      </c>
      <c r="K41" s="35">
        <f t="shared" si="9"/>
        <v>15.095862923932469</v>
      </c>
      <c r="L41" s="35">
        <f t="shared" si="9"/>
        <v>14.982775254917977</v>
      </c>
      <c r="M41" s="35">
        <f t="shared" si="7"/>
        <v>14.996024777680184</v>
      </c>
      <c r="N41" s="35">
        <f t="shared" si="7"/>
        <v>13.99357881767542</v>
      </c>
      <c r="O41" s="35">
        <f t="shared" si="8"/>
        <v>14.151421560781946</v>
      </c>
      <c r="P41" s="35">
        <f t="shared" si="8"/>
        <v>16.883000473454008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5.390690483822478</v>
      </c>
      <c r="E42" s="35">
        <f t="shared" si="9"/>
        <v>5.782103339600308</v>
      </c>
      <c r="F42" s="35">
        <f t="shared" si="9"/>
        <v>8.641428275676152</v>
      </c>
      <c r="G42" s="35">
        <f t="shared" si="9"/>
        <v>6.455020404936122</v>
      </c>
      <c r="H42" s="35">
        <f t="shared" si="9"/>
        <v>5.57731094576386</v>
      </c>
      <c r="I42" s="35">
        <f t="shared" si="9"/>
        <v>7.106894963195858</v>
      </c>
      <c r="J42" s="35">
        <f t="shared" si="9"/>
        <v>4.890840012163452</v>
      </c>
      <c r="K42" s="35">
        <f t="shared" si="9"/>
        <v>8.02128618597983</v>
      </c>
      <c r="L42" s="35">
        <f t="shared" si="9"/>
        <v>7.1868730886307475</v>
      </c>
      <c r="M42" s="35">
        <f t="shared" si="7"/>
        <v>7.704982607443343</v>
      </c>
      <c r="N42" s="35">
        <f t="shared" si="7"/>
        <v>7.1475755522712525</v>
      </c>
      <c r="O42" s="35">
        <f t="shared" si="8"/>
        <v>7.320885177752742</v>
      </c>
      <c r="P42" s="35">
        <f t="shared" si="8"/>
        <v>6.033281775131707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3.508315232215278</v>
      </c>
      <c r="E43" s="35">
        <f t="shared" si="9"/>
        <v>3.3870418971523866</v>
      </c>
      <c r="F43" s="35">
        <f t="shared" si="9"/>
        <v>2.37241049074263</v>
      </c>
      <c r="G43" s="35">
        <f t="shared" si="9"/>
        <v>4.104940521646278</v>
      </c>
      <c r="H43" s="35">
        <f t="shared" si="9"/>
        <v>4.167297641082893</v>
      </c>
      <c r="I43" s="35">
        <f t="shared" si="9"/>
        <v>4.047450444488879</v>
      </c>
      <c r="J43" s="35">
        <f t="shared" si="9"/>
        <v>2.970300905617907</v>
      </c>
      <c r="K43" s="35">
        <f t="shared" si="9"/>
        <v>4.814873272588004</v>
      </c>
      <c r="L43" s="35">
        <f t="shared" si="9"/>
        <v>4.963339503687152</v>
      </c>
      <c r="M43" s="35">
        <f t="shared" si="7"/>
        <v>6.864256515057292</v>
      </c>
      <c r="N43" s="35">
        <f t="shared" si="7"/>
        <v>7.366988787113141</v>
      </c>
      <c r="O43" s="35">
        <f t="shared" si="8"/>
        <v>7.1195206146189</v>
      </c>
      <c r="P43" s="35">
        <f t="shared" si="8"/>
        <v>7.606471251036592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7.898226256343686</v>
      </c>
      <c r="E44" s="35">
        <f t="shared" si="9"/>
        <v>4.793377505658648</v>
      </c>
      <c r="F44" s="35">
        <f t="shared" si="9"/>
        <v>8.278237919843434</v>
      </c>
      <c r="G44" s="35">
        <f t="shared" si="9"/>
        <v>5.474571779020099</v>
      </c>
      <c r="H44" s="35">
        <f t="shared" si="9"/>
        <v>2.8120683168494214</v>
      </c>
      <c r="I44" s="35">
        <f t="shared" si="9"/>
        <v>4.180239218645223</v>
      </c>
      <c r="J44" s="35">
        <f t="shared" si="9"/>
        <v>9.560067528127982</v>
      </c>
      <c r="K44" s="35">
        <f t="shared" si="9"/>
        <v>2.5840662709748377</v>
      </c>
      <c r="L44" s="35">
        <f t="shared" si="9"/>
        <v>2.961194300150847</v>
      </c>
      <c r="M44" s="35">
        <f t="shared" si="7"/>
        <v>1.3071872501785946</v>
      </c>
      <c r="N44" s="35">
        <f t="shared" si="7"/>
        <v>3.324650577168852</v>
      </c>
      <c r="O44" s="35">
        <f t="shared" si="8"/>
        <v>0.6274227652133014</v>
      </c>
      <c r="P44" s="35">
        <f t="shared" si="8"/>
        <v>0.3072687342445298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1.145621586752968</v>
      </c>
      <c r="E45" s="35">
        <f t="shared" si="9"/>
        <v>2.3040318960821553</v>
      </c>
      <c r="F45" s="35">
        <f t="shared" si="9"/>
        <v>3.5271056029764187</v>
      </c>
      <c r="G45" s="35">
        <f t="shared" si="9"/>
        <v>4.828470374744766</v>
      </c>
      <c r="H45" s="35">
        <f t="shared" si="9"/>
        <v>1.8308033066516805</v>
      </c>
      <c r="I45" s="35">
        <f t="shared" si="9"/>
        <v>1.49832577880837</v>
      </c>
      <c r="J45" s="35">
        <f t="shared" si="9"/>
        <v>1.2345623778848875</v>
      </c>
      <c r="K45" s="35">
        <f t="shared" si="9"/>
        <v>2.06640363587566</v>
      </c>
      <c r="L45" s="35">
        <f t="shared" si="9"/>
        <v>1.7434430957999707</v>
      </c>
      <c r="M45" s="35">
        <f t="shared" si="7"/>
        <v>3.012466656685684</v>
      </c>
      <c r="N45" s="35">
        <f t="shared" si="7"/>
        <v>2.053794934069225</v>
      </c>
      <c r="O45" s="35">
        <f t="shared" si="8"/>
        <v>2.070966714750716</v>
      </c>
      <c r="P45" s="35">
        <f t="shared" si="8"/>
        <v>2.0114115054184722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19.79840066418328</v>
      </c>
      <c r="E47" s="35">
        <f t="shared" si="9"/>
        <v>32.77682646122489</v>
      </c>
      <c r="F47" s="35">
        <f t="shared" si="9"/>
        <v>26.72066737065672</v>
      </c>
      <c r="G47" s="35">
        <f t="shared" si="9"/>
        <v>21.653886969767626</v>
      </c>
      <c r="H47" s="35">
        <f t="shared" si="9"/>
        <v>30.599917588297913</v>
      </c>
      <c r="I47" s="35">
        <f t="shared" si="9"/>
        <v>17.288722786310604</v>
      </c>
      <c r="J47" s="35">
        <f t="shared" si="9"/>
        <v>39.42773057255604</v>
      </c>
      <c r="K47" s="35">
        <f t="shared" si="9"/>
        <v>12.305756109905511</v>
      </c>
      <c r="L47" s="35">
        <f t="shared" si="9"/>
        <v>17.690735011344717</v>
      </c>
      <c r="M47" s="35">
        <f t="shared" si="7"/>
        <v>14.239143324793968</v>
      </c>
      <c r="N47" s="35">
        <f t="shared" si="7"/>
        <v>18.110075799131295</v>
      </c>
      <c r="O47" s="35">
        <f t="shared" si="8"/>
        <v>17.7976225626802</v>
      </c>
      <c r="P47" s="35">
        <f t="shared" si="8"/>
        <v>19.780616773493577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3.8837350752880417</v>
      </c>
      <c r="E48" s="35">
        <f t="shared" si="9"/>
        <v>10.79901139396805</v>
      </c>
      <c r="F48" s="35">
        <f t="shared" si="9"/>
        <v>9.465401966902538</v>
      </c>
      <c r="G48" s="35">
        <f t="shared" si="9"/>
        <v>6.961206498038572</v>
      </c>
      <c r="H48" s="35">
        <f t="shared" si="9"/>
        <v>7.0053341304198185</v>
      </c>
      <c r="I48" s="35">
        <f t="shared" si="9"/>
        <v>0.43546321960854933</v>
      </c>
      <c r="J48" s="35">
        <f t="shared" si="9"/>
        <v>0.10390663502305114</v>
      </c>
      <c r="K48" s="35">
        <f t="shared" si="9"/>
        <v>1.0769843387733844</v>
      </c>
      <c r="L48" s="35">
        <f t="shared" si="9"/>
        <v>11.035827124450774</v>
      </c>
      <c r="M48" s="35">
        <f t="shared" si="7"/>
        <v>9.073151762743125</v>
      </c>
      <c r="N48" s="35">
        <f t="shared" si="7"/>
        <v>8.988083410884332</v>
      </c>
      <c r="O48" s="35">
        <f t="shared" si="8"/>
        <v>5.549816027909754</v>
      </c>
      <c r="P48" s="35">
        <f t="shared" si="8"/>
        <v>8.691837827905788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15.842319186256027</v>
      </c>
      <c r="E49" s="35">
        <f t="shared" si="9"/>
        <v>21.893953673368657</v>
      </c>
      <c r="F49" s="35">
        <f t="shared" si="9"/>
        <v>17.12810782069403</v>
      </c>
      <c r="G49" s="35">
        <f t="shared" si="9"/>
        <v>14.564306101459538</v>
      </c>
      <c r="H49" s="35">
        <f t="shared" si="9"/>
        <v>23.341351344470542</v>
      </c>
      <c r="I49" s="35">
        <f t="shared" si="9"/>
        <v>16.747161115204754</v>
      </c>
      <c r="J49" s="35">
        <f t="shared" si="9"/>
        <v>39.263789614229836</v>
      </c>
      <c r="K49" s="35">
        <f t="shared" si="9"/>
        <v>11.167279220618589</v>
      </c>
      <c r="L49" s="35">
        <f t="shared" si="9"/>
        <v>6.5909661646036035</v>
      </c>
      <c r="M49" s="35">
        <f t="shared" si="7"/>
        <v>5.121318261318643</v>
      </c>
      <c r="N49" s="35">
        <f t="shared" si="7"/>
        <v>9.02604947760385</v>
      </c>
      <c r="O49" s="35">
        <f t="shared" si="8"/>
        <v>12.230591429632058</v>
      </c>
      <c r="P49" s="35">
        <f t="shared" si="8"/>
        <v>11.084287451718872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5.073481248170808</v>
      </c>
      <c r="E50" s="35">
        <f t="shared" si="9"/>
        <v>2.2931698488737813</v>
      </c>
      <c r="F50" s="35">
        <f t="shared" si="9"/>
        <v>1.5538544944899622</v>
      </c>
      <c r="G50" s="35">
        <f t="shared" si="9"/>
        <v>0.5496931023643201</v>
      </c>
      <c r="H50" s="35">
        <f t="shared" si="9"/>
        <v>2.065629511309922</v>
      </c>
      <c r="I50" s="35">
        <f t="shared" si="9"/>
        <v>1.0280855990463955</v>
      </c>
      <c r="J50" s="35">
        <f t="shared" si="9"/>
        <v>0.2860368468698336</v>
      </c>
      <c r="K50" s="35">
        <f t="shared" si="9"/>
        <v>0.8481768848867773</v>
      </c>
      <c r="L50" s="35">
        <f t="shared" si="9"/>
        <v>0.0001151066107836861</v>
      </c>
      <c r="M50" s="35">
        <f t="shared" si="7"/>
        <v>0.024988990596029072</v>
      </c>
      <c r="N50" s="35">
        <f t="shared" si="7"/>
        <v>1.220858927849561</v>
      </c>
      <c r="O50" s="35">
        <f t="shared" si="8"/>
        <v>1.0398340839466953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100</v>
      </c>
      <c r="E52" s="26">
        <f t="shared" si="10"/>
        <v>100.00000000000006</v>
      </c>
      <c r="F52" s="26">
        <f t="shared" si="10"/>
        <v>99.99999999999999</v>
      </c>
      <c r="G52" s="26">
        <f t="shared" si="10"/>
        <v>100.00000000000003</v>
      </c>
      <c r="H52" s="26">
        <f t="shared" si="10"/>
        <v>99.99999999999999</v>
      </c>
      <c r="I52" s="26">
        <f t="shared" si="10"/>
        <v>100</v>
      </c>
      <c r="J52" s="27">
        <f t="shared" si="10"/>
        <v>99.99999999999997</v>
      </c>
      <c r="K52" s="36">
        <f t="shared" si="10"/>
        <v>100</v>
      </c>
      <c r="L52" s="37">
        <f t="shared" si="10"/>
        <v>100.00000000000001</v>
      </c>
      <c r="M52" s="37">
        <f>SUM(M33:M51)-M34-M37-M38-M42-M48-M49</f>
        <v>99.99999999999997</v>
      </c>
      <c r="N52" s="37">
        <f>SUM(N33:N51)-N34-N37-N38-N42-N48-N49</f>
        <v>100</v>
      </c>
      <c r="O52" s="37">
        <f>SUM(O33:O51)-O34-O37-O38-O42-O48-O49</f>
        <v>99.99999999999997</v>
      </c>
      <c r="P52" s="37">
        <f>SUM(P33:P51)-P34-P37-P38-P42-P48-P49</f>
        <v>99.99999999999997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40.9489100505504</v>
      </c>
      <c r="E53" s="26">
        <f t="shared" si="11"/>
        <v>34.38153420027379</v>
      </c>
      <c r="F53" s="26">
        <f t="shared" si="11"/>
        <v>33.0230291133151</v>
      </c>
      <c r="G53" s="26">
        <f t="shared" si="11"/>
        <v>38.25324565052118</v>
      </c>
      <c r="H53" s="26">
        <f aca="true" t="shared" si="12" ref="H53:M53">SUM(H33:H36)-H34</f>
        <v>34.30484220610657</v>
      </c>
      <c r="I53" s="26">
        <f t="shared" si="12"/>
        <v>41.89035094018208</v>
      </c>
      <c r="J53" s="27">
        <f t="shared" si="12"/>
        <v>27.64323338098517</v>
      </c>
      <c r="K53" s="36">
        <f t="shared" si="12"/>
        <v>44.48801048503809</v>
      </c>
      <c r="L53" s="37">
        <f t="shared" si="12"/>
        <v>42.43598969335406</v>
      </c>
      <c r="M53" s="37">
        <f t="shared" si="12"/>
        <v>46.3087205658735</v>
      </c>
      <c r="N53" s="37">
        <f>SUM(N33:N36)-N34</f>
        <v>41.1581786444502</v>
      </c>
      <c r="O53" s="37">
        <f>SUM(O33:O36)-O34</f>
        <v>43.69124823701673</v>
      </c>
      <c r="P53" s="37">
        <f>SUM(P33:P36)-P34</f>
        <v>40.662446736424165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24.871881912354088</v>
      </c>
      <c r="E54" s="26">
        <f t="shared" si="13"/>
        <v>35.069996310098674</v>
      </c>
      <c r="F54" s="26">
        <f t="shared" si="13"/>
        <v>28.27452186514668</v>
      </c>
      <c r="G54" s="26">
        <f t="shared" si="13"/>
        <v>22.203580072131945</v>
      </c>
      <c r="H54" s="26">
        <f t="shared" si="13"/>
        <v>32.665547099607835</v>
      </c>
      <c r="I54" s="26">
        <f t="shared" si="13"/>
        <v>18.316808385357</v>
      </c>
      <c r="J54" s="27">
        <f t="shared" si="13"/>
        <v>39.71376741942587</v>
      </c>
      <c r="K54" s="36">
        <f t="shared" si="13"/>
        <v>13.153932994792289</v>
      </c>
      <c r="L54" s="37">
        <f t="shared" si="13"/>
        <v>17.690850117955502</v>
      </c>
      <c r="M54" s="37">
        <f>+M47+M50+M51</f>
        <v>14.264132315389997</v>
      </c>
      <c r="N54" s="37">
        <f>+N47+N50+N51</f>
        <v>19.330934726980857</v>
      </c>
      <c r="O54" s="37">
        <f>+O47+O50+O51</f>
        <v>18.837456646626894</v>
      </c>
      <c r="P54" s="37">
        <f>+P47+P50+P51</f>
        <v>19.780616773493577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J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4" width="9.375" style="22" bestFit="1" customWidth="1"/>
    <col min="15" max="16384" width="9.00390625" style="22" customWidth="1"/>
  </cols>
  <sheetData>
    <row r="1" spans="1:15" ht="15" customHeight="1">
      <c r="A1" s="38" t="s">
        <v>108</v>
      </c>
      <c r="L1" s="39" t="str">
        <f>'財政指標'!$M$1</f>
        <v>葛生町</v>
      </c>
      <c r="O1" s="39" t="str">
        <f>'財政指標'!$M$1</f>
        <v>葛生町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2" t="s">
        <v>194</v>
      </c>
      <c r="P3" s="2" t="s">
        <v>195</v>
      </c>
    </row>
    <row r="4" spans="1:16" ht="18" customHeight="1">
      <c r="A4" s="24" t="s">
        <v>100</v>
      </c>
      <c r="B4" s="19"/>
      <c r="C4" s="21"/>
      <c r="D4" s="21">
        <v>99153</v>
      </c>
      <c r="E4" s="21">
        <v>113168</v>
      </c>
      <c r="F4" s="21">
        <v>113569</v>
      </c>
      <c r="G4" s="21">
        <v>109552</v>
      </c>
      <c r="H4" s="21">
        <v>105826</v>
      </c>
      <c r="I4" s="21">
        <v>115803</v>
      </c>
      <c r="J4" s="23">
        <v>113796</v>
      </c>
      <c r="K4" s="16">
        <v>110981</v>
      </c>
      <c r="L4" s="68">
        <v>94978</v>
      </c>
      <c r="M4" s="68">
        <v>84004</v>
      </c>
      <c r="N4" s="68">
        <v>81773</v>
      </c>
      <c r="O4" s="68">
        <v>82964</v>
      </c>
      <c r="P4" s="68">
        <v>85369</v>
      </c>
    </row>
    <row r="5" spans="1:16" ht="18" customHeight="1">
      <c r="A5" s="24" t="s">
        <v>99</v>
      </c>
      <c r="B5" s="19"/>
      <c r="C5" s="21"/>
      <c r="D5" s="21">
        <v>835517</v>
      </c>
      <c r="E5" s="21">
        <v>744361</v>
      </c>
      <c r="F5" s="21">
        <v>935612</v>
      </c>
      <c r="G5" s="21">
        <v>818569</v>
      </c>
      <c r="H5" s="21">
        <v>1322172</v>
      </c>
      <c r="I5" s="21">
        <v>1310838</v>
      </c>
      <c r="J5" s="23">
        <v>3838000</v>
      </c>
      <c r="K5" s="16">
        <v>759260</v>
      </c>
      <c r="L5" s="68">
        <v>708243</v>
      </c>
      <c r="M5" s="68">
        <v>620599</v>
      </c>
      <c r="N5" s="68">
        <v>856024</v>
      </c>
      <c r="O5" s="68">
        <v>797587</v>
      </c>
      <c r="P5" s="68">
        <v>774506</v>
      </c>
    </row>
    <row r="6" spans="1:16" ht="18" customHeight="1">
      <c r="A6" s="24" t="s">
        <v>101</v>
      </c>
      <c r="B6" s="19"/>
      <c r="C6" s="21"/>
      <c r="D6" s="21">
        <v>510577</v>
      </c>
      <c r="E6" s="21">
        <v>639550</v>
      </c>
      <c r="F6" s="21">
        <v>761592</v>
      </c>
      <c r="G6" s="21">
        <v>709221</v>
      </c>
      <c r="H6" s="21">
        <v>758600</v>
      </c>
      <c r="I6" s="21">
        <v>747499</v>
      </c>
      <c r="J6" s="23">
        <v>780091</v>
      </c>
      <c r="K6" s="25">
        <v>866431</v>
      </c>
      <c r="L6" s="68">
        <v>1028013</v>
      </c>
      <c r="M6" s="68">
        <v>745534</v>
      </c>
      <c r="N6" s="68">
        <v>743229</v>
      </c>
      <c r="O6" s="68">
        <v>731926</v>
      </c>
      <c r="P6" s="68">
        <v>1280658</v>
      </c>
    </row>
    <row r="7" spans="1:16" ht="18" customHeight="1">
      <c r="A7" s="24" t="s">
        <v>110</v>
      </c>
      <c r="B7" s="19"/>
      <c r="C7" s="21"/>
      <c r="D7" s="21">
        <v>328256</v>
      </c>
      <c r="E7" s="21">
        <v>474268</v>
      </c>
      <c r="F7" s="21">
        <v>728294</v>
      </c>
      <c r="G7" s="21">
        <v>582770</v>
      </c>
      <c r="H7" s="21">
        <v>584942</v>
      </c>
      <c r="I7" s="21">
        <v>524563</v>
      </c>
      <c r="J7" s="23">
        <v>551251</v>
      </c>
      <c r="K7" s="16">
        <v>585624</v>
      </c>
      <c r="L7" s="68">
        <v>624182</v>
      </c>
      <c r="M7" s="68">
        <v>605555</v>
      </c>
      <c r="N7" s="68">
        <v>578550</v>
      </c>
      <c r="O7" s="68">
        <v>581655</v>
      </c>
      <c r="P7" s="68">
        <v>781228</v>
      </c>
    </row>
    <row r="8" spans="1:16" ht="18" customHeight="1">
      <c r="A8" s="24" t="s">
        <v>111</v>
      </c>
      <c r="B8" s="19"/>
      <c r="C8" s="21"/>
      <c r="D8" s="21">
        <v>3448</v>
      </c>
      <c r="E8" s="21">
        <v>6017</v>
      </c>
      <c r="F8" s="21">
        <v>2247</v>
      </c>
      <c r="G8" s="21">
        <v>7456</v>
      </c>
      <c r="H8" s="21">
        <v>12475</v>
      </c>
      <c r="I8" s="21">
        <v>17391</v>
      </c>
      <c r="J8" s="23">
        <v>22535</v>
      </c>
      <c r="K8" s="16">
        <v>27239</v>
      </c>
      <c r="L8" s="68">
        <v>32190</v>
      </c>
      <c r="M8" s="68">
        <v>36761</v>
      </c>
      <c r="N8" s="68">
        <v>36748</v>
      </c>
      <c r="O8" s="68">
        <v>36669</v>
      </c>
      <c r="P8" s="68">
        <v>36665</v>
      </c>
    </row>
    <row r="9" spans="1:16" ht="18" customHeight="1">
      <c r="A9" s="24" t="s">
        <v>112</v>
      </c>
      <c r="B9" s="19"/>
      <c r="C9" s="21"/>
      <c r="D9" s="21">
        <v>235575</v>
      </c>
      <c r="E9" s="21">
        <v>405218</v>
      </c>
      <c r="F9" s="21">
        <v>550426</v>
      </c>
      <c r="G9" s="21">
        <v>429433</v>
      </c>
      <c r="H9" s="21">
        <v>594194</v>
      </c>
      <c r="I9" s="21">
        <v>156797</v>
      </c>
      <c r="J9" s="23">
        <v>181821</v>
      </c>
      <c r="K9" s="16">
        <v>138938</v>
      </c>
      <c r="L9" s="68">
        <v>305889</v>
      </c>
      <c r="M9" s="68">
        <v>245393</v>
      </c>
      <c r="N9" s="68">
        <v>139554</v>
      </c>
      <c r="O9" s="68">
        <v>98436</v>
      </c>
      <c r="P9" s="68">
        <v>142482</v>
      </c>
    </row>
    <row r="10" spans="1:16" ht="18" customHeight="1">
      <c r="A10" s="24" t="s">
        <v>113</v>
      </c>
      <c r="B10" s="19"/>
      <c r="C10" s="21"/>
      <c r="D10" s="21">
        <v>62049</v>
      </c>
      <c r="E10" s="21">
        <v>69201</v>
      </c>
      <c r="F10" s="21">
        <v>63748</v>
      </c>
      <c r="G10" s="21">
        <v>43443</v>
      </c>
      <c r="H10" s="21">
        <v>49368</v>
      </c>
      <c r="I10" s="21">
        <v>48218</v>
      </c>
      <c r="J10" s="23">
        <v>47924</v>
      </c>
      <c r="K10" s="16">
        <v>58523</v>
      </c>
      <c r="L10" s="68">
        <v>69695</v>
      </c>
      <c r="M10" s="68">
        <v>88799</v>
      </c>
      <c r="N10" s="68">
        <v>78043</v>
      </c>
      <c r="O10" s="68">
        <v>63405</v>
      </c>
      <c r="P10" s="68">
        <v>54152</v>
      </c>
    </row>
    <row r="11" spans="1:16" ht="18" customHeight="1">
      <c r="A11" s="24" t="s">
        <v>114</v>
      </c>
      <c r="B11" s="19"/>
      <c r="C11" s="21"/>
      <c r="D11" s="21">
        <v>687427</v>
      </c>
      <c r="E11" s="21">
        <v>1044903</v>
      </c>
      <c r="F11" s="21">
        <v>797125</v>
      </c>
      <c r="G11" s="21">
        <v>736516</v>
      </c>
      <c r="H11" s="21">
        <v>538124</v>
      </c>
      <c r="I11" s="21">
        <v>299315</v>
      </c>
      <c r="J11" s="23">
        <v>303428</v>
      </c>
      <c r="K11" s="23">
        <v>405223</v>
      </c>
      <c r="L11" s="68">
        <v>509490</v>
      </c>
      <c r="M11" s="68">
        <v>592410</v>
      </c>
      <c r="N11" s="68">
        <v>569518</v>
      </c>
      <c r="O11" s="68">
        <v>434635</v>
      </c>
      <c r="P11" s="68">
        <v>321215</v>
      </c>
    </row>
    <row r="12" spans="1:16" ht="18" customHeight="1">
      <c r="A12" s="24" t="s">
        <v>115</v>
      </c>
      <c r="B12" s="19"/>
      <c r="C12" s="21"/>
      <c r="D12" s="21">
        <v>132973</v>
      </c>
      <c r="E12" s="21">
        <v>133954</v>
      </c>
      <c r="F12" s="21">
        <v>171698</v>
      </c>
      <c r="G12" s="21">
        <v>161261</v>
      </c>
      <c r="H12" s="21">
        <v>199367</v>
      </c>
      <c r="I12" s="21">
        <v>165656</v>
      </c>
      <c r="J12" s="23">
        <v>151912</v>
      </c>
      <c r="K12" s="23">
        <v>199162</v>
      </c>
      <c r="L12" s="68">
        <v>167469</v>
      </c>
      <c r="M12" s="68">
        <v>140427</v>
      </c>
      <c r="N12" s="68">
        <v>144101</v>
      </c>
      <c r="O12" s="68">
        <v>198288</v>
      </c>
      <c r="P12" s="68">
        <v>167446</v>
      </c>
    </row>
    <row r="13" spans="1:16" ht="18" customHeight="1">
      <c r="A13" s="24" t="s">
        <v>116</v>
      </c>
      <c r="B13" s="19"/>
      <c r="C13" s="21"/>
      <c r="D13" s="21">
        <v>564167</v>
      </c>
      <c r="E13" s="21">
        <v>907291</v>
      </c>
      <c r="F13" s="21">
        <v>799641</v>
      </c>
      <c r="G13" s="21">
        <v>689509</v>
      </c>
      <c r="H13" s="21">
        <v>570288</v>
      </c>
      <c r="I13" s="21">
        <v>643401</v>
      </c>
      <c r="J13" s="23">
        <v>636412</v>
      </c>
      <c r="K13" s="23">
        <v>756042</v>
      </c>
      <c r="L13" s="68">
        <v>824682</v>
      </c>
      <c r="M13" s="68">
        <v>597592</v>
      </c>
      <c r="N13" s="68">
        <v>774153</v>
      </c>
      <c r="O13" s="68">
        <v>984859</v>
      </c>
      <c r="P13" s="68">
        <v>806999</v>
      </c>
    </row>
    <row r="14" spans="1:16" ht="18" customHeight="1">
      <c r="A14" s="24" t="s">
        <v>117</v>
      </c>
      <c r="B14" s="19"/>
      <c r="C14" s="21"/>
      <c r="D14" s="21">
        <v>203861</v>
      </c>
      <c r="E14" s="21">
        <v>114848</v>
      </c>
      <c r="F14" s="21">
        <v>83462</v>
      </c>
      <c r="G14" s="21">
        <v>25863</v>
      </c>
      <c r="H14" s="21">
        <v>109533</v>
      </c>
      <c r="I14" s="21">
        <v>46531</v>
      </c>
      <c r="J14" s="23">
        <v>20459</v>
      </c>
      <c r="K14" s="23">
        <v>38745</v>
      </c>
      <c r="L14" s="68">
        <v>6</v>
      </c>
      <c r="M14" s="68">
        <v>1140</v>
      </c>
      <c r="N14" s="68">
        <v>60583</v>
      </c>
      <c r="O14" s="68">
        <v>49832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348312</v>
      </c>
      <c r="E15" s="21">
        <v>355344</v>
      </c>
      <c r="F15" s="21">
        <v>351270</v>
      </c>
      <c r="G15" s="21">
        <v>366107</v>
      </c>
      <c r="H15" s="21">
        <v>407310</v>
      </c>
      <c r="I15" s="21">
        <v>449973</v>
      </c>
      <c r="J15" s="23">
        <v>504946</v>
      </c>
      <c r="K15" s="16">
        <v>621865</v>
      </c>
      <c r="L15" s="68">
        <v>847722</v>
      </c>
      <c r="M15" s="68">
        <v>803795</v>
      </c>
      <c r="N15" s="68">
        <v>726963</v>
      </c>
      <c r="O15" s="68">
        <v>732047</v>
      </c>
      <c r="P15" s="68">
        <v>692335</v>
      </c>
    </row>
    <row r="16" spans="1:16" ht="18" customHeight="1">
      <c r="A16" s="24" t="s">
        <v>88</v>
      </c>
      <c r="B16" s="19"/>
      <c r="C16" s="21"/>
      <c r="D16" s="21">
        <v>6853</v>
      </c>
      <c r="E16" s="21">
        <v>141</v>
      </c>
      <c r="F16" s="21">
        <v>12604</v>
      </c>
      <c r="G16" s="21">
        <v>25289</v>
      </c>
      <c r="H16" s="21">
        <v>50446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173087</v>
      </c>
      <c r="O16" s="68">
        <v>0</v>
      </c>
      <c r="P16" s="68">
        <v>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4018168</v>
      </c>
      <c r="E19" s="21">
        <f t="shared" si="0"/>
        <v>5008264</v>
      </c>
      <c r="F19" s="21">
        <f t="shared" si="0"/>
        <v>5371288</v>
      </c>
      <c r="G19" s="21">
        <f t="shared" si="0"/>
        <v>4704989</v>
      </c>
      <c r="H19" s="21">
        <f aca="true" t="shared" si="1" ref="H19:N19">SUM(H4:H18)</f>
        <v>5302645</v>
      </c>
      <c r="I19" s="21">
        <f t="shared" si="1"/>
        <v>4525985</v>
      </c>
      <c r="J19" s="21">
        <f t="shared" si="1"/>
        <v>7152575</v>
      </c>
      <c r="K19" s="21">
        <f t="shared" si="1"/>
        <v>4568033</v>
      </c>
      <c r="L19" s="69">
        <f t="shared" si="1"/>
        <v>5212559</v>
      </c>
      <c r="M19" s="69">
        <f t="shared" si="1"/>
        <v>4562009</v>
      </c>
      <c r="N19" s="69">
        <f t="shared" si="1"/>
        <v>4962326</v>
      </c>
      <c r="O19" s="69">
        <f>SUM(O4:O18)</f>
        <v>4792303</v>
      </c>
      <c r="P19" s="69">
        <f>SUM(P4:P18)</f>
        <v>5143055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葛生町</v>
      </c>
      <c r="P30" s="39" t="str">
        <f>'財政指標'!$M$1</f>
        <v>葛生町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67" t="s">
        <v>183</v>
      </c>
      <c r="N32" s="67" t="s">
        <v>191</v>
      </c>
      <c r="O32" s="2" t="s">
        <v>194</v>
      </c>
      <c r="P32" s="2" t="s">
        <v>195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2.467617083208069</v>
      </c>
      <c r="E33" s="40">
        <f t="shared" si="2"/>
        <v>2.2596252913185086</v>
      </c>
      <c r="F33" s="40">
        <f t="shared" si="2"/>
        <v>2.1143718229221746</v>
      </c>
      <c r="G33" s="40">
        <f t="shared" si="2"/>
        <v>2.3284220218155665</v>
      </c>
      <c r="H33" s="40">
        <f t="shared" si="2"/>
        <v>1.995721003386046</v>
      </c>
      <c r="I33" s="40">
        <f t="shared" si="2"/>
        <v>2.5586253600045072</v>
      </c>
      <c r="J33" s="40">
        <f t="shared" si="2"/>
        <v>1.5909794724277622</v>
      </c>
      <c r="K33" s="40">
        <f t="shared" si="2"/>
        <v>2.4295139724253305</v>
      </c>
      <c r="L33" s="40">
        <f t="shared" si="2"/>
        <v>1.8220992798354898</v>
      </c>
      <c r="M33" s="40">
        <f aca="true" t="shared" si="3" ref="M33:N47">M4/M$19*100</f>
        <v>1.84138172458669</v>
      </c>
      <c r="N33" s="40">
        <f t="shared" si="3"/>
        <v>1.6478764192437176</v>
      </c>
      <c r="O33" s="40">
        <f aca="true" t="shared" si="4" ref="O33:P47">O4/O$19*100</f>
        <v>1.7311927063042547</v>
      </c>
      <c r="P33" s="40">
        <f t="shared" si="4"/>
        <v>1.659888918162454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20.79348100925596</v>
      </c>
      <c r="E34" s="40">
        <f t="shared" si="5"/>
        <v>14.862655003809703</v>
      </c>
      <c r="F34" s="40">
        <f t="shared" si="5"/>
        <v>17.418764363407806</v>
      </c>
      <c r="G34" s="40">
        <f t="shared" si="5"/>
        <v>17.397894022706538</v>
      </c>
      <c r="H34" s="40">
        <f t="shared" si="5"/>
        <v>24.934197933295554</v>
      </c>
      <c r="I34" s="40">
        <f t="shared" si="5"/>
        <v>28.962491037862474</v>
      </c>
      <c r="J34" s="40">
        <f t="shared" si="5"/>
        <v>53.65899693467038</v>
      </c>
      <c r="K34" s="40">
        <f t="shared" si="5"/>
        <v>16.62115838480151</v>
      </c>
      <c r="L34" s="40">
        <f t="shared" si="5"/>
        <v>13.587241890211699</v>
      </c>
      <c r="M34" s="40">
        <f t="shared" si="3"/>
        <v>13.603633837636005</v>
      </c>
      <c r="N34" s="40">
        <f t="shared" si="3"/>
        <v>17.250458756639528</v>
      </c>
      <c r="O34" s="40">
        <f t="shared" si="4"/>
        <v>16.64308371152659</v>
      </c>
      <c r="P34" s="40">
        <f t="shared" si="4"/>
        <v>15.059259525709914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12.706711118101582</v>
      </c>
      <c r="E35" s="40">
        <f t="shared" si="5"/>
        <v>12.76989391933013</v>
      </c>
      <c r="F35" s="40">
        <f t="shared" si="5"/>
        <v>14.17894553410653</v>
      </c>
      <c r="G35" s="40">
        <f t="shared" si="5"/>
        <v>15.073807823992787</v>
      </c>
      <c r="H35" s="40">
        <f t="shared" si="5"/>
        <v>14.306068009455657</v>
      </c>
      <c r="I35" s="40">
        <f t="shared" si="5"/>
        <v>16.515719782544576</v>
      </c>
      <c r="J35" s="40">
        <f t="shared" si="5"/>
        <v>10.906435794102123</v>
      </c>
      <c r="K35" s="40">
        <f t="shared" si="5"/>
        <v>18.96726665503511</v>
      </c>
      <c r="L35" s="40">
        <f t="shared" si="5"/>
        <v>19.72184871192825</v>
      </c>
      <c r="M35" s="40">
        <f t="shared" si="3"/>
        <v>16.34222992545609</v>
      </c>
      <c r="N35" s="40">
        <f t="shared" si="3"/>
        <v>14.977431954289177</v>
      </c>
      <c r="O35" s="40">
        <f t="shared" si="4"/>
        <v>15.27294914365807</v>
      </c>
      <c r="P35" s="40">
        <f t="shared" si="4"/>
        <v>24.900725347094284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8.169295061829173</v>
      </c>
      <c r="E36" s="40">
        <f t="shared" si="5"/>
        <v>9.469708465847647</v>
      </c>
      <c r="F36" s="40">
        <f t="shared" si="5"/>
        <v>13.55901973604841</v>
      </c>
      <c r="G36" s="40">
        <f t="shared" si="5"/>
        <v>12.386213867875142</v>
      </c>
      <c r="H36" s="40">
        <f t="shared" si="5"/>
        <v>11.03113634799237</v>
      </c>
      <c r="I36" s="40">
        <f t="shared" si="5"/>
        <v>11.590029573672913</v>
      </c>
      <c r="J36" s="40">
        <f t="shared" si="5"/>
        <v>7.707028587606561</v>
      </c>
      <c r="K36" s="40">
        <f t="shared" si="5"/>
        <v>12.820047490900349</v>
      </c>
      <c r="L36" s="40">
        <f t="shared" si="5"/>
        <v>11.974579088697125</v>
      </c>
      <c r="M36" s="40">
        <f t="shared" si="3"/>
        <v>13.273866842437181</v>
      </c>
      <c r="N36" s="40">
        <f t="shared" si="3"/>
        <v>11.658847080985812</v>
      </c>
      <c r="O36" s="40">
        <f t="shared" si="4"/>
        <v>12.137275126384955</v>
      </c>
      <c r="P36" s="40">
        <f t="shared" si="4"/>
        <v>15.189960052925741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0.08581024984520308</v>
      </c>
      <c r="E37" s="40">
        <f t="shared" si="5"/>
        <v>0.12014143024409256</v>
      </c>
      <c r="F37" s="40">
        <f t="shared" si="5"/>
        <v>0.041833541601195096</v>
      </c>
      <c r="G37" s="40">
        <f t="shared" si="5"/>
        <v>0.15847008356448866</v>
      </c>
      <c r="H37" s="40">
        <f t="shared" si="5"/>
        <v>0.23525995045868617</v>
      </c>
      <c r="I37" s="40">
        <f t="shared" si="5"/>
        <v>0.38424784881081137</v>
      </c>
      <c r="J37" s="40">
        <f t="shared" si="5"/>
        <v>0.31506135902105187</v>
      </c>
      <c r="K37" s="40">
        <f t="shared" si="5"/>
        <v>0.5962960425198329</v>
      </c>
      <c r="L37" s="40">
        <f t="shared" si="5"/>
        <v>0.6175469668544759</v>
      </c>
      <c r="M37" s="40">
        <f t="shared" si="3"/>
        <v>0.8058072660531798</v>
      </c>
      <c r="N37" s="40">
        <f t="shared" si="3"/>
        <v>0.7405398194314521</v>
      </c>
      <c r="O37" s="40">
        <f t="shared" si="4"/>
        <v>0.7651644731144922</v>
      </c>
      <c r="P37" s="40">
        <f t="shared" si="4"/>
        <v>0.7129031285879696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5.862746405824744</v>
      </c>
      <c r="E38" s="40">
        <f t="shared" si="5"/>
        <v>8.090987216328852</v>
      </c>
      <c r="F38" s="40">
        <f t="shared" si="5"/>
        <v>10.247560734036231</v>
      </c>
      <c r="G38" s="40">
        <f t="shared" si="5"/>
        <v>9.12718393177965</v>
      </c>
      <c r="H38" s="40">
        <f t="shared" si="5"/>
        <v>11.205615310849586</v>
      </c>
      <c r="I38" s="40">
        <f t="shared" si="5"/>
        <v>3.464372948650957</v>
      </c>
      <c r="J38" s="40">
        <f t="shared" si="5"/>
        <v>2.5420355606197766</v>
      </c>
      <c r="K38" s="40">
        <f t="shared" si="5"/>
        <v>3.0415279399251274</v>
      </c>
      <c r="L38" s="40">
        <f t="shared" si="5"/>
        <v>5.868307677668493</v>
      </c>
      <c r="M38" s="40">
        <f t="shared" si="3"/>
        <v>5.3790555871327745</v>
      </c>
      <c r="N38" s="40">
        <f t="shared" si="3"/>
        <v>2.812269891176033</v>
      </c>
      <c r="O38" s="40">
        <f t="shared" si="4"/>
        <v>2.0540437447298303</v>
      </c>
      <c r="P38" s="40">
        <f t="shared" si="4"/>
        <v>2.770376750783338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1.5442111927624729</v>
      </c>
      <c r="E39" s="40">
        <f t="shared" si="5"/>
        <v>1.3817362662990609</v>
      </c>
      <c r="F39" s="40">
        <f t="shared" si="5"/>
        <v>1.1868289319060903</v>
      </c>
      <c r="G39" s="40">
        <f t="shared" si="5"/>
        <v>0.923339034373938</v>
      </c>
      <c r="H39" s="40">
        <f t="shared" si="5"/>
        <v>0.9310070728853241</v>
      </c>
      <c r="I39" s="40">
        <f t="shared" si="5"/>
        <v>1.0653592532896154</v>
      </c>
      <c r="J39" s="40">
        <f t="shared" si="5"/>
        <v>0.6700244317605898</v>
      </c>
      <c r="K39" s="40">
        <f t="shared" si="5"/>
        <v>1.2811422334295748</v>
      </c>
      <c r="L39" s="40">
        <f t="shared" si="5"/>
        <v>1.337059206428167</v>
      </c>
      <c r="M39" s="40">
        <f t="shared" si="3"/>
        <v>1.9464889262603382</v>
      </c>
      <c r="N39" s="40">
        <f t="shared" si="3"/>
        <v>1.5727100557278983</v>
      </c>
      <c r="O39" s="40">
        <f t="shared" si="4"/>
        <v>1.3230590803628235</v>
      </c>
      <c r="P39" s="40">
        <f t="shared" si="4"/>
        <v>1.0529150475738642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17.107970597545947</v>
      </c>
      <c r="E40" s="40">
        <f t="shared" si="5"/>
        <v>20.863576680462533</v>
      </c>
      <c r="F40" s="40">
        <f t="shared" si="5"/>
        <v>14.840481463663838</v>
      </c>
      <c r="G40" s="40">
        <f t="shared" si="5"/>
        <v>15.653936704209084</v>
      </c>
      <c r="H40" s="40">
        <f t="shared" si="5"/>
        <v>10.148218483417237</v>
      </c>
      <c r="I40" s="40">
        <f t="shared" si="5"/>
        <v>6.6132565618312915</v>
      </c>
      <c r="J40" s="40">
        <f t="shared" si="5"/>
        <v>4.242220459065441</v>
      </c>
      <c r="K40" s="40">
        <f t="shared" si="5"/>
        <v>8.870842220272927</v>
      </c>
      <c r="L40" s="40">
        <f t="shared" si="5"/>
        <v>9.774277854696704</v>
      </c>
      <c r="M40" s="40">
        <f t="shared" si="3"/>
        <v>12.985726244731213</v>
      </c>
      <c r="N40" s="40">
        <f t="shared" si="3"/>
        <v>11.476835661341072</v>
      </c>
      <c r="O40" s="40">
        <f t="shared" si="4"/>
        <v>9.069439056754133</v>
      </c>
      <c r="P40" s="40">
        <f t="shared" si="4"/>
        <v>6.24560693984412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3.30929418580806</v>
      </c>
      <c r="E41" s="40">
        <f t="shared" si="5"/>
        <v>2.6746593230708284</v>
      </c>
      <c r="F41" s="40">
        <f t="shared" si="5"/>
        <v>3.196588974562526</v>
      </c>
      <c r="G41" s="40">
        <f t="shared" si="5"/>
        <v>3.427446907952388</v>
      </c>
      <c r="H41" s="40">
        <f t="shared" si="5"/>
        <v>3.7597651737953415</v>
      </c>
      <c r="I41" s="40">
        <f t="shared" si="5"/>
        <v>3.660109346363278</v>
      </c>
      <c r="J41" s="40">
        <f t="shared" si="5"/>
        <v>2.1238784633506116</v>
      </c>
      <c r="K41" s="40">
        <f t="shared" si="5"/>
        <v>4.3599072073253415</v>
      </c>
      <c r="L41" s="40">
        <f t="shared" si="5"/>
        <v>3.212798166888854</v>
      </c>
      <c r="M41" s="40">
        <f t="shared" si="3"/>
        <v>3.0781833179198026</v>
      </c>
      <c r="N41" s="40">
        <f t="shared" si="3"/>
        <v>2.9039003080410275</v>
      </c>
      <c r="O41" s="40">
        <f t="shared" si="4"/>
        <v>4.137634869915362</v>
      </c>
      <c r="P41" s="40">
        <f t="shared" si="4"/>
        <v>3.2557691877687485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14.04040348736041</v>
      </c>
      <c r="E42" s="40">
        <f t="shared" si="5"/>
        <v>18.115878076714807</v>
      </c>
      <c r="F42" s="40">
        <f t="shared" si="5"/>
        <v>14.887323115051734</v>
      </c>
      <c r="G42" s="40">
        <f t="shared" si="5"/>
        <v>14.654848289762207</v>
      </c>
      <c r="H42" s="40">
        <f t="shared" si="5"/>
        <v>10.754783697569797</v>
      </c>
      <c r="I42" s="40">
        <f t="shared" si="5"/>
        <v>14.215712159894474</v>
      </c>
      <c r="J42" s="40">
        <f t="shared" si="5"/>
        <v>8.89766272985603</v>
      </c>
      <c r="K42" s="40">
        <f t="shared" si="5"/>
        <v>16.550712308777104</v>
      </c>
      <c r="L42" s="40">
        <f t="shared" si="5"/>
        <v>15.821058332385302</v>
      </c>
      <c r="M42" s="40">
        <f t="shared" si="3"/>
        <v>13.099316551107199</v>
      </c>
      <c r="N42" s="40">
        <f t="shared" si="3"/>
        <v>15.600607457067511</v>
      </c>
      <c r="O42" s="40">
        <f t="shared" si="4"/>
        <v>20.550849977557764</v>
      </c>
      <c r="P42" s="40">
        <f t="shared" si="4"/>
        <v>15.691043552907757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5.073481248170808</v>
      </c>
      <c r="E43" s="40">
        <f t="shared" si="5"/>
        <v>2.2931698488737813</v>
      </c>
      <c r="F43" s="40">
        <f t="shared" si="5"/>
        <v>1.5538544944899622</v>
      </c>
      <c r="G43" s="40">
        <f t="shared" si="5"/>
        <v>0.5496931023643201</v>
      </c>
      <c r="H43" s="40">
        <f t="shared" si="5"/>
        <v>2.065629511309922</v>
      </c>
      <c r="I43" s="40">
        <f t="shared" si="5"/>
        <v>1.0280855990463955</v>
      </c>
      <c r="J43" s="40">
        <f t="shared" si="5"/>
        <v>0.2860368468698336</v>
      </c>
      <c r="K43" s="40">
        <f t="shared" si="5"/>
        <v>0.8481768848867773</v>
      </c>
      <c r="L43" s="40">
        <f t="shared" si="5"/>
        <v>0.0001151066107836861</v>
      </c>
      <c r="M43" s="40">
        <f t="shared" si="3"/>
        <v>0.024988990596029072</v>
      </c>
      <c r="N43" s="40">
        <f t="shared" si="3"/>
        <v>1.220858927849561</v>
      </c>
      <c r="O43" s="40">
        <f t="shared" si="4"/>
        <v>1.0398340839466953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8.66842800002389</v>
      </c>
      <c r="E44" s="40">
        <f t="shared" si="5"/>
        <v>7.095153130905239</v>
      </c>
      <c r="F44" s="40">
        <f t="shared" si="5"/>
        <v>6.539772211059991</v>
      </c>
      <c r="G44" s="40">
        <f t="shared" si="5"/>
        <v>7.781250923222137</v>
      </c>
      <c r="H44" s="40">
        <f t="shared" si="5"/>
        <v>7.681260955617432</v>
      </c>
      <c r="I44" s="40">
        <f t="shared" si="5"/>
        <v>9.941990528028706</v>
      </c>
      <c r="J44" s="40">
        <f t="shared" si="5"/>
        <v>7.059639360649836</v>
      </c>
      <c r="K44" s="40">
        <f t="shared" si="5"/>
        <v>13.613408659701012</v>
      </c>
      <c r="L44" s="40">
        <f t="shared" si="5"/>
        <v>16.26306771779466</v>
      </c>
      <c r="M44" s="40">
        <f t="shared" si="3"/>
        <v>17.6193207860835</v>
      </c>
      <c r="N44" s="40">
        <f t="shared" si="3"/>
        <v>14.649642123471937</v>
      </c>
      <c r="O44" s="40">
        <f t="shared" si="4"/>
        <v>15.275474025745034</v>
      </c>
      <c r="P44" s="40">
        <f t="shared" si="4"/>
        <v>13.46155154864181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0.17055036026368237</v>
      </c>
      <c r="E45" s="40">
        <f t="shared" si="5"/>
        <v>0.0028153467948175254</v>
      </c>
      <c r="F45" s="40">
        <f t="shared" si="5"/>
        <v>0.23465507714350822</v>
      </c>
      <c r="G45" s="40">
        <f t="shared" si="5"/>
        <v>0.5374932863817534</v>
      </c>
      <c r="H45" s="40">
        <f t="shared" si="5"/>
        <v>0.9513365499670446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3.488021544735272</v>
      </c>
      <c r="O45" s="40">
        <f t="shared" si="4"/>
        <v>0</v>
      </c>
      <c r="P45" s="40">
        <f t="shared" si="4"/>
        <v>0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100</v>
      </c>
      <c r="E48" s="37">
        <f t="shared" si="6"/>
        <v>100</v>
      </c>
      <c r="F48" s="37">
        <f t="shared" si="6"/>
        <v>100.00000000000001</v>
      </c>
      <c r="G48" s="37">
        <f t="shared" si="6"/>
        <v>99.99999999999997</v>
      </c>
      <c r="H48" s="37">
        <f t="shared" si="6"/>
        <v>100</v>
      </c>
      <c r="I48" s="37">
        <f t="shared" si="6"/>
        <v>100.00000000000001</v>
      </c>
      <c r="J48" s="37">
        <f t="shared" si="6"/>
        <v>99.99999999999999</v>
      </c>
      <c r="K48" s="37">
        <f t="shared" si="6"/>
        <v>99.99999999999999</v>
      </c>
      <c r="L48" s="37">
        <f t="shared" si="6"/>
        <v>100</v>
      </c>
      <c r="M48" s="37">
        <f>SUM(M33:M47)</f>
        <v>100</v>
      </c>
      <c r="N48" s="37">
        <f>SUM(N33:N47)</f>
        <v>100</v>
      </c>
      <c r="O48" s="37">
        <f>SUM(O33:O47)</f>
        <v>100.00000000000003</v>
      </c>
      <c r="P48" s="37">
        <f>SUM(P33:P47)</f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75" zoomScaleSheetLayoutView="75" zoomScalePageLayoutView="0" workbookViewId="0" topLeftCell="A73">
      <selection activeCell="M39" sqref="M3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葛生町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０２(H14）</v>
      </c>
      <c r="AD1" t="str">
        <f>'歳入'!P3</f>
        <v>０３(H15）</v>
      </c>
    </row>
    <row r="2" spans="16:30" ht="13.5">
      <c r="P2" t="s">
        <v>147</v>
      </c>
      <c r="Q2" s="47">
        <f>'歳入'!B4</f>
        <v>0</v>
      </c>
      <c r="R2" s="47">
        <f>'歳入'!D4</f>
        <v>1769902</v>
      </c>
      <c r="S2" s="47">
        <f>'歳入'!E4</f>
        <v>1970693</v>
      </c>
      <c r="T2" s="47">
        <f>'歳入'!F4</f>
        <v>1939989</v>
      </c>
      <c r="U2" s="47">
        <f>'歳入'!G4</f>
        <v>1794800</v>
      </c>
      <c r="V2" s="47">
        <f>'歳入'!H4</f>
        <v>1786967</v>
      </c>
      <c r="W2" s="47">
        <f>'歳入'!I4</f>
        <v>1735689</v>
      </c>
      <c r="X2" s="47">
        <f>'歳入'!J4</f>
        <v>1725682</v>
      </c>
      <c r="Y2" s="47">
        <f>'歳入'!K4</f>
        <v>1690183</v>
      </c>
      <c r="Z2" s="47">
        <f>'歳入'!L4</f>
        <v>1597286</v>
      </c>
      <c r="AA2" s="47">
        <f>'歳入'!M4</f>
        <v>1524293</v>
      </c>
      <c r="AB2" s="47">
        <f>'歳入'!N4</f>
        <v>1516136</v>
      </c>
      <c r="AC2" s="47">
        <f>'歳入'!O4</f>
        <v>1511468</v>
      </c>
      <c r="AD2" s="47">
        <f>'歳入'!P4</f>
        <v>1419292</v>
      </c>
    </row>
    <row r="3" spans="16:30" ht="13.5">
      <c r="P3" s="47" t="s">
        <v>182</v>
      </c>
      <c r="Q3" s="47">
        <f>'歳入'!B13</f>
        <v>0</v>
      </c>
      <c r="R3" s="47">
        <f>'歳入'!D13</f>
        <v>1062214</v>
      </c>
      <c r="S3" s="47">
        <f>'歳入'!E13</f>
        <v>1204301</v>
      </c>
      <c r="T3" s="47">
        <f>'歳入'!F13</f>
        <v>1304139</v>
      </c>
      <c r="U3" s="47">
        <f>'歳入'!G13</f>
        <v>1103105</v>
      </c>
      <c r="V3" s="47">
        <f>'歳入'!H13</f>
        <v>1225572</v>
      </c>
      <c r="W3" s="47">
        <f>'歳入'!I13</f>
        <v>1363025</v>
      </c>
      <c r="X3" s="47">
        <f>'歳入'!J13</f>
        <v>1519551</v>
      </c>
      <c r="Y3" s="47">
        <f>'歳入'!K13</f>
        <v>1674613</v>
      </c>
      <c r="Z3" s="47">
        <f>'歳入'!L13</f>
        <v>1776285</v>
      </c>
      <c r="AA3" s="47">
        <f>'歳入'!M13</f>
        <v>1846074</v>
      </c>
      <c r="AB3" s="47">
        <f>'歳入'!N13</f>
        <v>1869732</v>
      </c>
      <c r="AC3" s="47">
        <f>'歳入'!O13</f>
        <v>1755552</v>
      </c>
      <c r="AD3" s="47">
        <f>'歳入'!P13</f>
        <v>1573398</v>
      </c>
    </row>
    <row r="4" spans="16:30" ht="13.5">
      <c r="P4" t="s">
        <v>148</v>
      </c>
      <c r="Q4" s="47">
        <f>'歳入'!B20</f>
        <v>0</v>
      </c>
      <c r="R4" s="47">
        <f>'歳入'!D20</f>
        <v>311112</v>
      </c>
      <c r="S4" s="47">
        <f>'歳入'!E20</f>
        <v>353852</v>
      </c>
      <c r="T4" s="47">
        <f>'歳入'!F20</f>
        <v>346573</v>
      </c>
      <c r="U4" s="47">
        <f>'歳入'!G20</f>
        <v>217634</v>
      </c>
      <c r="V4" s="47">
        <f>'歳入'!H20</f>
        <v>311041</v>
      </c>
      <c r="W4" s="47">
        <f>'歳入'!I20</f>
        <v>164151</v>
      </c>
      <c r="X4" s="47">
        <f>'歳入'!J20</f>
        <v>138676</v>
      </c>
      <c r="Y4" s="47">
        <f>'歳入'!K20</f>
        <v>319121</v>
      </c>
      <c r="Z4" s="47">
        <f>'歳入'!L20</f>
        <v>399992</v>
      </c>
      <c r="AA4" s="47">
        <f>'歳入'!M20</f>
        <v>259315</v>
      </c>
      <c r="AB4" s="47">
        <f>'歳入'!N20</f>
        <v>299064</v>
      </c>
      <c r="AC4" s="47">
        <f>'歳入'!O20</f>
        <v>214083</v>
      </c>
      <c r="AD4" s="47">
        <f>'歳入'!P20</f>
        <v>304453</v>
      </c>
    </row>
    <row r="5" spans="16:30" ht="13.5">
      <c r="P5" s="72" t="s">
        <v>190</v>
      </c>
      <c r="Q5" s="47">
        <f>'歳入'!B26</f>
        <v>0</v>
      </c>
      <c r="R5" s="47">
        <f>'歳入'!D21</f>
        <v>170647</v>
      </c>
      <c r="S5" s="47">
        <f>'歳入'!E21</f>
        <v>363036</v>
      </c>
      <c r="T5" s="47">
        <f>'歳入'!F21</f>
        <v>375352</v>
      </c>
      <c r="U5" s="47">
        <f>'歳入'!G21</f>
        <v>327745</v>
      </c>
      <c r="V5" s="47">
        <f>'歳入'!H21</f>
        <v>301468</v>
      </c>
      <c r="W5" s="47">
        <f>'歳入'!I21</f>
        <v>201006</v>
      </c>
      <c r="X5" s="47">
        <f>'歳入'!J21</f>
        <v>226600</v>
      </c>
      <c r="Y5" s="47">
        <f>'歳入'!K21</f>
        <v>188700</v>
      </c>
      <c r="Z5" s="47">
        <f>'歳入'!L21</f>
        <v>307617</v>
      </c>
      <c r="AA5" s="47">
        <f>'歳入'!M21</f>
        <v>232224</v>
      </c>
      <c r="AB5" s="47">
        <f>'歳入'!N21</f>
        <v>192965</v>
      </c>
      <c r="AC5" s="47">
        <f>'歳入'!O21</f>
        <v>145554</v>
      </c>
      <c r="AD5" s="47">
        <f>'歳入'!P21</f>
        <v>232389</v>
      </c>
    </row>
    <row r="6" spans="16:30" ht="13.5">
      <c r="P6" t="s">
        <v>149</v>
      </c>
      <c r="Q6" s="47">
        <f>'歳入'!B27</f>
        <v>0</v>
      </c>
      <c r="R6" s="47">
        <f>'歳入'!D27</f>
        <v>115300</v>
      </c>
      <c r="S6" s="47">
        <f>'歳入'!E27</f>
        <v>492200</v>
      </c>
      <c r="T6" s="47">
        <f>'歳入'!F27</f>
        <v>671500</v>
      </c>
      <c r="U6" s="47">
        <f>'歳入'!G27</f>
        <v>496600</v>
      </c>
      <c r="V6" s="47">
        <f>'歳入'!H27</f>
        <v>871700</v>
      </c>
      <c r="W6" s="47">
        <f>'歳入'!I27</f>
        <v>558500</v>
      </c>
      <c r="X6" s="47">
        <f>'歳入'!J27</f>
        <v>2176200</v>
      </c>
      <c r="Y6" s="47">
        <f>'歳入'!K27</f>
        <v>179300</v>
      </c>
      <c r="Z6" s="47">
        <f>'歳入'!L27</f>
        <v>409600</v>
      </c>
      <c r="AA6" s="47">
        <f>'歳入'!M27</f>
        <v>164400</v>
      </c>
      <c r="AB6" s="47">
        <f>'歳入'!N27</f>
        <v>139318</v>
      </c>
      <c r="AC6" s="47">
        <f>'歳入'!O27</f>
        <v>335034</v>
      </c>
      <c r="AD6" s="47">
        <f>'歳入'!P27</f>
        <v>697500</v>
      </c>
    </row>
    <row r="7" spans="16:30" ht="13.5">
      <c r="P7" t="str">
        <f>'歳入'!A30</f>
        <v>　 歳 入 合 計</v>
      </c>
      <c r="Q7" s="47">
        <f>'歳入'!B30</f>
        <v>0</v>
      </c>
      <c r="R7" s="47">
        <f>'歳入'!D30</f>
        <v>4268708</v>
      </c>
      <c r="S7" s="47">
        <f>'歳入'!E30</f>
        <v>5298917</v>
      </c>
      <c r="T7" s="47">
        <f>'歳入'!F30</f>
        <v>5772208</v>
      </c>
      <c r="U7" s="47">
        <f>'歳入'!G30</f>
        <v>4957614</v>
      </c>
      <c r="V7" s="47">
        <f>'歳入'!H30</f>
        <v>5413951</v>
      </c>
      <c r="W7" s="47">
        <f>'歳入'!I30</f>
        <v>4717239</v>
      </c>
      <c r="X7" s="47">
        <f>'歳入'!J30</f>
        <v>7349320</v>
      </c>
      <c r="Y7" s="47">
        <f>'歳入'!K30</f>
        <v>5031240</v>
      </c>
      <c r="Z7" s="47">
        <f>'歳入'!L30</f>
        <v>5507954</v>
      </c>
      <c r="AA7" s="47">
        <f>'歳入'!M30</f>
        <v>4865072</v>
      </c>
      <c r="AB7" s="47">
        <f>'歳入'!N30</f>
        <v>5270013</v>
      </c>
      <c r="AC7" s="47">
        <f>'歳入'!O30</f>
        <v>5138372</v>
      </c>
      <c r="AD7" s="47">
        <f>'歳入'!P30</f>
        <v>5479105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</row>
    <row r="31" spans="16:30" ht="13.5">
      <c r="P31" t="s">
        <v>151</v>
      </c>
      <c r="Q31">
        <f>'税'!B4</f>
        <v>0</v>
      </c>
      <c r="R31" s="47">
        <f>'税'!D4</f>
        <v>1023843</v>
      </c>
      <c r="S31" s="47">
        <f>'税'!E4</f>
        <v>1002923</v>
      </c>
      <c r="T31" s="47">
        <f>'税'!F4</f>
        <v>949305</v>
      </c>
      <c r="U31" s="47">
        <f>'税'!G4</f>
        <v>796609</v>
      </c>
      <c r="V31" s="47">
        <f>'税'!H4</f>
        <v>766991</v>
      </c>
      <c r="W31" s="47">
        <f>'税'!I4</f>
        <v>727965</v>
      </c>
      <c r="X31" s="47">
        <f>'税'!J4</f>
        <v>752446</v>
      </c>
      <c r="Y31" s="47">
        <f>'税'!K4</f>
        <v>680132</v>
      </c>
      <c r="Z31" s="47">
        <f>'税'!L4</f>
        <v>581507</v>
      </c>
      <c r="AA31" s="47">
        <f>'税'!M4</f>
        <v>560036</v>
      </c>
      <c r="AB31" s="47">
        <f>'税'!N4</f>
        <v>561489</v>
      </c>
      <c r="AC31" s="47">
        <f>'税'!O4</f>
        <v>558591</v>
      </c>
      <c r="AD31" s="47">
        <f>'税'!P4</f>
        <v>501279</v>
      </c>
    </row>
    <row r="32" spans="16:30" ht="13.5">
      <c r="P32" t="s">
        <v>152</v>
      </c>
      <c r="Q32">
        <f>'税'!B9</f>
        <v>0</v>
      </c>
      <c r="R32" s="47">
        <f>'税'!D9</f>
        <v>581931</v>
      </c>
      <c r="S32" s="47">
        <f>'税'!E9</f>
        <v>795633</v>
      </c>
      <c r="T32" s="47">
        <f>'税'!F9</f>
        <v>817872</v>
      </c>
      <c r="U32" s="47">
        <f>'税'!G9</f>
        <v>827051</v>
      </c>
      <c r="V32" s="47">
        <f>'税'!H9</f>
        <v>846744</v>
      </c>
      <c r="W32" s="47">
        <f>'税'!I9</f>
        <v>830845</v>
      </c>
      <c r="X32" s="47">
        <f>'税'!J9</f>
        <v>796199</v>
      </c>
      <c r="Y32" s="47">
        <f>'税'!K9</f>
        <v>830896</v>
      </c>
      <c r="Z32" s="47">
        <f>'税'!L9</f>
        <v>833009</v>
      </c>
      <c r="AA32" s="47">
        <f>'税'!M9</f>
        <v>787469</v>
      </c>
      <c r="AB32" s="47">
        <f>'税'!N9</f>
        <v>779468</v>
      </c>
      <c r="AC32" s="47">
        <f>'税'!O9</f>
        <v>781103</v>
      </c>
      <c r="AD32" s="47">
        <f>'税'!P9</f>
        <v>750152</v>
      </c>
    </row>
    <row r="33" spans="16:30" ht="13.5">
      <c r="P33" t="s">
        <v>153</v>
      </c>
      <c r="Q33">
        <f>'税'!B12</f>
        <v>0</v>
      </c>
      <c r="R33" s="47">
        <f>'税'!D12</f>
        <v>57433</v>
      </c>
      <c r="S33" s="47">
        <f>'税'!E12</f>
        <v>56342</v>
      </c>
      <c r="T33" s="47">
        <f>'税'!F12</f>
        <v>56518</v>
      </c>
      <c r="U33" s="47">
        <f>'税'!G12</f>
        <v>57747</v>
      </c>
      <c r="V33" s="47">
        <f>'税'!H12</f>
        <v>56964</v>
      </c>
      <c r="W33" s="47">
        <f>'税'!I12</f>
        <v>56079</v>
      </c>
      <c r="X33" s="47">
        <f>'税'!J12</f>
        <v>65673</v>
      </c>
      <c r="Y33" s="47">
        <f>'税'!K12</f>
        <v>63348</v>
      </c>
      <c r="Z33" s="47">
        <f>'税'!L12</f>
        <v>68401</v>
      </c>
      <c r="AA33" s="47">
        <f>'税'!M12</f>
        <v>67173</v>
      </c>
      <c r="AB33" s="47">
        <f>'税'!N12</f>
        <v>64955</v>
      </c>
      <c r="AC33" s="47">
        <f>'税'!O12</f>
        <v>61479</v>
      </c>
      <c r="AD33" s="47">
        <f>'税'!P12</f>
        <v>61080</v>
      </c>
    </row>
    <row r="34" spans="16:30" ht="13.5">
      <c r="P34" t="s">
        <v>150</v>
      </c>
      <c r="Q34">
        <f>'税'!B22</f>
        <v>0</v>
      </c>
      <c r="R34" s="47">
        <f>'税'!D22</f>
        <v>1769902</v>
      </c>
      <c r="S34" s="47">
        <f>'税'!E22</f>
        <v>1970693</v>
      </c>
      <c r="T34" s="47">
        <f>'税'!F22</f>
        <v>1939989</v>
      </c>
      <c r="U34" s="47">
        <f>'税'!G22</f>
        <v>1794800</v>
      </c>
      <c r="V34" s="47">
        <f>'税'!H22</f>
        <v>1786964</v>
      </c>
      <c r="W34" s="47">
        <f>'税'!I22</f>
        <v>1735689</v>
      </c>
      <c r="X34" s="47">
        <f>'税'!J22</f>
        <v>1725682</v>
      </c>
      <c r="Y34" s="47">
        <f>'税'!K22</f>
        <v>1690183</v>
      </c>
      <c r="Z34" s="47">
        <f>'税'!L22</f>
        <v>1597286</v>
      </c>
      <c r="AA34" s="47">
        <f>'税'!M22</f>
        <v>1524293</v>
      </c>
      <c r="AB34" s="47">
        <f>'税'!N22</f>
        <v>1516136</v>
      </c>
      <c r="AC34" s="47">
        <f>'税'!O22</f>
        <v>1511468</v>
      </c>
      <c r="AD34" s="47">
        <f>'税'!P22</f>
        <v>1419292</v>
      </c>
    </row>
    <row r="39" spans="13:30" ht="13.5">
      <c r="M39" s="39" t="str">
        <f>'財政指標'!$M$1</f>
        <v>葛生町</v>
      </c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</row>
    <row r="40" spans="16:30" ht="13.5">
      <c r="P40" t="s">
        <v>156</v>
      </c>
      <c r="Q40">
        <f>'歳出（性質別）'!B4</f>
        <v>0</v>
      </c>
      <c r="R40" s="47">
        <f>'歳出（性質別）'!D4</f>
        <v>1268568</v>
      </c>
      <c r="S40" s="47">
        <f>'歳出（性質別）'!E4</f>
        <v>1330830</v>
      </c>
      <c r="T40" s="47">
        <f>'歳出（性質別）'!F4</f>
        <v>1384055</v>
      </c>
      <c r="U40" s="47">
        <f>'歳出（性質別）'!G4</f>
        <v>1395500</v>
      </c>
      <c r="V40" s="47">
        <f>'歳出（性質別）'!H4</f>
        <v>1373229</v>
      </c>
      <c r="W40" s="47">
        <f>'歳出（性質別）'!I4</f>
        <v>1403485</v>
      </c>
      <c r="X40" s="47">
        <f>'歳出（性質別）'!J4</f>
        <v>1422081</v>
      </c>
      <c r="Y40" s="47">
        <f>'歳出（性質別）'!K4</f>
        <v>1359572</v>
      </c>
      <c r="Z40" s="47">
        <f>'歳出（性質別）'!L4</f>
        <v>1311919</v>
      </c>
      <c r="AA40" s="47">
        <f>'歳出（性質別）'!M4</f>
        <v>1247979</v>
      </c>
      <c r="AB40" s="47">
        <f>'歳出（性質別）'!N4</f>
        <v>1238397</v>
      </c>
      <c r="AC40" s="47">
        <f>'歳出（性質別）'!O4</f>
        <v>1248964</v>
      </c>
      <c r="AD40" s="47">
        <f>'歳出（性質別）'!P4</f>
        <v>1205842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28524</v>
      </c>
      <c r="S41" s="47">
        <f>'歳出（性質別）'!E6</f>
        <v>35751</v>
      </c>
      <c r="T41" s="47">
        <f>'歳出（性質別）'!F6</f>
        <v>38515</v>
      </c>
      <c r="U41" s="47">
        <f>'歳出（性質別）'!G6</f>
        <v>38285</v>
      </c>
      <c r="V41" s="47">
        <f>'歳出（性質別）'!H6</f>
        <v>38530</v>
      </c>
      <c r="W41" s="47">
        <f>'歳出（性質別）'!I6</f>
        <v>42494</v>
      </c>
      <c r="X41" s="47">
        <f>'歳出（性質別）'!J6</f>
        <v>50176</v>
      </c>
      <c r="Y41" s="47">
        <f>'歳出（性質別）'!K6</f>
        <v>50790</v>
      </c>
      <c r="Z41" s="47">
        <f>'歳出（性質別）'!L6</f>
        <v>52360</v>
      </c>
      <c r="AA41" s="47">
        <f>'歳出（性質別）'!M6</f>
        <v>60834</v>
      </c>
      <c r="AB41" s="47">
        <f>'歳出（性質別）'!N6</f>
        <v>77043</v>
      </c>
      <c r="AC41" s="47">
        <f>'歳出（性質別）'!O6</f>
        <v>112806</v>
      </c>
      <c r="AD41" s="47">
        <f>'歳出（性質別）'!P6</f>
        <v>193115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348304</v>
      </c>
      <c r="S42" s="47">
        <f>'歳出（性質別）'!E7</f>
        <v>355337</v>
      </c>
      <c r="T42" s="47">
        <f>'歳出（性質別）'!F7</f>
        <v>351192</v>
      </c>
      <c r="U42" s="47">
        <f>'歳出（性質別）'!G7</f>
        <v>366026</v>
      </c>
      <c r="V42" s="47">
        <f>'歳出（性質別）'!H7</f>
        <v>407305</v>
      </c>
      <c r="W42" s="47">
        <f>'歳出（性質別）'!I7</f>
        <v>449972</v>
      </c>
      <c r="X42" s="47">
        <f>'歳出（性質別）'!J7</f>
        <v>504946</v>
      </c>
      <c r="Y42" s="47">
        <f>'歳出（性質別）'!K7</f>
        <v>621865</v>
      </c>
      <c r="Z42" s="47">
        <f>'歳出（性質別）'!L7</f>
        <v>847722</v>
      </c>
      <c r="AA42" s="47">
        <f>'歳出（性質別）'!M7</f>
        <v>803795</v>
      </c>
      <c r="AB42" s="47">
        <f>'歳出（性質別）'!N7</f>
        <v>726963</v>
      </c>
      <c r="AC42" s="47">
        <f>'歳出（性質別）'!O7</f>
        <v>732047</v>
      </c>
      <c r="AD42" s="47">
        <f>'歳出（性質別）'!P7</f>
        <v>692335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423801</v>
      </c>
      <c r="S43" s="47">
        <f>'歳出（性質別）'!E10</f>
        <v>477685</v>
      </c>
      <c r="T43" s="47">
        <f>'歳出（性質別）'!F10</f>
        <v>603575</v>
      </c>
      <c r="U43" s="47">
        <f>'歳出（性質別）'!G10</f>
        <v>605266</v>
      </c>
      <c r="V43" s="47">
        <f>'歳出（性質別）'!H10</f>
        <v>620919</v>
      </c>
      <c r="W43" s="47">
        <f>'歳出（性質別）'!I10</f>
        <v>653022</v>
      </c>
      <c r="X43" s="47">
        <f>'歳出（性質別）'!J10</f>
        <v>667226</v>
      </c>
      <c r="Y43" s="47">
        <f>'歳出（性質別）'!K10</f>
        <v>782236</v>
      </c>
      <c r="Z43" s="47">
        <f>'歳出（性質別）'!L10</f>
        <v>767739</v>
      </c>
      <c r="AA43" s="47">
        <f>'歳出（性質別）'!M10</f>
        <v>573143</v>
      </c>
      <c r="AB43" s="47">
        <f>'歳出（性質別）'!N10</f>
        <v>595834</v>
      </c>
      <c r="AC43" s="47">
        <f>'歳出（性質別）'!O10</f>
        <v>607535</v>
      </c>
      <c r="AD43" s="47">
        <f>'歳出（性質別）'!P10</f>
        <v>623500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47393</v>
      </c>
      <c r="S44" s="47">
        <f>'歳出（性質別）'!E11</f>
        <v>50002</v>
      </c>
      <c r="T44" s="47">
        <f>'歳出（性質別）'!F11</f>
        <v>47901</v>
      </c>
      <c r="U44" s="47">
        <f>'歳出（性質別）'!G11</f>
        <v>54662</v>
      </c>
      <c r="V44" s="47">
        <f>'歳出（性質別）'!H11</f>
        <v>47661</v>
      </c>
      <c r="W44" s="47">
        <f>'歳出（性質別）'!I11</f>
        <v>47682</v>
      </c>
      <c r="X44" s="47">
        <f>'歳出（性質別）'!J11</f>
        <v>51480</v>
      </c>
      <c r="Y44" s="47">
        <f>'歳出（性質別）'!K11</f>
        <v>30730</v>
      </c>
      <c r="Z44" s="47">
        <f>'歳出（性質別）'!L11</f>
        <v>25738</v>
      </c>
      <c r="AA44" s="47">
        <f>'歳出（性質別）'!M11</f>
        <v>31196</v>
      </c>
      <c r="AB44" s="47">
        <f>'歳出（性質別）'!N11</f>
        <v>37948</v>
      </c>
      <c r="AC44" s="47">
        <f>'歳出（性質別）'!O11</f>
        <v>39520</v>
      </c>
      <c r="AD44" s="47">
        <f>'歳出（性質別）'!P11</f>
        <v>32177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46033</v>
      </c>
      <c r="S45" s="47">
        <f>'歳出（性質別）'!E16</f>
        <v>115392</v>
      </c>
      <c r="T45" s="47">
        <f>'歳出（性質別）'!F16</f>
        <v>189451</v>
      </c>
      <c r="U45" s="47">
        <f>'歳出（性質別）'!G16</f>
        <v>227179</v>
      </c>
      <c r="V45" s="47">
        <f>'歳出（性質別）'!H16</f>
        <v>97081</v>
      </c>
      <c r="W45" s="47">
        <f>'歳出（性質別）'!I16</f>
        <v>67814</v>
      </c>
      <c r="X45" s="47">
        <f>'歳出（性質別）'!J16</f>
        <v>88303</v>
      </c>
      <c r="Y45" s="47">
        <f>'歳出（性質別）'!K16</f>
        <v>94394</v>
      </c>
      <c r="Z45" s="47">
        <f>'歳出（性質別）'!L16</f>
        <v>90878</v>
      </c>
      <c r="AA45" s="47">
        <f>'歳出（性質別）'!M16</f>
        <v>137429</v>
      </c>
      <c r="AB45" s="47">
        <f>'歳出（性質別）'!N16</f>
        <v>101916</v>
      </c>
      <c r="AC45" s="47">
        <f>'歳出（性質別）'!O16</f>
        <v>99247</v>
      </c>
      <c r="AD45" s="47">
        <f>'歳出（性質別）'!P16</f>
        <v>103448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795533</v>
      </c>
      <c r="S46" s="47">
        <f>'歳出（性質別）'!E18</f>
        <v>1641550</v>
      </c>
      <c r="T46" s="47">
        <f>'歳出（性質別）'!F18</f>
        <v>1435244</v>
      </c>
      <c r="U46" s="47">
        <f>'歳出（性質別）'!G18</f>
        <v>1018813</v>
      </c>
      <c r="V46" s="47">
        <f>'歳出（性質別）'!H18</f>
        <v>1622605</v>
      </c>
      <c r="W46" s="47">
        <f>'歳出（性質別）'!I18</f>
        <v>782485</v>
      </c>
      <c r="X46" s="47">
        <f>'歳出（性質別）'!J18</f>
        <v>2820098</v>
      </c>
      <c r="Y46" s="47">
        <f>'歳出（性質別）'!K18</f>
        <v>562131</v>
      </c>
      <c r="Z46" s="47">
        <f>'歳出（性質別）'!L18</f>
        <v>922140</v>
      </c>
      <c r="AA46" s="47">
        <f>'歳出（性質別）'!M18</f>
        <v>649591</v>
      </c>
      <c r="AB46" s="47">
        <f>'歳出（性質別）'!N18</f>
        <v>898681</v>
      </c>
      <c r="AC46" s="47">
        <f>'歳出（性質別）'!O18</f>
        <v>852916</v>
      </c>
      <c r="AD46" s="47">
        <f>'歳出（性質別）'!P18</f>
        <v>1017328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4018168</v>
      </c>
      <c r="S47" s="47">
        <f>'歳出（性質別）'!E23</f>
        <v>5008264</v>
      </c>
      <c r="T47" s="47">
        <f>'歳出（性質別）'!F23</f>
        <v>5371288</v>
      </c>
      <c r="U47" s="47">
        <f>'歳出（性質別）'!G23</f>
        <v>4704989</v>
      </c>
      <c r="V47" s="47">
        <f>'歳出（性質別）'!H23</f>
        <v>5302645</v>
      </c>
      <c r="W47" s="47">
        <f>'歳出（性質別）'!I23</f>
        <v>4525985</v>
      </c>
      <c r="X47" s="47">
        <f>'歳出（性質別）'!J23</f>
        <v>7152575</v>
      </c>
      <c r="Y47" s="47">
        <f>'歳出（性質別）'!K23</f>
        <v>4568033</v>
      </c>
      <c r="Z47" s="47">
        <f>'歳出（性質別）'!L23</f>
        <v>5212559</v>
      </c>
      <c r="AA47" s="47">
        <f>'歳出（性質別）'!M23</f>
        <v>4562009</v>
      </c>
      <c r="AB47" s="47">
        <f>'歳出（性質別）'!N23</f>
        <v>4962326</v>
      </c>
      <c r="AC47" s="47">
        <f>'歳出（性質別）'!O23</f>
        <v>4792303</v>
      </c>
      <c r="AD47" s="47">
        <f>'歳出（性質別）'!P23</f>
        <v>5143055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835517</v>
      </c>
      <c r="S55" s="47">
        <f>'歳出（目的別）'!E5</f>
        <v>744361</v>
      </c>
      <c r="T55" s="47">
        <f>'歳出（目的別）'!F5</f>
        <v>935612</v>
      </c>
      <c r="U55" s="47">
        <f>'歳出（目的別）'!G5</f>
        <v>818569</v>
      </c>
      <c r="V55" s="47">
        <f>'歳出（目的別）'!H5</f>
        <v>1322172</v>
      </c>
      <c r="W55" s="47">
        <f>'歳出（目的別）'!I5</f>
        <v>1310838</v>
      </c>
      <c r="X55" s="47">
        <f>'歳出（目的別）'!J5</f>
        <v>3838000</v>
      </c>
      <c r="Y55" s="47">
        <f>'歳出（目的別）'!K5</f>
        <v>759260</v>
      </c>
      <c r="Z55" s="47">
        <f>'歳出（目的別）'!L5</f>
        <v>708243</v>
      </c>
      <c r="AA55" s="47">
        <f>'歳出（目的別）'!M5</f>
        <v>620599</v>
      </c>
      <c r="AB55" s="47">
        <f>'歳出（目的別）'!N5</f>
        <v>856024</v>
      </c>
      <c r="AC55" s="47">
        <f>'歳出（目的別）'!O5</f>
        <v>797587</v>
      </c>
      <c r="AD55" s="47">
        <f>'歳出（目的別）'!P5</f>
        <v>774506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510577</v>
      </c>
      <c r="S56" s="47">
        <f>'歳出（目的別）'!E6</f>
        <v>639550</v>
      </c>
      <c r="T56" s="47">
        <f>'歳出（目的別）'!F6</f>
        <v>761592</v>
      </c>
      <c r="U56" s="47">
        <f>'歳出（目的別）'!G6</f>
        <v>709221</v>
      </c>
      <c r="V56" s="47">
        <f>'歳出（目的別）'!H6</f>
        <v>758600</v>
      </c>
      <c r="W56" s="47">
        <f>'歳出（目的別）'!I6</f>
        <v>747499</v>
      </c>
      <c r="X56" s="47">
        <f>'歳出（目的別）'!J6</f>
        <v>780091</v>
      </c>
      <c r="Y56" s="47">
        <f>'歳出（目的別）'!K6</f>
        <v>866431</v>
      </c>
      <c r="Z56" s="47">
        <f>'歳出（目的別）'!L6</f>
        <v>1028013</v>
      </c>
      <c r="AA56" s="47">
        <f>'歳出（目的別）'!M6</f>
        <v>745534</v>
      </c>
      <c r="AB56" s="47">
        <f>'歳出（目的別）'!N6</f>
        <v>743229</v>
      </c>
      <c r="AC56" s="47">
        <f>'歳出（目的別）'!O6</f>
        <v>731926</v>
      </c>
      <c r="AD56" s="47">
        <f>'歳出（目的別）'!P6</f>
        <v>1280658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328256</v>
      </c>
      <c r="S57" s="47">
        <f>'歳出（目的別）'!E7</f>
        <v>474268</v>
      </c>
      <c r="T57" s="47">
        <f>'歳出（目的別）'!F7</f>
        <v>728294</v>
      </c>
      <c r="U57" s="47">
        <f>'歳出（目的別）'!G7</f>
        <v>582770</v>
      </c>
      <c r="V57" s="47">
        <f>'歳出（目的別）'!H7</f>
        <v>584942</v>
      </c>
      <c r="W57" s="47">
        <f>'歳出（目的別）'!I7</f>
        <v>524563</v>
      </c>
      <c r="X57" s="47">
        <f>'歳出（目的別）'!J7</f>
        <v>551251</v>
      </c>
      <c r="Y57" s="47">
        <f>'歳出（目的別）'!K7</f>
        <v>585624</v>
      </c>
      <c r="Z57" s="47">
        <f>'歳出（目的別）'!L7</f>
        <v>624182</v>
      </c>
      <c r="AA57" s="47">
        <f>'歳出（目的別）'!M7</f>
        <v>605555</v>
      </c>
      <c r="AB57" s="47">
        <f>'歳出（目的別）'!N7</f>
        <v>578550</v>
      </c>
      <c r="AC57" s="47">
        <f>'歳出（目的別）'!O7</f>
        <v>581655</v>
      </c>
      <c r="AD57" s="47">
        <f>'歳出（目的別）'!P7</f>
        <v>781228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235575</v>
      </c>
      <c r="S58" s="47">
        <f>'歳出（目的別）'!E9</f>
        <v>405218</v>
      </c>
      <c r="T58" s="47">
        <f>'歳出（目的別）'!F9</f>
        <v>550426</v>
      </c>
      <c r="U58" s="47">
        <f>'歳出（目的別）'!G9</f>
        <v>429433</v>
      </c>
      <c r="V58" s="47">
        <f>'歳出（目的別）'!H9</f>
        <v>594194</v>
      </c>
      <c r="W58" s="47">
        <f>'歳出（目的別）'!I9</f>
        <v>156797</v>
      </c>
      <c r="X58" s="47">
        <f>'歳出（目的別）'!J9</f>
        <v>181821</v>
      </c>
      <c r="Y58" s="47">
        <f>'歳出（目的別）'!K9</f>
        <v>138938</v>
      </c>
      <c r="Z58" s="47">
        <f>'歳出（目的別）'!L9</f>
        <v>305889</v>
      </c>
      <c r="AA58" s="47">
        <f>'歳出（目的別）'!M9</f>
        <v>245393</v>
      </c>
      <c r="AB58" s="47">
        <f>'歳出（目的別）'!N9</f>
        <v>139554</v>
      </c>
      <c r="AC58" s="47">
        <f>'歳出（目的別）'!O9</f>
        <v>98436</v>
      </c>
      <c r="AD58" s="47">
        <f>'歳出（目的別）'!P9</f>
        <v>142482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62049</v>
      </c>
      <c r="S59" s="47">
        <f>'歳出（目的別）'!E10</f>
        <v>69201</v>
      </c>
      <c r="T59" s="47">
        <f>'歳出（目的別）'!F10</f>
        <v>63748</v>
      </c>
      <c r="U59" s="47">
        <f>'歳出（目的別）'!G10</f>
        <v>43443</v>
      </c>
      <c r="V59" s="47">
        <f>'歳出（目的別）'!H10</f>
        <v>49368</v>
      </c>
      <c r="W59" s="47">
        <f>'歳出（目的別）'!I10</f>
        <v>48218</v>
      </c>
      <c r="X59" s="47">
        <f>'歳出（目的別）'!J10</f>
        <v>47924</v>
      </c>
      <c r="Y59" s="47">
        <f>'歳出（目的別）'!K10</f>
        <v>58523</v>
      </c>
      <c r="Z59" s="47">
        <f>'歳出（目的別）'!L10</f>
        <v>69695</v>
      </c>
      <c r="AA59" s="47">
        <f>'歳出（目的別）'!M10</f>
        <v>88799</v>
      </c>
      <c r="AB59" s="47">
        <f>'歳出（目的別）'!N10</f>
        <v>78043</v>
      </c>
      <c r="AC59" s="47">
        <f>'歳出（目的別）'!O10</f>
        <v>63405</v>
      </c>
      <c r="AD59" s="47">
        <f>'歳出（目的別）'!P10</f>
        <v>54152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687427</v>
      </c>
      <c r="S60" s="47">
        <f>'歳出（目的別）'!E11</f>
        <v>1044903</v>
      </c>
      <c r="T60" s="47">
        <f>'歳出（目的別）'!F11</f>
        <v>797125</v>
      </c>
      <c r="U60" s="47">
        <f>'歳出（目的別）'!G11</f>
        <v>736516</v>
      </c>
      <c r="V60" s="47">
        <f>'歳出（目的別）'!H11</f>
        <v>538124</v>
      </c>
      <c r="W60" s="47">
        <f>'歳出（目的別）'!I11</f>
        <v>299315</v>
      </c>
      <c r="X60" s="47">
        <f>'歳出（目的別）'!J11</f>
        <v>303428</v>
      </c>
      <c r="Y60" s="47">
        <f>'歳出（目的別）'!K11</f>
        <v>405223</v>
      </c>
      <c r="Z60" s="47">
        <f>'歳出（目的別）'!L11</f>
        <v>509490</v>
      </c>
      <c r="AA60" s="47">
        <f>'歳出（目的別）'!M11</f>
        <v>592410</v>
      </c>
      <c r="AB60" s="47">
        <f>'歳出（目的別）'!N11</f>
        <v>569518</v>
      </c>
      <c r="AC60" s="47">
        <f>'歳出（目的別）'!O11</f>
        <v>434635</v>
      </c>
      <c r="AD60" s="47">
        <f>'歳出（目的別）'!P11</f>
        <v>321215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564167</v>
      </c>
      <c r="S61" s="47">
        <f>'歳出（目的別）'!E13</f>
        <v>907291</v>
      </c>
      <c r="T61" s="47">
        <f>'歳出（目的別）'!F13</f>
        <v>799641</v>
      </c>
      <c r="U61" s="47">
        <f>'歳出（目的別）'!G13</f>
        <v>689509</v>
      </c>
      <c r="V61" s="47">
        <f>'歳出（目的別）'!H13</f>
        <v>570288</v>
      </c>
      <c r="W61" s="47">
        <f>'歳出（目的別）'!I13</f>
        <v>643401</v>
      </c>
      <c r="X61" s="47">
        <f>'歳出（目的別）'!J13</f>
        <v>636412</v>
      </c>
      <c r="Y61" s="47">
        <f>'歳出（目的別）'!K13</f>
        <v>756042</v>
      </c>
      <c r="Z61" s="47">
        <f>'歳出（目的別）'!L13</f>
        <v>824682</v>
      </c>
      <c r="AA61" s="47">
        <f>'歳出（目的別）'!M13</f>
        <v>597592</v>
      </c>
      <c r="AB61" s="47">
        <f>'歳出（目的別）'!N13</f>
        <v>774153</v>
      </c>
      <c r="AC61" s="47">
        <f>'歳出（目的別）'!O13</f>
        <v>984859</v>
      </c>
      <c r="AD61" s="47">
        <f>'歳出（目的別）'!P13</f>
        <v>806999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348312</v>
      </c>
      <c r="S62" s="47">
        <f>'歳出（目的別）'!E15</f>
        <v>355344</v>
      </c>
      <c r="T62" s="47">
        <f>'歳出（目的別）'!F15</f>
        <v>351270</v>
      </c>
      <c r="U62" s="47">
        <f>'歳出（目的別）'!G15</f>
        <v>366107</v>
      </c>
      <c r="V62" s="47">
        <f>'歳出（目的別）'!H15</f>
        <v>407310</v>
      </c>
      <c r="W62" s="47">
        <f>'歳出（目的別）'!I15</f>
        <v>449973</v>
      </c>
      <c r="X62" s="47">
        <f>'歳出（目的別）'!J15</f>
        <v>504946</v>
      </c>
      <c r="Y62" s="47">
        <f>'歳出（目的別）'!K15</f>
        <v>621865</v>
      </c>
      <c r="Z62" s="47">
        <f>'歳出（目的別）'!L15</f>
        <v>847722</v>
      </c>
      <c r="AA62" s="47">
        <f>'歳出（目的別）'!M15</f>
        <v>803795</v>
      </c>
      <c r="AB62" s="47">
        <f>'歳出（目的別）'!N15</f>
        <v>726963</v>
      </c>
      <c r="AC62" s="47">
        <f>'歳出（目的別）'!O15</f>
        <v>732047</v>
      </c>
      <c r="AD62" s="47">
        <f>'歳出（目的別）'!P15</f>
        <v>692335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4018168</v>
      </c>
      <c r="S63" s="47">
        <f>'歳出（目的別）'!E19</f>
        <v>5008264</v>
      </c>
      <c r="T63" s="47">
        <f>'歳出（目的別）'!F19</f>
        <v>5371288</v>
      </c>
      <c r="U63" s="47">
        <f>'歳出（目的別）'!G19</f>
        <v>4704989</v>
      </c>
      <c r="V63" s="47">
        <f>'歳出（目的別）'!H19</f>
        <v>5302645</v>
      </c>
      <c r="W63" s="47">
        <f>'歳出（目的別）'!I19</f>
        <v>4525985</v>
      </c>
      <c r="X63" s="47">
        <f>'歳出（目的別）'!J19</f>
        <v>7152575</v>
      </c>
      <c r="Y63" s="47">
        <f>'歳出（目的別）'!K19</f>
        <v>4568033</v>
      </c>
      <c r="Z63" s="47">
        <f>'歳出（目的別）'!L19</f>
        <v>5212559</v>
      </c>
      <c r="AA63" s="47">
        <f>'歳出（目的別）'!M19</f>
        <v>4562009</v>
      </c>
      <c r="AB63" s="47">
        <f>'歳出（目的別）'!N19</f>
        <v>4962326</v>
      </c>
      <c r="AC63" s="47">
        <f>'歳出（目的別）'!O19</f>
        <v>4792303</v>
      </c>
      <c r="AD63" s="47">
        <f>'歳出（目的別）'!P19</f>
        <v>5143055</v>
      </c>
    </row>
    <row r="77" spans="13:30" ht="13.5">
      <c r="M77" t="str">
        <f>'財政指標'!$M$1</f>
        <v>葛生町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156055</v>
      </c>
      <c r="S78" s="47">
        <f>'歳出（性質別）'!E19</f>
        <v>540843</v>
      </c>
      <c r="T78" s="47">
        <f>'歳出（性質別）'!F19</f>
        <v>508414</v>
      </c>
      <c r="U78" s="47">
        <f>'歳出（性質別）'!G19</f>
        <v>327524</v>
      </c>
      <c r="V78" s="47">
        <f>'歳出（性質別）'!H19</f>
        <v>371468</v>
      </c>
      <c r="W78" s="47">
        <f>'歳出（性質別）'!I19</f>
        <v>19709</v>
      </c>
      <c r="X78" s="47">
        <f>'歳出（性質別）'!J19</f>
        <v>7432</v>
      </c>
      <c r="Y78" s="47">
        <f>'歳出（性質別）'!K19</f>
        <v>49197</v>
      </c>
      <c r="Z78" s="47">
        <f>'歳出（性質別）'!L19</f>
        <v>575249</v>
      </c>
      <c r="AA78" s="47">
        <f>'歳出（性質別）'!M19</f>
        <v>413918</v>
      </c>
      <c r="AB78" s="47">
        <f>'歳出（性質別）'!N19</f>
        <v>446018</v>
      </c>
      <c r="AC78" s="47">
        <f>'歳出（性質別）'!O19</f>
        <v>265964</v>
      </c>
      <c r="AD78" s="47">
        <f>'歳出（性質別）'!P19</f>
        <v>447026</v>
      </c>
    </row>
    <row r="79" spans="13:30" ht="13.5">
      <c r="M79" s="39" t="str">
        <f>'財政指標'!$M$1</f>
        <v>葛生町</v>
      </c>
      <c r="P79" t="s">
        <v>173</v>
      </c>
      <c r="Q79">
        <f>'歳出（性質別）'!B20</f>
        <v>0</v>
      </c>
      <c r="R79" s="47">
        <f>'歳出（性質別）'!D20</f>
        <v>636571</v>
      </c>
      <c r="S79" s="47">
        <f>'歳出（性質別）'!E20</f>
        <v>1096507</v>
      </c>
      <c r="T79" s="47">
        <f>'歳出（性質別）'!F20</f>
        <v>920000</v>
      </c>
      <c r="U79" s="47">
        <f>'歳出（性質別）'!G20</f>
        <v>685249</v>
      </c>
      <c r="V79" s="47">
        <f>'歳出（性質別）'!H20</f>
        <v>1237709</v>
      </c>
      <c r="W79" s="47">
        <f>'歳出（性質別）'!I20</f>
        <v>757974</v>
      </c>
      <c r="X79" s="47">
        <f>'歳出（性質別）'!J20</f>
        <v>2808372</v>
      </c>
      <c r="Y79" s="47">
        <f>'歳出（性質別）'!K20</f>
        <v>510125</v>
      </c>
      <c r="Z79" s="47">
        <f>'歳出（性質別）'!L20</f>
        <v>343558</v>
      </c>
      <c r="AA79" s="47">
        <f>'歳出（性質別）'!M20</f>
        <v>233635</v>
      </c>
      <c r="AB79" s="47">
        <f>'歳出（性質別）'!N20</f>
        <v>447902</v>
      </c>
      <c r="AC79" s="47">
        <f>'歳出（性質別）'!O20</f>
        <v>586127</v>
      </c>
      <c r="AD79" s="47">
        <f>'歳出（性質別）'!P20</f>
        <v>570071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4018168</v>
      </c>
      <c r="S94" s="47">
        <f>'財政指標'!F6</f>
        <v>5008264</v>
      </c>
      <c r="T94" s="47">
        <f>'財政指標'!G6</f>
        <v>5371288</v>
      </c>
      <c r="U94" s="47">
        <f>'財政指標'!H6</f>
        <v>4704989</v>
      </c>
      <c r="V94" s="47">
        <f>'財政指標'!I6</f>
        <v>5302645</v>
      </c>
      <c r="W94" s="47">
        <f>'財政指標'!J6</f>
        <v>4525985</v>
      </c>
      <c r="X94" s="47">
        <f>'財政指標'!K6</f>
        <v>7152575</v>
      </c>
      <c r="Y94" s="47">
        <f>'財政指標'!L6</f>
        <v>4568033</v>
      </c>
      <c r="Z94" s="47">
        <f>'財政指標'!M6</f>
        <v>5212559</v>
      </c>
      <c r="AA94" s="47">
        <f>'財政指標'!N6</f>
        <v>4562009</v>
      </c>
      <c r="AB94" s="47">
        <f>'財政指標'!O6</f>
        <v>4962326</v>
      </c>
      <c r="AC94" s="47">
        <f>'財政指標'!P6</f>
        <v>4792303</v>
      </c>
      <c r="AD94" s="47">
        <f>'財政指標'!Q6</f>
        <v>5143055</v>
      </c>
    </row>
    <row r="95" spans="16:30" ht="13.5">
      <c r="P95" t="s">
        <v>155</v>
      </c>
      <c r="Q95">
        <f>'財政指標'!B29</f>
        <v>0</v>
      </c>
      <c r="R95" s="47">
        <f>'財政指標'!E29</f>
        <v>2065497</v>
      </c>
      <c r="S95" s="47">
        <f>'財政指標'!F29</f>
        <v>2325711</v>
      </c>
      <c r="T95" s="47">
        <f>'財政指標'!G29</f>
        <v>2773611</v>
      </c>
      <c r="U95" s="47">
        <f>'財政指標'!H29</f>
        <v>3044258</v>
      </c>
      <c r="V95" s="47">
        <f>'財政指標'!I29</f>
        <v>3658513</v>
      </c>
      <c r="W95" s="47">
        <f>'財政指標'!J29</f>
        <v>3928714</v>
      </c>
      <c r="X95" s="47">
        <f>'財政指標'!K29</f>
        <v>5762924</v>
      </c>
      <c r="Y95" s="47">
        <f>'財政指標'!L29</f>
        <v>5509049</v>
      </c>
      <c r="Z95" s="47">
        <f>'財政指標'!M29</f>
        <v>5241903</v>
      </c>
      <c r="AA95" s="47">
        <f>'財政指標'!N29</f>
        <v>4756123</v>
      </c>
      <c r="AB95" s="47">
        <f>'財政指標'!O29</f>
        <v>4302344</v>
      </c>
      <c r="AC95" s="47">
        <f>'財政指標'!P29</f>
        <v>4021253</v>
      </c>
      <c r="AD95" s="47">
        <f>'財政指標'!Q29</f>
        <v>4124928</v>
      </c>
    </row>
  </sheetData>
  <sheetProtection/>
  <printOptions/>
  <pageMargins left="0.7874015748031497" right="0.7874015748031497" top="0.7874015748031497" bottom="0.7874015748031497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2007-02-19T19:40:39Z</cp:lastPrinted>
  <dcterms:created xsi:type="dcterms:W3CDTF">2002-01-04T12:12:41Z</dcterms:created>
  <dcterms:modified xsi:type="dcterms:W3CDTF">2007-09-25T06:23:03Z</dcterms:modified>
  <cp:category/>
  <cp:version/>
  <cp:contentType/>
  <cp:contentStatus/>
</cp:coreProperties>
</file>