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85" windowHeight="325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<sst xmlns="http://schemas.openxmlformats.org/spreadsheetml/2006/main" count="410" uniqueCount="200">
  <si>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</si>
  <si>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</si>
  <si>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</si>
  <si>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</si>
  <si>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</si>
  <si>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</si>
  <si>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</si>
  <si>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</si>
  <si>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</si>
  <si>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</si>
  <si>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</si>
  <si>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</si>
  <si>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</si>
  <si>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</si>
  <si>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</si>
  <si>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</si>
  <si>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</si>
  <si>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</si>
  <si>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</si>
  <si>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</si>
  <si>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</si>
  <si>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</si>
  <si>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</si>
  <si>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</si>
  <si>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</si>
  <si>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</si>
  <si>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</si>
  <si>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</si>
  <si>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</si>
  <si>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</si>
  <si>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</si>
  <si>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</si>
  <si>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</si>
  <si>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</si>
  <si>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</si>
  <si>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</si>
  <si>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</si>
  <si>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</si>
  <si>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</si>
  <si>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</si>
  <si>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</si>
  <si>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</si>
  <si>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</si>
  <si>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</si>
  <si>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</si>
  <si>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</si>
  <si>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</si>
  <si>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</si>
  <si>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</si>
  <si>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</si>
  <si>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</si>
  <si>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</si>
  <si>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</si>
  <si>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</si>
  <si>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</si>
  <si>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</si>
  <si>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</si>
  <si>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</si>
  <si>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</si>
  <si>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</si>
  <si>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</si>
  <si>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</si>
  <si>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</si>
  <si>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</si>
  <si>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</si>
  <si>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</si>
  <si>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</si>
  <si>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</si>
  <si>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</si>
  <si>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</si>
  <si>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</si>
  <si>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</si>
  <si>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</si>
  <si>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</si>
  <si>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</si>
  <si>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</si>
  <si>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</si>
  <si>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</si>
  <si>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</si>
  <si>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</si>
  <si>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</si>
  <si>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</si>
  <si>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</si>
  <si>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</si>
  <si>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</si>
  <si>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</si>
  <si>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</si>
  <si>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</si>
  <si>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</si>
  <si>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</si>
  <si>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</si>
  <si>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</si>
  <si>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</si>
  <si>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</si>
  <si>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</si>
  <si>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</si>
  <si>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</si>
  <si>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</si>
  <si>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</si>
  <si>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</si>
  <si>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</si>
  <si>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</si>
  <si>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</si>
  <si>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</si>
  <si>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</si>
  <si>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</si>
  <si>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</si>
  <si>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</si>
  <si>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</si>
  <si>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</si>
  <si>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</si>
  <si>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</si>
  <si>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</si>
  <si>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</si>
  <si>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</si>
  <si>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</si>
  <si>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</si>
  <si>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</si>
  <si>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</si>
  <si>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</si>
  <si>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</si>
  <si>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</si>
  <si>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</si>
  <si>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</si>
  <si>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</si>
  <si>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</si>
  <si>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</si>
  <si>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</si>
  <si>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</si>
  <si>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</si>
  <si>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</si>
  <si>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</si>
  <si>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</si>
  <si>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</si>
  <si>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</si>
  <si>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</si>
  <si>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</si>
  <si>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</si>
  <si>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</si>
  <si>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</si>
  <si>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</si>
  <si>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</si>
  <si>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</si>
  <si>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</si>
  <si>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</si>
  <si>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</si>
  <si>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</si>
  <si>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</si>
  <si>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</si>
  <si>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</si>
  <si>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</si>
  <si>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</si>
  <si>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</si>
  <si>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</si>
  <si>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</si>
  <si>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</si>
  <si>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</si>
  <si>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</si>
  <si>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</si>
  <si>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</si>
  <si>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</si>
  <si>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</si>
  <si>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</si>
  <si>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</si>
  <si>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</si>
  <si>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</si>
  <si>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</si>
  <si>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</si>
  <si>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</si>
  <si>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</si>
  <si>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</si>
  <si>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</si>
  <si>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</si>
  <si>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</si>
  <si>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</si>
  <si>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</si>
  <si>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</si>
  <si>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</si>
  <si>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</si>
  <si>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</si>
  <si>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</si>
  <si>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</si>
  <si>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</si>
  <si>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</si>
  <si>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</si>
  <si>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</si>
  <si>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</si>
  <si>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</si>
  <si>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</si>
  <si>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佐野市</t>
  </si>
  <si>
    <t>０１(H13)</t>
  </si>
  <si>
    <t xml:space="preserve"> うち減税補てん債</t>
  </si>
  <si>
    <t xml:space="preserve"> うち臨時財政対策債</t>
  </si>
  <si>
    <t>０２(H14)</t>
  </si>
  <si>
    <t>０３(H15)</t>
  </si>
  <si>
    <t>０４(H16)</t>
  </si>
  <si>
    <t>０４(H16)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</si>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</sst>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25"/>
          <c:w val="0.9965"/>
          <c:h val="0.818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34345882"/>
        <c:axId val="40677483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30553028"/>
        <c:axId val="6541797"/>
      </c:lineChart>
      <c:catAx>
        <c:axId val="34345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77483"/>
        <c:crosses val="autoZero"/>
        <c:auto val="0"/>
        <c:lblOffset val="100"/>
        <c:tickLblSkip val="1"/>
        <c:noMultiLvlLbl val="0"/>
      </c:catAx>
      <c:valAx>
        <c:axId val="40677483"/>
        <c:scaling>
          <c:orientation val="minMax"/>
          <c:max val="4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45882"/>
        <c:crossesAt val="1"/>
        <c:crossBetween val="between"/>
        <c:dispUnits/>
      </c:valAx>
      <c:catAx>
        <c:axId val="30553028"/>
        <c:scaling>
          <c:orientation val="minMax"/>
        </c:scaling>
        <c:axPos val="b"/>
        <c:delete val="1"/>
        <c:majorTickMark val="out"/>
        <c:minorTickMark val="none"/>
        <c:tickLblPos val="nextTo"/>
        <c:crossAx val="6541797"/>
        <c:crosses val="autoZero"/>
        <c:auto val="0"/>
        <c:lblOffset val="100"/>
        <c:tickLblSkip val="1"/>
        <c:noMultiLvlLbl val="0"/>
      </c:catAx>
      <c:valAx>
        <c:axId val="6541797"/>
        <c:scaling>
          <c:orientation val="minMax"/>
          <c:max val="18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530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1"/>
          <c:w val="0.75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85"/>
          <c:w val="0.95025"/>
          <c:h val="0.810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58876174"/>
        <c:axId val="60123519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4240760"/>
        <c:axId val="38166841"/>
      </c:lineChart>
      <c:catAx>
        <c:axId val="58876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3519"/>
        <c:crosses val="autoZero"/>
        <c:auto val="0"/>
        <c:lblOffset val="100"/>
        <c:tickLblSkip val="1"/>
        <c:noMultiLvlLbl val="0"/>
      </c:catAx>
      <c:valAx>
        <c:axId val="60123519"/>
        <c:scaling>
          <c:orientation val="minMax"/>
          <c:max val="18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76174"/>
        <c:crossesAt val="1"/>
        <c:crossBetween val="between"/>
        <c:dispUnits/>
      </c:valAx>
      <c:catAx>
        <c:axId val="4240760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6841"/>
        <c:crosses val="autoZero"/>
        <c:auto val="0"/>
        <c:lblOffset val="100"/>
        <c:tickLblSkip val="1"/>
        <c:noMultiLvlLbl val="0"/>
      </c:catAx>
      <c:valAx>
        <c:axId val="38166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07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1175"/>
          <c:w val="0.8657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78"/>
          <c:w val="0.93375"/>
          <c:h val="0.8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7957250"/>
        <c:axId val="4506387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7957250"/>
        <c:axId val="4506387"/>
      </c:lineChart>
      <c:catAx>
        <c:axId val="795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6387"/>
        <c:crosses val="autoZero"/>
        <c:auto val="0"/>
        <c:lblOffset val="100"/>
        <c:tickLblSkip val="1"/>
        <c:noMultiLvlLbl val="0"/>
      </c:catAx>
      <c:valAx>
        <c:axId val="4506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3175"/>
          <c:w val="0.498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5775"/>
          <c:w val="0.96725"/>
          <c:h val="0.792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40557484"/>
        <c:axId val="29473037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63930742"/>
        <c:axId val="38505767"/>
      </c:lineChart>
      <c:catAx>
        <c:axId val="40557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3037"/>
        <c:crosses val="autoZero"/>
        <c:auto val="0"/>
        <c:lblOffset val="100"/>
        <c:tickLblSkip val="1"/>
        <c:noMultiLvlLbl val="0"/>
      </c:catAx>
      <c:valAx>
        <c:axId val="29473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57484"/>
        <c:crossesAt val="1"/>
        <c:crossBetween val="between"/>
        <c:dispUnits/>
      </c:valAx>
      <c:catAx>
        <c:axId val="63930742"/>
        <c:scaling>
          <c:orientation val="minMax"/>
        </c:scaling>
        <c:axPos val="b"/>
        <c:delete val="1"/>
        <c:majorTickMark val="out"/>
        <c:minorTickMark val="none"/>
        <c:tickLblPos val="nextTo"/>
        <c:crossAx val="38505767"/>
        <c:crosses val="autoZero"/>
        <c:auto val="0"/>
        <c:lblOffset val="100"/>
        <c:tickLblSkip val="1"/>
        <c:noMultiLvlLbl val="0"/>
      </c:catAx>
      <c:valAx>
        <c:axId val="38505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07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"/>
          <c:w val="0.784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56"/>
          <c:w val="0.973"/>
          <c:h val="0.814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11007584"/>
        <c:axId val="31959393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19199082"/>
        <c:axId val="38574011"/>
      </c:lineChart>
      <c:catAx>
        <c:axId val="1100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59393"/>
        <c:crosses val="autoZero"/>
        <c:auto val="0"/>
        <c:lblOffset val="100"/>
        <c:tickLblSkip val="1"/>
        <c:noMultiLvlLbl val="0"/>
      </c:catAx>
      <c:valAx>
        <c:axId val="31959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07584"/>
        <c:crossesAt val="1"/>
        <c:crossBetween val="between"/>
        <c:dispUnits/>
      </c:valAx>
      <c:catAx>
        <c:axId val="19199082"/>
        <c:scaling>
          <c:orientation val="minMax"/>
        </c:scaling>
        <c:axPos val="b"/>
        <c:delete val="1"/>
        <c:majorTickMark val="out"/>
        <c:minorTickMark val="none"/>
        <c:tickLblPos val="nextTo"/>
        <c:crossAx val="38574011"/>
        <c:crosses val="autoZero"/>
        <c:auto val="0"/>
        <c:lblOffset val="100"/>
        <c:tickLblSkip val="1"/>
        <c:noMultiLvlLbl val="0"/>
      </c:catAx>
      <c:valAx>
        <c:axId val="38574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990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6"/>
          <c:y val="0.8905"/>
          <c:w val="0.9717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7"/>
          <c:w val="0.97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11621780"/>
        <c:axId val="37487157"/>
      </c:barChart>
      <c:catAx>
        <c:axId val="11621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7157"/>
        <c:crosses val="autoZero"/>
        <c:auto val="1"/>
        <c:lblOffset val="100"/>
        <c:tickLblSkip val="1"/>
        <c:noMultiLvlLbl val="0"/>
      </c:catAx>
      <c:valAx>
        <c:axId val="37487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1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3175"/>
          <c:w val="0.514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7</xdr:col>
      <xdr:colOff>0</xdr:colOff>
      <xdr:row>37</xdr:row>
      <xdr:rowOff>104775</xdr:rowOff>
    </xdr:to>
    <xdr:graphicFrame>
      <xdr:nvGraphicFramePr>
        <xdr:cNvPr id="1" name="Chart 4"/>
        <xdr:cNvGraphicFramePr/>
      </xdr:nvGraphicFramePr>
      <xdr:xfrm>
        <a:off x="28575" y="219075"/>
        <a:ext cx="48387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47625</xdr:rowOff>
    </xdr:from>
    <xdr:to>
      <xdr:col>13</xdr:col>
      <xdr:colOff>733425</xdr:colOff>
      <xdr:row>37</xdr:row>
      <xdr:rowOff>114300</xdr:rowOff>
    </xdr:to>
    <xdr:graphicFrame>
      <xdr:nvGraphicFramePr>
        <xdr:cNvPr id="2" name="Chart 5"/>
        <xdr:cNvGraphicFramePr/>
      </xdr:nvGraphicFramePr>
      <xdr:xfrm>
        <a:off x="4933950" y="219075"/>
        <a:ext cx="4838700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77</xdr:row>
      <xdr:rowOff>152400</xdr:rowOff>
    </xdr:from>
    <xdr:to>
      <xdr:col>13</xdr:col>
      <xdr:colOff>714375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354050"/>
        <a:ext cx="4772025" cy="609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152400</xdr:rowOff>
    </xdr:from>
    <xdr:to>
      <xdr:col>7</xdr:col>
      <xdr:colOff>28575</xdr:colOff>
      <xdr:row>74</xdr:row>
      <xdr:rowOff>152400</xdr:rowOff>
    </xdr:to>
    <xdr:graphicFrame>
      <xdr:nvGraphicFramePr>
        <xdr:cNvPr id="4" name="Chart 7"/>
        <xdr:cNvGraphicFramePr/>
      </xdr:nvGraphicFramePr>
      <xdr:xfrm>
        <a:off x="0" y="6838950"/>
        <a:ext cx="4895850" cy="600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39</xdr:row>
      <xdr:rowOff>142875</xdr:rowOff>
    </xdr:from>
    <xdr:to>
      <xdr:col>13</xdr:col>
      <xdr:colOff>695325</xdr:colOff>
      <xdr:row>75</xdr:row>
      <xdr:rowOff>57150</xdr:rowOff>
    </xdr:to>
    <xdr:graphicFrame>
      <xdr:nvGraphicFramePr>
        <xdr:cNvPr id="5" name="Chart 8"/>
        <xdr:cNvGraphicFramePr/>
      </xdr:nvGraphicFramePr>
      <xdr:xfrm>
        <a:off x="4943475" y="6829425"/>
        <a:ext cx="4791075" cy="608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77</xdr:row>
      <xdr:rowOff>152400</xdr:rowOff>
    </xdr:from>
    <xdr:to>
      <xdr:col>7</xdr:col>
      <xdr:colOff>28575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354050"/>
        <a:ext cx="4895850" cy="609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3.503906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193</v>
      </c>
      <c r="Q3" s="48" t="s">
        <v>194</v>
      </c>
      <c r="R3" s="48" t="s">
        <v>195</v>
      </c>
    </row>
    <row r="4" spans="1:18" ht="13.5" customHeight="1">
      <c r="A4" s="73" t="s">
        <v>91</v>
      </c>
      <c r="B4" s="73"/>
      <c r="C4" s="50">
        <v>83420</v>
      </c>
      <c r="D4" s="50">
        <v>83713</v>
      </c>
      <c r="E4" s="50">
        <v>83960</v>
      </c>
      <c r="F4" s="50">
        <v>84105</v>
      </c>
      <c r="G4" s="50">
        <v>84225</v>
      </c>
      <c r="H4" s="50">
        <v>84062</v>
      </c>
      <c r="I4" s="50">
        <v>84054</v>
      </c>
      <c r="J4" s="50">
        <v>83722</v>
      </c>
      <c r="K4" s="50">
        <v>83705</v>
      </c>
      <c r="L4" s="50">
        <v>83862</v>
      </c>
      <c r="M4" s="50">
        <v>83786</v>
      </c>
      <c r="N4" s="50">
        <v>83875</v>
      </c>
      <c r="O4" s="50">
        <v>83757</v>
      </c>
      <c r="P4" s="50">
        <v>83617</v>
      </c>
      <c r="Q4" s="50">
        <v>83834</v>
      </c>
      <c r="R4" s="50">
        <v>125432</v>
      </c>
    </row>
    <row r="5" spans="1:18" ht="13.5" customHeight="1">
      <c r="A5" s="76" t="s">
        <v>13</v>
      </c>
      <c r="B5" s="52" t="s">
        <v>22</v>
      </c>
      <c r="C5" s="53">
        <v>20534317</v>
      </c>
      <c r="D5" s="53">
        <v>22428708</v>
      </c>
      <c r="E5" s="53">
        <v>23176891</v>
      </c>
      <c r="F5" s="53">
        <v>25032527</v>
      </c>
      <c r="G5" s="53">
        <v>24728647</v>
      </c>
      <c r="H5" s="53">
        <v>27720838</v>
      </c>
      <c r="I5" s="54">
        <v>25114038</v>
      </c>
      <c r="J5" s="53">
        <v>24722769</v>
      </c>
      <c r="K5" s="53">
        <v>25208323</v>
      </c>
      <c r="L5" s="53">
        <v>26246932</v>
      </c>
      <c r="M5" s="55">
        <v>28711829</v>
      </c>
      <c r="N5" s="55">
        <v>26230574</v>
      </c>
      <c r="O5" s="55">
        <v>26939090</v>
      </c>
      <c r="P5" s="55">
        <v>27561497</v>
      </c>
      <c r="Q5" s="55">
        <v>27938480</v>
      </c>
      <c r="R5" s="55">
        <v>43168758</v>
      </c>
    </row>
    <row r="6" spans="1:18" ht="13.5" customHeight="1">
      <c r="A6" s="76"/>
      <c r="B6" s="52" t="s">
        <v>23</v>
      </c>
      <c r="C6" s="53">
        <v>19869862</v>
      </c>
      <c r="D6" s="53">
        <v>21753011</v>
      </c>
      <c r="E6" s="53">
        <v>22262242</v>
      </c>
      <c r="F6" s="53">
        <v>24174392</v>
      </c>
      <c r="G6" s="53">
        <v>24121878</v>
      </c>
      <c r="H6" s="53">
        <v>27184278</v>
      </c>
      <c r="I6" s="54">
        <v>24477044</v>
      </c>
      <c r="J6" s="53">
        <v>23558197</v>
      </c>
      <c r="K6" s="53">
        <v>24251423</v>
      </c>
      <c r="L6" s="53">
        <v>24819283</v>
      </c>
      <c r="M6" s="55">
        <v>27024936</v>
      </c>
      <c r="N6" s="55">
        <v>24929510</v>
      </c>
      <c r="O6" s="55">
        <v>25624662</v>
      </c>
      <c r="P6" s="55">
        <v>26315710</v>
      </c>
      <c r="Q6" s="55">
        <v>26497220</v>
      </c>
      <c r="R6" s="55">
        <v>41303462</v>
      </c>
    </row>
    <row r="7" spans="1:18" ht="13.5" customHeight="1">
      <c r="A7" s="76"/>
      <c r="B7" s="52" t="s">
        <v>24</v>
      </c>
      <c r="C7" s="54">
        <f aca="true" t="shared" si="0" ref="C7:K7">+C5-C6</f>
        <v>664455</v>
      </c>
      <c r="D7" s="54">
        <f t="shared" si="0"/>
        <v>675697</v>
      </c>
      <c r="E7" s="54">
        <f t="shared" si="0"/>
        <v>914649</v>
      </c>
      <c r="F7" s="54">
        <f t="shared" si="0"/>
        <v>858135</v>
      </c>
      <c r="G7" s="54">
        <f t="shared" si="0"/>
        <v>606769</v>
      </c>
      <c r="H7" s="54">
        <f t="shared" si="0"/>
        <v>536560</v>
      </c>
      <c r="I7" s="54">
        <f t="shared" si="0"/>
        <v>636994</v>
      </c>
      <c r="J7" s="54">
        <f t="shared" si="0"/>
        <v>1164572</v>
      </c>
      <c r="K7" s="54">
        <f t="shared" si="0"/>
        <v>956900</v>
      </c>
      <c r="L7" s="54">
        <f aca="true" t="shared" si="1" ref="L7:R7">+L5-L6</f>
        <v>1427649</v>
      </c>
      <c r="M7" s="54">
        <f t="shared" si="1"/>
        <v>1686893</v>
      </c>
      <c r="N7" s="54">
        <f t="shared" si="1"/>
        <v>1301064</v>
      </c>
      <c r="O7" s="54">
        <f t="shared" si="1"/>
        <v>1314428</v>
      </c>
      <c r="P7" s="54">
        <f t="shared" si="1"/>
        <v>1245787</v>
      </c>
      <c r="Q7" s="54">
        <f t="shared" si="1"/>
        <v>1441260</v>
      </c>
      <c r="R7" s="54">
        <f t="shared" si="1"/>
        <v>1865296</v>
      </c>
    </row>
    <row r="8" spans="1:18" ht="13.5" customHeight="1">
      <c r="A8" s="76"/>
      <c r="B8" s="52" t="s">
        <v>25</v>
      </c>
      <c r="C8" s="53">
        <v>128956</v>
      </c>
      <c r="D8" s="53">
        <v>120381</v>
      </c>
      <c r="E8" s="53">
        <v>340142</v>
      </c>
      <c r="F8" s="53">
        <v>104919</v>
      </c>
      <c r="G8" s="53">
        <v>87832</v>
      </c>
      <c r="H8" s="53">
        <v>170372</v>
      </c>
      <c r="I8" s="54">
        <v>142517</v>
      </c>
      <c r="J8" s="53">
        <v>277159</v>
      </c>
      <c r="K8" s="53">
        <v>118635</v>
      </c>
      <c r="L8" s="54">
        <v>338566</v>
      </c>
      <c r="M8" s="55">
        <v>652502</v>
      </c>
      <c r="N8" s="55">
        <v>158316</v>
      </c>
      <c r="O8" s="55">
        <v>250961</v>
      </c>
      <c r="P8" s="55">
        <v>107963</v>
      </c>
      <c r="Q8" s="55">
        <v>21007</v>
      </c>
      <c r="R8" s="55">
        <v>33865</v>
      </c>
    </row>
    <row r="9" spans="1:18" ht="13.5" customHeight="1">
      <c r="A9" s="76"/>
      <c r="B9" s="52" t="s">
        <v>26</v>
      </c>
      <c r="C9" s="54">
        <f aca="true" t="shared" si="2" ref="C9:K9">+C7-C8</f>
        <v>535499</v>
      </c>
      <c r="D9" s="54">
        <f t="shared" si="2"/>
        <v>555316</v>
      </c>
      <c r="E9" s="54">
        <f t="shared" si="2"/>
        <v>574507</v>
      </c>
      <c r="F9" s="54">
        <f t="shared" si="2"/>
        <v>753216</v>
      </c>
      <c r="G9" s="54">
        <f t="shared" si="2"/>
        <v>518937</v>
      </c>
      <c r="H9" s="54">
        <f t="shared" si="2"/>
        <v>366188</v>
      </c>
      <c r="I9" s="54">
        <f t="shared" si="2"/>
        <v>494477</v>
      </c>
      <c r="J9" s="54">
        <f t="shared" si="2"/>
        <v>887413</v>
      </c>
      <c r="K9" s="54">
        <f t="shared" si="2"/>
        <v>838265</v>
      </c>
      <c r="L9" s="54">
        <f aca="true" t="shared" si="3" ref="L9:R9">+L7-L8</f>
        <v>1089083</v>
      </c>
      <c r="M9" s="54">
        <f t="shared" si="3"/>
        <v>1034391</v>
      </c>
      <c r="N9" s="54">
        <f t="shared" si="3"/>
        <v>1142748</v>
      </c>
      <c r="O9" s="54">
        <f t="shared" si="3"/>
        <v>1063467</v>
      </c>
      <c r="P9" s="54">
        <f t="shared" si="3"/>
        <v>1137824</v>
      </c>
      <c r="Q9" s="54">
        <f t="shared" si="3"/>
        <v>1420253</v>
      </c>
      <c r="R9" s="54">
        <f t="shared" si="3"/>
        <v>1831431</v>
      </c>
    </row>
    <row r="10" spans="1:18" ht="13.5" customHeight="1">
      <c r="A10" s="76"/>
      <c r="B10" s="52" t="s">
        <v>27</v>
      </c>
      <c r="C10" s="55">
        <v>261731</v>
      </c>
      <c r="D10" s="55">
        <v>19817</v>
      </c>
      <c r="E10" s="55">
        <f aca="true" t="shared" si="4" ref="E10:L10">+E9-D9</f>
        <v>19191</v>
      </c>
      <c r="F10" s="55">
        <f t="shared" si="4"/>
        <v>178709</v>
      </c>
      <c r="G10" s="55">
        <f t="shared" si="4"/>
        <v>-234279</v>
      </c>
      <c r="H10" s="55">
        <f t="shared" si="4"/>
        <v>-152749</v>
      </c>
      <c r="I10" s="55">
        <f t="shared" si="4"/>
        <v>128289</v>
      </c>
      <c r="J10" s="55">
        <f t="shared" si="4"/>
        <v>392936</v>
      </c>
      <c r="K10" s="55">
        <f t="shared" si="4"/>
        <v>-49148</v>
      </c>
      <c r="L10" s="55">
        <f t="shared" si="4"/>
        <v>250818</v>
      </c>
      <c r="M10" s="55">
        <f>+M9-L9</f>
        <v>-54692</v>
      </c>
      <c r="N10" s="55">
        <v>108357</v>
      </c>
      <c r="O10" s="55">
        <v>-79281</v>
      </c>
      <c r="P10" s="55">
        <v>74357</v>
      </c>
      <c r="Q10" s="55">
        <v>282429</v>
      </c>
      <c r="R10" s="55">
        <v>1831431</v>
      </c>
    </row>
    <row r="11" spans="1:18" ht="13.5" customHeight="1">
      <c r="A11" s="76"/>
      <c r="B11" s="52" t="s">
        <v>28</v>
      </c>
      <c r="C11" s="53">
        <v>17704</v>
      </c>
      <c r="D11" s="53">
        <v>199552</v>
      </c>
      <c r="E11" s="53">
        <v>36464</v>
      </c>
      <c r="F11" s="53">
        <v>127843</v>
      </c>
      <c r="G11" s="53">
        <v>30290</v>
      </c>
      <c r="H11" s="53">
        <v>23714</v>
      </c>
      <c r="I11" s="54">
        <v>10742</v>
      </c>
      <c r="J11" s="53">
        <v>5051</v>
      </c>
      <c r="K11" s="53">
        <v>367904</v>
      </c>
      <c r="L11" s="54">
        <v>84503</v>
      </c>
      <c r="M11" s="55">
        <v>183845</v>
      </c>
      <c r="N11" s="55">
        <v>982333</v>
      </c>
      <c r="O11" s="55">
        <v>398463</v>
      </c>
      <c r="P11" s="55">
        <v>1472</v>
      </c>
      <c r="Q11" s="55">
        <v>225223</v>
      </c>
      <c r="R11" s="55">
        <v>1247636</v>
      </c>
    </row>
    <row r="12" spans="1:18" ht="13.5" customHeight="1">
      <c r="A12" s="76"/>
      <c r="B12" s="52" t="s">
        <v>29</v>
      </c>
      <c r="C12" s="53">
        <v>30869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24005</v>
      </c>
      <c r="K12" s="53">
        <v>0</v>
      </c>
      <c r="L12" s="54">
        <v>0</v>
      </c>
      <c r="M12" s="55">
        <v>182251</v>
      </c>
      <c r="N12" s="55">
        <v>0</v>
      </c>
      <c r="O12" s="55">
        <v>0</v>
      </c>
      <c r="P12" s="55">
        <v>0</v>
      </c>
      <c r="Q12" s="55">
        <v>0</v>
      </c>
      <c r="R12" s="55">
        <v>105020</v>
      </c>
    </row>
    <row r="13" spans="1:18" ht="13.5" customHeight="1">
      <c r="A13" s="76"/>
      <c r="B13" s="52" t="s">
        <v>30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4">
        <v>100000</v>
      </c>
      <c r="J13" s="53">
        <v>0</v>
      </c>
      <c r="K13" s="53">
        <v>0</v>
      </c>
      <c r="L13" s="54">
        <v>32268</v>
      </c>
      <c r="M13" s="55">
        <v>0</v>
      </c>
      <c r="N13" s="55">
        <v>0</v>
      </c>
      <c r="O13" s="55">
        <v>0</v>
      </c>
      <c r="P13" s="55">
        <v>615061</v>
      </c>
      <c r="Q13" s="55">
        <v>0</v>
      </c>
      <c r="R13" s="55">
        <v>195633</v>
      </c>
    </row>
    <row r="14" spans="1:18" ht="13.5" customHeight="1">
      <c r="A14" s="76"/>
      <c r="B14" s="52" t="s">
        <v>31</v>
      </c>
      <c r="C14" s="54">
        <f aca="true" t="shared" si="5" ref="C14:K14">+C10+C11+C12-C13</f>
        <v>310304</v>
      </c>
      <c r="D14" s="54">
        <f t="shared" si="5"/>
        <v>219369</v>
      </c>
      <c r="E14" s="54">
        <f t="shared" si="5"/>
        <v>55655</v>
      </c>
      <c r="F14" s="54">
        <f t="shared" si="5"/>
        <v>306552</v>
      </c>
      <c r="G14" s="54">
        <f t="shared" si="5"/>
        <v>-203989</v>
      </c>
      <c r="H14" s="54">
        <f t="shared" si="5"/>
        <v>-129035</v>
      </c>
      <c r="I14" s="54">
        <f t="shared" si="5"/>
        <v>39031</v>
      </c>
      <c r="J14" s="54">
        <f t="shared" si="5"/>
        <v>421992</v>
      </c>
      <c r="K14" s="54">
        <f t="shared" si="5"/>
        <v>318756</v>
      </c>
      <c r="L14" s="54">
        <f aca="true" t="shared" si="6" ref="L14:R14">+L10+L11+L12-L13</f>
        <v>303053</v>
      </c>
      <c r="M14" s="54">
        <f t="shared" si="6"/>
        <v>311404</v>
      </c>
      <c r="N14" s="54">
        <f t="shared" si="6"/>
        <v>1090690</v>
      </c>
      <c r="O14" s="54">
        <f t="shared" si="6"/>
        <v>319182</v>
      </c>
      <c r="P14" s="54">
        <f t="shared" si="6"/>
        <v>-539232</v>
      </c>
      <c r="Q14" s="54">
        <f t="shared" si="6"/>
        <v>507652</v>
      </c>
      <c r="R14" s="54">
        <f t="shared" si="6"/>
        <v>2988454</v>
      </c>
    </row>
    <row r="15" spans="1:18" ht="13.5" customHeight="1">
      <c r="A15" s="76"/>
      <c r="B15" s="3" t="s">
        <v>32</v>
      </c>
      <c r="C15" s="56">
        <f aca="true" t="shared" si="7" ref="C15:H15">+C9/C19*100</f>
        <v>4.779016695175719</v>
      </c>
      <c r="D15" s="56">
        <f t="shared" si="7"/>
        <v>4.5899980270106955</v>
      </c>
      <c r="E15" s="56">
        <f t="shared" si="7"/>
        <v>4.443595182814781</v>
      </c>
      <c r="F15" s="56">
        <f t="shared" si="7"/>
        <v>5.337174051879886</v>
      </c>
      <c r="G15" s="56">
        <f t="shared" si="7"/>
        <v>3.7167027340419323</v>
      </c>
      <c r="H15" s="56">
        <f t="shared" si="7"/>
        <v>2.5728535940015</v>
      </c>
      <c r="I15" s="56">
        <f aca="true" t="shared" si="8" ref="I15:N15">+I9/I19*100</f>
        <v>3.3428786139922577</v>
      </c>
      <c r="J15" s="56">
        <f t="shared" si="8"/>
        <v>5.8353679667058795</v>
      </c>
      <c r="K15" s="56">
        <f t="shared" si="8"/>
        <v>5.37148857833387</v>
      </c>
      <c r="L15" s="56">
        <f t="shared" si="8"/>
        <v>6.818203303076967</v>
      </c>
      <c r="M15" s="56">
        <f t="shared" si="8"/>
        <v>6.437751893082101</v>
      </c>
      <c r="N15" s="56">
        <f t="shared" si="8"/>
        <v>7.087803572817471</v>
      </c>
      <c r="O15" s="56">
        <f>+O9/O19*100</f>
        <v>6.7293442112270965</v>
      </c>
      <c r="P15" s="56">
        <f>+P9/P19*100</f>
        <v>7.435067542484948</v>
      </c>
      <c r="Q15" s="56">
        <f>+Q9/Q19*100</f>
        <v>9.801689178930397</v>
      </c>
      <c r="R15" s="56">
        <f>+R9/R19*100</f>
        <v>7.8598886338638385</v>
      </c>
    </row>
    <row r="16" spans="1:18" ht="13.5" customHeight="1">
      <c r="A16" s="74" t="s">
        <v>33</v>
      </c>
      <c r="B16" s="74"/>
      <c r="C16" s="57">
        <v>7098193</v>
      </c>
      <c r="D16" s="58">
        <v>7566963</v>
      </c>
      <c r="E16" s="58">
        <v>8114634</v>
      </c>
      <c r="F16" s="58">
        <v>8891317</v>
      </c>
      <c r="G16" s="58">
        <v>9223139</v>
      </c>
      <c r="H16" s="58">
        <v>9311151</v>
      </c>
      <c r="I16" s="57">
        <v>9541718</v>
      </c>
      <c r="J16" s="58">
        <v>9716569</v>
      </c>
      <c r="K16" s="58">
        <v>9934749</v>
      </c>
      <c r="L16" s="57">
        <v>10075822</v>
      </c>
      <c r="M16" s="58">
        <v>9717558</v>
      </c>
      <c r="N16" s="58">
        <v>9683877</v>
      </c>
      <c r="O16" s="58">
        <v>9943871</v>
      </c>
      <c r="P16" s="58">
        <v>9967992</v>
      </c>
      <c r="Q16" s="58">
        <v>9362079</v>
      </c>
      <c r="R16" s="58">
        <v>13818350</v>
      </c>
    </row>
    <row r="17" spans="1:18" ht="13.5" customHeight="1">
      <c r="A17" s="74" t="s">
        <v>34</v>
      </c>
      <c r="B17" s="74"/>
      <c r="C17" s="57">
        <v>8920640</v>
      </c>
      <c r="D17" s="58">
        <v>9662474</v>
      </c>
      <c r="E17" s="58">
        <v>10338430</v>
      </c>
      <c r="F17" s="58">
        <v>11267791</v>
      </c>
      <c r="G17" s="58">
        <v>11030319</v>
      </c>
      <c r="H17" s="58">
        <v>11256978</v>
      </c>
      <c r="I17" s="57">
        <v>11722433</v>
      </c>
      <c r="J17" s="58">
        <v>12085360</v>
      </c>
      <c r="K17" s="58">
        <v>12418890</v>
      </c>
      <c r="L17" s="57">
        <v>12744200</v>
      </c>
      <c r="M17" s="58">
        <v>12954527</v>
      </c>
      <c r="N17" s="58">
        <v>13018394</v>
      </c>
      <c r="O17" s="58">
        <v>12626416</v>
      </c>
      <c r="P17" s="58">
        <v>12111438</v>
      </c>
      <c r="Q17" s="58">
        <v>11499646</v>
      </c>
      <c r="R17" s="58">
        <v>18871605</v>
      </c>
    </row>
    <row r="18" spans="1:18" ht="13.5" customHeight="1">
      <c r="A18" s="74" t="s">
        <v>35</v>
      </c>
      <c r="B18" s="74"/>
      <c r="C18" s="57">
        <v>9381822</v>
      </c>
      <c r="D18" s="58">
        <v>10002882</v>
      </c>
      <c r="E18" s="58">
        <v>10726940</v>
      </c>
      <c r="F18" s="58">
        <v>11757758</v>
      </c>
      <c r="G18" s="58">
        <v>12195654</v>
      </c>
      <c r="H18" s="58">
        <v>12305191</v>
      </c>
      <c r="I18" s="57">
        <v>12609103</v>
      </c>
      <c r="J18" s="58">
        <v>12838699</v>
      </c>
      <c r="K18" s="58">
        <v>13124997</v>
      </c>
      <c r="L18" s="57">
        <v>13312836</v>
      </c>
      <c r="M18" s="58">
        <v>12833104</v>
      </c>
      <c r="N18" s="58">
        <v>12788221</v>
      </c>
      <c r="O18" s="58">
        <v>13133365</v>
      </c>
      <c r="P18" s="58">
        <v>13167486</v>
      </c>
      <c r="Q18" s="58">
        <v>12350154</v>
      </c>
      <c r="R18" s="58">
        <v>18223300</v>
      </c>
    </row>
    <row r="19" spans="1:18" ht="13.5" customHeight="1">
      <c r="A19" s="74" t="s">
        <v>36</v>
      </c>
      <c r="B19" s="74"/>
      <c r="C19" s="57">
        <v>11205213</v>
      </c>
      <c r="D19" s="58">
        <v>12098393</v>
      </c>
      <c r="E19" s="58">
        <v>12928878</v>
      </c>
      <c r="F19" s="58">
        <v>14112637</v>
      </c>
      <c r="G19" s="58">
        <v>13962295</v>
      </c>
      <c r="H19" s="58">
        <v>14232757</v>
      </c>
      <c r="I19" s="57">
        <v>14791952</v>
      </c>
      <c r="J19" s="58">
        <v>15207490</v>
      </c>
      <c r="K19" s="58">
        <v>15605823</v>
      </c>
      <c r="L19" s="57">
        <v>15973167</v>
      </c>
      <c r="M19" s="58">
        <v>16067581</v>
      </c>
      <c r="N19" s="58">
        <v>16122738</v>
      </c>
      <c r="O19" s="58">
        <v>15803427</v>
      </c>
      <c r="P19" s="58">
        <v>15303479</v>
      </c>
      <c r="Q19" s="58">
        <v>14489880</v>
      </c>
      <c r="R19" s="58">
        <v>23300979</v>
      </c>
    </row>
    <row r="20" spans="1:18" ht="13.5" customHeight="1">
      <c r="A20" s="74" t="s">
        <v>37</v>
      </c>
      <c r="B20" s="74"/>
      <c r="C20" s="59">
        <v>0.82</v>
      </c>
      <c r="D20" s="60">
        <v>0.8</v>
      </c>
      <c r="E20" s="60">
        <v>0.79</v>
      </c>
      <c r="F20" s="60">
        <v>0.78</v>
      </c>
      <c r="G20" s="60">
        <v>0.8</v>
      </c>
      <c r="H20" s="60">
        <v>0.82</v>
      </c>
      <c r="I20" s="61">
        <v>0.83</v>
      </c>
      <c r="J20" s="60">
        <v>0.81</v>
      </c>
      <c r="K20" s="60">
        <v>0.8</v>
      </c>
      <c r="L20" s="61">
        <v>0.8</v>
      </c>
      <c r="M20" s="60">
        <v>0.78</v>
      </c>
      <c r="N20" s="60">
        <v>0.76</v>
      </c>
      <c r="O20" s="60">
        <v>0.76</v>
      </c>
      <c r="P20" s="60">
        <v>0.78</v>
      </c>
      <c r="Q20" s="60">
        <v>0.81</v>
      </c>
      <c r="R20" s="60">
        <v>0.7</v>
      </c>
    </row>
    <row r="21" spans="1:18" ht="13.5" customHeight="1">
      <c r="A21" s="74" t="s">
        <v>38</v>
      </c>
      <c r="B21" s="74"/>
      <c r="C21" s="62">
        <v>72.5</v>
      </c>
      <c r="D21" s="63">
        <v>71.5</v>
      </c>
      <c r="E21" s="63">
        <v>72.3</v>
      </c>
      <c r="F21" s="63">
        <v>73.9</v>
      </c>
      <c r="G21" s="63">
        <v>77.9</v>
      </c>
      <c r="H21" s="63">
        <v>79.7</v>
      </c>
      <c r="I21" s="64">
        <v>79.8</v>
      </c>
      <c r="J21" s="63">
        <v>79.7</v>
      </c>
      <c r="K21" s="63">
        <v>79.2</v>
      </c>
      <c r="L21" s="64">
        <v>78.8</v>
      </c>
      <c r="M21" s="63">
        <v>77.1</v>
      </c>
      <c r="N21" s="63">
        <v>75.1</v>
      </c>
      <c r="O21" s="63">
        <v>77.8</v>
      </c>
      <c r="P21" s="63">
        <v>81.5</v>
      </c>
      <c r="Q21" s="63">
        <v>79.5</v>
      </c>
      <c r="R21" s="63">
        <v>85</v>
      </c>
    </row>
    <row r="22" spans="1:18" ht="13.5" customHeight="1">
      <c r="A22" s="74" t="s">
        <v>39</v>
      </c>
      <c r="B22" s="74"/>
      <c r="C22" s="62">
        <v>13.5</v>
      </c>
      <c r="D22" s="63">
        <v>12.6</v>
      </c>
      <c r="E22" s="63">
        <v>13.6</v>
      </c>
      <c r="F22" s="63">
        <v>14</v>
      </c>
      <c r="G22" s="63">
        <v>14.7</v>
      </c>
      <c r="H22" s="63">
        <v>15.1</v>
      </c>
      <c r="I22" s="64">
        <v>15</v>
      </c>
      <c r="J22" s="63">
        <v>15</v>
      </c>
      <c r="K22" s="63">
        <v>14.6</v>
      </c>
      <c r="L22" s="64">
        <v>14.9</v>
      </c>
      <c r="M22" s="63">
        <v>14.7</v>
      </c>
      <c r="N22" s="63">
        <v>12.8</v>
      </c>
      <c r="O22" s="63">
        <v>13.6</v>
      </c>
      <c r="P22" s="63">
        <v>14.1</v>
      </c>
      <c r="Q22" s="63">
        <v>14.1</v>
      </c>
      <c r="R22" s="63">
        <v>14.7</v>
      </c>
    </row>
    <row r="23" spans="1:18" ht="13.5" customHeight="1">
      <c r="A23" s="74" t="s">
        <v>40</v>
      </c>
      <c r="B23" s="74"/>
      <c r="C23" s="62">
        <v>15.3</v>
      </c>
      <c r="D23" s="63">
        <v>15.2</v>
      </c>
      <c r="E23" s="63">
        <v>16.2</v>
      </c>
      <c r="F23" s="63">
        <v>15.9</v>
      </c>
      <c r="G23" s="63">
        <v>16.7</v>
      </c>
      <c r="H23" s="63">
        <v>16.8</v>
      </c>
      <c r="I23" s="64">
        <v>16.3</v>
      </c>
      <c r="J23" s="63">
        <v>16</v>
      </c>
      <c r="K23" s="63">
        <v>15.7</v>
      </c>
      <c r="L23" s="64">
        <v>15.4</v>
      </c>
      <c r="M23" s="63">
        <v>14.6</v>
      </c>
      <c r="N23" s="63">
        <v>12.8</v>
      </c>
      <c r="O23" s="63">
        <v>13.5</v>
      </c>
      <c r="P23" s="63">
        <v>14.4</v>
      </c>
      <c r="Q23" s="63">
        <v>14.4</v>
      </c>
      <c r="R23" s="63">
        <v>15.2</v>
      </c>
    </row>
    <row r="24" spans="1:18" ht="13.5" customHeight="1">
      <c r="A24" s="74" t="s">
        <v>41</v>
      </c>
      <c r="B24" s="74"/>
      <c r="C24" s="62">
        <v>14</v>
      </c>
      <c r="D24" s="63">
        <v>13.3</v>
      </c>
      <c r="E24" s="63">
        <v>13.1</v>
      </c>
      <c r="F24" s="63">
        <v>13.3</v>
      </c>
      <c r="G24" s="63">
        <v>13.7</v>
      </c>
      <c r="H24" s="63">
        <v>13.7</v>
      </c>
      <c r="I24" s="64">
        <v>13.7</v>
      </c>
      <c r="J24" s="63">
        <v>13.3</v>
      </c>
      <c r="K24" s="63">
        <v>12.9</v>
      </c>
      <c r="L24" s="64">
        <v>12.5</v>
      </c>
      <c r="M24" s="63">
        <v>11.9</v>
      </c>
      <c r="N24" s="63">
        <v>10.9</v>
      </c>
      <c r="O24" s="63">
        <v>10.4</v>
      </c>
      <c r="P24" s="63">
        <v>10.6</v>
      </c>
      <c r="Q24" s="63">
        <v>11.1</v>
      </c>
      <c r="R24" s="63">
        <v>10.9</v>
      </c>
    </row>
    <row r="25" spans="1:18" ht="13.5" customHeight="1">
      <c r="A25" s="73" t="s">
        <v>42</v>
      </c>
      <c r="B25" s="73"/>
      <c r="C25" s="54">
        <f aca="true" t="shared" si="9" ref="C25:K25">SUM(C26:C28)</f>
        <v>1142977</v>
      </c>
      <c r="D25" s="54">
        <f t="shared" si="9"/>
        <v>1728675</v>
      </c>
      <c r="E25" s="54">
        <f t="shared" si="9"/>
        <v>2038185</v>
      </c>
      <c r="F25" s="54">
        <f t="shared" si="9"/>
        <v>2579638</v>
      </c>
      <c r="G25" s="54">
        <f t="shared" si="9"/>
        <v>2640105</v>
      </c>
      <c r="H25" s="54">
        <f t="shared" si="9"/>
        <v>2728716</v>
      </c>
      <c r="I25" s="54">
        <f t="shared" si="9"/>
        <v>2464813</v>
      </c>
      <c r="J25" s="54">
        <f t="shared" si="9"/>
        <v>2489101</v>
      </c>
      <c r="K25" s="54">
        <f t="shared" si="9"/>
        <v>2918839</v>
      </c>
      <c r="L25" s="54">
        <f aca="true" t="shared" si="10" ref="L25:Q25">SUM(L26:L28)</f>
        <v>3040474</v>
      </c>
      <c r="M25" s="54">
        <f t="shared" si="10"/>
        <v>3658056</v>
      </c>
      <c r="N25" s="54">
        <f t="shared" si="10"/>
        <v>4340154</v>
      </c>
      <c r="O25" s="54">
        <f t="shared" si="10"/>
        <v>4946640</v>
      </c>
      <c r="P25" s="54">
        <f t="shared" si="10"/>
        <v>4102539</v>
      </c>
      <c r="Q25" s="54">
        <f t="shared" si="10"/>
        <v>4085109</v>
      </c>
      <c r="R25" s="54">
        <f>SUM(R26:R28)</f>
        <v>6588736</v>
      </c>
    </row>
    <row r="26" spans="1:18" ht="13.5" customHeight="1">
      <c r="A26" s="65"/>
      <c r="B26" s="2" t="s">
        <v>19</v>
      </c>
      <c r="C26" s="54">
        <v>484404</v>
      </c>
      <c r="D26" s="53">
        <v>683956</v>
      </c>
      <c r="E26" s="53">
        <v>720420</v>
      </c>
      <c r="F26" s="53">
        <v>848263</v>
      </c>
      <c r="G26" s="53">
        <v>878553</v>
      </c>
      <c r="H26" s="53">
        <v>902267</v>
      </c>
      <c r="I26" s="54">
        <v>813009</v>
      </c>
      <c r="J26" s="53">
        <v>818060</v>
      </c>
      <c r="K26" s="53">
        <v>1185964</v>
      </c>
      <c r="L26" s="54">
        <v>1238199</v>
      </c>
      <c r="M26" s="53">
        <v>1422044</v>
      </c>
      <c r="N26" s="53">
        <v>2404377</v>
      </c>
      <c r="O26" s="53">
        <v>2802840</v>
      </c>
      <c r="P26" s="53">
        <v>2189251</v>
      </c>
      <c r="Q26" s="53">
        <v>2414474</v>
      </c>
      <c r="R26" s="53">
        <v>5124954</v>
      </c>
    </row>
    <row r="27" spans="1:18" ht="13.5" customHeight="1">
      <c r="A27" s="65"/>
      <c r="B27" s="2" t="s">
        <v>20</v>
      </c>
      <c r="C27" s="54">
        <v>427912</v>
      </c>
      <c r="D27" s="53">
        <v>792603</v>
      </c>
      <c r="E27" s="53">
        <v>973566</v>
      </c>
      <c r="F27" s="53">
        <v>1285364</v>
      </c>
      <c r="G27" s="53">
        <v>1144208</v>
      </c>
      <c r="H27" s="53">
        <v>1193037</v>
      </c>
      <c r="I27" s="54">
        <v>1010021</v>
      </c>
      <c r="J27" s="53">
        <v>1014302</v>
      </c>
      <c r="K27" s="53">
        <v>1018894</v>
      </c>
      <c r="L27" s="54">
        <v>1021950</v>
      </c>
      <c r="M27" s="53">
        <v>843529</v>
      </c>
      <c r="N27" s="53">
        <v>842566</v>
      </c>
      <c r="O27" s="53">
        <v>843199</v>
      </c>
      <c r="P27" s="53">
        <v>543582</v>
      </c>
      <c r="Q27" s="53">
        <v>543798</v>
      </c>
      <c r="R27" s="53">
        <v>257023</v>
      </c>
    </row>
    <row r="28" spans="1:18" ht="13.5" customHeight="1">
      <c r="A28" s="65"/>
      <c r="B28" s="2" t="s">
        <v>21</v>
      </c>
      <c r="C28" s="54">
        <v>230661</v>
      </c>
      <c r="D28" s="53">
        <v>252116</v>
      </c>
      <c r="E28" s="53">
        <v>344199</v>
      </c>
      <c r="F28" s="53">
        <v>446011</v>
      </c>
      <c r="G28" s="53">
        <v>617344</v>
      </c>
      <c r="H28" s="53">
        <v>633412</v>
      </c>
      <c r="I28" s="54">
        <v>641783</v>
      </c>
      <c r="J28" s="53">
        <v>656739</v>
      </c>
      <c r="K28" s="53">
        <v>713981</v>
      </c>
      <c r="L28" s="54">
        <v>780325</v>
      </c>
      <c r="M28" s="53">
        <v>1392483</v>
      </c>
      <c r="N28" s="53">
        <v>1093211</v>
      </c>
      <c r="O28" s="53">
        <v>1300601</v>
      </c>
      <c r="P28" s="53">
        <v>1369706</v>
      </c>
      <c r="Q28" s="53">
        <v>1126837</v>
      </c>
      <c r="R28" s="53">
        <v>1206759</v>
      </c>
    </row>
    <row r="29" spans="1:18" ht="13.5" customHeight="1">
      <c r="A29" s="73" t="s">
        <v>43</v>
      </c>
      <c r="B29" s="73"/>
      <c r="C29" s="54">
        <v>20617381</v>
      </c>
      <c r="D29" s="53">
        <v>21990086</v>
      </c>
      <c r="E29" s="53">
        <v>22834498</v>
      </c>
      <c r="F29" s="53">
        <v>23496691</v>
      </c>
      <c r="G29" s="53">
        <v>22390011</v>
      </c>
      <c r="H29" s="53">
        <v>22322709</v>
      </c>
      <c r="I29" s="54">
        <v>22818264</v>
      </c>
      <c r="J29" s="53">
        <v>22970778</v>
      </c>
      <c r="K29" s="53">
        <v>22716653</v>
      </c>
      <c r="L29" s="54">
        <v>22925512</v>
      </c>
      <c r="M29" s="53">
        <v>23248326</v>
      </c>
      <c r="N29" s="53">
        <v>22712326</v>
      </c>
      <c r="O29" s="53">
        <v>22780466</v>
      </c>
      <c r="P29" s="53">
        <v>23186950</v>
      </c>
      <c r="Q29" s="53">
        <v>25085493</v>
      </c>
      <c r="R29" s="53">
        <v>40621794</v>
      </c>
    </row>
    <row r="30" spans="1:18" ht="13.5" customHeight="1">
      <c r="A30" s="51"/>
      <c r="B30" s="48" t="s">
        <v>14</v>
      </c>
      <c r="C30" s="54">
        <v>19434334</v>
      </c>
      <c r="D30" s="53">
        <v>20157079</v>
      </c>
      <c r="E30" s="53">
        <v>20352200</v>
      </c>
      <c r="F30" s="53">
        <v>20931599</v>
      </c>
      <c r="G30" s="53">
        <v>21007966</v>
      </c>
      <c r="H30" s="53"/>
      <c r="I30" s="54">
        <v>14214070</v>
      </c>
      <c r="J30" s="53">
        <v>14403196</v>
      </c>
      <c r="K30" s="53">
        <v>14355217</v>
      </c>
      <c r="L30" s="54">
        <v>14192698</v>
      </c>
      <c r="M30" s="53">
        <v>13718456</v>
      </c>
      <c r="N30" s="53">
        <v>13039154</v>
      </c>
      <c r="O30" s="53">
        <v>12945555</v>
      </c>
      <c r="P30" s="53">
        <v>13153420</v>
      </c>
      <c r="Q30" s="53">
        <v>15248449</v>
      </c>
      <c r="R30" s="53">
        <v>24786605</v>
      </c>
    </row>
    <row r="31" spans="1:18" ht="13.5" customHeight="1">
      <c r="A31" s="75" t="s">
        <v>44</v>
      </c>
      <c r="B31" s="75"/>
      <c r="C31" s="54">
        <f aca="true" t="shared" si="11" ref="C31:K31">SUM(C32:C35)</f>
        <v>3635174</v>
      </c>
      <c r="D31" s="54">
        <f t="shared" si="11"/>
        <v>3078321</v>
      </c>
      <c r="E31" s="54">
        <f t="shared" si="11"/>
        <v>3287848</v>
      </c>
      <c r="F31" s="54">
        <f t="shared" si="11"/>
        <v>2838919</v>
      </c>
      <c r="G31" s="54">
        <f t="shared" si="11"/>
        <v>2529063</v>
      </c>
      <c r="H31" s="54">
        <f t="shared" si="11"/>
        <v>2282621</v>
      </c>
      <c r="I31" s="54">
        <f t="shared" si="11"/>
        <v>2165183</v>
      </c>
      <c r="J31" s="54">
        <f t="shared" si="11"/>
        <v>2750306</v>
      </c>
      <c r="K31" s="54">
        <f t="shared" si="11"/>
        <v>2680759</v>
      </c>
      <c r="L31" s="54">
        <f aca="true" t="shared" si="12" ref="L31:Q31">SUM(L32:L35)</f>
        <v>2554574</v>
      </c>
      <c r="M31" s="54">
        <f t="shared" si="12"/>
        <v>2735903</v>
      </c>
      <c r="N31" s="54">
        <f t="shared" si="12"/>
        <v>3078797</v>
      </c>
      <c r="O31" s="54">
        <f t="shared" si="12"/>
        <v>2777945</v>
      </c>
      <c r="P31" s="54">
        <f t="shared" si="12"/>
        <v>5617578</v>
      </c>
      <c r="Q31" s="54">
        <f t="shared" si="12"/>
        <v>4568203</v>
      </c>
      <c r="R31" s="54">
        <f>SUM(R32:R35)</f>
        <v>4636958</v>
      </c>
    </row>
    <row r="32" spans="1:18" ht="13.5" customHeight="1">
      <c r="A32" s="48"/>
      <c r="B32" s="48" t="s">
        <v>15</v>
      </c>
      <c r="C32" s="54">
        <v>3368222</v>
      </c>
      <c r="D32" s="53">
        <v>2830231</v>
      </c>
      <c r="E32" s="53">
        <v>2794353</v>
      </c>
      <c r="F32" s="53">
        <v>2309652</v>
      </c>
      <c r="G32" s="53">
        <v>1872324</v>
      </c>
      <c r="H32" s="53">
        <v>1442420</v>
      </c>
      <c r="I32" s="54">
        <v>1022119</v>
      </c>
      <c r="J32" s="53">
        <v>1439278</v>
      </c>
      <c r="K32" s="53">
        <v>1187055</v>
      </c>
      <c r="L32" s="54">
        <v>1011495</v>
      </c>
      <c r="M32" s="53">
        <v>884499</v>
      </c>
      <c r="N32" s="53">
        <v>882947</v>
      </c>
      <c r="O32" s="53">
        <v>418785</v>
      </c>
      <c r="P32" s="53">
        <v>2703961</v>
      </c>
      <c r="Q32" s="53">
        <v>1419339</v>
      </c>
      <c r="R32" s="53">
        <v>1387863</v>
      </c>
    </row>
    <row r="33" spans="1:18" ht="13.5" customHeight="1">
      <c r="A33" s="51"/>
      <c r="B33" s="48" t="s">
        <v>16</v>
      </c>
      <c r="C33" s="54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1</v>
      </c>
    </row>
    <row r="34" spans="1:18" ht="13.5" customHeight="1">
      <c r="A34" s="51"/>
      <c r="B34" s="48" t="s">
        <v>17</v>
      </c>
      <c r="C34" s="54">
        <v>266952</v>
      </c>
      <c r="D34" s="53">
        <v>248090</v>
      </c>
      <c r="E34" s="53">
        <v>493495</v>
      </c>
      <c r="F34" s="53">
        <v>529267</v>
      </c>
      <c r="G34" s="53">
        <v>656739</v>
      </c>
      <c r="H34" s="53">
        <v>840201</v>
      </c>
      <c r="I34" s="54">
        <v>1143064</v>
      </c>
      <c r="J34" s="53">
        <v>1311028</v>
      </c>
      <c r="K34" s="53">
        <v>1493704</v>
      </c>
      <c r="L34" s="54">
        <v>1543079</v>
      </c>
      <c r="M34" s="53">
        <v>1851404</v>
      </c>
      <c r="N34" s="53">
        <v>2195850</v>
      </c>
      <c r="O34" s="53">
        <v>2359160</v>
      </c>
      <c r="P34" s="53">
        <v>2913617</v>
      </c>
      <c r="Q34" s="53">
        <v>3148864</v>
      </c>
      <c r="R34" s="53">
        <v>3249093</v>
      </c>
    </row>
    <row r="35" spans="1:18" ht="13.5" customHeight="1">
      <c r="A35" s="51"/>
      <c r="B35" s="48" t="s">
        <v>18</v>
      </c>
      <c r="C35" s="5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</row>
    <row r="36" spans="1:18" ht="13.5" customHeight="1">
      <c r="A36" s="73" t="s">
        <v>45</v>
      </c>
      <c r="B36" s="73"/>
      <c r="C36" s="54">
        <v>128644</v>
      </c>
      <c r="D36" s="53">
        <v>175948</v>
      </c>
      <c r="E36" s="53">
        <v>162983</v>
      </c>
      <c r="F36" s="53">
        <v>138847</v>
      </c>
      <c r="G36" s="53">
        <v>97967</v>
      </c>
      <c r="H36" s="53">
        <v>46960</v>
      </c>
      <c r="I36" s="54">
        <v>39412</v>
      </c>
      <c r="J36" s="53">
        <v>39224</v>
      </c>
      <c r="K36" s="53">
        <v>17757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1</v>
      </c>
    </row>
    <row r="37" spans="1:18" ht="13.5" customHeight="1">
      <c r="A37" s="73" t="s">
        <v>46</v>
      </c>
      <c r="B37" s="73"/>
      <c r="C37" s="54">
        <v>353583</v>
      </c>
      <c r="D37" s="53">
        <v>355232</v>
      </c>
      <c r="E37" s="53">
        <v>672563</v>
      </c>
      <c r="F37" s="53">
        <v>999297</v>
      </c>
      <c r="G37" s="53">
        <v>1010509</v>
      </c>
      <c r="H37" s="53">
        <v>1014204</v>
      </c>
      <c r="I37" s="54">
        <v>1016159</v>
      </c>
      <c r="J37" s="53">
        <v>1017052</v>
      </c>
      <c r="K37" s="53">
        <v>1018514</v>
      </c>
      <c r="L37" s="54">
        <v>1019675</v>
      </c>
      <c r="M37" s="53">
        <v>1019932</v>
      </c>
      <c r="N37" s="53">
        <v>1020102</v>
      </c>
      <c r="O37" s="53">
        <v>1020167</v>
      </c>
      <c r="P37" s="53">
        <v>1020169</v>
      </c>
      <c r="Q37" s="53">
        <v>1020170</v>
      </c>
      <c r="R37" s="53">
        <v>1705973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O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'財政指標'!$Q$1</f>
        <v>佐野市</v>
      </c>
      <c r="P1" s="29" t="str">
        <f>'財政指標'!$Q$1</f>
        <v>佐野市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190</v>
      </c>
      <c r="O3" s="2" t="s">
        <v>193</v>
      </c>
      <c r="P3" s="2" t="s">
        <v>194</v>
      </c>
      <c r="Q3" s="2" t="s">
        <v>195</v>
      </c>
    </row>
    <row r="4" spans="1:17" ht="15" customHeight="1">
      <c r="A4" s="3" t="s">
        <v>122</v>
      </c>
      <c r="B4" s="15">
        <v>9581868</v>
      </c>
      <c r="C4" s="15">
        <v>10287703</v>
      </c>
      <c r="D4" s="15">
        <v>10854329</v>
      </c>
      <c r="E4" s="15">
        <v>11352195</v>
      </c>
      <c r="F4" s="15">
        <v>11679565</v>
      </c>
      <c r="G4" s="15">
        <v>11250403</v>
      </c>
      <c r="H4" s="15">
        <v>11514434</v>
      </c>
      <c r="I4" s="15">
        <v>11892650</v>
      </c>
      <c r="J4" s="8">
        <v>12201897</v>
      </c>
      <c r="K4" s="9">
        <v>11962027</v>
      </c>
      <c r="L4" s="9">
        <v>12053034</v>
      </c>
      <c r="M4" s="9">
        <v>11772859</v>
      </c>
      <c r="N4" s="9">
        <v>11899744</v>
      </c>
      <c r="O4" s="9">
        <v>11804801</v>
      </c>
      <c r="P4" s="9">
        <v>11660420</v>
      </c>
      <c r="Q4" s="9">
        <v>16008196</v>
      </c>
    </row>
    <row r="5" spans="1:17" ht="15" customHeight="1">
      <c r="A5" s="3" t="s">
        <v>123</v>
      </c>
      <c r="B5" s="15">
        <v>562957</v>
      </c>
      <c r="C5" s="15">
        <v>621527</v>
      </c>
      <c r="D5" s="15">
        <v>629372</v>
      </c>
      <c r="E5" s="15">
        <v>661715</v>
      </c>
      <c r="F5" s="15">
        <v>724217</v>
      </c>
      <c r="G5" s="15">
        <v>738687</v>
      </c>
      <c r="H5" s="15">
        <v>755944</v>
      </c>
      <c r="I5" s="15">
        <v>775857</v>
      </c>
      <c r="J5" s="8">
        <v>490708</v>
      </c>
      <c r="K5" s="9">
        <v>339130</v>
      </c>
      <c r="L5" s="9">
        <v>348667</v>
      </c>
      <c r="M5" s="9">
        <v>355689</v>
      </c>
      <c r="N5" s="9">
        <v>354351</v>
      </c>
      <c r="O5" s="9">
        <v>364778</v>
      </c>
      <c r="P5" s="9">
        <v>384782</v>
      </c>
      <c r="Q5" s="9">
        <v>809507</v>
      </c>
    </row>
    <row r="6" spans="1:17" ht="15" customHeight="1">
      <c r="A6" s="3" t="s">
        <v>197</v>
      </c>
      <c r="B6" s="15">
        <v>152498</v>
      </c>
      <c r="C6" s="15">
        <v>340483</v>
      </c>
      <c r="D6" s="15">
        <v>380033</v>
      </c>
      <c r="E6" s="15">
        <v>273442</v>
      </c>
      <c r="F6" s="15">
        <v>285382</v>
      </c>
      <c r="G6" s="15">
        <v>368673</v>
      </c>
      <c r="H6" s="15">
        <v>258579</v>
      </c>
      <c r="I6" s="15">
        <v>144246</v>
      </c>
      <c r="J6" s="8">
        <v>113733</v>
      </c>
      <c r="K6" s="9">
        <v>90020</v>
      </c>
      <c r="L6" s="9">
        <v>84138</v>
      </c>
      <c r="M6" s="9">
        <v>355828</v>
      </c>
      <c r="N6" s="9">
        <v>359121</v>
      </c>
      <c r="O6" s="9">
        <v>113064</v>
      </c>
      <c r="P6" s="9">
        <v>77344</v>
      </c>
      <c r="Q6" s="9">
        <v>111533</v>
      </c>
    </row>
    <row r="7" spans="1:17" ht="15" customHeight="1">
      <c r="A7" s="3" t="s">
        <v>198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17458</v>
      </c>
    </row>
    <row r="8" spans="1:17" ht="15" customHeight="1">
      <c r="A8" s="3" t="s">
        <v>199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20278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205307</v>
      </c>
      <c r="K9" s="9">
        <v>918943</v>
      </c>
      <c r="L9" s="9">
        <v>871859</v>
      </c>
      <c r="M9" s="9">
        <v>899121</v>
      </c>
      <c r="N9" s="9">
        <v>871311</v>
      </c>
      <c r="O9" s="9">
        <v>760647</v>
      </c>
      <c r="P9" s="9">
        <v>847809</v>
      </c>
      <c r="Q9" s="9">
        <v>1326857</v>
      </c>
    </row>
    <row r="10" spans="1:17" ht="15" customHeight="1">
      <c r="A10" s="3" t="s">
        <v>125</v>
      </c>
      <c r="B10" s="15">
        <v>94152</v>
      </c>
      <c r="C10" s="15">
        <v>98884</v>
      </c>
      <c r="D10" s="15">
        <v>107822</v>
      </c>
      <c r="E10" s="15">
        <v>117761</v>
      </c>
      <c r="F10" s="15">
        <v>112701</v>
      </c>
      <c r="G10" s="15">
        <v>103238</v>
      </c>
      <c r="H10" s="15">
        <v>104595</v>
      </c>
      <c r="I10" s="15">
        <v>99843</v>
      </c>
      <c r="J10" s="8">
        <v>88875</v>
      </c>
      <c r="K10" s="9">
        <v>90113</v>
      </c>
      <c r="L10" s="9">
        <v>86792</v>
      </c>
      <c r="M10" s="9">
        <v>85743</v>
      </c>
      <c r="N10" s="16">
        <v>72447</v>
      </c>
      <c r="O10" s="16">
        <v>70506</v>
      </c>
      <c r="P10" s="16">
        <v>64700</v>
      </c>
      <c r="Q10" s="16">
        <v>196036</v>
      </c>
    </row>
    <row r="11" spans="1:17" ht="15" customHeight="1">
      <c r="A11" s="3" t="s">
        <v>126</v>
      </c>
      <c r="B11" s="15"/>
      <c r="C11" s="15"/>
      <c r="D11" s="15">
        <v>3816</v>
      </c>
      <c r="E11" s="15">
        <v>6980</v>
      </c>
      <c r="F11" s="15">
        <v>7613</v>
      </c>
      <c r="G11" s="15">
        <v>7152</v>
      </c>
      <c r="H11" s="15">
        <v>6732</v>
      </c>
      <c r="I11" s="15">
        <v>7614</v>
      </c>
      <c r="J11" s="8">
        <v>16340</v>
      </c>
      <c r="K11" s="9">
        <v>16741</v>
      </c>
      <c r="L11" s="9">
        <v>16742</v>
      </c>
      <c r="M11" s="9">
        <v>3849</v>
      </c>
      <c r="N11" s="16">
        <v>243</v>
      </c>
      <c r="O11" s="16">
        <v>0</v>
      </c>
      <c r="P11" s="16">
        <v>0</v>
      </c>
      <c r="Q11" s="16">
        <v>1</v>
      </c>
    </row>
    <row r="12" spans="1:17" ht="15" customHeight="1">
      <c r="A12" s="3" t="s">
        <v>127</v>
      </c>
      <c r="B12" s="15">
        <v>325857</v>
      </c>
      <c r="C12" s="15">
        <v>338893</v>
      </c>
      <c r="D12" s="15">
        <v>354987</v>
      </c>
      <c r="E12" s="15">
        <v>326416</v>
      </c>
      <c r="F12" s="15">
        <v>287156</v>
      </c>
      <c r="G12" s="15">
        <v>323391</v>
      </c>
      <c r="H12" s="15">
        <v>342277</v>
      </c>
      <c r="I12" s="15">
        <v>340381</v>
      </c>
      <c r="J12" s="8">
        <v>286145</v>
      </c>
      <c r="K12" s="9">
        <v>250581</v>
      </c>
      <c r="L12" s="9">
        <v>249749</v>
      </c>
      <c r="M12" s="9">
        <v>237704</v>
      </c>
      <c r="N12" s="9">
        <v>239881</v>
      </c>
      <c r="O12" s="9">
        <v>216491</v>
      </c>
      <c r="P12" s="9">
        <v>244973</v>
      </c>
      <c r="Q12" s="9">
        <v>339410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8">
        <v>0</v>
      </c>
      <c r="K13" s="9">
        <v>0</v>
      </c>
      <c r="L13" s="9">
        <v>0</v>
      </c>
      <c r="M13" s="9"/>
      <c r="N13" s="9"/>
      <c r="O13" s="9"/>
      <c r="P13" s="9">
        <v>0</v>
      </c>
      <c r="Q13" s="9">
        <v>1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240815</v>
      </c>
      <c r="M14" s="9">
        <v>329498</v>
      </c>
      <c r="N14" s="9">
        <v>328161</v>
      </c>
      <c r="O14" s="9">
        <v>340637</v>
      </c>
      <c r="P14" s="9">
        <v>324880</v>
      </c>
      <c r="Q14" s="9">
        <v>472578</v>
      </c>
    </row>
    <row r="15" spans="1:17" ht="15" customHeight="1">
      <c r="A15" s="3" t="s">
        <v>130</v>
      </c>
      <c r="B15" s="15">
        <v>2230642</v>
      </c>
      <c r="C15" s="15">
        <v>2546354</v>
      </c>
      <c r="D15" s="15">
        <v>2677591</v>
      </c>
      <c r="E15" s="15">
        <v>2850505</v>
      </c>
      <c r="F15" s="15">
        <v>2247637</v>
      </c>
      <c r="G15" s="15">
        <v>2390846</v>
      </c>
      <c r="H15" s="15">
        <v>2648259</v>
      </c>
      <c r="I15" s="15">
        <v>2864682</v>
      </c>
      <c r="J15" s="8">
        <v>2992818</v>
      </c>
      <c r="K15" s="9">
        <v>3202132</v>
      </c>
      <c r="L15" s="9">
        <v>3857510</v>
      </c>
      <c r="M15" s="9">
        <v>3980522</v>
      </c>
      <c r="N15" s="9">
        <v>3272065</v>
      </c>
      <c r="O15" s="9">
        <v>2715004</v>
      </c>
      <c r="P15" s="9">
        <v>2679745</v>
      </c>
      <c r="Q15" s="9">
        <v>6061045</v>
      </c>
    </row>
    <row r="16" spans="1:17" ht="15" customHeight="1">
      <c r="A16" s="3" t="s">
        <v>131</v>
      </c>
      <c r="B16" s="15">
        <v>1823391</v>
      </c>
      <c r="C16" s="15">
        <v>2095511</v>
      </c>
      <c r="D16" s="15">
        <v>2201938</v>
      </c>
      <c r="E16" s="15">
        <v>2354879</v>
      </c>
      <c r="F16" s="15"/>
      <c r="G16" s="15"/>
      <c r="H16" s="15"/>
      <c r="I16" s="15"/>
      <c r="J16" s="8">
        <v>2480826</v>
      </c>
      <c r="K16" s="8">
        <v>2660331</v>
      </c>
      <c r="L16" s="8">
        <v>3234477</v>
      </c>
      <c r="M16" s="8">
        <v>3334517</v>
      </c>
      <c r="N16" s="8">
        <v>2670062</v>
      </c>
      <c r="O16" s="8">
        <v>2135993</v>
      </c>
      <c r="P16" s="8">
        <v>2139726</v>
      </c>
      <c r="Q16" s="8">
        <v>5077679</v>
      </c>
    </row>
    <row r="17" spans="1:17" ht="15" customHeight="1">
      <c r="A17" s="3" t="s">
        <v>132</v>
      </c>
      <c r="B17" s="15">
        <v>407251</v>
      </c>
      <c r="C17" s="15">
        <v>450843</v>
      </c>
      <c r="D17" s="15">
        <v>475653</v>
      </c>
      <c r="E17" s="15">
        <v>495626</v>
      </c>
      <c r="F17" s="15"/>
      <c r="G17" s="15"/>
      <c r="H17" s="15"/>
      <c r="I17" s="15"/>
      <c r="J17" s="8">
        <v>511992</v>
      </c>
      <c r="K17" s="8">
        <v>541801</v>
      </c>
      <c r="L17" s="8">
        <v>623033</v>
      </c>
      <c r="M17" s="8">
        <v>646005</v>
      </c>
      <c r="N17" s="8">
        <v>602003</v>
      </c>
      <c r="O17" s="8">
        <v>579011</v>
      </c>
      <c r="P17" s="8">
        <v>540019</v>
      </c>
      <c r="Q17" s="8">
        <v>983366</v>
      </c>
    </row>
    <row r="18" spans="1:17" ht="15" customHeight="1">
      <c r="A18" s="3" t="s">
        <v>133</v>
      </c>
      <c r="B18" s="15">
        <v>15288</v>
      </c>
      <c r="C18" s="15">
        <v>16864</v>
      </c>
      <c r="D18" s="15">
        <v>20510</v>
      </c>
      <c r="E18" s="15">
        <v>20858</v>
      </c>
      <c r="F18" s="15">
        <v>21034</v>
      </c>
      <c r="G18" s="15">
        <v>20481</v>
      </c>
      <c r="H18" s="15">
        <v>20501</v>
      </c>
      <c r="I18" s="15">
        <v>20622</v>
      </c>
      <c r="J18" s="8">
        <v>20143</v>
      </c>
      <c r="K18" s="9">
        <v>19862</v>
      </c>
      <c r="L18" s="9">
        <v>19395</v>
      </c>
      <c r="M18" s="9">
        <v>16412</v>
      </c>
      <c r="N18" s="9">
        <v>16534</v>
      </c>
      <c r="O18" s="9">
        <v>16139</v>
      </c>
      <c r="P18" s="9">
        <v>17479</v>
      </c>
      <c r="Q18" s="9">
        <v>24667</v>
      </c>
    </row>
    <row r="19" spans="1:17" ht="15" customHeight="1">
      <c r="A19" s="3" t="s">
        <v>134</v>
      </c>
      <c r="B19" s="15">
        <v>78094</v>
      </c>
      <c r="C19" s="15">
        <v>78586</v>
      </c>
      <c r="D19" s="15">
        <v>86137</v>
      </c>
      <c r="E19" s="15">
        <v>97214</v>
      </c>
      <c r="F19" s="15">
        <v>97224</v>
      </c>
      <c r="G19" s="15">
        <v>102721</v>
      </c>
      <c r="H19" s="15">
        <v>96827</v>
      </c>
      <c r="I19" s="15">
        <v>101186</v>
      </c>
      <c r="J19" s="8">
        <v>99180</v>
      </c>
      <c r="K19" s="9">
        <v>107480</v>
      </c>
      <c r="L19" s="9">
        <v>113795</v>
      </c>
      <c r="M19" s="9">
        <v>52716</v>
      </c>
      <c r="N19" s="9">
        <v>56794</v>
      </c>
      <c r="O19" s="9">
        <v>53157</v>
      </c>
      <c r="P19" s="9">
        <v>24303</v>
      </c>
      <c r="Q19" s="9">
        <v>33141</v>
      </c>
    </row>
    <row r="20" spans="1:17" ht="15" customHeight="1">
      <c r="A20" s="3" t="s">
        <v>135</v>
      </c>
      <c r="B20" s="15">
        <v>365201</v>
      </c>
      <c r="C20" s="15">
        <v>391293</v>
      </c>
      <c r="D20" s="15">
        <v>395015</v>
      </c>
      <c r="E20" s="15">
        <v>423935</v>
      </c>
      <c r="F20" s="15">
        <v>448069</v>
      </c>
      <c r="G20" s="15">
        <v>484452</v>
      </c>
      <c r="H20" s="15">
        <v>522070</v>
      </c>
      <c r="I20" s="15">
        <v>524700</v>
      </c>
      <c r="J20" s="8">
        <v>525952</v>
      </c>
      <c r="K20" s="9">
        <v>492150</v>
      </c>
      <c r="L20" s="9">
        <v>525542</v>
      </c>
      <c r="M20" s="9">
        <v>507636</v>
      </c>
      <c r="N20" s="9">
        <v>519002</v>
      </c>
      <c r="O20" s="9">
        <v>529973</v>
      </c>
      <c r="P20" s="9">
        <v>516650</v>
      </c>
      <c r="Q20" s="9">
        <v>773500</v>
      </c>
    </row>
    <row r="21" spans="1:17" ht="15" customHeight="1">
      <c r="A21" s="4" t="s">
        <v>136</v>
      </c>
      <c r="B21" s="15">
        <v>61119</v>
      </c>
      <c r="C21" s="15">
        <v>66513</v>
      </c>
      <c r="D21" s="15">
        <v>70608</v>
      </c>
      <c r="E21" s="15">
        <v>74588</v>
      </c>
      <c r="F21" s="15">
        <v>79084</v>
      </c>
      <c r="G21" s="15">
        <v>143264</v>
      </c>
      <c r="H21" s="15">
        <v>159177</v>
      </c>
      <c r="I21" s="15">
        <v>179696</v>
      </c>
      <c r="J21" s="8">
        <v>177580</v>
      </c>
      <c r="K21" s="11">
        <v>189147</v>
      </c>
      <c r="L21" s="11">
        <v>199298</v>
      </c>
      <c r="M21" s="11">
        <v>199233</v>
      </c>
      <c r="N21" s="11">
        <v>277084</v>
      </c>
      <c r="O21" s="11">
        <v>260369</v>
      </c>
      <c r="P21" s="11">
        <v>261743</v>
      </c>
      <c r="Q21" s="11">
        <v>352779</v>
      </c>
    </row>
    <row r="22" spans="1:17" ht="15" customHeight="1">
      <c r="A22" s="3" t="s">
        <v>137</v>
      </c>
      <c r="B22" s="15">
        <v>1608708</v>
      </c>
      <c r="C22" s="15">
        <v>1479890</v>
      </c>
      <c r="D22" s="15">
        <v>1554864</v>
      </c>
      <c r="E22" s="15">
        <v>2336188</v>
      </c>
      <c r="F22" s="15">
        <v>2053817</v>
      </c>
      <c r="G22" s="15">
        <v>2217146</v>
      </c>
      <c r="H22" s="15">
        <v>2031033</v>
      </c>
      <c r="I22" s="15">
        <v>2155558</v>
      </c>
      <c r="J22" s="8">
        <v>2279654</v>
      </c>
      <c r="K22" s="9">
        <v>2270273</v>
      </c>
      <c r="L22" s="9">
        <v>2908697</v>
      </c>
      <c r="M22" s="9">
        <v>1775803</v>
      </c>
      <c r="N22" s="9">
        <v>2359721</v>
      </c>
      <c r="O22" s="9">
        <v>2327531</v>
      </c>
      <c r="P22" s="9">
        <v>2215684</v>
      </c>
      <c r="Q22" s="9">
        <v>3221293</v>
      </c>
    </row>
    <row r="23" spans="1:17" ht="15" customHeight="1">
      <c r="A23" s="3" t="s">
        <v>138</v>
      </c>
      <c r="B23" s="15">
        <v>735978</v>
      </c>
      <c r="C23" s="15">
        <v>693121</v>
      </c>
      <c r="D23" s="15">
        <v>672997</v>
      </c>
      <c r="E23" s="15">
        <v>623927</v>
      </c>
      <c r="F23" s="15">
        <v>621456</v>
      </c>
      <c r="G23" s="15">
        <v>683064</v>
      </c>
      <c r="H23" s="15">
        <v>726176</v>
      </c>
      <c r="I23" s="15">
        <v>764932</v>
      </c>
      <c r="J23" s="8">
        <v>813933</v>
      </c>
      <c r="K23" s="9">
        <v>900789</v>
      </c>
      <c r="L23" s="9">
        <v>904062</v>
      </c>
      <c r="M23" s="9">
        <v>819942</v>
      </c>
      <c r="N23" s="9">
        <v>932545</v>
      </c>
      <c r="O23" s="9">
        <v>1074660</v>
      </c>
      <c r="P23" s="9">
        <v>917576</v>
      </c>
      <c r="Q23" s="9">
        <v>1906859</v>
      </c>
    </row>
    <row r="24" spans="1:17" ht="15" customHeight="1">
      <c r="A24" s="3" t="s">
        <v>139</v>
      </c>
      <c r="B24" s="15">
        <v>355220</v>
      </c>
      <c r="C24" s="15">
        <v>217833</v>
      </c>
      <c r="D24" s="15">
        <v>248651</v>
      </c>
      <c r="E24" s="15">
        <v>311454</v>
      </c>
      <c r="F24" s="15">
        <v>284456</v>
      </c>
      <c r="G24" s="15">
        <v>2462789</v>
      </c>
      <c r="H24" s="15">
        <v>98663</v>
      </c>
      <c r="I24" s="15">
        <v>34735</v>
      </c>
      <c r="J24" s="8">
        <v>90909</v>
      </c>
      <c r="K24" s="9">
        <v>62786</v>
      </c>
      <c r="L24" s="9">
        <v>36437</v>
      </c>
      <c r="M24" s="9">
        <v>62362</v>
      </c>
      <c r="N24" s="9">
        <v>18739</v>
      </c>
      <c r="O24" s="9">
        <v>34975</v>
      </c>
      <c r="P24" s="9">
        <v>18015</v>
      </c>
      <c r="Q24" s="9">
        <v>344543</v>
      </c>
    </row>
    <row r="25" spans="1:17" ht="15" customHeight="1">
      <c r="A25" s="3" t="s">
        <v>140</v>
      </c>
      <c r="B25" s="15">
        <v>4649</v>
      </c>
      <c r="C25" s="15">
        <v>14023</v>
      </c>
      <c r="D25" s="15">
        <v>6936</v>
      </c>
      <c r="E25" s="15">
        <v>3767</v>
      </c>
      <c r="F25" s="15">
        <v>75903</v>
      </c>
      <c r="G25" s="15">
        <v>50079</v>
      </c>
      <c r="H25" s="15">
        <v>88640</v>
      </c>
      <c r="I25" s="15">
        <v>52468</v>
      </c>
      <c r="J25" s="8">
        <v>55513</v>
      </c>
      <c r="K25" s="9">
        <v>45515</v>
      </c>
      <c r="L25" s="9">
        <v>53076</v>
      </c>
      <c r="M25" s="9">
        <v>41796</v>
      </c>
      <c r="N25" s="9">
        <v>43090</v>
      </c>
      <c r="O25" s="9">
        <v>24756</v>
      </c>
      <c r="P25" s="9">
        <v>17374</v>
      </c>
      <c r="Q25" s="9">
        <v>119427</v>
      </c>
    </row>
    <row r="26" spans="1:17" ht="15" customHeight="1">
      <c r="A26" s="3" t="s">
        <v>141</v>
      </c>
      <c r="B26" s="15">
        <v>10936</v>
      </c>
      <c r="C26" s="15">
        <v>93031</v>
      </c>
      <c r="D26" s="15">
        <v>224194</v>
      </c>
      <c r="E26" s="15">
        <v>199361</v>
      </c>
      <c r="F26" s="15">
        <v>224433</v>
      </c>
      <c r="G26" s="15">
        <v>1760</v>
      </c>
      <c r="H26" s="15">
        <v>309482</v>
      </c>
      <c r="I26" s="15">
        <v>7564</v>
      </c>
      <c r="J26" s="8">
        <v>12035</v>
      </c>
      <c r="K26" s="9">
        <v>75403</v>
      </c>
      <c r="L26" s="9">
        <v>186193</v>
      </c>
      <c r="M26" s="9">
        <v>7937</v>
      </c>
      <c r="N26" s="9">
        <v>2054</v>
      </c>
      <c r="O26" s="9">
        <v>955187</v>
      </c>
      <c r="P26" s="9">
        <v>266910</v>
      </c>
      <c r="Q26" s="9">
        <v>1782244</v>
      </c>
    </row>
    <row r="27" spans="1:17" ht="15" customHeight="1">
      <c r="A27" s="3" t="s">
        <v>142</v>
      </c>
      <c r="B27" s="15">
        <v>288796</v>
      </c>
      <c r="C27" s="15">
        <v>664455</v>
      </c>
      <c r="D27" s="15">
        <v>675697</v>
      </c>
      <c r="E27" s="15">
        <v>914649</v>
      </c>
      <c r="F27" s="15">
        <v>858135</v>
      </c>
      <c r="G27" s="15">
        <v>606769</v>
      </c>
      <c r="H27" s="15">
        <v>536560</v>
      </c>
      <c r="I27" s="15">
        <v>636994</v>
      </c>
      <c r="J27" s="8">
        <v>1164572</v>
      </c>
      <c r="K27" s="9">
        <v>956900</v>
      </c>
      <c r="L27" s="9">
        <v>1427649</v>
      </c>
      <c r="M27" s="9">
        <v>1686893</v>
      </c>
      <c r="N27" s="9">
        <v>1301064</v>
      </c>
      <c r="O27" s="9">
        <v>1314428</v>
      </c>
      <c r="P27" s="9">
        <v>1245787</v>
      </c>
      <c r="Q27" s="9">
        <v>2001030</v>
      </c>
    </row>
    <row r="28" spans="1:17" ht="15" customHeight="1">
      <c r="A28" s="3" t="s">
        <v>143</v>
      </c>
      <c r="B28" s="15">
        <v>1767361</v>
      </c>
      <c r="C28" s="15">
        <v>2082095</v>
      </c>
      <c r="D28" s="15">
        <v>2190879</v>
      </c>
      <c r="E28" s="15">
        <v>2441040</v>
      </c>
      <c r="F28" s="15">
        <v>3048839</v>
      </c>
      <c r="G28" s="15">
        <v>2902588</v>
      </c>
      <c r="H28" s="15">
        <v>2743682</v>
      </c>
      <c r="I28" s="15">
        <v>2200333</v>
      </c>
      <c r="J28" s="8">
        <v>1993412</v>
      </c>
      <c r="K28" s="9">
        <v>2084663</v>
      </c>
      <c r="L28" s="9">
        <v>2049246</v>
      </c>
      <c r="M28" s="9">
        <v>1715176</v>
      </c>
      <c r="N28" s="9">
        <v>1902090</v>
      </c>
      <c r="O28" s="9">
        <v>1900260</v>
      </c>
      <c r="P28" s="9">
        <v>1896406</v>
      </c>
      <c r="Q28" s="9">
        <v>1739477</v>
      </c>
    </row>
    <row r="29" spans="1:17" ht="15" customHeight="1">
      <c r="A29" s="3" t="s">
        <v>144</v>
      </c>
      <c r="B29" s="15">
        <v>2294993</v>
      </c>
      <c r="C29" s="15">
        <v>2397160</v>
      </c>
      <c r="D29" s="15">
        <v>2022453</v>
      </c>
      <c r="E29" s="15">
        <v>1996532</v>
      </c>
      <c r="F29" s="15">
        <v>1571765</v>
      </c>
      <c r="G29" s="15">
        <v>2863335</v>
      </c>
      <c r="H29" s="15">
        <v>2150407</v>
      </c>
      <c r="I29" s="15">
        <v>1918708</v>
      </c>
      <c r="J29" s="8">
        <v>1579617</v>
      </c>
      <c r="K29" s="9">
        <v>2172277</v>
      </c>
      <c r="L29" s="9">
        <v>2479133</v>
      </c>
      <c r="M29" s="9">
        <v>1324158</v>
      </c>
      <c r="N29" s="9">
        <v>2113049</v>
      </c>
      <c r="O29" s="9">
        <v>2684134</v>
      </c>
      <c r="P29" s="9">
        <v>4255900</v>
      </c>
      <c r="Q29" s="9">
        <v>5506900</v>
      </c>
    </row>
    <row r="30" spans="1:17" ht="15" customHeight="1">
      <c r="A30" s="3" t="s">
        <v>191</v>
      </c>
      <c r="B30" s="15"/>
      <c r="C30" s="15"/>
      <c r="D30" s="15"/>
      <c r="E30" s="15"/>
      <c r="F30" s="15"/>
      <c r="G30" s="15"/>
      <c r="H30" s="15"/>
      <c r="I30" s="15"/>
      <c r="J30" s="8"/>
      <c r="K30" s="9"/>
      <c r="L30" s="9"/>
      <c r="M30" s="9"/>
      <c r="N30" s="9">
        <v>132700</v>
      </c>
      <c r="O30" s="9">
        <v>134200</v>
      </c>
      <c r="P30" s="9">
        <v>131600</v>
      </c>
      <c r="Q30" s="9">
        <v>255300</v>
      </c>
    </row>
    <row r="31" spans="1:17" ht="15" customHeight="1">
      <c r="A31" s="3" t="s">
        <v>192</v>
      </c>
      <c r="B31" s="15"/>
      <c r="C31" s="15"/>
      <c r="D31" s="15"/>
      <c r="E31" s="15"/>
      <c r="F31" s="15"/>
      <c r="G31" s="15"/>
      <c r="H31" s="15"/>
      <c r="I31" s="15"/>
      <c r="J31" s="8"/>
      <c r="K31" s="9"/>
      <c r="L31" s="9"/>
      <c r="M31" s="9"/>
      <c r="N31" s="9">
        <v>351600</v>
      </c>
      <c r="O31" s="9">
        <v>756900</v>
      </c>
      <c r="P31" s="9">
        <v>1549300</v>
      </c>
      <c r="Q31" s="9">
        <v>1838600</v>
      </c>
    </row>
    <row r="32" spans="1:17" ht="15" customHeight="1">
      <c r="A32" s="3" t="s">
        <v>0</v>
      </c>
      <c r="B32" s="8">
        <f aca="true" t="shared" si="0" ref="B32:K32">SUM(B4:B29)-B16-B17</f>
        <v>20534317</v>
      </c>
      <c r="C32" s="8">
        <f t="shared" si="0"/>
        <v>22428708</v>
      </c>
      <c r="D32" s="8">
        <f t="shared" si="0"/>
        <v>23176891</v>
      </c>
      <c r="E32" s="8">
        <f t="shared" si="0"/>
        <v>25032527</v>
      </c>
      <c r="F32" s="8">
        <f t="shared" si="0"/>
        <v>24728486</v>
      </c>
      <c r="G32" s="8">
        <f t="shared" si="0"/>
        <v>27720838</v>
      </c>
      <c r="H32" s="8">
        <f t="shared" si="0"/>
        <v>25114038</v>
      </c>
      <c r="I32" s="8">
        <f t="shared" si="0"/>
        <v>24722769</v>
      </c>
      <c r="J32" s="8">
        <f t="shared" si="0"/>
        <v>25208323</v>
      </c>
      <c r="K32" s="8">
        <f t="shared" si="0"/>
        <v>26246932</v>
      </c>
      <c r="L32" s="8">
        <f aca="true" t="shared" si="1" ref="L32:Q32">SUM(L4:L29)-L16-L17</f>
        <v>28711829</v>
      </c>
      <c r="M32" s="8">
        <f t="shared" si="1"/>
        <v>26230877</v>
      </c>
      <c r="N32" s="8">
        <f t="shared" si="1"/>
        <v>26939090</v>
      </c>
      <c r="O32" s="8">
        <f t="shared" si="1"/>
        <v>27561497</v>
      </c>
      <c r="P32" s="8">
        <f t="shared" si="1"/>
        <v>27938480</v>
      </c>
      <c r="Q32" s="8">
        <f t="shared" si="1"/>
        <v>43168760</v>
      </c>
    </row>
    <row r="33" spans="1:17" ht="15" customHeight="1">
      <c r="A33" s="3" t="s">
        <v>1</v>
      </c>
      <c r="B33" s="15">
        <f aca="true" t="shared" si="2" ref="B33:L33">+B4+B5+B6+B9+B10+B11+B12+B13+B14+B15+B18</f>
        <v>12963262</v>
      </c>
      <c r="C33" s="15">
        <f t="shared" si="2"/>
        <v>14250708</v>
      </c>
      <c r="D33" s="15">
        <f t="shared" si="2"/>
        <v>15028460</v>
      </c>
      <c r="E33" s="15">
        <f t="shared" si="2"/>
        <v>15609872</v>
      </c>
      <c r="F33" s="15">
        <f t="shared" si="2"/>
        <v>15365305</v>
      </c>
      <c r="G33" s="15">
        <f t="shared" si="2"/>
        <v>15202871</v>
      </c>
      <c r="H33" s="15">
        <f t="shared" si="2"/>
        <v>15651321</v>
      </c>
      <c r="I33" s="15">
        <f t="shared" si="2"/>
        <v>16145895</v>
      </c>
      <c r="J33" s="12">
        <f t="shared" si="2"/>
        <v>16415966</v>
      </c>
      <c r="K33" s="12">
        <f t="shared" si="2"/>
        <v>16889549</v>
      </c>
      <c r="L33" s="12">
        <f t="shared" si="2"/>
        <v>17828701</v>
      </c>
      <c r="M33" s="12">
        <f>+M4+M5+M6+M9+M10+M11+M12+M13+M14+M15+M18</f>
        <v>18037225</v>
      </c>
      <c r="N33" s="12">
        <f>+N4+N5+N6+N9+N10+N11+N12+N13+N14+N15+N18</f>
        <v>17413858</v>
      </c>
      <c r="O33" s="12">
        <f>+O4+O5+O6+O9+O10+O11+O12+O13+O14+O15+O18</f>
        <v>16402067</v>
      </c>
      <c r="P33" s="12">
        <f>+P4+P5+P6+P9+P10+P11+P12+P13+P14+P15+P18</f>
        <v>16302132</v>
      </c>
      <c r="Q33" s="12">
        <f>SUM(Q4:Q15)+Q18</f>
        <v>25387567</v>
      </c>
    </row>
    <row r="34" spans="1:17" ht="15" customHeight="1">
      <c r="A34" s="3" t="s">
        <v>180</v>
      </c>
      <c r="B34" s="15">
        <f aca="true" t="shared" si="3" ref="B34:I34">SUM(B19:B29)</f>
        <v>7571055</v>
      </c>
      <c r="C34" s="15">
        <f t="shared" si="3"/>
        <v>8178000</v>
      </c>
      <c r="D34" s="15">
        <f t="shared" si="3"/>
        <v>8148431</v>
      </c>
      <c r="E34" s="15">
        <f t="shared" si="3"/>
        <v>9422655</v>
      </c>
      <c r="F34" s="15">
        <f t="shared" si="3"/>
        <v>9363181</v>
      </c>
      <c r="G34" s="15">
        <f t="shared" si="3"/>
        <v>12517967</v>
      </c>
      <c r="H34" s="15">
        <f t="shared" si="3"/>
        <v>9462717</v>
      </c>
      <c r="I34" s="15">
        <f t="shared" si="3"/>
        <v>8576874</v>
      </c>
      <c r="J34" s="12">
        <f aca="true" t="shared" si="4" ref="J34:O34">SUM(J19:J29)</f>
        <v>8792357</v>
      </c>
      <c r="K34" s="12">
        <f t="shared" si="4"/>
        <v>9357383</v>
      </c>
      <c r="L34" s="12">
        <f t="shared" si="4"/>
        <v>10883128</v>
      </c>
      <c r="M34" s="12">
        <f t="shared" si="4"/>
        <v>8193652</v>
      </c>
      <c r="N34" s="12">
        <f t="shared" si="4"/>
        <v>9525232</v>
      </c>
      <c r="O34" s="12">
        <f t="shared" si="4"/>
        <v>11159430</v>
      </c>
      <c r="P34" s="12">
        <f>SUM(P19:P29)</f>
        <v>11636348</v>
      </c>
      <c r="Q34" s="12">
        <f>SUM(Q19:Q29)</f>
        <v>17781193</v>
      </c>
    </row>
    <row r="35" spans="1:17" ht="15" customHeight="1">
      <c r="A35" s="3" t="s">
        <v>12</v>
      </c>
      <c r="B35" s="15">
        <f aca="true" t="shared" si="5" ref="B35:L35">+B4+B19+B20+B21+B24+B25+B26+B27+B28</f>
        <v>12513244</v>
      </c>
      <c r="C35" s="15">
        <f t="shared" si="5"/>
        <v>13895532</v>
      </c>
      <c r="D35" s="15">
        <f t="shared" si="5"/>
        <v>14752446</v>
      </c>
      <c r="E35" s="15">
        <f t="shared" si="5"/>
        <v>15818203</v>
      </c>
      <c r="F35" s="15">
        <f t="shared" si="5"/>
        <v>16795708</v>
      </c>
      <c r="G35" s="15">
        <f t="shared" si="5"/>
        <v>18004825</v>
      </c>
      <c r="H35" s="15">
        <f t="shared" si="5"/>
        <v>16069535</v>
      </c>
      <c r="I35" s="15">
        <f t="shared" si="5"/>
        <v>15630326</v>
      </c>
      <c r="J35" s="12">
        <f t="shared" si="5"/>
        <v>16321050</v>
      </c>
      <c r="K35" s="12">
        <f t="shared" si="5"/>
        <v>15976071</v>
      </c>
      <c r="L35" s="12">
        <f t="shared" si="5"/>
        <v>16644270</v>
      </c>
      <c r="M35" s="12">
        <f>+M4+M19+M20+M21+M24+M25+M26+M27+M28</f>
        <v>16046608</v>
      </c>
      <c r="N35" s="12">
        <f>+N4+N19+N20+N21+N24+N25+N26+N27+N28</f>
        <v>16019661</v>
      </c>
      <c r="O35" s="12">
        <f>+O4+O19+O20+O21+O24+O25+O26+O27+O28</f>
        <v>16877906</v>
      </c>
      <c r="P35" s="12">
        <f>+P4+P19+P20+P21+P24+P25+P26+P27+P28</f>
        <v>15907608</v>
      </c>
      <c r="Q35" s="12">
        <f>+Q4+Q19+Q20+Q21+Q24+Q25+Q26+Q27+Q28</f>
        <v>23154337</v>
      </c>
    </row>
    <row r="36" spans="1:17" ht="15" customHeight="1">
      <c r="A36" s="3" t="s">
        <v>11</v>
      </c>
      <c r="B36" s="12">
        <f aca="true" t="shared" si="6" ref="B36:K36">SUM(B5:B18)-B16-B17+B22+B23+B29</f>
        <v>8021073</v>
      </c>
      <c r="C36" s="12">
        <f t="shared" si="6"/>
        <v>8533176</v>
      </c>
      <c r="D36" s="12">
        <f t="shared" si="6"/>
        <v>8424445</v>
      </c>
      <c r="E36" s="12">
        <f t="shared" si="6"/>
        <v>9214324</v>
      </c>
      <c r="F36" s="12">
        <f t="shared" si="6"/>
        <v>7932778</v>
      </c>
      <c r="G36" s="12">
        <f t="shared" si="6"/>
        <v>9716013</v>
      </c>
      <c r="H36" s="12">
        <f t="shared" si="6"/>
        <v>9044503</v>
      </c>
      <c r="I36" s="12">
        <f t="shared" si="6"/>
        <v>9092443</v>
      </c>
      <c r="J36" s="12">
        <f t="shared" si="6"/>
        <v>8887273</v>
      </c>
      <c r="K36" s="12">
        <f t="shared" si="6"/>
        <v>10270861</v>
      </c>
      <c r="L36" s="12">
        <f aca="true" t="shared" si="7" ref="L36:Q36">SUM(L5:L18)-L16-L17+L22+L23+L29</f>
        <v>12067559</v>
      </c>
      <c r="M36" s="12">
        <f t="shared" si="7"/>
        <v>10184269</v>
      </c>
      <c r="N36" s="12">
        <f t="shared" si="7"/>
        <v>10919429</v>
      </c>
      <c r="O36" s="12">
        <f t="shared" si="7"/>
        <v>10683591</v>
      </c>
      <c r="P36" s="12">
        <f t="shared" si="7"/>
        <v>12030872</v>
      </c>
      <c r="Q36" s="12">
        <f t="shared" si="7"/>
        <v>20014423</v>
      </c>
    </row>
    <row r="37" spans="1:17" ht="15" customHeight="1">
      <c r="A37" s="28" t="s">
        <v>103</v>
      </c>
      <c r="L37" s="29"/>
      <c r="M37" s="70" t="str">
        <f>'財政指標'!$Q$1</f>
        <v>佐野市</v>
      </c>
      <c r="P37" s="70"/>
      <c r="Q37" s="70" t="str">
        <f>'財政指標'!$Q$1</f>
        <v>佐野市</v>
      </c>
    </row>
    <row r="38" spans="14:15" ht="15" customHeight="1">
      <c r="N38" s="66"/>
      <c r="O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183</v>
      </c>
      <c r="N39" s="2" t="s">
        <v>190</v>
      </c>
      <c r="O39" s="2" t="s">
        <v>193</v>
      </c>
      <c r="P39" s="2" t="s">
        <v>194</v>
      </c>
      <c r="Q39" s="2" t="s">
        <v>196</v>
      </c>
    </row>
    <row r="40" spans="1:17" ht="15" customHeight="1">
      <c r="A40" s="3" t="s">
        <v>122</v>
      </c>
      <c r="B40" s="26">
        <f>+B4/$B$32*100</f>
        <v>46.66270614211322</v>
      </c>
      <c r="C40" s="26">
        <f aca="true" t="shared" si="8" ref="C40:D42">+C4/C$32*100</f>
        <v>45.86846018950356</v>
      </c>
      <c r="D40" s="26">
        <f t="shared" si="8"/>
        <v>46.83254971514514</v>
      </c>
      <c r="E40" s="26">
        <f aca="true" t="shared" si="9" ref="E40:L40">+E4/E$32*100</f>
        <v>45.34977631303463</v>
      </c>
      <c r="F40" s="26">
        <f t="shared" si="9"/>
        <v>47.231217471219225</v>
      </c>
      <c r="G40" s="26">
        <f t="shared" si="9"/>
        <v>40.58464249890281</v>
      </c>
      <c r="H40" s="26">
        <f t="shared" si="9"/>
        <v>45.84859670913933</v>
      </c>
      <c r="I40" s="26">
        <f t="shared" si="9"/>
        <v>48.10403721363088</v>
      </c>
      <c r="J40" s="26">
        <f t="shared" si="9"/>
        <v>48.40423934587002</v>
      </c>
      <c r="K40" s="26">
        <f t="shared" si="9"/>
        <v>45.57495329358875</v>
      </c>
      <c r="L40" s="26">
        <f t="shared" si="9"/>
        <v>41.97933193319032</v>
      </c>
      <c r="M40" s="26">
        <f aca="true" t="shared" si="10" ref="M40:Q42">+M4/M$32*100</f>
        <v>44.88168275883418</v>
      </c>
      <c r="N40" s="26">
        <f t="shared" si="10"/>
        <v>44.17277643751144</v>
      </c>
      <c r="O40" s="26">
        <f t="shared" si="10"/>
        <v>42.83076858996447</v>
      </c>
      <c r="P40" s="26">
        <f t="shared" si="10"/>
        <v>41.736057222869675</v>
      </c>
      <c r="Q40" s="26">
        <f t="shared" si="10"/>
        <v>37.082825635945994</v>
      </c>
    </row>
    <row r="41" spans="1:17" ht="15" customHeight="1">
      <c r="A41" s="3" t="s">
        <v>123</v>
      </c>
      <c r="B41" s="26">
        <f>+B5/$B$32*100</f>
        <v>2.741542365397398</v>
      </c>
      <c r="C41" s="26">
        <f t="shared" si="8"/>
        <v>2.771122616603685</v>
      </c>
      <c r="D41" s="26">
        <f t="shared" si="8"/>
        <v>2.7155152086619383</v>
      </c>
      <c r="E41" s="26">
        <f aca="true" t="shared" si="11" ref="E41:L41">+E5/E$32*100</f>
        <v>2.6434206981979886</v>
      </c>
      <c r="F41" s="26">
        <f t="shared" si="11"/>
        <v>2.9286750511131174</v>
      </c>
      <c r="G41" s="26">
        <f t="shared" si="11"/>
        <v>2.6647354600174786</v>
      </c>
      <c r="H41" s="26">
        <f t="shared" si="11"/>
        <v>3.0100456167184264</v>
      </c>
      <c r="I41" s="26">
        <f t="shared" si="11"/>
        <v>3.138228569785205</v>
      </c>
      <c r="J41" s="26">
        <f t="shared" si="11"/>
        <v>1.946611045883536</v>
      </c>
      <c r="K41" s="26">
        <f t="shared" si="11"/>
        <v>1.292074822306851</v>
      </c>
      <c r="L41" s="26">
        <f t="shared" si="11"/>
        <v>1.2143670819438217</v>
      </c>
      <c r="M41" s="26">
        <f t="shared" si="10"/>
        <v>1.3559935491291428</v>
      </c>
      <c r="N41" s="26">
        <f t="shared" si="10"/>
        <v>1.3153785075887865</v>
      </c>
      <c r="O41" s="26">
        <f t="shared" si="10"/>
        <v>1.3235057587764554</v>
      </c>
      <c r="P41" s="26">
        <f t="shared" si="10"/>
        <v>1.3772474379422215</v>
      </c>
      <c r="Q41" s="26">
        <f t="shared" si="10"/>
        <v>1.8752148544456684</v>
      </c>
    </row>
    <row r="42" spans="1:17" ht="15" customHeight="1">
      <c r="A42" s="3" t="s">
        <v>197</v>
      </c>
      <c r="B42" s="26">
        <f>+B6/$B$32*100</f>
        <v>0.7426494876844455</v>
      </c>
      <c r="C42" s="26">
        <f t="shared" si="8"/>
        <v>1.518067826287631</v>
      </c>
      <c r="D42" s="26">
        <f t="shared" si="8"/>
        <v>1.6397065508052828</v>
      </c>
      <c r="E42" s="26">
        <f aca="true" t="shared" si="12" ref="E42:L42">+E6/E$32*100</f>
        <v>1.0923467694651843</v>
      </c>
      <c r="F42" s="26">
        <f t="shared" si="12"/>
        <v>1.1540617569551164</v>
      </c>
      <c r="G42" s="26">
        <f t="shared" si="12"/>
        <v>1.3299489719610929</v>
      </c>
      <c r="H42" s="26">
        <f t="shared" si="12"/>
        <v>1.0296193706483998</v>
      </c>
      <c r="I42" s="26">
        <f t="shared" si="12"/>
        <v>0.5834540621238665</v>
      </c>
      <c r="J42" s="26">
        <f t="shared" si="12"/>
        <v>0.4511724163483624</v>
      </c>
      <c r="K42" s="26">
        <f t="shared" si="12"/>
        <v>0.3429734187599526</v>
      </c>
      <c r="L42" s="26">
        <f t="shared" si="12"/>
        <v>0.29304298238889626</v>
      </c>
      <c r="M42" s="26">
        <f t="shared" si="10"/>
        <v>1.3565234589754662</v>
      </c>
      <c r="N42" s="26">
        <f t="shared" si="10"/>
        <v>1.3330851190593298</v>
      </c>
      <c r="O42" s="26">
        <f t="shared" si="10"/>
        <v>0.4102244518866301</v>
      </c>
      <c r="P42" s="26">
        <f t="shared" si="10"/>
        <v>0.276836821473466</v>
      </c>
      <c r="Q42" s="26">
        <f t="shared" si="10"/>
        <v>0.25836507696769606</v>
      </c>
    </row>
    <row r="43" spans="1:17" ht="15" customHeight="1">
      <c r="A43" s="3" t="s">
        <v>198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0.040441282075278515</v>
      </c>
    </row>
    <row r="44" spans="1:17" ht="15" customHeight="1">
      <c r="A44" s="3" t="s">
        <v>199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0.046973783819595466</v>
      </c>
    </row>
    <row r="45" spans="1:17" ht="15" customHeight="1">
      <c r="A45" s="3" t="s">
        <v>124</v>
      </c>
      <c r="B45" s="26">
        <f aca="true" t="shared" si="14" ref="B45:B65">+B9/$B$32*100</f>
        <v>0</v>
      </c>
      <c r="C45" s="26">
        <f aca="true" t="shared" si="15" ref="C45:D65">+C9/C$32*100</f>
        <v>0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0.8144413255891716</v>
      </c>
      <c r="K45" s="26">
        <f t="shared" si="16"/>
        <v>3.501144438519519</v>
      </c>
      <c r="L45" s="26">
        <f t="shared" si="16"/>
        <v>3.036584677346748</v>
      </c>
      <c r="M45" s="26">
        <f aca="true" t="shared" si="17" ref="M45:P65">+M9/M$32*100</f>
        <v>3.4277199347928775</v>
      </c>
      <c r="N45" s="26">
        <f t="shared" si="17"/>
        <v>3.234374286585033</v>
      </c>
      <c r="O45" s="26">
        <f t="shared" si="17"/>
        <v>2.759817436621821</v>
      </c>
      <c r="P45" s="26">
        <f t="shared" si="17"/>
        <v>3.0345566401608104</v>
      </c>
      <c r="Q45" s="26">
        <f t="shared" si="13"/>
        <v>3.0736509457301993</v>
      </c>
    </row>
    <row r="46" spans="1:17" ht="15" customHeight="1">
      <c r="A46" s="3" t="s">
        <v>125</v>
      </c>
      <c r="B46" s="26">
        <f t="shared" si="14"/>
        <v>0.4585105021998053</v>
      </c>
      <c r="C46" s="26">
        <f t="shared" si="15"/>
        <v>0.4408813918305058</v>
      </c>
      <c r="D46" s="26">
        <f t="shared" si="15"/>
        <v>0.4652133886292169</v>
      </c>
      <c r="E46" s="26">
        <f aca="true" t="shared" si="18" ref="E46:L46">+E10/E$32*100</f>
        <v>0.470431930423964</v>
      </c>
      <c r="F46" s="26">
        <f t="shared" si="18"/>
        <v>0.45575374084770087</v>
      </c>
      <c r="G46" s="26">
        <f t="shared" si="18"/>
        <v>0.3724201988410307</v>
      </c>
      <c r="H46" s="26">
        <f t="shared" si="18"/>
        <v>0.4164802171598211</v>
      </c>
      <c r="I46" s="26">
        <f t="shared" si="18"/>
        <v>0.4038503939425232</v>
      </c>
      <c r="J46" s="26">
        <f t="shared" si="18"/>
        <v>0.3525621279924095</v>
      </c>
      <c r="K46" s="26">
        <f t="shared" si="18"/>
        <v>0.34332774588664305</v>
      </c>
      <c r="L46" s="26">
        <f t="shared" si="18"/>
        <v>0.30228655931323634</v>
      </c>
      <c r="M46" s="26">
        <f t="shared" si="17"/>
        <v>0.32687812916053094</v>
      </c>
      <c r="N46" s="26">
        <f t="shared" si="17"/>
        <v>0.26892890591330293</v>
      </c>
      <c r="O46" s="26">
        <f t="shared" si="17"/>
        <v>0.25581339068774095</v>
      </c>
      <c r="P46" s="26">
        <f t="shared" si="17"/>
        <v>0.23158024344917832</v>
      </c>
      <c r="Q46" s="26">
        <f t="shared" si="13"/>
        <v>0.4541154297691201</v>
      </c>
    </row>
    <row r="47" spans="1:17" ht="15" customHeight="1">
      <c r="A47" s="3" t="s">
        <v>126</v>
      </c>
      <c r="B47" s="26">
        <f t="shared" si="14"/>
        <v>0</v>
      </c>
      <c r="C47" s="26">
        <f t="shared" si="15"/>
        <v>0</v>
      </c>
      <c r="D47" s="26">
        <f t="shared" si="15"/>
        <v>0.016464675956753647</v>
      </c>
      <c r="E47" s="26">
        <f aca="true" t="shared" si="19" ref="E47:L47">+E11/E$32*100</f>
        <v>0.027883721048218582</v>
      </c>
      <c r="F47" s="26">
        <f t="shared" si="19"/>
        <v>0.030786357078229534</v>
      </c>
      <c r="G47" s="26">
        <f t="shared" si="19"/>
        <v>0.02580008584156078</v>
      </c>
      <c r="H47" s="26">
        <f t="shared" si="19"/>
        <v>0.026805725148620067</v>
      </c>
      <c r="I47" s="26">
        <f t="shared" si="19"/>
        <v>0.030797521102915292</v>
      </c>
      <c r="J47" s="26">
        <f t="shared" si="19"/>
        <v>0.06481986128152992</v>
      </c>
      <c r="K47" s="26">
        <f t="shared" si="19"/>
        <v>0.06378269277338776</v>
      </c>
      <c r="L47" s="26">
        <f t="shared" si="19"/>
        <v>0.058310461517446344</v>
      </c>
      <c r="M47" s="26">
        <f t="shared" si="17"/>
        <v>0.014673546751791791</v>
      </c>
      <c r="N47" s="26">
        <f t="shared" si="17"/>
        <v>0.000902034923971077</v>
      </c>
      <c r="O47" s="26">
        <f t="shared" si="17"/>
        <v>0</v>
      </c>
      <c r="P47" s="26">
        <f t="shared" si="17"/>
        <v>0</v>
      </c>
      <c r="Q47" s="26">
        <f t="shared" si="13"/>
        <v>2.3164899802542393E-06</v>
      </c>
    </row>
    <row r="48" spans="1:17" ht="15" customHeight="1">
      <c r="A48" s="3" t="s">
        <v>127</v>
      </c>
      <c r="B48" s="26">
        <f t="shared" si="14"/>
        <v>1.586889887791252</v>
      </c>
      <c r="C48" s="26">
        <f t="shared" si="15"/>
        <v>1.5109786974800332</v>
      </c>
      <c r="D48" s="26">
        <f t="shared" si="15"/>
        <v>1.5316420135901747</v>
      </c>
      <c r="E48" s="26">
        <f aca="true" t="shared" si="20" ref="E48:L48">+E12/E$32*100</f>
        <v>1.303967434050905</v>
      </c>
      <c r="F48" s="26">
        <f t="shared" si="20"/>
        <v>1.1612356696645318</v>
      </c>
      <c r="G48" s="26">
        <f t="shared" si="20"/>
        <v>1.1665989318216137</v>
      </c>
      <c r="H48" s="26">
        <f t="shared" si="20"/>
        <v>1.3628911447852392</v>
      </c>
      <c r="I48" s="26">
        <f t="shared" si="20"/>
        <v>1.3767915721738129</v>
      </c>
      <c r="J48" s="26">
        <f t="shared" si="20"/>
        <v>1.1351211264628749</v>
      </c>
      <c r="K48" s="26">
        <f t="shared" si="20"/>
        <v>0.9547058680991745</v>
      </c>
      <c r="L48" s="26">
        <f t="shared" si="20"/>
        <v>0.8698470585067918</v>
      </c>
      <c r="M48" s="26">
        <f t="shared" si="17"/>
        <v>0.9061992094278816</v>
      </c>
      <c r="N48" s="26">
        <f t="shared" si="17"/>
        <v>0.89045695307451</v>
      </c>
      <c r="O48" s="26">
        <f t="shared" si="17"/>
        <v>0.7854834590443328</v>
      </c>
      <c r="P48" s="26">
        <f t="shared" si="17"/>
        <v>0.8768300924030227</v>
      </c>
      <c r="Q48" s="26">
        <f t="shared" si="13"/>
        <v>0.7862398641980914</v>
      </c>
    </row>
    <row r="49" spans="1:17" ht="15" customHeight="1">
      <c r="A49" s="3" t="s">
        <v>128</v>
      </c>
      <c r="B49" s="26">
        <f t="shared" si="14"/>
        <v>0</v>
      </c>
      <c r="C49" s="26">
        <f t="shared" si="15"/>
        <v>0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2.3164899802542393E-06</v>
      </c>
    </row>
    <row r="50" spans="1:17" ht="15" customHeight="1">
      <c r="A50" s="3" t="s">
        <v>129</v>
      </c>
      <c r="B50" s="26">
        <f t="shared" si="14"/>
        <v>0</v>
      </c>
      <c r="C50" s="26">
        <f t="shared" si="15"/>
        <v>0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0.8387309634645707</v>
      </c>
      <c r="M50" s="26">
        <f t="shared" si="17"/>
        <v>1.2561455722582207</v>
      </c>
      <c r="N50" s="26">
        <f t="shared" si="17"/>
        <v>1.218159188005237</v>
      </c>
      <c r="O50" s="26">
        <f t="shared" si="17"/>
        <v>1.2359161768317593</v>
      </c>
      <c r="P50" s="26">
        <f t="shared" si="17"/>
        <v>1.1628406412947303</v>
      </c>
      <c r="Q50" s="26">
        <f t="shared" si="13"/>
        <v>1.094722201888588</v>
      </c>
    </row>
    <row r="51" spans="1:17" ht="15" customHeight="1">
      <c r="A51" s="3" t="s">
        <v>130</v>
      </c>
      <c r="B51" s="26">
        <f t="shared" si="14"/>
        <v>10.862995832780802</v>
      </c>
      <c r="C51" s="26">
        <f t="shared" si="15"/>
        <v>11.353101569649041</v>
      </c>
      <c r="D51" s="26">
        <f t="shared" si="15"/>
        <v>11.552848050241078</v>
      </c>
      <c r="E51" s="26">
        <f aca="true" t="shared" si="23" ref="E51:L51">+E15/E$32*100</f>
        <v>11.38720433618228</v>
      </c>
      <c r="F51" s="26">
        <f t="shared" si="23"/>
        <v>9.089262480525496</v>
      </c>
      <c r="G51" s="26">
        <f t="shared" si="23"/>
        <v>8.624724836962</v>
      </c>
      <c r="H51" s="26">
        <f t="shared" si="23"/>
        <v>10.544935067789577</v>
      </c>
      <c r="I51" s="26">
        <f t="shared" si="23"/>
        <v>11.587221479924033</v>
      </c>
      <c r="J51" s="26">
        <f t="shared" si="23"/>
        <v>11.87234073444711</v>
      </c>
      <c r="K51" s="26">
        <f t="shared" si="23"/>
        <v>12.20002398756548</v>
      </c>
      <c r="L51" s="26">
        <f t="shared" si="23"/>
        <v>13.435263911609393</v>
      </c>
      <c r="M51" s="26">
        <f t="shared" si="17"/>
        <v>15.174948210843276</v>
      </c>
      <c r="N51" s="26">
        <f t="shared" si="17"/>
        <v>12.146160096721902</v>
      </c>
      <c r="O51" s="26">
        <f t="shared" si="17"/>
        <v>9.850713116199747</v>
      </c>
      <c r="P51" s="26">
        <f t="shared" si="17"/>
        <v>9.591591954895184</v>
      </c>
      <c r="Q51" s="26">
        <f t="shared" si="13"/>
        <v>14.040350012370057</v>
      </c>
    </row>
    <row r="52" spans="1:17" ht="15" customHeight="1">
      <c r="A52" s="3" t="s">
        <v>131</v>
      </c>
      <c r="B52" s="26">
        <f t="shared" si="14"/>
        <v>8.879725583276036</v>
      </c>
      <c r="C52" s="26">
        <f t="shared" si="15"/>
        <v>9.34298578411204</v>
      </c>
      <c r="D52" s="26">
        <f t="shared" si="15"/>
        <v>9.500575379156764</v>
      </c>
      <c r="E52" s="26">
        <f aca="true" t="shared" si="24" ref="E52:L52">+E16/E$32*100</f>
        <v>9.407276380846408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9.84129725725904</v>
      </c>
      <c r="K52" s="26">
        <f t="shared" si="24"/>
        <v>10.135778916941607</v>
      </c>
      <c r="L52" s="26">
        <f t="shared" si="24"/>
        <v>11.265311589867716</v>
      </c>
      <c r="M52" s="26">
        <f t="shared" si="17"/>
        <v>12.712182669302289</v>
      </c>
      <c r="N52" s="26">
        <f t="shared" si="17"/>
        <v>9.911478078880913</v>
      </c>
      <c r="O52" s="26">
        <f t="shared" si="17"/>
        <v>7.749916486756869</v>
      </c>
      <c r="P52" s="26">
        <f t="shared" si="17"/>
        <v>7.658705842264863</v>
      </c>
      <c r="Q52" s="26">
        <f t="shared" si="13"/>
        <v>11.762392526447366</v>
      </c>
    </row>
    <row r="53" spans="1:17" ht="15" customHeight="1">
      <c r="A53" s="3" t="s">
        <v>132</v>
      </c>
      <c r="B53" s="26">
        <f t="shared" si="14"/>
        <v>1.983270249504768</v>
      </c>
      <c r="C53" s="26">
        <f t="shared" si="15"/>
        <v>2.010115785537</v>
      </c>
      <c r="D53" s="26">
        <f t="shared" si="15"/>
        <v>2.052272671084314</v>
      </c>
      <c r="E53" s="26">
        <f aca="true" t="shared" si="25" ref="E53:L53">+E17/E$32*100</f>
        <v>1.9799279553358715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2.03104347718807</v>
      </c>
      <c r="K53" s="26">
        <f t="shared" si="25"/>
        <v>2.0642450706238735</v>
      </c>
      <c r="L53" s="26">
        <f t="shared" si="25"/>
        <v>2.1699523217416767</v>
      </c>
      <c r="M53" s="26">
        <f t="shared" si="17"/>
        <v>2.462765541540986</v>
      </c>
      <c r="N53" s="26">
        <f t="shared" si="17"/>
        <v>2.2346820178409885</v>
      </c>
      <c r="O53" s="26">
        <f t="shared" si="17"/>
        <v>2.100796629442878</v>
      </c>
      <c r="P53" s="26">
        <f t="shared" si="17"/>
        <v>1.932886112630322</v>
      </c>
      <c r="Q53" s="26">
        <f t="shared" si="13"/>
        <v>2.2779574859226903</v>
      </c>
    </row>
    <row r="54" spans="1:17" ht="15" customHeight="1">
      <c r="A54" s="3" t="s">
        <v>133</v>
      </c>
      <c r="B54" s="26">
        <f t="shared" si="14"/>
        <v>0.07445097881755697</v>
      </c>
      <c r="C54" s="26">
        <f t="shared" si="15"/>
        <v>0.07518935107630809</v>
      </c>
      <c r="D54" s="26">
        <f t="shared" si="15"/>
        <v>0.08849331862500454</v>
      </c>
      <c r="E54" s="26">
        <f aca="true" t="shared" si="26" ref="E54:L54">+E18/E$32*100</f>
        <v>0.08332358934437582</v>
      </c>
      <c r="F54" s="26">
        <f t="shared" si="26"/>
        <v>0.08505979702922371</v>
      </c>
      <c r="G54" s="26">
        <f t="shared" si="26"/>
        <v>0.07388304783571117</v>
      </c>
      <c r="H54" s="26">
        <f t="shared" si="26"/>
        <v>0.08163163566129827</v>
      </c>
      <c r="I54" s="26">
        <f t="shared" si="26"/>
        <v>0.08341298662783284</v>
      </c>
      <c r="J54" s="26">
        <f t="shared" si="26"/>
        <v>0.0799061484573964</v>
      </c>
      <c r="K54" s="26">
        <f t="shared" si="26"/>
        <v>0.0756736063475914</v>
      </c>
      <c r="L54" s="26">
        <f t="shared" si="26"/>
        <v>0.06755055555673586</v>
      </c>
      <c r="M54" s="26">
        <f t="shared" si="17"/>
        <v>0.06256748487669703</v>
      </c>
      <c r="N54" s="26">
        <f t="shared" si="17"/>
        <v>0.06137549560879747</v>
      </c>
      <c r="O54" s="26">
        <f t="shared" si="17"/>
        <v>0.058556325877364354</v>
      </c>
      <c r="P54" s="26">
        <f t="shared" si="17"/>
        <v>0.06256245865916829</v>
      </c>
      <c r="Q54" s="26">
        <f t="shared" si="13"/>
        <v>0.057140858342931325</v>
      </c>
    </row>
    <row r="55" spans="1:17" ht="15" customHeight="1">
      <c r="A55" s="3" t="s">
        <v>134</v>
      </c>
      <c r="B55" s="26">
        <f t="shared" si="14"/>
        <v>0.3803097030205582</v>
      </c>
      <c r="C55" s="26">
        <f t="shared" si="15"/>
        <v>0.3503813059584172</v>
      </c>
      <c r="D55" s="26">
        <f t="shared" si="15"/>
        <v>0.3716503650122875</v>
      </c>
      <c r="E55" s="26">
        <f aca="true" t="shared" si="27" ref="E55:L55">+E19/E$32*100</f>
        <v>0.38835072463918646</v>
      </c>
      <c r="F55" s="26">
        <f t="shared" si="27"/>
        <v>0.39316600296516335</v>
      </c>
      <c r="G55" s="26">
        <f t="shared" si="27"/>
        <v>0.3705551758572378</v>
      </c>
      <c r="H55" s="26">
        <f t="shared" si="27"/>
        <v>0.3855493091154835</v>
      </c>
      <c r="I55" s="26">
        <f t="shared" si="27"/>
        <v>0.40928263334903947</v>
      </c>
      <c r="J55" s="26">
        <f t="shared" si="27"/>
        <v>0.39344148359254205</v>
      </c>
      <c r="K55" s="26">
        <f t="shared" si="27"/>
        <v>0.4094954793192591</v>
      </c>
      <c r="L55" s="26">
        <f t="shared" si="27"/>
        <v>0.39633490433507385</v>
      </c>
      <c r="M55" s="26">
        <f t="shared" si="17"/>
        <v>0.20096926229344142</v>
      </c>
      <c r="N55" s="26">
        <f t="shared" si="17"/>
        <v>0.21082375091363517</v>
      </c>
      <c r="O55" s="26">
        <f t="shared" si="17"/>
        <v>0.1928668823758013</v>
      </c>
      <c r="P55" s="26">
        <f t="shared" si="17"/>
        <v>0.08698755265139692</v>
      </c>
      <c r="Q55" s="26">
        <f t="shared" si="13"/>
        <v>0.07677079443560575</v>
      </c>
    </row>
    <row r="56" spans="1:17" ht="15" customHeight="1">
      <c r="A56" s="3" t="s">
        <v>135</v>
      </c>
      <c r="B56" s="26">
        <f t="shared" si="14"/>
        <v>1.7784910985838973</v>
      </c>
      <c r="C56" s="26">
        <f t="shared" si="15"/>
        <v>1.7446078481203644</v>
      </c>
      <c r="D56" s="26">
        <f t="shared" si="15"/>
        <v>1.7043485254342354</v>
      </c>
      <c r="E56" s="26">
        <f aca="true" t="shared" si="28" ref="E56:L56">+E20/E$32*100</f>
        <v>1.6935365734350352</v>
      </c>
      <c r="F56" s="26">
        <f t="shared" si="28"/>
        <v>1.8119548443038525</v>
      </c>
      <c r="G56" s="26">
        <f t="shared" si="28"/>
        <v>1.7476095058886747</v>
      </c>
      <c r="H56" s="26">
        <f t="shared" si="28"/>
        <v>2.0787975235205107</v>
      </c>
      <c r="I56" s="26">
        <f t="shared" si="28"/>
        <v>2.1223350830968815</v>
      </c>
      <c r="J56" s="26">
        <f t="shared" si="28"/>
        <v>2.0864220122853867</v>
      </c>
      <c r="K56" s="26">
        <f t="shared" si="28"/>
        <v>1.8750762946313115</v>
      </c>
      <c r="L56" s="26">
        <f t="shared" si="28"/>
        <v>1.8304023752718783</v>
      </c>
      <c r="M56" s="26">
        <f t="shared" si="17"/>
        <v>1.9352612571817556</v>
      </c>
      <c r="N56" s="26">
        <f t="shared" si="17"/>
        <v>1.926575842019905</v>
      </c>
      <c r="O56" s="26">
        <f t="shared" si="17"/>
        <v>1.9228745085943626</v>
      </c>
      <c r="P56" s="26">
        <f t="shared" si="17"/>
        <v>1.8492416194438637</v>
      </c>
      <c r="Q56" s="26">
        <f t="shared" si="13"/>
        <v>1.7918049997266543</v>
      </c>
    </row>
    <row r="57" spans="1:17" ht="15" customHeight="1">
      <c r="A57" s="4" t="s">
        <v>136</v>
      </c>
      <c r="B57" s="26">
        <f t="shared" si="14"/>
        <v>0.2976432086832983</v>
      </c>
      <c r="C57" s="26">
        <f t="shared" si="15"/>
        <v>0.29655297130802183</v>
      </c>
      <c r="D57" s="26">
        <f t="shared" si="15"/>
        <v>0.30464828091049834</v>
      </c>
      <c r="E57" s="26">
        <f aca="true" t="shared" si="29" ref="E57:L57">+E21/E$32*100</f>
        <v>0.2979643245765799</v>
      </c>
      <c r="F57" s="26">
        <f t="shared" si="29"/>
        <v>0.31980930818004794</v>
      </c>
      <c r="G57" s="26">
        <f t="shared" si="29"/>
        <v>0.5168097732110407</v>
      </c>
      <c r="H57" s="26">
        <f t="shared" si="29"/>
        <v>0.6338168318452014</v>
      </c>
      <c r="I57" s="26">
        <f t="shared" si="29"/>
        <v>0.7268441492132213</v>
      </c>
      <c r="J57" s="26">
        <f t="shared" si="29"/>
        <v>0.7044498755430895</v>
      </c>
      <c r="K57" s="26">
        <f t="shared" si="29"/>
        <v>0.7206442261518413</v>
      </c>
      <c r="L57" s="26">
        <f t="shared" si="29"/>
        <v>0.6941320248180637</v>
      </c>
      <c r="M57" s="26">
        <f t="shared" si="17"/>
        <v>0.7595361756299647</v>
      </c>
      <c r="N57" s="26">
        <f t="shared" si="17"/>
        <v>1.028557386311119</v>
      </c>
      <c r="O57" s="26">
        <f t="shared" si="17"/>
        <v>0.9446838101718495</v>
      </c>
      <c r="P57" s="26">
        <f t="shared" si="17"/>
        <v>0.9368548324747803</v>
      </c>
      <c r="Q57" s="26">
        <f t="shared" si="13"/>
        <v>0.8172090187441102</v>
      </c>
    </row>
    <row r="58" spans="1:17" ht="15" customHeight="1">
      <c r="A58" s="3" t="s">
        <v>137</v>
      </c>
      <c r="B58" s="26">
        <f t="shared" si="14"/>
        <v>7.8342415771608085</v>
      </c>
      <c r="C58" s="26">
        <f t="shared" si="15"/>
        <v>6.59819549124274</v>
      </c>
      <c r="D58" s="26">
        <f t="shared" si="15"/>
        <v>6.708682368139886</v>
      </c>
      <c r="E58" s="26">
        <f aca="true" t="shared" si="30" ref="E58:L58">+E22/E$32*100</f>
        <v>9.332609528394796</v>
      </c>
      <c r="F58" s="26">
        <f t="shared" si="30"/>
        <v>8.305470055869979</v>
      </c>
      <c r="G58" s="26">
        <f t="shared" si="30"/>
        <v>7.998120403142214</v>
      </c>
      <c r="H58" s="26">
        <f t="shared" si="30"/>
        <v>8.087241884399473</v>
      </c>
      <c r="I58" s="26">
        <f t="shared" si="30"/>
        <v>8.718918176196203</v>
      </c>
      <c r="J58" s="26">
        <f t="shared" si="30"/>
        <v>9.043259244178996</v>
      </c>
      <c r="K58" s="26">
        <f t="shared" si="30"/>
        <v>8.649669988096132</v>
      </c>
      <c r="L58" s="26">
        <f t="shared" si="30"/>
        <v>10.130657298077388</v>
      </c>
      <c r="M58" s="26">
        <f t="shared" si="17"/>
        <v>6.769895646264515</v>
      </c>
      <c r="N58" s="26">
        <f t="shared" si="17"/>
        <v>8.759468118633555</v>
      </c>
      <c r="O58" s="26">
        <f t="shared" si="17"/>
        <v>8.444864224900412</v>
      </c>
      <c r="P58" s="26">
        <f t="shared" si="17"/>
        <v>7.930581763932755</v>
      </c>
      <c r="Q58" s="26">
        <f t="shared" si="13"/>
        <v>7.46209295796312</v>
      </c>
    </row>
    <row r="59" spans="1:17" ht="15" customHeight="1">
      <c r="A59" s="3" t="s">
        <v>138</v>
      </c>
      <c r="B59" s="26">
        <f t="shared" si="14"/>
        <v>3.5841367404623194</v>
      </c>
      <c r="C59" s="26">
        <f t="shared" si="15"/>
        <v>3.09032959009498</v>
      </c>
      <c r="D59" s="26">
        <f t="shared" si="15"/>
        <v>2.9037414897451086</v>
      </c>
      <c r="E59" s="26">
        <f aca="true" t="shared" si="31" ref="E59:L59">+E23/E$32*100</f>
        <v>2.492465103503134</v>
      </c>
      <c r="F59" s="26">
        <f t="shared" si="31"/>
        <v>2.513117867385816</v>
      </c>
      <c r="G59" s="26">
        <f t="shared" si="31"/>
        <v>2.464081352807588</v>
      </c>
      <c r="H59" s="26">
        <f t="shared" si="31"/>
        <v>2.8915142996916705</v>
      </c>
      <c r="I59" s="26">
        <f t="shared" si="31"/>
        <v>3.094038535893775</v>
      </c>
      <c r="J59" s="26">
        <f t="shared" si="31"/>
        <v>3.2288264475189408</v>
      </c>
      <c r="K59" s="26">
        <f t="shared" si="31"/>
        <v>3.4319782594018986</v>
      </c>
      <c r="L59" s="26">
        <f t="shared" si="31"/>
        <v>3.148744024631799</v>
      </c>
      <c r="M59" s="26">
        <f t="shared" si="17"/>
        <v>3.1258657497421836</v>
      </c>
      <c r="N59" s="26">
        <f t="shared" si="17"/>
        <v>3.461679663269992</v>
      </c>
      <c r="O59" s="26">
        <f t="shared" si="17"/>
        <v>3.899135086893139</v>
      </c>
      <c r="P59" s="26">
        <f t="shared" si="17"/>
        <v>3.284273160171921</v>
      </c>
      <c r="Q59" s="26">
        <f t="shared" si="13"/>
        <v>4.417219767257619</v>
      </c>
    </row>
    <row r="60" spans="1:17" ht="15" customHeight="1">
      <c r="A60" s="3" t="s">
        <v>139</v>
      </c>
      <c r="B60" s="26">
        <f t="shared" si="14"/>
        <v>1.7298846608825609</v>
      </c>
      <c r="C60" s="26">
        <f t="shared" si="15"/>
        <v>0.9712240223556345</v>
      </c>
      <c r="D60" s="26">
        <f t="shared" si="15"/>
        <v>1.072840183784788</v>
      </c>
      <c r="E60" s="26">
        <f aca="true" t="shared" si="32" ref="E60:L60">+E24/E$32*100</f>
        <v>1.2441971999071448</v>
      </c>
      <c r="F60" s="26">
        <f t="shared" si="32"/>
        <v>1.15031708775054</v>
      </c>
      <c r="G60" s="26">
        <f t="shared" si="32"/>
        <v>8.884251623273439</v>
      </c>
      <c r="H60" s="26">
        <f t="shared" si="32"/>
        <v>0.3928599614287436</v>
      </c>
      <c r="I60" s="26">
        <f t="shared" si="32"/>
        <v>0.14049801622140304</v>
      </c>
      <c r="J60" s="26">
        <f t="shared" si="32"/>
        <v>0.36063089163051426</v>
      </c>
      <c r="K60" s="26">
        <f t="shared" si="32"/>
        <v>0.23921272017620954</v>
      </c>
      <c r="L60" s="26">
        <f t="shared" si="32"/>
        <v>0.1269058825893676</v>
      </c>
      <c r="M60" s="26">
        <f t="shared" si="17"/>
        <v>0.23774271824765902</v>
      </c>
      <c r="N60" s="26">
        <f t="shared" si="17"/>
        <v>0.06956062732631281</v>
      </c>
      <c r="O60" s="26">
        <f t="shared" si="17"/>
        <v>0.12689804185890194</v>
      </c>
      <c r="P60" s="26">
        <f t="shared" si="17"/>
        <v>0.06448095959407957</v>
      </c>
      <c r="Q60" s="26">
        <f t="shared" si="13"/>
        <v>0.7981304072667363</v>
      </c>
    </row>
    <row r="61" spans="1:17" ht="15" customHeight="1">
      <c r="A61" s="3" t="s">
        <v>140</v>
      </c>
      <c r="B61" s="26">
        <f t="shared" si="14"/>
        <v>0.022640149170775926</v>
      </c>
      <c r="C61" s="26">
        <f t="shared" si="15"/>
        <v>0.0625225492257512</v>
      </c>
      <c r="D61" s="26">
        <f t="shared" si="15"/>
        <v>0.02992636070126921</v>
      </c>
      <c r="E61" s="26">
        <f aca="true" t="shared" si="33" ref="E61:L61">+E25/E$32*100</f>
        <v>0.01504842080066467</v>
      </c>
      <c r="F61" s="26">
        <f t="shared" si="33"/>
        <v>0.30694560111767455</v>
      </c>
      <c r="G61" s="26">
        <f t="shared" si="33"/>
        <v>0.1806547118092173</v>
      </c>
      <c r="H61" s="26">
        <f t="shared" si="33"/>
        <v>0.3529500114637081</v>
      </c>
      <c r="I61" s="26">
        <f t="shared" si="33"/>
        <v>0.21222541860096655</v>
      </c>
      <c r="J61" s="26">
        <f t="shared" si="33"/>
        <v>0.2202169497748819</v>
      </c>
      <c r="K61" s="26">
        <f t="shared" si="33"/>
        <v>0.17341074377759655</v>
      </c>
      <c r="L61" s="26">
        <f t="shared" si="33"/>
        <v>0.1848576069466003</v>
      </c>
      <c r="M61" s="26">
        <f t="shared" si="17"/>
        <v>0.1593389347981007</v>
      </c>
      <c r="N61" s="26">
        <f t="shared" si="17"/>
        <v>0.15995343569511813</v>
      </c>
      <c r="O61" s="26">
        <f t="shared" si="17"/>
        <v>0.08982095566144321</v>
      </c>
      <c r="P61" s="26">
        <f t="shared" si="17"/>
        <v>0.06218663291632186</v>
      </c>
      <c r="Q61" s="26">
        <f t="shared" si="13"/>
        <v>0.2766514488718231</v>
      </c>
    </row>
    <row r="62" spans="1:17" ht="15" customHeight="1">
      <c r="A62" s="3" t="s">
        <v>141</v>
      </c>
      <c r="B62" s="26">
        <f t="shared" si="14"/>
        <v>0.05325718892914724</v>
      </c>
      <c r="C62" s="26">
        <f t="shared" si="15"/>
        <v>0.414785372389707</v>
      </c>
      <c r="D62" s="26">
        <f t="shared" si="15"/>
        <v>0.967316971029462</v>
      </c>
      <c r="E62" s="26">
        <f aca="true" t="shared" si="34" ref="E62:L62">+E26/E$32*100</f>
        <v>0.7964078097269204</v>
      </c>
      <c r="F62" s="26">
        <f t="shared" si="34"/>
        <v>0.9075889239640469</v>
      </c>
      <c r="G62" s="26">
        <f t="shared" si="34"/>
        <v>0.006349014412912048</v>
      </c>
      <c r="H62" s="26">
        <f t="shared" si="34"/>
        <v>1.2323068078498567</v>
      </c>
      <c r="I62" s="26">
        <f t="shared" si="34"/>
        <v>0.03059527838487671</v>
      </c>
      <c r="J62" s="26">
        <f t="shared" si="34"/>
        <v>0.04774216833067396</v>
      </c>
      <c r="K62" s="26">
        <f t="shared" si="34"/>
        <v>0.2872831003638825</v>
      </c>
      <c r="L62" s="26">
        <f t="shared" si="34"/>
        <v>0.6484888162297149</v>
      </c>
      <c r="M62" s="26">
        <f t="shared" si="17"/>
        <v>0.030258233455175747</v>
      </c>
      <c r="N62" s="26">
        <f t="shared" si="17"/>
        <v>0.0076246079581752755</v>
      </c>
      <c r="O62" s="26">
        <f t="shared" si="17"/>
        <v>3.4656571811030443</v>
      </c>
      <c r="P62" s="26">
        <f t="shared" si="17"/>
        <v>0.9553490383156135</v>
      </c>
      <c r="Q62" s="26">
        <f t="shared" si="13"/>
        <v>4.128550368368237</v>
      </c>
    </row>
    <row r="63" spans="1:17" ht="15" customHeight="1">
      <c r="A63" s="3" t="s">
        <v>142</v>
      </c>
      <c r="B63" s="26">
        <f t="shared" si="14"/>
        <v>1.4064066508761894</v>
      </c>
      <c r="C63" s="26">
        <f t="shared" si="15"/>
        <v>2.9625201772656724</v>
      </c>
      <c r="D63" s="26">
        <f t="shared" si="15"/>
        <v>2.9153910246201704</v>
      </c>
      <c r="E63" s="26">
        <f aca="true" t="shared" si="35" ref="E63:L63">+E27/E$32*100</f>
        <v>3.65384205917365</v>
      </c>
      <c r="F63" s="26">
        <f t="shared" si="35"/>
        <v>3.4702286262086566</v>
      </c>
      <c r="G63" s="26">
        <f t="shared" si="35"/>
        <v>2.188855185402404</v>
      </c>
      <c r="H63" s="26">
        <f t="shared" si="35"/>
        <v>2.136494338345749</v>
      </c>
      <c r="I63" s="26">
        <f t="shared" si="35"/>
        <v>2.576547958685372</v>
      </c>
      <c r="J63" s="26">
        <f t="shared" si="35"/>
        <v>4.619791645798889</v>
      </c>
      <c r="K63" s="26">
        <f t="shared" si="35"/>
        <v>3.645759435807583</v>
      </c>
      <c r="L63" s="26">
        <f t="shared" si="35"/>
        <v>4.972337359629719</v>
      </c>
      <c r="M63" s="26">
        <f t="shared" si="17"/>
        <v>6.430943959670124</v>
      </c>
      <c r="N63" s="26">
        <f t="shared" si="17"/>
        <v>4.829650890211957</v>
      </c>
      <c r="O63" s="26">
        <f t="shared" si="17"/>
        <v>4.769073319928885</v>
      </c>
      <c r="P63" s="26">
        <f t="shared" si="17"/>
        <v>4.459036425746856</v>
      </c>
      <c r="Q63" s="26">
        <f t="shared" si="13"/>
        <v>4.63536594518814</v>
      </c>
    </row>
    <row r="64" spans="1:17" ht="15" customHeight="1">
      <c r="A64" s="3" t="s">
        <v>143</v>
      </c>
      <c r="B64" s="26">
        <f t="shared" si="14"/>
        <v>8.606865278255906</v>
      </c>
      <c r="C64" s="26">
        <f t="shared" si="15"/>
        <v>9.283169587833592</v>
      </c>
      <c r="D64" s="26">
        <f t="shared" si="15"/>
        <v>9.452859747237023</v>
      </c>
      <c r="E64" s="26">
        <f aca="true" t="shared" si="36" ref="E64:L64">+E28/E$32*100</f>
        <v>9.751472554089325</v>
      </c>
      <c r="F64" s="26">
        <f t="shared" si="36"/>
        <v>12.32925865336034</v>
      </c>
      <c r="G64" s="26">
        <f t="shared" si="36"/>
        <v>10.47078014019634</v>
      </c>
      <c r="H64" s="26">
        <f t="shared" si="36"/>
        <v>10.924893878077272</v>
      </c>
      <c r="I64" s="26">
        <f t="shared" si="36"/>
        <v>8.900026530199751</v>
      </c>
      <c r="J64" s="26">
        <f t="shared" si="36"/>
        <v>7.907753324169958</v>
      </c>
      <c r="K64" s="26">
        <f t="shared" si="36"/>
        <v>7.942501622665842</v>
      </c>
      <c r="L64" s="26">
        <f t="shared" si="36"/>
        <v>7.137288258438708</v>
      </c>
      <c r="M64" s="26">
        <f t="shared" si="17"/>
        <v>6.538767270343268</v>
      </c>
      <c r="N64" s="26">
        <f t="shared" si="17"/>
        <v>7.0607062079676775</v>
      </c>
      <c r="O64" s="26">
        <f t="shared" si="17"/>
        <v>6.894618242252952</v>
      </c>
      <c r="P64" s="26">
        <f t="shared" si="17"/>
        <v>6.787792320842079</v>
      </c>
      <c r="Q64" s="26">
        <f t="shared" si="13"/>
        <v>4.029481041382703</v>
      </c>
    </row>
    <row r="65" spans="1:17" ht="15" customHeight="1">
      <c r="A65" s="3" t="s">
        <v>144</v>
      </c>
      <c r="B65" s="26">
        <f t="shared" si="14"/>
        <v>11.176378547190053</v>
      </c>
      <c r="C65" s="26">
        <f t="shared" si="15"/>
        <v>10.687909441774353</v>
      </c>
      <c r="D65" s="26">
        <f t="shared" si="15"/>
        <v>8.726161761730683</v>
      </c>
      <c r="E65" s="26">
        <f aca="true" t="shared" si="37" ref="E65:L65">+E29/E$32*100</f>
        <v>7.975750910006009</v>
      </c>
      <c r="F65" s="26">
        <f t="shared" si="37"/>
        <v>6.356090704461244</v>
      </c>
      <c r="G65" s="26">
        <f t="shared" si="37"/>
        <v>10.329179081815635</v>
      </c>
      <c r="H65" s="26">
        <f t="shared" si="37"/>
        <v>8.562569667211621</v>
      </c>
      <c r="I65" s="26">
        <f t="shared" si="37"/>
        <v>7.760894420847437</v>
      </c>
      <c r="J65" s="26">
        <f t="shared" si="37"/>
        <v>6.266251824843723</v>
      </c>
      <c r="K65" s="26">
        <f t="shared" si="37"/>
        <v>8.276308255761093</v>
      </c>
      <c r="L65" s="26">
        <f t="shared" si="37"/>
        <v>8.634535264193723</v>
      </c>
      <c r="M65" s="26">
        <f t="shared" si="17"/>
        <v>5.04808893732375</v>
      </c>
      <c r="N65" s="26">
        <f t="shared" si="17"/>
        <v>7.8438024447002475</v>
      </c>
      <c r="O65" s="26">
        <f t="shared" si="17"/>
        <v>9.738709040368889</v>
      </c>
      <c r="P65" s="26">
        <f t="shared" si="17"/>
        <v>15.233112180762875</v>
      </c>
      <c r="Q65" s="26">
        <f t="shared" si="13"/>
        <v>12.75667867226207</v>
      </c>
    </row>
    <row r="66" spans="1:17" ht="15" customHeight="1">
      <c r="A66" s="3" t="s">
        <v>191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0.4925927342014894</v>
      </c>
      <c r="O66" s="26">
        <f t="shared" si="38"/>
        <v>0.48691114274380676</v>
      </c>
      <c r="P66" s="26">
        <f t="shared" si="38"/>
        <v>0.4710349310341865</v>
      </c>
      <c r="Q66" s="26">
        <f t="shared" si="13"/>
        <v>0.5913998919589073</v>
      </c>
    </row>
    <row r="67" spans="1:17" ht="15" customHeight="1">
      <c r="A67" s="3" t="s">
        <v>192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1.3051665813507436</v>
      </c>
      <c r="O67" s="26">
        <f t="shared" si="38"/>
        <v>2.7462223840744207</v>
      </c>
      <c r="P67" s="26">
        <f t="shared" si="38"/>
        <v>5.545398318018733</v>
      </c>
      <c r="Q67" s="26">
        <f t="shared" si="13"/>
        <v>4.259098477695444</v>
      </c>
    </row>
    <row r="68" spans="1:17" ht="15" customHeight="1">
      <c r="A68" s="3" t="s">
        <v>0</v>
      </c>
      <c r="B68" s="27">
        <f aca="true" t="shared" si="39" ref="B68:N68">SUM(B40:B65)-B52-B53</f>
        <v>100</v>
      </c>
      <c r="C68" s="27">
        <f t="shared" si="39"/>
        <v>99.99999999999999</v>
      </c>
      <c r="D68" s="27">
        <f t="shared" si="39"/>
        <v>100.00000000000001</v>
      </c>
      <c r="E68" s="27">
        <f t="shared" si="39"/>
        <v>100.00000000000001</v>
      </c>
      <c r="F68" s="27">
        <f t="shared" si="39"/>
        <v>99.99999999999999</v>
      </c>
      <c r="G68" s="27">
        <f t="shared" si="39"/>
        <v>100.00000000000001</v>
      </c>
      <c r="H68" s="27">
        <f t="shared" si="39"/>
        <v>99.99999999999999</v>
      </c>
      <c r="I68" s="27">
        <f t="shared" si="39"/>
        <v>99.99999999999999</v>
      </c>
      <c r="J68" s="27">
        <f t="shared" si="39"/>
        <v>100</v>
      </c>
      <c r="K68" s="27">
        <f t="shared" si="39"/>
        <v>100.00000000000001</v>
      </c>
      <c r="L68" s="27">
        <f t="shared" si="39"/>
        <v>99.99999999999999</v>
      </c>
      <c r="M68" s="27">
        <f t="shared" si="39"/>
        <v>100</v>
      </c>
      <c r="N68" s="27">
        <f t="shared" si="39"/>
        <v>100</v>
      </c>
      <c r="O68" s="27">
        <f>SUM(O40:O65)-O52-O53</f>
        <v>99.99999999999999</v>
      </c>
      <c r="P68" s="27">
        <f>SUM(P40:P65)-P52-P53</f>
        <v>99.99999999999999</v>
      </c>
      <c r="Q68" s="27">
        <f>SUM(Q40:Q65)-Q52-Q53</f>
        <v>100</v>
      </c>
    </row>
    <row r="69" spans="1:17" ht="15" customHeight="1">
      <c r="A69" s="3" t="s">
        <v>1</v>
      </c>
      <c r="B69" s="26">
        <f>+B33/$B$32*100</f>
        <v>63.129745196784484</v>
      </c>
      <c r="C69" s="26">
        <f aca="true" t="shared" si="40" ref="C69:D72">+C33/C$32*100</f>
        <v>63.53780164243076</v>
      </c>
      <c r="D69" s="26">
        <f t="shared" si="40"/>
        <v>64.84243292165459</v>
      </c>
      <c r="E69" s="26">
        <f aca="true" t="shared" si="41" ref="E69:L69">+E33/E$32*100</f>
        <v>62.35835479174755</v>
      </c>
      <c r="F69" s="26">
        <f t="shared" si="41"/>
        <v>62.13605232443265</v>
      </c>
      <c r="G69" s="26">
        <f t="shared" si="41"/>
        <v>54.842754032183294</v>
      </c>
      <c r="H69" s="26">
        <f t="shared" si="41"/>
        <v>62.321005487050705</v>
      </c>
      <c r="I69" s="26">
        <f t="shared" si="41"/>
        <v>65.30779379931107</v>
      </c>
      <c r="J69" s="26">
        <f t="shared" si="41"/>
        <v>65.12121413233241</v>
      </c>
      <c r="K69" s="26">
        <f t="shared" si="41"/>
        <v>64.34865987384735</v>
      </c>
      <c r="L69" s="26">
        <f t="shared" si="41"/>
        <v>62.09531618483797</v>
      </c>
      <c r="M69" s="26">
        <f aca="true" t="shared" si="42" ref="M69:N72">+M33/M$32*100</f>
        <v>68.76333185505005</v>
      </c>
      <c r="N69" s="26">
        <f t="shared" si="42"/>
        <v>64.64159702499231</v>
      </c>
      <c r="O69" s="26">
        <f aca="true" t="shared" si="43" ref="O69:P72">+O33/O$32*100</f>
        <v>59.51079870589032</v>
      </c>
      <c r="P69" s="26">
        <f t="shared" si="43"/>
        <v>58.35010351314745</v>
      </c>
      <c r="Q69" s="26">
        <f>+Q33/Q$32*100</f>
        <v>58.81004457853318</v>
      </c>
    </row>
    <row r="70" spans="1:17" ht="15" customHeight="1">
      <c r="A70" s="3" t="s">
        <v>180</v>
      </c>
      <c r="B70" s="26">
        <f>+B34/$B$32*100</f>
        <v>36.870254803215516</v>
      </c>
      <c r="C70" s="26">
        <f t="shared" si="40"/>
        <v>36.462198357569235</v>
      </c>
      <c r="D70" s="26">
        <f t="shared" si="40"/>
        <v>35.15756707834541</v>
      </c>
      <c r="E70" s="26">
        <f aca="true" t="shared" si="44" ref="E70:L70">+E34/E$32*100</f>
        <v>37.64164520825244</v>
      </c>
      <c r="F70" s="26">
        <f t="shared" si="44"/>
        <v>37.86394767556736</v>
      </c>
      <c r="G70" s="26">
        <f t="shared" si="44"/>
        <v>45.1572459678167</v>
      </c>
      <c r="H70" s="26">
        <f t="shared" si="44"/>
        <v>37.678994512949295</v>
      </c>
      <c r="I70" s="26">
        <f t="shared" si="44"/>
        <v>34.69220620068893</v>
      </c>
      <c r="J70" s="26">
        <f t="shared" si="44"/>
        <v>34.878785867667595</v>
      </c>
      <c r="K70" s="26">
        <f t="shared" si="44"/>
        <v>35.65134012615265</v>
      </c>
      <c r="L70" s="26">
        <f t="shared" si="44"/>
        <v>37.90468381516204</v>
      </c>
      <c r="M70" s="26">
        <f t="shared" si="42"/>
        <v>31.236668144949935</v>
      </c>
      <c r="N70" s="26">
        <f t="shared" si="42"/>
        <v>35.35840297500769</v>
      </c>
      <c r="O70" s="26">
        <f t="shared" si="43"/>
        <v>40.48920129410968</v>
      </c>
      <c r="P70" s="26">
        <f t="shared" si="43"/>
        <v>41.64989648685254</v>
      </c>
      <c r="Q70" s="26">
        <f>+Q34/Q$32*100</f>
        <v>41.18995542146682</v>
      </c>
    </row>
    <row r="71" spans="1:17" ht="15" customHeight="1">
      <c r="A71" s="3" t="s">
        <v>12</v>
      </c>
      <c r="B71" s="26">
        <f>+B35/$B$32*100</f>
        <v>60.938204080515554</v>
      </c>
      <c r="C71" s="26">
        <f t="shared" si="40"/>
        <v>61.95422402396073</v>
      </c>
      <c r="D71" s="26">
        <f t="shared" si="40"/>
        <v>63.65153117387487</v>
      </c>
      <c r="E71" s="26">
        <f aca="true" t="shared" si="45" ref="E71:L71">+E35/E$32*100</f>
        <v>63.19059597938315</v>
      </c>
      <c r="F71" s="26">
        <f t="shared" si="45"/>
        <v>67.92048651906954</v>
      </c>
      <c r="G71" s="26">
        <f t="shared" si="45"/>
        <v>64.95050762895409</v>
      </c>
      <c r="H71" s="26">
        <f t="shared" si="45"/>
        <v>63.98626537078586</v>
      </c>
      <c r="I71" s="26">
        <f t="shared" si="45"/>
        <v>63.2223922813824</v>
      </c>
      <c r="J71" s="26">
        <f t="shared" si="45"/>
        <v>64.74468769699595</v>
      </c>
      <c r="K71" s="26">
        <f t="shared" si="45"/>
        <v>60.86833691648228</v>
      </c>
      <c r="L71" s="26">
        <f t="shared" si="45"/>
        <v>57.97007916144945</v>
      </c>
      <c r="M71" s="26">
        <f t="shared" si="42"/>
        <v>61.174500570453674</v>
      </c>
      <c r="N71" s="26">
        <f t="shared" si="42"/>
        <v>59.466229185915346</v>
      </c>
      <c r="O71" s="26">
        <f t="shared" si="43"/>
        <v>61.23726153191171</v>
      </c>
      <c r="P71" s="26">
        <f t="shared" si="43"/>
        <v>56.937986604854665</v>
      </c>
      <c r="Q71" s="26">
        <f>+Q35/Q$32*100</f>
        <v>53.63678965993001</v>
      </c>
    </row>
    <row r="72" spans="1:17" ht="15" customHeight="1">
      <c r="A72" s="3" t="s">
        <v>11</v>
      </c>
      <c r="B72" s="26">
        <f>+B36/$B$32*100</f>
        <v>39.061795919484446</v>
      </c>
      <c r="C72" s="26">
        <f t="shared" si="40"/>
        <v>38.04577597603928</v>
      </c>
      <c r="D72" s="26">
        <f t="shared" si="40"/>
        <v>36.34846882612513</v>
      </c>
      <c r="E72" s="26">
        <f aca="true" t="shared" si="46" ref="E72:L72">+E36/E$32*100</f>
        <v>36.80940402061685</v>
      </c>
      <c r="F72" s="26">
        <f t="shared" si="46"/>
        <v>32.07951348093046</v>
      </c>
      <c r="G72" s="26">
        <f t="shared" si="46"/>
        <v>35.04949237104593</v>
      </c>
      <c r="H72" s="26">
        <f t="shared" si="46"/>
        <v>36.01373462921414</v>
      </c>
      <c r="I72" s="26">
        <f t="shared" si="46"/>
        <v>36.7776077186176</v>
      </c>
      <c r="J72" s="26">
        <f t="shared" si="46"/>
        <v>35.25531230300405</v>
      </c>
      <c r="K72" s="26">
        <f t="shared" si="46"/>
        <v>39.13166308351772</v>
      </c>
      <c r="L72" s="26">
        <f t="shared" si="46"/>
        <v>42.02992083855055</v>
      </c>
      <c r="M72" s="26">
        <f t="shared" si="42"/>
        <v>38.82549942954633</v>
      </c>
      <c r="N72" s="26">
        <f t="shared" si="42"/>
        <v>40.53377081408466</v>
      </c>
      <c r="O72" s="26">
        <f t="shared" si="43"/>
        <v>38.762738468088294</v>
      </c>
      <c r="P72" s="26">
        <f t="shared" si="43"/>
        <v>43.062013395145335</v>
      </c>
      <c r="Q72" s="26">
        <f>+Q36/Q$32*100</f>
        <v>46.36321034006999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7874015748031497" bottom="0.63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4" width="8.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'財政指標'!$Q$1</f>
        <v>佐野市</v>
      </c>
      <c r="P1" s="71" t="str">
        <f>'財政指標'!$Q$1</f>
        <v>佐野市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7" t="s">
        <v>193</v>
      </c>
      <c r="P3" s="2" t="s">
        <v>194</v>
      </c>
      <c r="Q3" s="2" t="s">
        <v>195</v>
      </c>
    </row>
    <row r="4" spans="1:17" ht="18" customHeight="1">
      <c r="A4" s="14" t="s">
        <v>47</v>
      </c>
      <c r="B4" s="16">
        <f aca="true" t="shared" si="0" ref="B4:J4">SUM(B5:B8)</f>
        <v>4690039</v>
      </c>
      <c r="C4" s="16">
        <f t="shared" si="0"/>
        <v>5017746</v>
      </c>
      <c r="D4" s="16">
        <f t="shared" si="0"/>
        <v>5290668</v>
      </c>
      <c r="E4" s="16">
        <f t="shared" si="0"/>
        <v>5250011</v>
      </c>
      <c r="F4" s="16">
        <f t="shared" si="0"/>
        <v>5261844</v>
      </c>
      <c r="G4" s="16">
        <f t="shared" si="0"/>
        <v>4581765</v>
      </c>
      <c r="H4" s="16">
        <f t="shared" si="0"/>
        <v>4681628</v>
      </c>
      <c r="I4" s="16">
        <f t="shared" si="0"/>
        <v>4736255</v>
      </c>
      <c r="J4" s="16">
        <f t="shared" si="0"/>
        <v>4907367</v>
      </c>
      <c r="K4" s="16">
        <f aca="true" t="shared" si="1" ref="K4:P4">SUM(K5:K8)</f>
        <v>4363488</v>
      </c>
      <c r="L4" s="16">
        <f t="shared" si="1"/>
        <v>4264171</v>
      </c>
      <c r="M4" s="16">
        <f t="shared" si="1"/>
        <v>4191941</v>
      </c>
      <c r="N4" s="16">
        <f t="shared" si="1"/>
        <v>4152194</v>
      </c>
      <c r="O4" s="16">
        <f t="shared" si="1"/>
        <v>3891960</v>
      </c>
      <c r="P4" s="16">
        <f t="shared" si="1"/>
        <v>4009888</v>
      </c>
      <c r="Q4" s="16">
        <f>SUM(Q5:Q8)</f>
        <v>5432615</v>
      </c>
    </row>
    <row r="5" spans="1:17" ht="18" customHeight="1">
      <c r="A5" s="14" t="s">
        <v>48</v>
      </c>
      <c r="B5" s="16">
        <v>55572</v>
      </c>
      <c r="C5" s="16">
        <v>56006</v>
      </c>
      <c r="D5" s="16">
        <v>57509</v>
      </c>
      <c r="E5" s="16">
        <v>58524</v>
      </c>
      <c r="F5" s="16">
        <v>58902</v>
      </c>
      <c r="G5" s="16">
        <v>59783</v>
      </c>
      <c r="H5" s="16">
        <v>60143</v>
      </c>
      <c r="I5" s="16">
        <v>74946</v>
      </c>
      <c r="J5" s="16">
        <v>75811</v>
      </c>
      <c r="K5" s="16">
        <v>76227</v>
      </c>
      <c r="L5" s="16">
        <v>75866</v>
      </c>
      <c r="M5" s="16">
        <v>75165</v>
      </c>
      <c r="N5" s="16">
        <v>74318</v>
      </c>
      <c r="O5" s="16">
        <v>73724</v>
      </c>
      <c r="P5" s="16">
        <v>72596</v>
      </c>
      <c r="Q5" s="16">
        <v>131915</v>
      </c>
    </row>
    <row r="6" spans="1:17" ht="18" customHeight="1">
      <c r="A6" s="14" t="s">
        <v>49</v>
      </c>
      <c r="B6" s="17">
        <v>2930655</v>
      </c>
      <c r="C6" s="17">
        <v>3234473</v>
      </c>
      <c r="D6" s="17">
        <v>3443104</v>
      </c>
      <c r="E6" s="17">
        <v>3652730</v>
      </c>
      <c r="F6" s="17">
        <v>3807937</v>
      </c>
      <c r="G6" s="17">
        <v>3139704</v>
      </c>
      <c r="H6" s="17">
        <v>3184950</v>
      </c>
      <c r="I6" s="17">
        <v>3088811</v>
      </c>
      <c r="J6" s="17">
        <v>3433282</v>
      </c>
      <c r="K6" s="17">
        <v>3072060</v>
      </c>
      <c r="L6" s="17">
        <v>3006849</v>
      </c>
      <c r="M6" s="17">
        <v>2854454</v>
      </c>
      <c r="N6" s="17">
        <v>2817130</v>
      </c>
      <c r="O6" s="17">
        <v>2770033</v>
      </c>
      <c r="P6" s="17">
        <v>2581454</v>
      </c>
      <c r="Q6" s="17">
        <v>3650317</v>
      </c>
    </row>
    <row r="7" spans="1:17" ht="18" customHeight="1">
      <c r="A7" s="14" t="s">
        <v>50</v>
      </c>
      <c r="B7" s="17">
        <v>208301</v>
      </c>
      <c r="C7" s="17">
        <v>221263</v>
      </c>
      <c r="D7" s="17">
        <v>238329</v>
      </c>
      <c r="E7" s="17">
        <v>249542</v>
      </c>
      <c r="F7" s="17">
        <v>255921</v>
      </c>
      <c r="G7" s="17">
        <v>278782</v>
      </c>
      <c r="H7" s="17">
        <v>296565</v>
      </c>
      <c r="I7" s="17">
        <v>306286</v>
      </c>
      <c r="J7" s="17">
        <v>300437</v>
      </c>
      <c r="K7" s="17">
        <v>313971</v>
      </c>
      <c r="L7" s="17">
        <v>323569</v>
      </c>
      <c r="M7" s="17">
        <v>334034</v>
      </c>
      <c r="N7" s="17">
        <v>341413</v>
      </c>
      <c r="O7" s="17">
        <v>331172</v>
      </c>
      <c r="P7" s="17">
        <v>338684</v>
      </c>
      <c r="Q7" s="17">
        <v>465738</v>
      </c>
    </row>
    <row r="8" spans="1:17" ht="18" customHeight="1">
      <c r="A8" s="14" t="s">
        <v>51</v>
      </c>
      <c r="B8" s="17">
        <v>1495511</v>
      </c>
      <c r="C8" s="17">
        <v>1506004</v>
      </c>
      <c r="D8" s="17">
        <v>1551726</v>
      </c>
      <c r="E8" s="17">
        <v>1289215</v>
      </c>
      <c r="F8" s="17">
        <v>1139084</v>
      </c>
      <c r="G8" s="17">
        <v>1103496</v>
      </c>
      <c r="H8" s="17">
        <v>1139970</v>
      </c>
      <c r="I8" s="17">
        <v>1266212</v>
      </c>
      <c r="J8" s="17">
        <v>1097837</v>
      </c>
      <c r="K8" s="17">
        <v>901230</v>
      </c>
      <c r="L8" s="17">
        <v>857887</v>
      </c>
      <c r="M8" s="17">
        <v>928288</v>
      </c>
      <c r="N8" s="17">
        <v>919333</v>
      </c>
      <c r="O8" s="17">
        <v>717031</v>
      </c>
      <c r="P8" s="17">
        <v>1017154</v>
      </c>
      <c r="Q8" s="17">
        <v>1184645</v>
      </c>
    </row>
    <row r="9" spans="1:17" ht="18" customHeight="1">
      <c r="A9" s="14" t="s">
        <v>52</v>
      </c>
      <c r="B9" s="16">
        <v>3549760</v>
      </c>
      <c r="C9" s="16">
        <v>3879066</v>
      </c>
      <c r="D9" s="16">
        <v>4163223</v>
      </c>
      <c r="E9" s="16">
        <v>4632395</v>
      </c>
      <c r="F9" s="16">
        <v>4872930</v>
      </c>
      <c r="G9" s="16">
        <v>5052905</v>
      </c>
      <c r="H9" s="16">
        <v>5223872</v>
      </c>
      <c r="I9" s="16">
        <v>5461529</v>
      </c>
      <c r="J9" s="16">
        <v>5511069</v>
      </c>
      <c r="K9" s="16">
        <v>5790008</v>
      </c>
      <c r="L9" s="16">
        <v>5920307</v>
      </c>
      <c r="M9" s="16">
        <v>5734730</v>
      </c>
      <c r="N9" s="16">
        <v>5906254</v>
      </c>
      <c r="O9" s="16">
        <v>6073165</v>
      </c>
      <c r="P9" s="16">
        <v>5827651</v>
      </c>
      <c r="Q9" s="16">
        <v>8174183</v>
      </c>
    </row>
    <row r="10" spans="1:17" ht="18" customHeight="1">
      <c r="A10" s="14" t="s">
        <v>53</v>
      </c>
      <c r="B10" s="16">
        <v>3544867</v>
      </c>
      <c r="C10" s="16">
        <v>3873337</v>
      </c>
      <c r="D10" s="16">
        <v>4156958</v>
      </c>
      <c r="E10" s="16">
        <v>4624830</v>
      </c>
      <c r="F10" s="16">
        <v>4864406</v>
      </c>
      <c r="G10" s="16">
        <v>5044435</v>
      </c>
      <c r="H10" s="16">
        <v>5215661</v>
      </c>
      <c r="I10" s="16">
        <v>5453289</v>
      </c>
      <c r="J10" s="16">
        <v>5502691</v>
      </c>
      <c r="K10" s="16">
        <v>5781868</v>
      </c>
      <c r="L10" s="16">
        <v>5910341</v>
      </c>
      <c r="M10" s="16">
        <v>5721988</v>
      </c>
      <c r="N10" s="16">
        <v>5893914</v>
      </c>
      <c r="O10" s="16">
        <v>6060922</v>
      </c>
      <c r="P10" s="16">
        <v>5812744</v>
      </c>
      <c r="Q10" s="16">
        <v>8150866</v>
      </c>
    </row>
    <row r="11" spans="1:17" ht="18" customHeight="1">
      <c r="A11" s="14" t="s">
        <v>54</v>
      </c>
      <c r="B11" s="16">
        <v>70969</v>
      </c>
      <c r="C11" s="16">
        <v>72949</v>
      </c>
      <c r="D11" s="16">
        <v>75220</v>
      </c>
      <c r="E11" s="16">
        <v>77909</v>
      </c>
      <c r="F11" s="16">
        <v>79022</v>
      </c>
      <c r="G11" s="16">
        <v>80849</v>
      </c>
      <c r="H11" s="16">
        <v>83911</v>
      </c>
      <c r="I11" s="16">
        <v>86566</v>
      </c>
      <c r="J11" s="16">
        <v>89153</v>
      </c>
      <c r="K11" s="16">
        <v>90808</v>
      </c>
      <c r="L11" s="16">
        <v>93710</v>
      </c>
      <c r="M11" s="16">
        <v>97996</v>
      </c>
      <c r="N11" s="16">
        <v>100379</v>
      </c>
      <c r="O11" s="16">
        <v>107206</v>
      </c>
      <c r="P11" s="16">
        <v>111026</v>
      </c>
      <c r="Q11" s="16">
        <v>183742</v>
      </c>
    </row>
    <row r="12" spans="1:17" ht="18" customHeight="1">
      <c r="A12" s="14" t="s">
        <v>55</v>
      </c>
      <c r="B12" s="16">
        <v>444836</v>
      </c>
      <c r="C12" s="16">
        <v>503418</v>
      </c>
      <c r="D12" s="16">
        <v>515966</v>
      </c>
      <c r="E12" s="16">
        <v>521157</v>
      </c>
      <c r="F12" s="16">
        <v>538827</v>
      </c>
      <c r="G12" s="16">
        <v>558388</v>
      </c>
      <c r="H12" s="16">
        <v>561159</v>
      </c>
      <c r="I12" s="16">
        <v>558881</v>
      </c>
      <c r="J12" s="16">
        <v>658792</v>
      </c>
      <c r="K12" s="16">
        <v>670065</v>
      </c>
      <c r="L12" s="16">
        <v>706623</v>
      </c>
      <c r="M12" s="16">
        <v>715741</v>
      </c>
      <c r="N12" s="16">
        <v>694015</v>
      </c>
      <c r="O12" s="16">
        <v>664062</v>
      </c>
      <c r="P12" s="16">
        <v>689152</v>
      </c>
      <c r="Q12" s="16">
        <v>899655</v>
      </c>
    </row>
    <row r="13" spans="1:17" ht="18" customHeight="1">
      <c r="A13" s="14" t="s">
        <v>56</v>
      </c>
      <c r="B13" s="16">
        <v>2200</v>
      </c>
      <c r="C13" s="16">
        <v>2227</v>
      </c>
      <c r="D13" s="16">
        <v>2081</v>
      </c>
      <c r="E13" s="16">
        <v>1764</v>
      </c>
      <c r="F13" s="16">
        <v>1391</v>
      </c>
      <c r="G13" s="16">
        <v>1284</v>
      </c>
      <c r="H13" s="16">
        <v>1232</v>
      </c>
      <c r="I13" s="16">
        <v>1141</v>
      </c>
      <c r="J13" s="16">
        <v>891</v>
      </c>
      <c r="K13" s="16">
        <v>780</v>
      </c>
      <c r="L13" s="16">
        <v>712</v>
      </c>
      <c r="M13" s="16">
        <v>624</v>
      </c>
      <c r="N13" s="16">
        <v>683</v>
      </c>
      <c r="O13" s="16">
        <v>564</v>
      </c>
      <c r="P13" s="16">
        <v>572</v>
      </c>
      <c r="Q13" s="16">
        <v>26381</v>
      </c>
    </row>
    <row r="14" spans="1:17" ht="18" customHeight="1">
      <c r="A14" s="14" t="s">
        <v>57</v>
      </c>
      <c r="B14" s="16">
        <v>45256</v>
      </c>
      <c r="C14" s="16">
        <v>102154</v>
      </c>
      <c r="D14" s="16">
        <v>51789</v>
      </c>
      <c r="E14" s="16">
        <v>45820</v>
      </c>
      <c r="F14" s="16">
        <v>63595</v>
      </c>
      <c r="G14" s="16">
        <v>90158</v>
      </c>
      <c r="H14" s="16">
        <v>25696</v>
      </c>
      <c r="I14" s="16">
        <v>69606</v>
      </c>
      <c r="J14" s="16">
        <v>55747</v>
      </c>
      <c r="K14" s="16">
        <v>28579</v>
      </c>
      <c r="L14" s="16">
        <v>25751</v>
      </c>
      <c r="M14" s="16">
        <v>18959</v>
      </c>
      <c r="N14" s="16">
        <v>4607</v>
      </c>
      <c r="O14" s="16">
        <v>5673</v>
      </c>
      <c r="P14" s="16">
        <v>186</v>
      </c>
      <c r="Q14" s="16">
        <v>300</v>
      </c>
    </row>
    <row r="15" spans="1:17" ht="18" customHeight="1">
      <c r="A15" s="14" t="s">
        <v>58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</row>
    <row r="16" spans="1:17" ht="18" customHeight="1">
      <c r="A16" s="14" t="s">
        <v>59</v>
      </c>
      <c r="B16" s="16">
        <v>112215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</row>
    <row r="17" spans="1:17" ht="18" customHeight="1">
      <c r="A17" s="14" t="s">
        <v>60</v>
      </c>
      <c r="B17" s="17">
        <f aca="true" t="shared" si="2" ref="B17:J17">SUM(B18:B21)</f>
        <v>666593</v>
      </c>
      <c r="C17" s="17">
        <f t="shared" si="2"/>
        <v>710143</v>
      </c>
      <c r="D17" s="17">
        <f t="shared" si="2"/>
        <v>755382</v>
      </c>
      <c r="E17" s="17">
        <f t="shared" si="2"/>
        <v>823139</v>
      </c>
      <c r="F17" s="17">
        <f t="shared" si="2"/>
        <v>861956</v>
      </c>
      <c r="G17" s="17">
        <f t="shared" si="2"/>
        <v>885054</v>
      </c>
      <c r="H17" s="17">
        <f t="shared" si="2"/>
        <v>936936</v>
      </c>
      <c r="I17" s="17">
        <f t="shared" si="2"/>
        <v>978672</v>
      </c>
      <c r="J17" s="17">
        <f t="shared" si="2"/>
        <v>978878</v>
      </c>
      <c r="K17" s="17">
        <f aca="true" t="shared" si="3" ref="K17:P17">SUM(K18:K21)</f>
        <v>1018299</v>
      </c>
      <c r="L17" s="17">
        <f t="shared" si="3"/>
        <v>1041760</v>
      </c>
      <c r="M17" s="17">
        <f t="shared" si="3"/>
        <v>1012868</v>
      </c>
      <c r="N17" s="17">
        <f t="shared" si="3"/>
        <v>1041612</v>
      </c>
      <c r="O17" s="17">
        <f t="shared" si="3"/>
        <v>1062171</v>
      </c>
      <c r="P17" s="17">
        <f t="shared" si="3"/>
        <v>1021945</v>
      </c>
      <c r="Q17" s="17">
        <f>SUM(Q18:Q21)</f>
        <v>1291323</v>
      </c>
    </row>
    <row r="18" spans="1:17" ht="18" customHeight="1">
      <c r="A18" s="14" t="s">
        <v>61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</v>
      </c>
    </row>
    <row r="19" spans="1:17" ht="18" customHeight="1">
      <c r="A19" s="14" t="s">
        <v>62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</row>
    <row r="20" spans="1:17" ht="18" customHeight="1">
      <c r="A20" s="14" t="s">
        <v>63</v>
      </c>
      <c r="B20" s="16">
        <v>666593</v>
      </c>
      <c r="C20" s="16">
        <v>710143</v>
      </c>
      <c r="D20" s="16">
        <v>755382</v>
      </c>
      <c r="E20" s="16">
        <v>823139</v>
      </c>
      <c r="F20" s="16">
        <v>861956</v>
      </c>
      <c r="G20" s="16">
        <v>885054</v>
      </c>
      <c r="H20" s="16">
        <v>936936</v>
      </c>
      <c r="I20" s="16">
        <v>978672</v>
      </c>
      <c r="J20" s="16">
        <v>978878</v>
      </c>
      <c r="K20" s="16">
        <v>1018299</v>
      </c>
      <c r="L20" s="16">
        <v>1041760</v>
      </c>
      <c r="M20" s="16">
        <v>1012868</v>
      </c>
      <c r="N20" s="16">
        <v>1041612</v>
      </c>
      <c r="O20" s="16">
        <v>1062171</v>
      </c>
      <c r="P20" s="16">
        <v>1021945</v>
      </c>
      <c r="Q20" s="16">
        <v>1291320</v>
      </c>
    </row>
    <row r="21" spans="1:17" ht="18" customHeight="1">
      <c r="A21" s="14" t="s">
        <v>64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</row>
    <row r="22" spans="1:17" ht="18" customHeight="1">
      <c r="A22" s="14" t="s">
        <v>65</v>
      </c>
      <c r="B22" s="17">
        <f aca="true" t="shared" si="4" ref="B22:J22">+B4+B9+B11+B12+B13+B14+B15+B16+B17</f>
        <v>9581868</v>
      </c>
      <c r="C22" s="17">
        <f t="shared" si="4"/>
        <v>10287703</v>
      </c>
      <c r="D22" s="17">
        <f t="shared" si="4"/>
        <v>10854329</v>
      </c>
      <c r="E22" s="17">
        <f t="shared" si="4"/>
        <v>11352195</v>
      </c>
      <c r="F22" s="17">
        <f t="shared" si="4"/>
        <v>11679565</v>
      </c>
      <c r="G22" s="17">
        <f t="shared" si="4"/>
        <v>11250403</v>
      </c>
      <c r="H22" s="17">
        <f t="shared" si="4"/>
        <v>11514434</v>
      </c>
      <c r="I22" s="17">
        <f t="shared" si="4"/>
        <v>11892650</v>
      </c>
      <c r="J22" s="17">
        <f t="shared" si="4"/>
        <v>12201897</v>
      </c>
      <c r="K22" s="17">
        <f aca="true" t="shared" si="5" ref="K22:P22">+K4+K9+K11+K12+K13+K14+K15+K16+K17</f>
        <v>11962027</v>
      </c>
      <c r="L22" s="17">
        <f t="shared" si="5"/>
        <v>12053034</v>
      </c>
      <c r="M22" s="17">
        <f t="shared" si="5"/>
        <v>11772859</v>
      </c>
      <c r="N22" s="17">
        <f t="shared" si="5"/>
        <v>11899744</v>
      </c>
      <c r="O22" s="17">
        <f t="shared" si="5"/>
        <v>11804801</v>
      </c>
      <c r="P22" s="17">
        <f t="shared" si="5"/>
        <v>11660420</v>
      </c>
      <c r="Q22" s="17">
        <f>+Q4+Q9+Q11+Q12+Q13+Q14+Q15+Q16+Q17</f>
        <v>16008201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'財政指標'!$Q$1</f>
        <v>佐野市</v>
      </c>
      <c r="P30" s="71"/>
      <c r="Q30" s="71" t="str">
        <f>'財政指標'!$Q$1</f>
        <v>佐野市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190</v>
      </c>
      <c r="O32" s="7" t="s">
        <v>193</v>
      </c>
      <c r="P32" s="2" t="s">
        <v>194</v>
      </c>
      <c r="Q32" s="2" t="s">
        <v>196</v>
      </c>
    </row>
    <row r="33" spans="1:17" ht="18" customHeight="1">
      <c r="A33" s="14" t="s">
        <v>47</v>
      </c>
      <c r="B33" s="31">
        <f>B4/B$22*100</f>
        <v>48.94702160372069</v>
      </c>
      <c r="C33" s="31">
        <f>C4/C$22*100</f>
        <v>48.77421130839411</v>
      </c>
      <c r="D33" s="31">
        <f aca="true" t="shared" si="6" ref="D33:L33">D4/D$22*100</f>
        <v>48.742469479228056</v>
      </c>
      <c r="E33" s="31">
        <f t="shared" si="6"/>
        <v>46.24665978693988</v>
      </c>
      <c r="F33" s="31">
        <f t="shared" si="6"/>
        <v>45.05171211427823</v>
      </c>
      <c r="G33" s="31">
        <f t="shared" si="6"/>
        <v>40.72534112778005</v>
      </c>
      <c r="H33" s="31">
        <f t="shared" si="6"/>
        <v>40.65877662766576</v>
      </c>
      <c r="I33" s="31">
        <f t="shared" si="6"/>
        <v>39.825060016060334</v>
      </c>
      <c r="J33" s="31">
        <f t="shared" si="6"/>
        <v>40.21806609251004</v>
      </c>
      <c r="K33" s="31">
        <f t="shared" si="6"/>
        <v>36.47783105655923</v>
      </c>
      <c r="L33" s="31">
        <f t="shared" si="6"/>
        <v>35.3784034791572</v>
      </c>
      <c r="M33" s="31">
        <f aca="true" t="shared" si="7" ref="M33:N50">M4/M$22*100</f>
        <v>35.60682243794817</v>
      </c>
      <c r="N33" s="31">
        <f t="shared" si="7"/>
        <v>34.893137196901044</v>
      </c>
      <c r="O33" s="31">
        <f aca="true" t="shared" si="8" ref="O33:P50">O4/O$22*100</f>
        <v>32.96929783060299</v>
      </c>
      <c r="P33" s="31">
        <f t="shared" si="8"/>
        <v>34.388881361048746</v>
      </c>
      <c r="Q33" s="31">
        <f aca="true" t="shared" si="9" ref="Q33:Q50">Q4/Q$22*100</f>
        <v>33.936449198757565</v>
      </c>
    </row>
    <row r="34" spans="1:17" ht="18" customHeight="1">
      <c r="A34" s="14" t="s">
        <v>48</v>
      </c>
      <c r="B34" s="31">
        <f aca="true" t="shared" si="10" ref="B34:C50">B5/B$22*100</f>
        <v>0.5799704191291302</v>
      </c>
      <c r="C34" s="31">
        <f t="shared" si="10"/>
        <v>0.5443975200294955</v>
      </c>
      <c r="D34" s="31">
        <f aca="true" t="shared" si="11" ref="D34:L34">D5/D$22*100</f>
        <v>0.5298254733203683</v>
      </c>
      <c r="E34" s="31">
        <f t="shared" si="11"/>
        <v>0.5155302564834378</v>
      </c>
      <c r="F34" s="31">
        <f t="shared" si="11"/>
        <v>0.5043167275493565</v>
      </c>
      <c r="G34" s="31">
        <f t="shared" si="11"/>
        <v>0.5313854090382362</v>
      </c>
      <c r="H34" s="31">
        <f t="shared" si="11"/>
        <v>0.5223270201557454</v>
      </c>
      <c r="I34" s="31">
        <f t="shared" si="11"/>
        <v>0.6301875528162353</v>
      </c>
      <c r="J34" s="31">
        <f t="shared" si="11"/>
        <v>0.6213050315045275</v>
      </c>
      <c r="K34" s="31">
        <f t="shared" si="11"/>
        <v>0.6372414976157469</v>
      </c>
      <c r="L34" s="31">
        <f t="shared" si="11"/>
        <v>0.6294348792179629</v>
      </c>
      <c r="M34" s="31">
        <f t="shared" si="7"/>
        <v>0.6384600376170309</v>
      </c>
      <c r="N34" s="31">
        <f t="shared" si="7"/>
        <v>0.6245344437661852</v>
      </c>
      <c r="O34" s="31">
        <f t="shared" si="8"/>
        <v>0.6245255637939174</v>
      </c>
      <c r="P34" s="31">
        <f t="shared" si="8"/>
        <v>0.62258477824984</v>
      </c>
      <c r="Q34" s="31">
        <f t="shared" si="9"/>
        <v>0.8240463747300524</v>
      </c>
    </row>
    <row r="35" spans="1:17" ht="18" customHeight="1">
      <c r="A35" s="14" t="s">
        <v>49</v>
      </c>
      <c r="B35" s="31">
        <f t="shared" si="10"/>
        <v>30.5854244704686</v>
      </c>
      <c r="C35" s="31">
        <f t="shared" si="10"/>
        <v>31.440186405070207</v>
      </c>
      <c r="D35" s="31">
        <f aca="true" t="shared" si="12" ref="D35:L35">D6/D$22*100</f>
        <v>31.721021170447294</v>
      </c>
      <c r="E35" s="31">
        <f t="shared" si="12"/>
        <v>32.17642050722349</v>
      </c>
      <c r="F35" s="31">
        <f t="shared" si="12"/>
        <v>32.60341459634841</v>
      </c>
      <c r="G35" s="31">
        <f t="shared" si="12"/>
        <v>27.907480292039317</v>
      </c>
      <c r="H35" s="31">
        <f t="shared" si="12"/>
        <v>27.66049985609366</v>
      </c>
      <c r="I35" s="31">
        <f t="shared" si="12"/>
        <v>25.972436757156732</v>
      </c>
      <c r="J35" s="31">
        <f t="shared" si="12"/>
        <v>28.13728062120177</v>
      </c>
      <c r="K35" s="31">
        <f t="shared" si="12"/>
        <v>25.681767814100404</v>
      </c>
      <c r="L35" s="31">
        <f t="shared" si="12"/>
        <v>24.946822517882218</v>
      </c>
      <c r="M35" s="31">
        <f t="shared" si="7"/>
        <v>24.2460561194184</v>
      </c>
      <c r="N35" s="31">
        <f t="shared" si="7"/>
        <v>23.67387063116652</v>
      </c>
      <c r="O35" s="31">
        <f t="shared" si="8"/>
        <v>23.46530873328572</v>
      </c>
      <c r="P35" s="31">
        <f t="shared" si="8"/>
        <v>22.138602211584146</v>
      </c>
      <c r="Q35" s="31">
        <f t="shared" si="9"/>
        <v>22.80279339321139</v>
      </c>
    </row>
    <row r="36" spans="1:17" ht="18" customHeight="1">
      <c r="A36" s="14" t="s">
        <v>50</v>
      </c>
      <c r="B36" s="31">
        <f t="shared" si="10"/>
        <v>2.1739080521668637</v>
      </c>
      <c r="C36" s="31">
        <f t="shared" si="10"/>
        <v>2.1507522135893695</v>
      </c>
      <c r="D36" s="31">
        <f aca="true" t="shared" si="13" ref="D36:L36">D7/D$22*100</f>
        <v>2.1957045893854885</v>
      </c>
      <c r="E36" s="31">
        <f t="shared" si="13"/>
        <v>2.1981828183888665</v>
      </c>
      <c r="F36" s="31">
        <f t="shared" si="13"/>
        <v>2.1911860587273586</v>
      </c>
      <c r="G36" s="31">
        <f t="shared" si="13"/>
        <v>2.4779734557064312</v>
      </c>
      <c r="H36" s="31">
        <f t="shared" si="13"/>
        <v>2.5755933813160072</v>
      </c>
      <c r="I36" s="31">
        <f t="shared" si="13"/>
        <v>2.5754226349888376</v>
      </c>
      <c r="J36" s="31">
        <f t="shared" si="13"/>
        <v>2.462215506326598</v>
      </c>
      <c r="K36" s="31">
        <f t="shared" si="13"/>
        <v>2.624730741704562</v>
      </c>
      <c r="L36" s="31">
        <f t="shared" si="13"/>
        <v>2.6845439911643827</v>
      </c>
      <c r="M36" s="31">
        <f t="shared" si="7"/>
        <v>2.8373226928140394</v>
      </c>
      <c r="N36" s="31">
        <f t="shared" si="7"/>
        <v>2.869078528075898</v>
      </c>
      <c r="O36" s="31">
        <f t="shared" si="8"/>
        <v>2.805400955085986</v>
      </c>
      <c r="P36" s="31">
        <f t="shared" si="8"/>
        <v>2.9045608991785885</v>
      </c>
      <c r="Q36" s="31">
        <f t="shared" si="9"/>
        <v>2.9093712653907833</v>
      </c>
    </row>
    <row r="37" spans="1:17" ht="18" customHeight="1">
      <c r="A37" s="14" t="s">
        <v>51</v>
      </c>
      <c r="B37" s="31">
        <f t="shared" si="10"/>
        <v>15.607718661956103</v>
      </c>
      <c r="C37" s="31">
        <f t="shared" si="10"/>
        <v>14.638875169705035</v>
      </c>
      <c r="D37" s="31">
        <f aca="true" t="shared" si="14" ref="D37:L37">D8/D$22*100</f>
        <v>14.295918246074907</v>
      </c>
      <c r="E37" s="31">
        <f t="shared" si="14"/>
        <v>11.356526204844085</v>
      </c>
      <c r="F37" s="31">
        <f t="shared" si="14"/>
        <v>9.752794731653106</v>
      </c>
      <c r="G37" s="31">
        <f t="shared" si="14"/>
        <v>9.808501970996062</v>
      </c>
      <c r="H37" s="31">
        <f t="shared" si="14"/>
        <v>9.900356370100345</v>
      </c>
      <c r="I37" s="31">
        <f t="shared" si="14"/>
        <v>10.647013071098534</v>
      </c>
      <c r="J37" s="31">
        <f t="shared" si="14"/>
        <v>8.997264933477148</v>
      </c>
      <c r="K37" s="31">
        <f t="shared" si="14"/>
        <v>7.534091003138515</v>
      </c>
      <c r="L37" s="31">
        <f t="shared" si="14"/>
        <v>7.117602090892633</v>
      </c>
      <c r="M37" s="31">
        <f t="shared" si="7"/>
        <v>7.884983588098694</v>
      </c>
      <c r="N37" s="31">
        <f t="shared" si="7"/>
        <v>7.7256535938924396</v>
      </c>
      <c r="O37" s="31">
        <f t="shared" si="8"/>
        <v>6.074062578437366</v>
      </c>
      <c r="P37" s="31">
        <f t="shared" si="8"/>
        <v>8.72313347203617</v>
      </c>
      <c r="Q37" s="31">
        <f t="shared" si="9"/>
        <v>7.400238165425334</v>
      </c>
    </row>
    <row r="38" spans="1:17" ht="18" customHeight="1">
      <c r="A38" s="14" t="s">
        <v>52</v>
      </c>
      <c r="B38" s="31">
        <f t="shared" si="10"/>
        <v>37.04663850514326</v>
      </c>
      <c r="C38" s="31">
        <f t="shared" si="10"/>
        <v>37.70585134504758</v>
      </c>
      <c r="D38" s="31">
        <f aca="true" t="shared" si="15" ref="D38:L38">D9/D$22*100</f>
        <v>38.35541561343866</v>
      </c>
      <c r="E38" s="31">
        <f t="shared" si="15"/>
        <v>40.80616127541854</v>
      </c>
      <c r="F38" s="31">
        <f t="shared" si="15"/>
        <v>41.7218449488487</v>
      </c>
      <c r="G38" s="31">
        <f t="shared" si="15"/>
        <v>44.913102223982555</v>
      </c>
      <c r="H38" s="31">
        <f t="shared" si="15"/>
        <v>45.36803111642309</v>
      </c>
      <c r="I38" s="31">
        <f t="shared" si="15"/>
        <v>45.9235662362888</v>
      </c>
      <c r="J38" s="31">
        <f t="shared" si="15"/>
        <v>45.16567382924147</v>
      </c>
      <c r="K38" s="31">
        <f t="shared" si="15"/>
        <v>48.40323466917438</v>
      </c>
      <c r="L38" s="31">
        <f t="shared" si="15"/>
        <v>49.118811081093774</v>
      </c>
      <c r="M38" s="31">
        <f t="shared" si="7"/>
        <v>48.71144723639347</v>
      </c>
      <c r="N38" s="31">
        <f t="shared" si="7"/>
        <v>49.63345429952106</v>
      </c>
      <c r="O38" s="31">
        <f t="shared" si="8"/>
        <v>51.44656822253929</v>
      </c>
      <c r="P38" s="31">
        <f t="shared" si="8"/>
        <v>49.97805396375088</v>
      </c>
      <c r="Q38" s="31">
        <f t="shared" si="9"/>
        <v>51.062471042186445</v>
      </c>
    </row>
    <row r="39" spans="1:17" ht="18" customHeight="1">
      <c r="A39" s="14" t="s">
        <v>53</v>
      </c>
      <c r="B39" s="31">
        <f t="shared" si="10"/>
        <v>36.9955733057479</v>
      </c>
      <c r="C39" s="31">
        <f t="shared" si="10"/>
        <v>37.65016350102642</v>
      </c>
      <c r="D39" s="31">
        <f aca="true" t="shared" si="16" ref="D39:L39">D10/D$22*100</f>
        <v>38.2976967070005</v>
      </c>
      <c r="E39" s="31">
        <f t="shared" si="16"/>
        <v>40.739522180512225</v>
      </c>
      <c r="F39" s="31">
        <f t="shared" si="16"/>
        <v>41.64886277870794</v>
      </c>
      <c r="G39" s="31">
        <f t="shared" si="16"/>
        <v>44.83781603201236</v>
      </c>
      <c r="H39" s="31">
        <f t="shared" si="16"/>
        <v>45.296720620396975</v>
      </c>
      <c r="I39" s="31">
        <f t="shared" si="16"/>
        <v>45.85427974421176</v>
      </c>
      <c r="J39" s="31">
        <f t="shared" si="16"/>
        <v>45.097012374387354</v>
      </c>
      <c r="K39" s="31">
        <f t="shared" si="16"/>
        <v>48.33518600150292</v>
      </c>
      <c r="L39" s="31">
        <f t="shared" si="16"/>
        <v>49.036126505575275</v>
      </c>
      <c r="M39" s="31">
        <f t="shared" si="7"/>
        <v>48.603215242788515</v>
      </c>
      <c r="N39" s="31">
        <f t="shared" si="7"/>
        <v>49.52975458967857</v>
      </c>
      <c r="O39" s="31">
        <f t="shared" si="8"/>
        <v>51.342856181989006</v>
      </c>
      <c r="P39" s="31">
        <f t="shared" si="8"/>
        <v>49.85021122738289</v>
      </c>
      <c r="Q39" s="31">
        <f t="shared" si="9"/>
        <v>50.91681445029332</v>
      </c>
    </row>
    <row r="40" spans="1:17" ht="18" customHeight="1">
      <c r="A40" s="14" t="s">
        <v>54</v>
      </c>
      <c r="B40" s="31">
        <f t="shared" si="10"/>
        <v>0.7406593369894054</v>
      </c>
      <c r="C40" s="31">
        <f t="shared" si="10"/>
        <v>0.7090892884446606</v>
      </c>
      <c r="D40" s="31">
        <f aca="true" t="shared" si="17" ref="D40:L40">D11/D$22*100</f>
        <v>0.6929953938193691</v>
      </c>
      <c r="E40" s="31">
        <f t="shared" si="17"/>
        <v>0.6862901844092707</v>
      </c>
      <c r="F40" s="31">
        <f t="shared" si="17"/>
        <v>0.6765834172762428</v>
      </c>
      <c r="G40" s="31">
        <f t="shared" si="17"/>
        <v>0.7186320347813319</v>
      </c>
      <c r="H40" s="31">
        <f t="shared" si="17"/>
        <v>0.7287461980328344</v>
      </c>
      <c r="I40" s="31">
        <f t="shared" si="17"/>
        <v>0.7278949603326424</v>
      </c>
      <c r="J40" s="31">
        <f t="shared" si="17"/>
        <v>0.7306486852003422</v>
      </c>
      <c r="K40" s="31">
        <f t="shared" si="17"/>
        <v>0.7591355545343611</v>
      </c>
      <c r="L40" s="31">
        <f t="shared" si="17"/>
        <v>0.7774805911938852</v>
      </c>
      <c r="M40" s="31">
        <f t="shared" si="7"/>
        <v>0.8323891418388685</v>
      </c>
      <c r="N40" s="31">
        <f t="shared" si="7"/>
        <v>0.8435391551280431</v>
      </c>
      <c r="O40" s="31">
        <f t="shared" si="8"/>
        <v>0.908155927406146</v>
      </c>
      <c r="P40" s="31">
        <f t="shared" si="8"/>
        <v>0.952161242905487</v>
      </c>
      <c r="Q40" s="31">
        <f t="shared" si="9"/>
        <v>1.1477991811821953</v>
      </c>
    </row>
    <row r="41" spans="1:17" ht="18" customHeight="1">
      <c r="A41" s="14" t="s">
        <v>55</v>
      </c>
      <c r="B41" s="31">
        <f t="shared" si="10"/>
        <v>4.642476811410886</v>
      </c>
      <c r="C41" s="31">
        <f t="shared" si="10"/>
        <v>4.8933955422313415</v>
      </c>
      <c r="D41" s="31">
        <f aca="true" t="shared" si="18" ref="D41:L41">D12/D$22*100</f>
        <v>4.7535504037145</v>
      </c>
      <c r="E41" s="31">
        <f t="shared" si="18"/>
        <v>4.5908038049029285</v>
      </c>
      <c r="F41" s="31">
        <f t="shared" si="18"/>
        <v>4.613416681186329</v>
      </c>
      <c r="G41" s="31">
        <f t="shared" si="18"/>
        <v>4.963271093488829</v>
      </c>
      <c r="H41" s="31">
        <f t="shared" si="18"/>
        <v>4.87352656674223</v>
      </c>
      <c r="I41" s="31">
        <f t="shared" si="18"/>
        <v>4.699381550789774</v>
      </c>
      <c r="J41" s="31">
        <f t="shared" si="18"/>
        <v>5.3990949112256885</v>
      </c>
      <c r="K41" s="31">
        <f t="shared" si="18"/>
        <v>5.601600798928141</v>
      </c>
      <c r="L41" s="31">
        <f t="shared" si="18"/>
        <v>5.862615172246258</v>
      </c>
      <c r="M41" s="31">
        <f t="shared" si="7"/>
        <v>6.079585256223658</v>
      </c>
      <c r="N41" s="31">
        <f t="shared" si="7"/>
        <v>5.832184289006554</v>
      </c>
      <c r="O41" s="31">
        <f t="shared" si="8"/>
        <v>5.625355310945097</v>
      </c>
      <c r="P41" s="31">
        <f t="shared" si="8"/>
        <v>5.910181622960408</v>
      </c>
      <c r="Q41" s="31">
        <f t="shared" si="9"/>
        <v>5.619963167628892</v>
      </c>
    </row>
    <row r="42" spans="1:17" ht="18" customHeight="1">
      <c r="A42" s="14" t="s">
        <v>56</v>
      </c>
      <c r="B42" s="31">
        <f t="shared" si="10"/>
        <v>0.022960032427914893</v>
      </c>
      <c r="C42" s="31">
        <f t="shared" si="10"/>
        <v>0.021647203462230587</v>
      </c>
      <c r="D42" s="31">
        <f aca="true" t="shared" si="19" ref="D42:L42">D13/D$22*100</f>
        <v>0.01917207410978606</v>
      </c>
      <c r="E42" s="31">
        <f t="shared" si="19"/>
        <v>0.015538845130831527</v>
      </c>
      <c r="F42" s="31">
        <f t="shared" si="19"/>
        <v>0.011909690129726579</v>
      </c>
      <c r="G42" s="31">
        <f t="shared" si="19"/>
        <v>0.011412924497015796</v>
      </c>
      <c r="H42" s="31">
        <f t="shared" si="19"/>
        <v>0.010699614067004943</v>
      </c>
      <c r="I42" s="31">
        <f t="shared" si="19"/>
        <v>0.009594161099502634</v>
      </c>
      <c r="J42" s="31">
        <f t="shared" si="19"/>
        <v>0.0073021432651005</v>
      </c>
      <c r="K42" s="31">
        <f t="shared" si="19"/>
        <v>0.0065206340029160615</v>
      </c>
      <c r="L42" s="31">
        <f t="shared" si="19"/>
        <v>0.005907226346494998</v>
      </c>
      <c r="M42" s="31">
        <f t="shared" si="7"/>
        <v>0.0053003267940268375</v>
      </c>
      <c r="N42" s="31">
        <f t="shared" si="7"/>
        <v>0.0057396192724818275</v>
      </c>
      <c r="O42" s="31">
        <f t="shared" si="8"/>
        <v>0.0047777171339017065</v>
      </c>
      <c r="P42" s="31">
        <f t="shared" si="8"/>
        <v>0.004905483678975543</v>
      </c>
      <c r="Q42" s="31">
        <f t="shared" si="9"/>
        <v>0.16479678134975942</v>
      </c>
    </row>
    <row r="43" spans="1:17" ht="18" customHeight="1">
      <c r="A43" s="14" t="s">
        <v>57</v>
      </c>
      <c r="B43" s="31">
        <f t="shared" si="10"/>
        <v>0.47230873979896193</v>
      </c>
      <c r="C43" s="31">
        <f t="shared" si="10"/>
        <v>0.9929719005301766</v>
      </c>
      <c r="D43" s="31">
        <f aca="true" t="shared" si="20" ref="D43:L43">D14/D$22*100</f>
        <v>0.47712760503205676</v>
      </c>
      <c r="E43" s="31">
        <f t="shared" si="20"/>
        <v>0.40362238316026106</v>
      </c>
      <c r="F43" s="31">
        <f t="shared" si="20"/>
        <v>0.5444980185477798</v>
      </c>
      <c r="G43" s="31">
        <f t="shared" si="20"/>
        <v>0.8013757373846964</v>
      </c>
      <c r="H43" s="31">
        <f t="shared" si="20"/>
        <v>0.22316337911181738</v>
      </c>
      <c r="I43" s="31">
        <f t="shared" si="20"/>
        <v>0.5852858698439792</v>
      </c>
      <c r="J43" s="31">
        <f t="shared" si="20"/>
        <v>0.45687158316448667</v>
      </c>
      <c r="K43" s="31">
        <f t="shared" si="20"/>
        <v>0.23891435790940785</v>
      </c>
      <c r="L43" s="31">
        <f t="shared" si="20"/>
        <v>0.21364745175364144</v>
      </c>
      <c r="M43" s="31">
        <f t="shared" si="7"/>
        <v>0.16103989693582502</v>
      </c>
      <c r="N43" s="31">
        <f t="shared" si="7"/>
        <v>0.03871511857734082</v>
      </c>
      <c r="O43" s="31">
        <f t="shared" si="8"/>
        <v>0.04805671861812834</v>
      </c>
      <c r="P43" s="31">
        <f t="shared" si="8"/>
        <v>0.0015951397977088304</v>
      </c>
      <c r="Q43" s="31">
        <f t="shared" si="9"/>
        <v>0.001874039437660734</v>
      </c>
    </row>
    <row r="44" spans="1:17" ht="18" customHeight="1">
      <c r="A44" s="14" t="s">
        <v>58</v>
      </c>
      <c r="B44" s="31">
        <f t="shared" si="10"/>
        <v>0</v>
      </c>
      <c r="C44" s="31">
        <f t="shared" si="10"/>
        <v>0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6.24679812553578E-06</v>
      </c>
    </row>
    <row r="45" spans="1:17" ht="18" customHeight="1">
      <c r="A45" s="14" t="s">
        <v>59</v>
      </c>
      <c r="B45" s="31">
        <f t="shared" si="10"/>
        <v>1.1711181994993043</v>
      </c>
      <c r="C45" s="31">
        <f t="shared" si="10"/>
        <v>0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6.24679812553578E-06</v>
      </c>
    </row>
    <row r="46" spans="1:17" ht="18" customHeight="1">
      <c r="A46" s="14" t="s">
        <v>60</v>
      </c>
      <c r="B46" s="31">
        <f t="shared" si="10"/>
        <v>6.956816771009578</v>
      </c>
      <c r="C46" s="31">
        <f t="shared" si="10"/>
        <v>6.902833411889904</v>
      </c>
      <c r="D46" s="31">
        <f aca="true" t="shared" si="23" ref="D46:L46">D17/D$22*100</f>
        <v>6.959269430657574</v>
      </c>
      <c r="E46" s="31">
        <f t="shared" si="23"/>
        <v>7.250923720038284</v>
      </c>
      <c r="F46" s="31">
        <f t="shared" si="23"/>
        <v>7.380035129733</v>
      </c>
      <c r="G46" s="31">
        <f t="shared" si="23"/>
        <v>7.8668648580855285</v>
      </c>
      <c r="H46" s="31">
        <f t="shared" si="23"/>
        <v>8.137056497957259</v>
      </c>
      <c r="I46" s="31">
        <f t="shared" si="23"/>
        <v>8.229217205584963</v>
      </c>
      <c r="J46" s="31">
        <f t="shared" si="23"/>
        <v>8.02234275539287</v>
      </c>
      <c r="K46" s="31">
        <f t="shared" si="23"/>
        <v>8.512762928891567</v>
      </c>
      <c r="L46" s="31">
        <f t="shared" si="23"/>
        <v>8.64313499820875</v>
      </c>
      <c r="M46" s="31">
        <f t="shared" si="7"/>
        <v>8.603415703865986</v>
      </c>
      <c r="N46" s="31">
        <f t="shared" si="7"/>
        <v>8.753230321593474</v>
      </c>
      <c r="O46" s="31">
        <f t="shared" si="8"/>
        <v>8.99778827275445</v>
      </c>
      <c r="P46" s="31">
        <f t="shared" si="8"/>
        <v>8.7642211858578</v>
      </c>
      <c r="Q46" s="31">
        <f t="shared" si="9"/>
        <v>8.06663409586124</v>
      </c>
    </row>
    <row r="47" spans="1:17" ht="18" customHeight="1">
      <c r="A47" s="14" t="s">
        <v>61</v>
      </c>
      <c r="B47" s="31">
        <f t="shared" si="10"/>
        <v>0</v>
      </c>
      <c r="C47" s="31">
        <f t="shared" si="10"/>
        <v>0</v>
      </c>
      <c r="D47" s="31">
        <f aca="true" t="shared" si="24" ref="D47:L47">D18/D$22*100</f>
        <v>0</v>
      </c>
      <c r="E47" s="31">
        <f t="shared" si="24"/>
        <v>0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</v>
      </c>
      <c r="J47" s="31">
        <f t="shared" si="24"/>
        <v>0</v>
      </c>
      <c r="K47" s="31">
        <f t="shared" si="24"/>
        <v>0</v>
      </c>
      <c r="L47" s="31">
        <f t="shared" si="24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  <c r="Q47" s="31">
        <f t="shared" si="9"/>
        <v>6.24679812553578E-06</v>
      </c>
    </row>
    <row r="48" spans="1:17" ht="18" customHeight="1">
      <c r="A48" s="14" t="s">
        <v>62</v>
      </c>
      <c r="B48" s="31">
        <f t="shared" si="10"/>
        <v>0</v>
      </c>
      <c r="C48" s="31">
        <f t="shared" si="10"/>
        <v>0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6.24679812553578E-06</v>
      </c>
    </row>
    <row r="49" spans="1:17" ht="18" customHeight="1">
      <c r="A49" s="14" t="s">
        <v>63</v>
      </c>
      <c r="B49" s="31">
        <f t="shared" si="10"/>
        <v>6.956816771009578</v>
      </c>
      <c r="C49" s="31">
        <f t="shared" si="10"/>
        <v>6.902833411889904</v>
      </c>
      <c r="D49" s="31">
        <f aca="true" t="shared" si="26" ref="D49:L49">D20/D$22*100</f>
        <v>6.959269430657574</v>
      </c>
      <c r="E49" s="31">
        <f t="shared" si="26"/>
        <v>7.250923720038284</v>
      </c>
      <c r="F49" s="31">
        <f t="shared" si="26"/>
        <v>7.380035129733</v>
      </c>
      <c r="G49" s="31">
        <f t="shared" si="26"/>
        <v>7.8668648580855285</v>
      </c>
      <c r="H49" s="31">
        <f t="shared" si="26"/>
        <v>8.137056497957259</v>
      </c>
      <c r="I49" s="31">
        <f t="shared" si="26"/>
        <v>8.229217205584963</v>
      </c>
      <c r="J49" s="31">
        <f t="shared" si="26"/>
        <v>8.02234275539287</v>
      </c>
      <c r="K49" s="31">
        <f t="shared" si="26"/>
        <v>8.512762928891567</v>
      </c>
      <c r="L49" s="31">
        <f t="shared" si="26"/>
        <v>8.64313499820875</v>
      </c>
      <c r="M49" s="31">
        <f t="shared" si="7"/>
        <v>8.603415703865986</v>
      </c>
      <c r="N49" s="31">
        <f t="shared" si="7"/>
        <v>8.753230321593474</v>
      </c>
      <c r="O49" s="31">
        <f t="shared" si="8"/>
        <v>8.99778827275445</v>
      </c>
      <c r="P49" s="31">
        <f t="shared" si="8"/>
        <v>8.7642211858578</v>
      </c>
      <c r="Q49" s="31">
        <f t="shared" si="9"/>
        <v>8.066615355466864</v>
      </c>
    </row>
    <row r="50" spans="1:17" ht="18" customHeight="1">
      <c r="A50" s="14" t="s">
        <v>64</v>
      </c>
      <c r="B50" s="31">
        <f t="shared" si="10"/>
        <v>0</v>
      </c>
      <c r="C50" s="31">
        <f t="shared" si="10"/>
        <v>0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6.24679812553578E-06</v>
      </c>
    </row>
    <row r="51" spans="1:17" ht="18" customHeight="1">
      <c r="A51" s="14" t="s">
        <v>65</v>
      </c>
      <c r="B51" s="32">
        <f>+B33+B38+B40+B41+B42+B43+B44+B45+B46</f>
        <v>100</v>
      </c>
      <c r="C51" s="32">
        <f>+C33+C38+C40+C41+C42+C43+C44+C45+C46</f>
        <v>100</v>
      </c>
      <c r="D51" s="32">
        <f aca="true" t="shared" si="28" ref="D51:L51">+D33+D38+D40+D41+D42+D43+D44+D45+D46</f>
        <v>100</v>
      </c>
      <c r="E51" s="32">
        <f t="shared" si="28"/>
        <v>100</v>
      </c>
      <c r="F51" s="32">
        <f t="shared" si="28"/>
        <v>100.00000000000001</v>
      </c>
      <c r="G51" s="32">
        <f t="shared" si="28"/>
        <v>100.00000000000001</v>
      </c>
      <c r="H51" s="32">
        <f t="shared" si="28"/>
        <v>100</v>
      </c>
      <c r="I51" s="32">
        <f t="shared" si="28"/>
        <v>100</v>
      </c>
      <c r="J51" s="32">
        <f t="shared" si="28"/>
        <v>100</v>
      </c>
      <c r="K51" s="32">
        <f t="shared" si="28"/>
        <v>100</v>
      </c>
      <c r="L51" s="32">
        <f t="shared" si="28"/>
        <v>100</v>
      </c>
      <c r="M51" s="32">
        <f>+M33+M38+M40+M41+M42+M43+M44+M45+M46</f>
        <v>100</v>
      </c>
      <c r="N51" s="32">
        <f>+N33+N38+N40+N41+N42+N43+N44+N45+N46</f>
        <v>99.99999999999999</v>
      </c>
      <c r="O51" s="32">
        <f>+O33+O38+O40+O41+O42+O43+O44+O45+O46</f>
        <v>100</v>
      </c>
      <c r="P51" s="32">
        <f>+P33+P38+P40+P41+P42+P43+P44+P45+P46</f>
        <v>100.00000000000003</v>
      </c>
      <c r="Q51" s="32">
        <f>+Q33+Q38+Q40+Q41+Q42+Q43+Q44+Q45+Q46</f>
        <v>100.00000000000003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'財政指標'!$Q$1</f>
        <v>佐野市</v>
      </c>
      <c r="P1" s="34" t="str">
        <f>'財政指標'!$Q$1</f>
        <v>佐野市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15" t="s">
        <v>193</v>
      </c>
      <c r="P3" s="2" t="s">
        <v>194</v>
      </c>
      <c r="Q3" s="2" t="s">
        <v>195</v>
      </c>
    </row>
    <row r="4" spans="1:17" ht="18" customHeight="1">
      <c r="A4" s="19" t="s">
        <v>67</v>
      </c>
      <c r="B4" s="19">
        <v>4987369</v>
      </c>
      <c r="C4" s="15">
        <v>4704696</v>
      </c>
      <c r="D4" s="15">
        <v>5201158</v>
      </c>
      <c r="E4" s="15">
        <v>5012906</v>
      </c>
      <c r="F4" s="15">
        <v>5711538</v>
      </c>
      <c r="G4" s="15">
        <v>5816794</v>
      </c>
      <c r="H4" s="15">
        <v>5948216</v>
      </c>
      <c r="I4" s="15">
        <v>6056661</v>
      </c>
      <c r="J4" s="17">
        <v>6325996</v>
      </c>
      <c r="K4" s="16">
        <v>6132016</v>
      </c>
      <c r="L4" s="19">
        <v>6119607</v>
      </c>
      <c r="M4" s="19">
        <v>6112943</v>
      </c>
      <c r="N4" s="19">
        <v>6102730</v>
      </c>
      <c r="O4" s="19">
        <v>6187099</v>
      </c>
      <c r="P4" s="19">
        <v>5996017</v>
      </c>
      <c r="Q4" s="19">
        <v>9350052</v>
      </c>
    </row>
    <row r="5" spans="1:17" ht="18" customHeight="1">
      <c r="A5" s="19" t="s">
        <v>68</v>
      </c>
      <c r="B5" s="19">
        <v>3326312</v>
      </c>
      <c r="C5" s="15">
        <v>3135774</v>
      </c>
      <c r="D5" s="15">
        <v>3502524</v>
      </c>
      <c r="E5" s="15">
        <v>3673340</v>
      </c>
      <c r="F5" s="15">
        <v>3930441</v>
      </c>
      <c r="G5" s="15">
        <v>3961155</v>
      </c>
      <c r="H5" s="15">
        <v>4092151</v>
      </c>
      <c r="I5" s="15">
        <v>4115874</v>
      </c>
      <c r="J5" s="17">
        <v>4195516</v>
      </c>
      <c r="K5" s="16">
        <v>4195447</v>
      </c>
      <c r="L5" s="19">
        <v>4236050</v>
      </c>
      <c r="M5" s="19">
        <v>4172647</v>
      </c>
      <c r="N5" s="19">
        <v>4175557</v>
      </c>
      <c r="O5" s="19">
        <v>3953318</v>
      </c>
      <c r="P5" s="19">
        <v>3848971</v>
      </c>
      <c r="Q5" s="19">
        <v>6051968</v>
      </c>
    </row>
    <row r="6" spans="1:17" ht="18" customHeight="1">
      <c r="A6" s="19" t="s">
        <v>69</v>
      </c>
      <c r="B6" s="19">
        <v>1378890</v>
      </c>
      <c r="C6" s="15">
        <v>1337643</v>
      </c>
      <c r="D6" s="15">
        <v>1524519</v>
      </c>
      <c r="E6" s="15">
        <v>1689915</v>
      </c>
      <c r="F6" s="15">
        <v>1886969</v>
      </c>
      <c r="G6" s="15">
        <v>1912550</v>
      </c>
      <c r="H6" s="15">
        <v>1996054</v>
      </c>
      <c r="I6" s="15">
        <v>2119127</v>
      </c>
      <c r="J6" s="17">
        <v>2229416</v>
      </c>
      <c r="K6" s="20">
        <v>2455441</v>
      </c>
      <c r="L6" s="19">
        <v>2684518</v>
      </c>
      <c r="M6" s="19">
        <v>2259664</v>
      </c>
      <c r="N6" s="19">
        <v>2516258</v>
      </c>
      <c r="O6" s="19">
        <v>2867991</v>
      </c>
      <c r="P6" s="19">
        <v>3095004</v>
      </c>
      <c r="Q6" s="19">
        <v>4045860</v>
      </c>
    </row>
    <row r="7" spans="1:17" ht="18" customHeight="1">
      <c r="A7" s="19" t="s">
        <v>70</v>
      </c>
      <c r="B7" s="19">
        <v>2214395</v>
      </c>
      <c r="C7" s="15">
        <v>2124536</v>
      </c>
      <c r="D7" s="15">
        <v>2416460</v>
      </c>
      <c r="E7" s="15">
        <v>2567634</v>
      </c>
      <c r="F7" s="15">
        <v>2715627</v>
      </c>
      <c r="G7" s="15">
        <v>2759914</v>
      </c>
      <c r="H7" s="15">
        <v>2852843</v>
      </c>
      <c r="I7" s="15">
        <v>2942444</v>
      </c>
      <c r="J7" s="17">
        <v>2961859</v>
      </c>
      <c r="K7" s="16">
        <v>3016661</v>
      </c>
      <c r="L7" s="19">
        <v>3137157</v>
      </c>
      <c r="M7" s="19">
        <v>2768720</v>
      </c>
      <c r="N7" s="19">
        <v>2885311</v>
      </c>
      <c r="O7" s="19">
        <v>3045063</v>
      </c>
      <c r="P7" s="19">
        <v>3039340</v>
      </c>
      <c r="Q7" s="19">
        <v>4975561</v>
      </c>
    </row>
    <row r="8" spans="1:17" ht="18" customHeight="1">
      <c r="A8" s="19" t="s">
        <v>71</v>
      </c>
      <c r="B8" s="19">
        <v>2208350</v>
      </c>
      <c r="C8" s="15">
        <v>2115880</v>
      </c>
      <c r="D8" s="15">
        <v>2409419</v>
      </c>
      <c r="E8" s="15">
        <v>2567634</v>
      </c>
      <c r="F8" s="15">
        <v>2715520</v>
      </c>
      <c r="G8" s="15">
        <v>2759914</v>
      </c>
      <c r="H8" s="15">
        <v>2852843</v>
      </c>
      <c r="I8" s="15">
        <v>2742444</v>
      </c>
      <c r="J8" s="17">
        <v>2961859</v>
      </c>
      <c r="K8" s="16">
        <v>3016661</v>
      </c>
      <c r="L8" s="19">
        <v>3137157</v>
      </c>
      <c r="M8" s="19">
        <v>2768720</v>
      </c>
      <c r="N8" s="19">
        <v>2885311</v>
      </c>
      <c r="O8" s="19">
        <v>3044948</v>
      </c>
      <c r="P8" s="19">
        <v>3039340</v>
      </c>
      <c r="Q8" s="19">
        <v>4975561</v>
      </c>
    </row>
    <row r="9" spans="1:17" ht="18" customHeight="1">
      <c r="A9" s="19" t="s">
        <v>72</v>
      </c>
      <c r="B9" s="19">
        <v>6045</v>
      </c>
      <c r="C9" s="15">
        <v>8656</v>
      </c>
      <c r="D9" s="15">
        <v>7041</v>
      </c>
      <c r="E9" s="15">
        <v>0</v>
      </c>
      <c r="F9" s="15">
        <v>107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115</v>
      </c>
      <c r="P9" s="19">
        <v>0</v>
      </c>
      <c r="Q9" s="19">
        <v>1</v>
      </c>
    </row>
    <row r="10" spans="1:17" ht="18" customHeight="1">
      <c r="A10" s="19" t="s">
        <v>73</v>
      </c>
      <c r="B10" s="19">
        <v>1717983</v>
      </c>
      <c r="C10" s="15">
        <v>1665750</v>
      </c>
      <c r="D10" s="15">
        <v>1813439</v>
      </c>
      <c r="E10" s="15">
        <v>2015455</v>
      </c>
      <c r="F10" s="15">
        <v>1993904</v>
      </c>
      <c r="G10" s="15">
        <v>1943183</v>
      </c>
      <c r="H10" s="15">
        <v>2156719</v>
      </c>
      <c r="I10" s="15">
        <v>2202209</v>
      </c>
      <c r="J10" s="17">
        <v>2148943</v>
      </c>
      <c r="K10" s="16">
        <v>2198920</v>
      </c>
      <c r="L10" s="19">
        <v>2225235</v>
      </c>
      <c r="M10" s="19">
        <v>2457378</v>
      </c>
      <c r="N10" s="19">
        <v>2558501</v>
      </c>
      <c r="O10" s="19">
        <v>2707221</v>
      </c>
      <c r="P10" s="19">
        <v>3287894</v>
      </c>
      <c r="Q10" s="19">
        <v>4888080</v>
      </c>
    </row>
    <row r="11" spans="1:17" ht="18" customHeight="1">
      <c r="A11" s="19" t="s">
        <v>74</v>
      </c>
      <c r="B11" s="19">
        <v>289027</v>
      </c>
      <c r="C11" s="15">
        <v>284264</v>
      </c>
      <c r="D11" s="15">
        <v>341646</v>
      </c>
      <c r="E11" s="15">
        <v>325750</v>
      </c>
      <c r="F11" s="15">
        <v>388148</v>
      </c>
      <c r="G11" s="15">
        <v>370440</v>
      </c>
      <c r="H11" s="15">
        <v>415146</v>
      </c>
      <c r="I11" s="15">
        <v>375970</v>
      </c>
      <c r="J11" s="17">
        <v>361615</v>
      </c>
      <c r="K11" s="17">
        <v>358392</v>
      </c>
      <c r="L11" s="19">
        <v>452764</v>
      </c>
      <c r="M11" s="19">
        <v>691195</v>
      </c>
      <c r="N11" s="19">
        <v>387822</v>
      </c>
      <c r="O11" s="19">
        <v>332429</v>
      </c>
      <c r="P11" s="19">
        <v>284140</v>
      </c>
      <c r="Q11" s="19">
        <v>455157</v>
      </c>
    </row>
    <row r="12" spans="1:17" ht="18" customHeight="1">
      <c r="A12" s="19" t="s">
        <v>75</v>
      </c>
      <c r="B12" s="19">
        <v>1611814</v>
      </c>
      <c r="C12" s="15">
        <v>1363908</v>
      </c>
      <c r="D12" s="15">
        <v>1797850</v>
      </c>
      <c r="E12" s="15">
        <v>1950272</v>
      </c>
      <c r="F12" s="15">
        <v>2141509</v>
      </c>
      <c r="G12" s="15">
        <v>1973183</v>
      </c>
      <c r="H12" s="15">
        <v>2171665</v>
      </c>
      <c r="I12" s="15">
        <v>2091746</v>
      </c>
      <c r="J12" s="17">
        <v>2038254</v>
      </c>
      <c r="K12" s="17">
        <v>2179063</v>
      </c>
      <c r="L12" s="19">
        <v>2771694</v>
      </c>
      <c r="M12" s="19">
        <v>2121477</v>
      </c>
      <c r="N12" s="19">
        <v>2093533</v>
      </c>
      <c r="O12" s="19">
        <v>2500697</v>
      </c>
      <c r="P12" s="19">
        <v>2282573</v>
      </c>
      <c r="Q12" s="19">
        <v>4253027</v>
      </c>
    </row>
    <row r="13" spans="1:17" ht="18" customHeight="1">
      <c r="A13" s="19" t="s">
        <v>76</v>
      </c>
      <c r="B13" s="19">
        <v>898827</v>
      </c>
      <c r="C13" s="15">
        <v>749462</v>
      </c>
      <c r="D13" s="15">
        <v>1013576</v>
      </c>
      <c r="E13" s="15">
        <v>1047526</v>
      </c>
      <c r="F13" s="15">
        <v>1065226</v>
      </c>
      <c r="G13" s="15">
        <v>1059052</v>
      </c>
      <c r="H13" s="15">
        <v>1094394</v>
      </c>
      <c r="I13" s="15">
        <v>1125188</v>
      </c>
      <c r="J13" s="17">
        <v>1107391</v>
      </c>
      <c r="K13" s="17">
        <v>1116716</v>
      </c>
      <c r="L13" s="19">
        <v>1164554</v>
      </c>
      <c r="M13" s="19">
        <v>1018189</v>
      </c>
      <c r="N13" s="19">
        <v>1000461</v>
      </c>
      <c r="O13" s="19">
        <v>1051993</v>
      </c>
      <c r="P13" s="19">
        <v>1094636</v>
      </c>
      <c r="Q13" s="19">
        <v>1553658</v>
      </c>
    </row>
    <row r="14" spans="1:17" ht="18" customHeight="1">
      <c r="A14" s="19" t="s">
        <v>77</v>
      </c>
      <c r="B14" s="19">
        <v>1046300</v>
      </c>
      <c r="C14" s="15">
        <v>927419</v>
      </c>
      <c r="D14" s="15">
        <v>1378851</v>
      </c>
      <c r="E14" s="15">
        <v>1648615</v>
      </c>
      <c r="F14" s="15">
        <v>1438351</v>
      </c>
      <c r="G14" s="15">
        <v>3353331</v>
      </c>
      <c r="H14" s="15">
        <v>1331842</v>
      </c>
      <c r="I14" s="15">
        <v>1470469</v>
      </c>
      <c r="J14" s="17">
        <v>1519371</v>
      </c>
      <c r="K14" s="17">
        <v>1469750</v>
      </c>
      <c r="L14" s="19">
        <v>1745116</v>
      </c>
      <c r="M14" s="19">
        <v>2121005</v>
      </c>
      <c r="N14" s="19">
        <v>2349761</v>
      </c>
      <c r="O14" s="19">
        <v>2401491</v>
      </c>
      <c r="P14" s="19">
        <v>2470635</v>
      </c>
      <c r="Q14" s="19">
        <v>3760224</v>
      </c>
    </row>
    <row r="15" spans="1:17" ht="18" customHeight="1">
      <c r="A15" s="19" t="s">
        <v>78</v>
      </c>
      <c r="B15" s="19">
        <v>678055</v>
      </c>
      <c r="C15" s="15">
        <v>587727</v>
      </c>
      <c r="D15" s="15">
        <v>505341</v>
      </c>
      <c r="E15" s="15">
        <v>740814</v>
      </c>
      <c r="F15" s="15">
        <v>282864</v>
      </c>
      <c r="G15" s="15">
        <v>90371</v>
      </c>
      <c r="H15" s="15">
        <v>35805</v>
      </c>
      <c r="I15" s="15">
        <v>24845</v>
      </c>
      <c r="J15" s="17">
        <v>431848</v>
      </c>
      <c r="K15" s="16">
        <v>197038</v>
      </c>
      <c r="L15" s="19">
        <v>803775</v>
      </c>
      <c r="M15" s="19">
        <v>1163687</v>
      </c>
      <c r="N15" s="19">
        <v>608539</v>
      </c>
      <c r="O15" s="19">
        <v>106085</v>
      </c>
      <c r="P15" s="19">
        <v>228588</v>
      </c>
      <c r="Q15" s="19">
        <v>1318632</v>
      </c>
    </row>
    <row r="16" spans="1:17" ht="18" customHeight="1">
      <c r="A16" s="19" t="s">
        <v>79</v>
      </c>
      <c r="B16" s="19">
        <v>1242640</v>
      </c>
      <c r="C16" s="15">
        <v>1031567</v>
      </c>
      <c r="D16" s="15">
        <v>1343009</v>
      </c>
      <c r="E16" s="15">
        <v>1511712</v>
      </c>
      <c r="F16" s="15">
        <v>2085846</v>
      </c>
      <c r="G16" s="15">
        <v>2282664</v>
      </c>
      <c r="H16" s="15">
        <v>2029359</v>
      </c>
      <c r="I16" s="15">
        <v>1467582</v>
      </c>
      <c r="J16" s="17">
        <v>1332885</v>
      </c>
      <c r="K16" s="16">
        <v>1478523</v>
      </c>
      <c r="L16" s="19">
        <v>1355607</v>
      </c>
      <c r="M16" s="19">
        <v>974642</v>
      </c>
      <c r="N16" s="19">
        <v>1143140</v>
      </c>
      <c r="O16" s="19">
        <v>1169669</v>
      </c>
      <c r="P16" s="19">
        <v>1058113</v>
      </c>
      <c r="Q16" s="19">
        <v>830179</v>
      </c>
    </row>
    <row r="17" spans="1:17" ht="18" customHeight="1">
      <c r="A17" s="19" t="s">
        <v>87</v>
      </c>
      <c r="B17" s="19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</row>
    <row r="18" spans="1:17" ht="18" customHeight="1">
      <c r="A18" s="19" t="s">
        <v>184</v>
      </c>
      <c r="B18" s="19">
        <v>6550701</v>
      </c>
      <c r="C18" s="15">
        <v>5842352</v>
      </c>
      <c r="D18" s="15">
        <v>5909638</v>
      </c>
      <c r="E18" s="15">
        <v>6644283</v>
      </c>
      <c r="F18" s="15">
        <v>5457282</v>
      </c>
      <c r="G18" s="15">
        <v>6681712</v>
      </c>
      <c r="H18" s="15">
        <v>5476847</v>
      </c>
      <c r="I18" s="15">
        <v>4781755</v>
      </c>
      <c r="J18" s="17">
        <v>4859667</v>
      </c>
      <c r="K18" s="16">
        <v>5300645</v>
      </c>
      <c r="L18" s="19">
        <v>5729463</v>
      </c>
      <c r="M18" s="19">
        <v>4258799</v>
      </c>
      <c r="N18" s="19">
        <v>4971548</v>
      </c>
      <c r="O18" s="19">
        <v>4980042</v>
      </c>
      <c r="P18" s="19">
        <v>4747272</v>
      </c>
      <c r="Q18" s="19">
        <v>7426690</v>
      </c>
    </row>
    <row r="19" spans="1:17" ht="18" customHeight="1">
      <c r="A19" s="19" t="s">
        <v>81</v>
      </c>
      <c r="B19" s="19">
        <v>2573905</v>
      </c>
      <c r="C19" s="15">
        <v>2229559</v>
      </c>
      <c r="D19" s="15">
        <v>2514256</v>
      </c>
      <c r="E19" s="15">
        <v>2519778</v>
      </c>
      <c r="F19" s="15">
        <v>1492206</v>
      </c>
      <c r="G19" s="15">
        <v>1881771</v>
      </c>
      <c r="H19" s="15">
        <v>1555902</v>
      </c>
      <c r="I19" s="15">
        <v>1585639</v>
      </c>
      <c r="J19" s="17">
        <v>1430374</v>
      </c>
      <c r="K19" s="16">
        <v>1313485</v>
      </c>
      <c r="L19" s="19">
        <v>1515217</v>
      </c>
      <c r="M19" s="19">
        <v>970605</v>
      </c>
      <c r="N19" s="19">
        <v>1858683</v>
      </c>
      <c r="O19" s="19">
        <v>1247323</v>
      </c>
      <c r="P19" s="19">
        <v>524885</v>
      </c>
      <c r="Q19" s="19">
        <v>2579109</v>
      </c>
    </row>
    <row r="20" spans="1:17" ht="18" customHeight="1">
      <c r="A20" s="19" t="s">
        <v>82</v>
      </c>
      <c r="B20" s="19">
        <v>3949546</v>
      </c>
      <c r="C20" s="15">
        <v>3576940</v>
      </c>
      <c r="D20" s="15">
        <v>3375398</v>
      </c>
      <c r="E20" s="15">
        <v>3983172</v>
      </c>
      <c r="F20" s="15">
        <v>3750543</v>
      </c>
      <c r="G20" s="15">
        <v>4598914</v>
      </c>
      <c r="H20" s="15">
        <v>3674580</v>
      </c>
      <c r="I20" s="15">
        <v>3051947</v>
      </c>
      <c r="J20" s="17">
        <v>3268266</v>
      </c>
      <c r="K20" s="16">
        <v>3852923</v>
      </c>
      <c r="L20" s="19">
        <v>4075702</v>
      </c>
      <c r="M20" s="19">
        <v>3155348</v>
      </c>
      <c r="N20" s="19">
        <v>3025754</v>
      </c>
      <c r="O20" s="19">
        <v>3616168</v>
      </c>
      <c r="P20" s="19">
        <v>4098894</v>
      </c>
      <c r="Q20" s="19">
        <v>4657991</v>
      </c>
    </row>
    <row r="21" spans="1:17" ht="18" customHeight="1">
      <c r="A21" s="19" t="s">
        <v>185</v>
      </c>
      <c r="B21" s="19">
        <v>35837</v>
      </c>
      <c r="C21" s="15">
        <v>0</v>
      </c>
      <c r="D21" s="15">
        <v>30331</v>
      </c>
      <c r="E21" s="15">
        <v>67469</v>
      </c>
      <c r="F21" s="15">
        <v>19840</v>
      </c>
      <c r="G21" s="15">
        <v>0</v>
      </c>
      <c r="H21" s="15">
        <v>62548</v>
      </c>
      <c r="I21" s="15">
        <v>25389</v>
      </c>
      <c r="J21" s="17">
        <v>41569</v>
      </c>
      <c r="K21" s="16">
        <v>32834</v>
      </c>
      <c r="L21" s="19">
        <v>0</v>
      </c>
      <c r="M21" s="19">
        <v>0</v>
      </c>
      <c r="N21" s="19">
        <v>7519</v>
      </c>
      <c r="O21" s="19">
        <v>17923</v>
      </c>
      <c r="P21" s="19">
        <v>7644</v>
      </c>
      <c r="Q21" s="19">
        <v>0</v>
      </c>
    </row>
    <row r="22" spans="1:17" ht="18" customHeight="1">
      <c r="A22" s="19" t="s">
        <v>186</v>
      </c>
      <c r="B22" s="19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</row>
    <row r="23" spans="1:17" ht="18" customHeight="1">
      <c r="A23" s="19" t="s">
        <v>66</v>
      </c>
      <c r="B23" s="19">
        <f aca="true" t="shared" si="0" ref="B23:G23">SUM(B4:B22)-B5-B8-B9-B13-B19-B20</f>
        <v>21753011</v>
      </c>
      <c r="C23" s="15">
        <f t="shared" si="0"/>
        <v>19869862</v>
      </c>
      <c r="D23" s="15">
        <f t="shared" si="0"/>
        <v>22262242</v>
      </c>
      <c r="E23" s="15">
        <f t="shared" si="0"/>
        <v>24174825</v>
      </c>
      <c r="F23" s="15">
        <f t="shared" si="0"/>
        <v>24121878</v>
      </c>
      <c r="G23" s="15">
        <f t="shared" si="0"/>
        <v>27184142</v>
      </c>
      <c r="H23" s="15">
        <f aca="true" t="shared" si="1" ref="H23:Q23">SUM(H4:H22)-H5-H8-H9-H13-H19-H20</f>
        <v>24477044</v>
      </c>
      <c r="I23" s="15">
        <f t="shared" si="1"/>
        <v>23558197</v>
      </c>
      <c r="J23" s="17">
        <f t="shared" si="1"/>
        <v>24251423</v>
      </c>
      <c r="K23" s="16">
        <f t="shared" si="1"/>
        <v>24819283</v>
      </c>
      <c r="L23" s="21">
        <f t="shared" si="1"/>
        <v>27024936</v>
      </c>
      <c r="M23" s="21">
        <f t="shared" si="1"/>
        <v>24929510</v>
      </c>
      <c r="N23" s="21">
        <f t="shared" si="1"/>
        <v>25624662</v>
      </c>
      <c r="O23" s="21">
        <f t="shared" si="1"/>
        <v>26315710</v>
      </c>
      <c r="P23" s="21">
        <f t="shared" si="1"/>
        <v>26497220</v>
      </c>
      <c r="Q23" s="21">
        <f t="shared" si="1"/>
        <v>41303464</v>
      </c>
    </row>
    <row r="24" spans="1:17" ht="18" customHeight="1">
      <c r="A24" s="19" t="s">
        <v>85</v>
      </c>
      <c r="B24" s="19">
        <f aca="true" t="shared" si="2" ref="B24:G24">SUM(B4:B7)-B5</f>
        <v>8580654</v>
      </c>
      <c r="C24" s="15">
        <f t="shared" si="2"/>
        <v>8166875</v>
      </c>
      <c r="D24" s="15">
        <f t="shared" si="2"/>
        <v>9142137</v>
      </c>
      <c r="E24" s="15">
        <f t="shared" si="2"/>
        <v>9270455</v>
      </c>
      <c r="F24" s="15">
        <f t="shared" si="2"/>
        <v>10314134</v>
      </c>
      <c r="G24" s="15">
        <f t="shared" si="2"/>
        <v>10489258</v>
      </c>
      <c r="H24" s="15">
        <f aca="true" t="shared" si="3" ref="H24:M24">SUM(H4:H7)-H5</f>
        <v>10797113</v>
      </c>
      <c r="I24" s="15">
        <f t="shared" si="3"/>
        <v>11118232</v>
      </c>
      <c r="J24" s="17">
        <f t="shared" si="3"/>
        <v>11517271</v>
      </c>
      <c r="K24" s="16">
        <f t="shared" si="3"/>
        <v>11604118</v>
      </c>
      <c r="L24" s="21">
        <f t="shared" si="3"/>
        <v>11941282</v>
      </c>
      <c r="M24" s="21">
        <f t="shared" si="3"/>
        <v>11141327</v>
      </c>
      <c r="N24" s="21">
        <f>SUM(N4:N7)-N5</f>
        <v>11504299</v>
      </c>
      <c r="O24" s="21">
        <f>SUM(O4:O7)-O5</f>
        <v>12100153</v>
      </c>
      <c r="P24" s="21">
        <f>SUM(P4:P7)-P5</f>
        <v>12130361</v>
      </c>
      <c r="Q24" s="21">
        <f>SUM(Q4:Q7)-Q5</f>
        <v>18371473</v>
      </c>
    </row>
    <row r="25" spans="1:17" ht="18" customHeight="1">
      <c r="A25" s="19" t="s">
        <v>187</v>
      </c>
      <c r="B25" s="19">
        <f aca="true" t="shared" si="4" ref="B25:G25">+B18+B21+B22</f>
        <v>6586538</v>
      </c>
      <c r="C25" s="15">
        <f t="shared" si="4"/>
        <v>5842352</v>
      </c>
      <c r="D25" s="15">
        <f t="shared" si="4"/>
        <v>5939969</v>
      </c>
      <c r="E25" s="15">
        <f t="shared" si="4"/>
        <v>6711752</v>
      </c>
      <c r="F25" s="15">
        <f t="shared" si="4"/>
        <v>5477122</v>
      </c>
      <c r="G25" s="15">
        <f t="shared" si="4"/>
        <v>6681712</v>
      </c>
      <c r="H25" s="15">
        <f aca="true" t="shared" si="5" ref="H25:M25">+H18+H21+H22</f>
        <v>5539395</v>
      </c>
      <c r="I25" s="15">
        <f t="shared" si="5"/>
        <v>4807144</v>
      </c>
      <c r="J25" s="17">
        <f t="shared" si="5"/>
        <v>4901236</v>
      </c>
      <c r="K25" s="16">
        <f t="shared" si="5"/>
        <v>5333479</v>
      </c>
      <c r="L25" s="21">
        <f t="shared" si="5"/>
        <v>5729463</v>
      </c>
      <c r="M25" s="21">
        <f t="shared" si="5"/>
        <v>4258799</v>
      </c>
      <c r="N25" s="21">
        <f>+N18+N21+N22</f>
        <v>4979067</v>
      </c>
      <c r="O25" s="21">
        <f>+O18+O21+O22</f>
        <v>4997965</v>
      </c>
      <c r="P25" s="21">
        <f>+P18+P21+P22</f>
        <v>4754916</v>
      </c>
      <c r="Q25" s="21">
        <f>+Q18+Q21+Q22</f>
        <v>7426691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'財政指標'!$Q$1</f>
        <v>佐野市</v>
      </c>
      <c r="P30" s="34"/>
      <c r="Q30" s="34" t="str">
        <f>'財政指標'!$Q$1</f>
        <v>佐野市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15" t="s">
        <v>182</v>
      </c>
      <c r="N32" s="15" t="s">
        <v>190</v>
      </c>
      <c r="O32" s="15" t="s">
        <v>193</v>
      </c>
      <c r="P32" s="2" t="s">
        <v>194</v>
      </c>
      <c r="Q32" s="2" t="s">
        <v>196</v>
      </c>
    </row>
    <row r="33" spans="1:17" ht="18" customHeight="1">
      <c r="A33" s="19" t="s">
        <v>67</v>
      </c>
      <c r="B33" s="35">
        <f>B4/B$23*100</f>
        <v>22.927258208070597</v>
      </c>
      <c r="C33" s="35">
        <f aca="true" t="shared" si="6" ref="C33:L33">C4/C$23*100</f>
        <v>23.677547433394352</v>
      </c>
      <c r="D33" s="35">
        <f t="shared" si="6"/>
        <v>23.36313656099866</v>
      </c>
      <c r="E33" s="35">
        <f t="shared" si="6"/>
        <v>20.73605910280633</v>
      </c>
      <c r="F33" s="35">
        <f t="shared" si="6"/>
        <v>23.677833044342567</v>
      </c>
      <c r="G33" s="35">
        <f t="shared" si="6"/>
        <v>21.39774726014895</v>
      </c>
      <c r="H33" s="35">
        <f t="shared" si="6"/>
        <v>24.301202383751892</v>
      </c>
      <c r="I33" s="35">
        <f t="shared" si="6"/>
        <v>25.709357129495096</v>
      </c>
      <c r="J33" s="35">
        <f t="shared" si="6"/>
        <v>26.085050761763544</v>
      </c>
      <c r="K33" s="35">
        <f t="shared" si="6"/>
        <v>24.70666054293349</v>
      </c>
      <c r="L33" s="35">
        <f t="shared" si="6"/>
        <v>22.644297844035595</v>
      </c>
      <c r="M33" s="35">
        <f aca="true" t="shared" si="7" ref="M33:N51">M4/M$23*100</f>
        <v>24.520911161109865</v>
      </c>
      <c r="N33" s="35">
        <f t="shared" si="7"/>
        <v>23.8158458441325</v>
      </c>
      <c r="O33" s="35">
        <f aca="true" t="shared" si="8" ref="O33:P51">O4/O$23*100</f>
        <v>23.511047203362555</v>
      </c>
      <c r="P33" s="35">
        <f t="shared" si="8"/>
        <v>22.62885314006526</v>
      </c>
      <c r="Q33" s="35">
        <f aca="true" t="shared" si="9" ref="Q33:Q51">Q4/Q$23*100</f>
        <v>22.637452393823434</v>
      </c>
    </row>
    <row r="34" spans="1:17" ht="18" customHeight="1">
      <c r="A34" s="19" t="s">
        <v>68</v>
      </c>
      <c r="B34" s="35">
        <f aca="true" t="shared" si="10" ref="B34:L51">B5/B$23*100</f>
        <v>15.291271631315775</v>
      </c>
      <c r="C34" s="35">
        <f t="shared" si="10"/>
        <v>15.78155902642907</v>
      </c>
      <c r="D34" s="35">
        <f t="shared" si="10"/>
        <v>15.733024553412006</v>
      </c>
      <c r="E34" s="35">
        <f t="shared" si="10"/>
        <v>15.194897998227495</v>
      </c>
      <c r="F34" s="35">
        <f t="shared" si="10"/>
        <v>16.29409202716306</v>
      </c>
      <c r="G34" s="35">
        <f t="shared" si="10"/>
        <v>14.57156528979285</v>
      </c>
      <c r="H34" s="35">
        <f t="shared" si="10"/>
        <v>16.718321869258396</v>
      </c>
      <c r="I34" s="35">
        <f t="shared" si="10"/>
        <v>17.471090847911665</v>
      </c>
      <c r="J34" s="35">
        <f t="shared" si="10"/>
        <v>17.300081731286447</v>
      </c>
      <c r="K34" s="35">
        <f t="shared" si="10"/>
        <v>16.903981472792747</v>
      </c>
      <c r="L34" s="35">
        <f t="shared" si="10"/>
        <v>15.674597712275803</v>
      </c>
      <c r="M34" s="35">
        <f t="shared" si="7"/>
        <v>16.737781849703424</v>
      </c>
      <c r="N34" s="35">
        <f t="shared" si="7"/>
        <v>16.29507152133363</v>
      </c>
      <c r="O34" s="35">
        <f t="shared" si="8"/>
        <v>15.022653768414381</v>
      </c>
      <c r="P34" s="35">
        <f t="shared" si="8"/>
        <v>14.525942721538335</v>
      </c>
      <c r="Q34" s="35">
        <f t="shared" si="9"/>
        <v>14.652446584141224</v>
      </c>
    </row>
    <row r="35" spans="1:17" ht="18" customHeight="1">
      <c r="A35" s="19" t="s">
        <v>69</v>
      </c>
      <c r="B35" s="35">
        <f t="shared" si="10"/>
        <v>6.338846608407452</v>
      </c>
      <c r="C35" s="35">
        <f t="shared" si="10"/>
        <v>6.732019578193346</v>
      </c>
      <c r="D35" s="35">
        <f t="shared" si="10"/>
        <v>6.848002999877551</v>
      </c>
      <c r="E35" s="35">
        <f t="shared" si="10"/>
        <v>6.990391864263754</v>
      </c>
      <c r="F35" s="35">
        <f t="shared" si="10"/>
        <v>7.822645483904695</v>
      </c>
      <c r="G35" s="35">
        <f t="shared" si="10"/>
        <v>7.035535644273782</v>
      </c>
      <c r="H35" s="35">
        <f t="shared" si="10"/>
        <v>8.1548000649098</v>
      </c>
      <c r="I35" s="35">
        <f t="shared" si="10"/>
        <v>8.99528516549887</v>
      </c>
      <c r="J35" s="35">
        <f t="shared" si="10"/>
        <v>9.192928596396179</v>
      </c>
      <c r="K35" s="35">
        <f t="shared" si="10"/>
        <v>9.893279350575922</v>
      </c>
      <c r="L35" s="35">
        <f t="shared" si="10"/>
        <v>9.933485133877838</v>
      </c>
      <c r="M35" s="35">
        <f t="shared" si="7"/>
        <v>9.064213456261275</v>
      </c>
      <c r="N35" s="35">
        <f t="shared" si="7"/>
        <v>9.819672938515248</v>
      </c>
      <c r="O35" s="35">
        <f t="shared" si="8"/>
        <v>10.898398713164113</v>
      </c>
      <c r="P35" s="35">
        <f t="shared" si="8"/>
        <v>11.680485726427149</v>
      </c>
      <c r="Q35" s="35">
        <f t="shared" si="9"/>
        <v>9.795449601999485</v>
      </c>
    </row>
    <row r="36" spans="1:17" ht="18" customHeight="1">
      <c r="A36" s="19" t="s">
        <v>70</v>
      </c>
      <c r="B36" s="35">
        <f t="shared" si="10"/>
        <v>10.179717189496204</v>
      </c>
      <c r="C36" s="35">
        <f t="shared" si="10"/>
        <v>10.692253423803345</v>
      </c>
      <c r="D36" s="35">
        <f t="shared" si="10"/>
        <v>10.854522199516113</v>
      </c>
      <c r="E36" s="35">
        <f t="shared" si="10"/>
        <v>10.62110687461026</v>
      </c>
      <c r="F36" s="35">
        <f t="shared" si="10"/>
        <v>11.257941856765878</v>
      </c>
      <c r="G36" s="35">
        <f t="shared" si="10"/>
        <v>10.15266179819102</v>
      </c>
      <c r="H36" s="35">
        <f t="shared" si="10"/>
        <v>11.655177806601156</v>
      </c>
      <c r="I36" s="35">
        <f t="shared" si="10"/>
        <v>12.490106946639422</v>
      </c>
      <c r="J36" s="35">
        <f t="shared" si="10"/>
        <v>12.213134874600968</v>
      </c>
      <c r="K36" s="35">
        <f t="shared" si="10"/>
        <v>12.154505027401477</v>
      </c>
      <c r="L36" s="35">
        <f t="shared" si="10"/>
        <v>11.608379017067792</v>
      </c>
      <c r="M36" s="35">
        <f t="shared" si="7"/>
        <v>11.106195027499538</v>
      </c>
      <c r="N36" s="35">
        <f t="shared" si="7"/>
        <v>11.259898764713462</v>
      </c>
      <c r="O36" s="35">
        <f t="shared" si="8"/>
        <v>11.571274345248522</v>
      </c>
      <c r="P36" s="35">
        <f t="shared" si="8"/>
        <v>11.47041085819569</v>
      </c>
      <c r="Q36" s="35">
        <f t="shared" si="9"/>
        <v>12.046352819221168</v>
      </c>
    </row>
    <row r="37" spans="1:17" ht="18" customHeight="1">
      <c r="A37" s="19" t="s">
        <v>71</v>
      </c>
      <c r="B37" s="35">
        <f t="shared" si="10"/>
        <v>10.151927933103146</v>
      </c>
      <c r="C37" s="35">
        <f t="shared" si="10"/>
        <v>10.648689960705314</v>
      </c>
      <c r="D37" s="35">
        <f t="shared" si="10"/>
        <v>10.82289465724072</v>
      </c>
      <c r="E37" s="35">
        <f t="shared" si="10"/>
        <v>10.62110687461026</v>
      </c>
      <c r="F37" s="35">
        <f t="shared" si="10"/>
        <v>11.257498276046334</v>
      </c>
      <c r="G37" s="35">
        <f t="shared" si="10"/>
        <v>10.15266179819102</v>
      </c>
      <c r="H37" s="35">
        <f t="shared" si="10"/>
        <v>11.655177806601156</v>
      </c>
      <c r="I37" s="35">
        <f t="shared" si="10"/>
        <v>11.641145542674595</v>
      </c>
      <c r="J37" s="35">
        <f t="shared" si="10"/>
        <v>12.213134874600968</v>
      </c>
      <c r="K37" s="35">
        <f t="shared" si="10"/>
        <v>12.154505027401477</v>
      </c>
      <c r="L37" s="35">
        <f t="shared" si="10"/>
        <v>11.608379017067792</v>
      </c>
      <c r="M37" s="35">
        <f t="shared" si="7"/>
        <v>11.106195027499538</v>
      </c>
      <c r="N37" s="35">
        <f t="shared" si="7"/>
        <v>11.259898764713462</v>
      </c>
      <c r="O37" s="35">
        <f t="shared" si="8"/>
        <v>11.57083734392878</v>
      </c>
      <c r="P37" s="35">
        <f t="shared" si="8"/>
        <v>11.47041085819569</v>
      </c>
      <c r="Q37" s="35">
        <f t="shared" si="9"/>
        <v>12.046352819221168</v>
      </c>
    </row>
    <row r="38" spans="1:17" ht="18" customHeight="1">
      <c r="A38" s="19" t="s">
        <v>72</v>
      </c>
      <c r="B38" s="35">
        <f t="shared" si="10"/>
        <v>0.027789256393057495</v>
      </c>
      <c r="C38" s="35">
        <f t="shared" si="10"/>
        <v>0.043563463098032586</v>
      </c>
      <c r="D38" s="35">
        <f t="shared" si="10"/>
        <v>0.03162754227539167</v>
      </c>
      <c r="E38" s="35">
        <f t="shared" si="10"/>
        <v>0</v>
      </c>
      <c r="F38" s="35">
        <f t="shared" si="10"/>
        <v>0.00044358071954430744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7"/>
        <v>0</v>
      </c>
      <c r="N38" s="35">
        <f t="shared" si="7"/>
        <v>0</v>
      </c>
      <c r="O38" s="35">
        <f t="shared" si="8"/>
        <v>0.00043700131974398564</v>
      </c>
      <c r="P38" s="35">
        <f t="shared" si="8"/>
        <v>0</v>
      </c>
      <c r="Q38" s="35">
        <f t="shared" si="9"/>
        <v>2.421104438116861E-06</v>
      </c>
    </row>
    <row r="39" spans="1:17" ht="18" customHeight="1">
      <c r="A39" s="19" t="s">
        <v>73</v>
      </c>
      <c r="B39" s="35">
        <f t="shared" si="10"/>
        <v>7.897679084518461</v>
      </c>
      <c r="C39" s="35">
        <f t="shared" si="10"/>
        <v>8.383299290151085</v>
      </c>
      <c r="D39" s="35">
        <f t="shared" si="10"/>
        <v>8.14580579979321</v>
      </c>
      <c r="E39" s="35">
        <f t="shared" si="10"/>
        <v>8.33699933712033</v>
      </c>
      <c r="F39" s="35">
        <f t="shared" si="10"/>
        <v>8.265956738525915</v>
      </c>
      <c r="G39" s="35">
        <f t="shared" si="10"/>
        <v>7.14822266599402</v>
      </c>
      <c r="H39" s="35">
        <f t="shared" si="10"/>
        <v>8.811190599649207</v>
      </c>
      <c r="I39" s="35">
        <f t="shared" si="10"/>
        <v>9.3479522223199</v>
      </c>
      <c r="J39" s="35">
        <f t="shared" si="10"/>
        <v>8.86110064551676</v>
      </c>
      <c r="K39" s="35">
        <f t="shared" si="10"/>
        <v>8.859724110482967</v>
      </c>
      <c r="L39" s="35">
        <f t="shared" si="10"/>
        <v>8.234006548618654</v>
      </c>
      <c r="M39" s="35">
        <f t="shared" si="7"/>
        <v>9.857305659036218</v>
      </c>
      <c r="N39" s="35">
        <f t="shared" si="7"/>
        <v>9.984525844672605</v>
      </c>
      <c r="O39" s="35">
        <f t="shared" si="8"/>
        <v>10.287470868162021</v>
      </c>
      <c r="P39" s="35">
        <f t="shared" si="8"/>
        <v>12.408448886336</v>
      </c>
      <c r="Q39" s="35">
        <f t="shared" si="9"/>
        <v>11.834552181870267</v>
      </c>
    </row>
    <row r="40" spans="1:17" ht="18" customHeight="1">
      <c r="A40" s="19" t="s">
        <v>74</v>
      </c>
      <c r="B40" s="35">
        <f t="shared" si="10"/>
        <v>1.328675832508888</v>
      </c>
      <c r="C40" s="35">
        <f t="shared" si="10"/>
        <v>1.430628959577072</v>
      </c>
      <c r="D40" s="35">
        <f t="shared" si="10"/>
        <v>1.5346432762701978</v>
      </c>
      <c r="E40" s="35">
        <f t="shared" si="10"/>
        <v>1.3474761451220432</v>
      </c>
      <c r="F40" s="35">
        <f t="shared" si="10"/>
        <v>1.6091118610250827</v>
      </c>
      <c r="G40" s="35">
        <f t="shared" si="10"/>
        <v>1.362706242485049</v>
      </c>
      <c r="H40" s="35">
        <f t="shared" si="10"/>
        <v>1.6960626454730399</v>
      </c>
      <c r="I40" s="35">
        <f t="shared" si="10"/>
        <v>1.595920095243282</v>
      </c>
      <c r="J40" s="35">
        <f t="shared" si="10"/>
        <v>1.4911083774341818</v>
      </c>
      <c r="K40" s="35">
        <f t="shared" si="10"/>
        <v>1.4440062591655045</v>
      </c>
      <c r="L40" s="35">
        <f t="shared" si="10"/>
        <v>1.675356418975423</v>
      </c>
      <c r="M40" s="35">
        <f t="shared" si="7"/>
        <v>2.772597616238747</v>
      </c>
      <c r="N40" s="35">
        <f t="shared" si="7"/>
        <v>1.5134716703775448</v>
      </c>
      <c r="O40" s="35">
        <f t="shared" si="8"/>
        <v>1.2632340149667252</v>
      </c>
      <c r="P40" s="35">
        <f t="shared" si="8"/>
        <v>1.0723389095157907</v>
      </c>
      <c r="Q40" s="35">
        <f t="shared" si="9"/>
        <v>1.1019826327399562</v>
      </c>
    </row>
    <row r="41" spans="1:17" ht="18" customHeight="1">
      <c r="A41" s="19" t="s">
        <v>75</v>
      </c>
      <c r="B41" s="35">
        <f t="shared" si="10"/>
        <v>7.409613317439136</v>
      </c>
      <c r="C41" s="35">
        <f t="shared" si="10"/>
        <v>6.864204693520266</v>
      </c>
      <c r="D41" s="35">
        <f t="shared" si="10"/>
        <v>8.075781406023706</v>
      </c>
      <c r="E41" s="35">
        <f t="shared" si="10"/>
        <v>8.067367602454206</v>
      </c>
      <c r="F41" s="35">
        <f t="shared" si="10"/>
        <v>8.877870122715985</v>
      </c>
      <c r="G41" s="35">
        <f t="shared" si="10"/>
        <v>7.258581124245158</v>
      </c>
      <c r="H41" s="35">
        <f t="shared" si="10"/>
        <v>8.872251894468956</v>
      </c>
      <c r="I41" s="35">
        <f t="shared" si="10"/>
        <v>8.879058104489065</v>
      </c>
      <c r="J41" s="35">
        <f t="shared" si="10"/>
        <v>8.404677944053015</v>
      </c>
      <c r="K41" s="35">
        <f t="shared" si="10"/>
        <v>8.779717770251462</v>
      </c>
      <c r="L41" s="35">
        <f t="shared" si="10"/>
        <v>10.256061290949958</v>
      </c>
      <c r="M41" s="35">
        <f t="shared" si="7"/>
        <v>8.50990252114863</v>
      </c>
      <c r="N41" s="35">
        <f t="shared" si="7"/>
        <v>8.169992642244413</v>
      </c>
      <c r="O41" s="35">
        <f t="shared" si="8"/>
        <v>9.502677298085441</v>
      </c>
      <c r="P41" s="35">
        <f t="shared" si="8"/>
        <v>8.614386716795195</v>
      </c>
      <c r="Q41" s="35">
        <f t="shared" si="9"/>
        <v>10.297022545130838</v>
      </c>
    </row>
    <row r="42" spans="1:17" ht="18" customHeight="1">
      <c r="A42" s="19" t="s">
        <v>76</v>
      </c>
      <c r="B42" s="35">
        <f t="shared" si="10"/>
        <v>4.131965914971495</v>
      </c>
      <c r="C42" s="35">
        <f t="shared" si="10"/>
        <v>3.7718530707460376</v>
      </c>
      <c r="D42" s="35">
        <f t="shared" si="10"/>
        <v>4.552892740991676</v>
      </c>
      <c r="E42" s="35">
        <f t="shared" si="10"/>
        <v>4.3331275407371095</v>
      </c>
      <c r="F42" s="35">
        <f t="shared" si="10"/>
        <v>4.416016033245836</v>
      </c>
      <c r="G42" s="35">
        <f t="shared" si="10"/>
        <v>3.8958448642594643</v>
      </c>
      <c r="H42" s="35">
        <f t="shared" si="10"/>
        <v>4.471103618557862</v>
      </c>
      <c r="I42" s="35">
        <f t="shared" si="10"/>
        <v>4.776205921021885</v>
      </c>
      <c r="J42" s="35">
        <f t="shared" si="10"/>
        <v>4.566292872793485</v>
      </c>
      <c r="K42" s="35">
        <f t="shared" si="10"/>
        <v>4.499388640679104</v>
      </c>
      <c r="L42" s="35">
        <f t="shared" si="10"/>
        <v>4.309183192885267</v>
      </c>
      <c r="M42" s="35">
        <f t="shared" si="7"/>
        <v>4.084272013368895</v>
      </c>
      <c r="N42" s="35">
        <f t="shared" si="7"/>
        <v>3.9042895473118824</v>
      </c>
      <c r="O42" s="35">
        <f t="shared" si="8"/>
        <v>3.9975854727081277</v>
      </c>
      <c r="P42" s="35">
        <f t="shared" si="8"/>
        <v>4.131135266265669</v>
      </c>
      <c r="Q42" s="35">
        <f t="shared" si="9"/>
        <v>3.7615682791157665</v>
      </c>
    </row>
    <row r="43" spans="1:17" ht="18" customHeight="1">
      <c r="A43" s="19" t="s">
        <v>77</v>
      </c>
      <c r="B43" s="35">
        <f t="shared" si="10"/>
        <v>4.8099088443434335</v>
      </c>
      <c r="C43" s="35">
        <f t="shared" si="10"/>
        <v>4.667465732776604</v>
      </c>
      <c r="D43" s="35">
        <f t="shared" si="10"/>
        <v>6.193675371959392</v>
      </c>
      <c r="E43" s="35">
        <f t="shared" si="10"/>
        <v>6.819552985388726</v>
      </c>
      <c r="F43" s="35">
        <f t="shared" si="10"/>
        <v>5.962848332124058</v>
      </c>
      <c r="G43" s="35">
        <f t="shared" si="10"/>
        <v>12.335614638858198</v>
      </c>
      <c r="H43" s="35">
        <f t="shared" si="10"/>
        <v>5.441188078102895</v>
      </c>
      <c r="I43" s="35">
        <f t="shared" si="10"/>
        <v>6.241857133633784</v>
      </c>
      <c r="J43" s="35">
        <f t="shared" si="10"/>
        <v>6.265079785215077</v>
      </c>
      <c r="K43" s="35">
        <f t="shared" si="10"/>
        <v>5.921806846716724</v>
      </c>
      <c r="L43" s="35">
        <f t="shared" si="10"/>
        <v>6.457428798351271</v>
      </c>
      <c r="M43" s="35">
        <f t="shared" si="7"/>
        <v>8.508009182691517</v>
      </c>
      <c r="N43" s="35">
        <f t="shared" si="7"/>
        <v>9.169919977871317</v>
      </c>
      <c r="O43" s="35">
        <f t="shared" si="8"/>
        <v>9.125693359593946</v>
      </c>
      <c r="P43" s="35">
        <f t="shared" si="8"/>
        <v>9.324129097316625</v>
      </c>
      <c r="Q43" s="35">
        <f t="shared" si="9"/>
        <v>9.103895014713535</v>
      </c>
    </row>
    <row r="44" spans="1:17" ht="18" customHeight="1">
      <c r="A44" s="19" t="s">
        <v>78</v>
      </c>
      <c r="B44" s="35">
        <f t="shared" si="10"/>
        <v>3.117062736740215</v>
      </c>
      <c r="C44" s="35">
        <f t="shared" si="10"/>
        <v>2.9578816400436</v>
      </c>
      <c r="D44" s="35">
        <f t="shared" si="10"/>
        <v>2.269946575910908</v>
      </c>
      <c r="E44" s="35">
        <f t="shared" si="10"/>
        <v>3.064402741281478</v>
      </c>
      <c r="F44" s="35">
        <f t="shared" si="10"/>
        <v>1.1726450154502897</v>
      </c>
      <c r="G44" s="35">
        <f t="shared" si="10"/>
        <v>0.3324401410204523</v>
      </c>
      <c r="H44" s="35">
        <f t="shared" si="10"/>
        <v>0.14627991844113203</v>
      </c>
      <c r="I44" s="35">
        <f t="shared" si="10"/>
        <v>0.10546223040753075</v>
      </c>
      <c r="J44" s="35">
        <f t="shared" si="10"/>
        <v>1.7807120019307732</v>
      </c>
      <c r="K44" s="35">
        <f t="shared" si="10"/>
        <v>0.7938907824210716</v>
      </c>
      <c r="L44" s="35">
        <f t="shared" si="10"/>
        <v>2.974197607720514</v>
      </c>
      <c r="M44" s="35">
        <f t="shared" si="7"/>
        <v>4.667909638015348</v>
      </c>
      <c r="N44" s="35">
        <f t="shared" si="7"/>
        <v>2.3748176658876514</v>
      </c>
      <c r="O44" s="35">
        <f t="shared" si="8"/>
        <v>0.40312421743513666</v>
      </c>
      <c r="P44" s="35">
        <f t="shared" si="8"/>
        <v>0.8626867271359032</v>
      </c>
      <c r="Q44" s="35">
        <f t="shared" si="9"/>
        <v>3.192545787442913</v>
      </c>
    </row>
    <row r="45" spans="1:17" ht="18" customHeight="1">
      <c r="A45" s="19" t="s">
        <v>79</v>
      </c>
      <c r="B45" s="35">
        <f t="shared" si="10"/>
        <v>5.712496536686347</v>
      </c>
      <c r="C45" s="35">
        <f t="shared" si="10"/>
        <v>5.1916163282865275</v>
      </c>
      <c r="D45" s="35">
        <f t="shared" si="10"/>
        <v>6.032676313553685</v>
      </c>
      <c r="E45" s="35">
        <f t="shared" si="10"/>
        <v>6.253248989392891</v>
      </c>
      <c r="F45" s="35">
        <f t="shared" si="10"/>
        <v>8.647112799426314</v>
      </c>
      <c r="G45" s="35">
        <f t="shared" si="10"/>
        <v>8.39704265817917</v>
      </c>
      <c r="H45" s="35">
        <f t="shared" si="10"/>
        <v>8.290866331735156</v>
      </c>
      <c r="I45" s="35">
        <f t="shared" si="10"/>
        <v>6.229602375767551</v>
      </c>
      <c r="J45" s="35">
        <f t="shared" si="10"/>
        <v>5.496110475661572</v>
      </c>
      <c r="K45" s="35">
        <f t="shared" si="10"/>
        <v>5.957154362597824</v>
      </c>
      <c r="L45" s="35">
        <f t="shared" si="10"/>
        <v>5.016133988254403</v>
      </c>
      <c r="M45" s="35">
        <f t="shared" si="7"/>
        <v>3.909591484148706</v>
      </c>
      <c r="N45" s="35">
        <f t="shared" si="7"/>
        <v>4.461092989246064</v>
      </c>
      <c r="O45" s="35">
        <f t="shared" si="8"/>
        <v>4.444755623161982</v>
      </c>
      <c r="P45" s="35">
        <f t="shared" si="8"/>
        <v>3.9932981648640875</v>
      </c>
      <c r="Q45" s="35">
        <f t="shared" si="9"/>
        <v>2.0099500613314176</v>
      </c>
    </row>
    <row r="46" spans="1:17" ht="18" customHeight="1">
      <c r="A46" s="19" t="s">
        <v>87</v>
      </c>
      <c r="B46" s="35">
        <f t="shared" si="10"/>
        <v>0</v>
      </c>
      <c r="C46" s="35">
        <f t="shared" si="10"/>
        <v>0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2.421104438116861E-06</v>
      </c>
    </row>
    <row r="47" spans="1:17" ht="18" customHeight="1">
      <c r="A47" s="19" t="s">
        <v>80</v>
      </c>
      <c r="B47" s="35">
        <f t="shared" si="10"/>
        <v>30.11399663246619</v>
      </c>
      <c r="C47" s="35">
        <f t="shared" si="10"/>
        <v>29.403082920253798</v>
      </c>
      <c r="D47" s="35">
        <f t="shared" si="10"/>
        <v>26.545565356804584</v>
      </c>
      <c r="E47" s="35">
        <f t="shared" si="10"/>
        <v>27.484306504804067</v>
      </c>
      <c r="F47" s="35">
        <f t="shared" si="10"/>
        <v>22.62378575996446</v>
      </c>
      <c r="G47" s="35">
        <f t="shared" si="10"/>
        <v>24.579447826604202</v>
      </c>
      <c r="H47" s="35">
        <f t="shared" si="10"/>
        <v>22.375442884361362</v>
      </c>
      <c r="I47" s="35">
        <f t="shared" si="10"/>
        <v>20.297627191079183</v>
      </c>
      <c r="J47" s="35">
        <f t="shared" si="10"/>
        <v>20.038688039048267</v>
      </c>
      <c r="K47" s="35">
        <f t="shared" si="10"/>
        <v>21.356962648759836</v>
      </c>
      <c r="L47" s="35">
        <f t="shared" si="10"/>
        <v>21.20065335214855</v>
      </c>
      <c r="M47" s="35">
        <f t="shared" si="7"/>
        <v>17.083364253850156</v>
      </c>
      <c r="N47" s="35">
        <f t="shared" si="7"/>
        <v>19.40141883627577</v>
      </c>
      <c r="O47" s="35">
        <f t="shared" si="8"/>
        <v>18.924216751134587</v>
      </c>
      <c r="P47" s="35">
        <f t="shared" si="8"/>
        <v>17.916113463978487</v>
      </c>
      <c r="Q47" s="35">
        <f t="shared" si="9"/>
        <v>17.98079211951811</v>
      </c>
    </row>
    <row r="48" spans="1:17" ht="18" customHeight="1">
      <c r="A48" s="19" t="s">
        <v>81</v>
      </c>
      <c r="B48" s="35">
        <f t="shared" si="10"/>
        <v>11.832407936538072</v>
      </c>
      <c r="C48" s="35">
        <f t="shared" si="10"/>
        <v>11.220807673450373</v>
      </c>
      <c r="D48" s="35">
        <f t="shared" si="10"/>
        <v>11.293813084953438</v>
      </c>
      <c r="E48" s="35">
        <f t="shared" si="10"/>
        <v>10.423148874914297</v>
      </c>
      <c r="F48" s="35">
        <f t="shared" si="10"/>
        <v>6.18611038493769</v>
      </c>
      <c r="G48" s="35">
        <f t="shared" si="10"/>
        <v>6.9223115447233905</v>
      </c>
      <c r="H48" s="35">
        <f t="shared" si="10"/>
        <v>6.35657639051513</v>
      </c>
      <c r="I48" s="35">
        <f t="shared" si="10"/>
        <v>6.73073155810693</v>
      </c>
      <c r="J48" s="35">
        <f t="shared" si="10"/>
        <v>5.898103381397454</v>
      </c>
      <c r="K48" s="35">
        <f t="shared" si="10"/>
        <v>5.292195588405998</v>
      </c>
      <c r="L48" s="35">
        <f t="shared" si="10"/>
        <v>5.606736682003613</v>
      </c>
      <c r="M48" s="35">
        <f t="shared" si="7"/>
        <v>3.893397824505977</v>
      </c>
      <c r="N48" s="35">
        <f t="shared" si="7"/>
        <v>7.253492748509228</v>
      </c>
      <c r="O48" s="35">
        <f t="shared" si="8"/>
        <v>4.739841714321978</v>
      </c>
      <c r="P48" s="35">
        <f t="shared" si="8"/>
        <v>1.9809059214513824</v>
      </c>
      <c r="Q48" s="35">
        <f t="shared" si="9"/>
        <v>6.244292246287139</v>
      </c>
    </row>
    <row r="49" spans="1:17" ht="18" customHeight="1">
      <c r="A49" s="19" t="s">
        <v>82</v>
      </c>
      <c r="B49" s="35">
        <f t="shared" si="10"/>
        <v>18.156318681583898</v>
      </c>
      <c r="C49" s="35">
        <f t="shared" si="10"/>
        <v>18.001836147629007</v>
      </c>
      <c r="D49" s="35">
        <f t="shared" si="10"/>
        <v>15.16198593115644</v>
      </c>
      <c r="E49" s="35">
        <f t="shared" si="10"/>
        <v>16.4765287856272</v>
      </c>
      <c r="F49" s="35">
        <f t="shared" si="10"/>
        <v>15.548304323568837</v>
      </c>
      <c r="G49" s="35">
        <f t="shared" si="10"/>
        <v>16.917635288985764</v>
      </c>
      <c r="H49" s="35">
        <f t="shared" si="10"/>
        <v>15.012351981718053</v>
      </c>
      <c r="I49" s="35">
        <f t="shared" si="10"/>
        <v>12.954926049731224</v>
      </c>
      <c r="J49" s="35">
        <f t="shared" si="10"/>
        <v>13.476594754872734</v>
      </c>
      <c r="K49" s="35">
        <f t="shared" si="10"/>
        <v>15.52390937320792</v>
      </c>
      <c r="L49" s="35">
        <f t="shared" si="10"/>
        <v>15.081264207249188</v>
      </c>
      <c r="M49" s="35">
        <f t="shared" si="7"/>
        <v>12.65707990249307</v>
      </c>
      <c r="N49" s="35">
        <f t="shared" si="7"/>
        <v>11.80797623789145</v>
      </c>
      <c r="O49" s="35">
        <f t="shared" si="8"/>
        <v>13.741479899269295</v>
      </c>
      <c r="P49" s="35">
        <f t="shared" si="8"/>
        <v>15.469147329417954</v>
      </c>
      <c r="Q49" s="35">
        <f t="shared" si="9"/>
        <v>11.277482682808396</v>
      </c>
    </row>
    <row r="50" spans="1:17" ht="18" customHeight="1">
      <c r="A50" s="19" t="s">
        <v>83</v>
      </c>
      <c r="B50" s="35">
        <f t="shared" si="10"/>
        <v>0.16474500932307715</v>
      </c>
      <c r="C50" s="35">
        <f t="shared" si="10"/>
        <v>0</v>
      </c>
      <c r="D50" s="35">
        <f t="shared" si="10"/>
        <v>0.13624413929199045</v>
      </c>
      <c r="E50" s="35">
        <f t="shared" si="10"/>
        <v>0.27908785275591447</v>
      </c>
      <c r="F50" s="35">
        <f t="shared" si="10"/>
        <v>0.08224898575475757</v>
      </c>
      <c r="G50" s="35">
        <f t="shared" si="10"/>
        <v>0</v>
      </c>
      <c r="H50" s="35">
        <f t="shared" si="10"/>
        <v>0.2555373925054022</v>
      </c>
      <c r="I50" s="35">
        <f t="shared" si="10"/>
        <v>0.10777140542631508</v>
      </c>
      <c r="J50" s="35">
        <f t="shared" si="10"/>
        <v>0.17140849837966207</v>
      </c>
      <c r="K50" s="35">
        <f t="shared" si="10"/>
        <v>0.13229229869372133</v>
      </c>
      <c r="L50" s="35">
        <f t="shared" si="10"/>
        <v>0</v>
      </c>
      <c r="M50" s="35">
        <f t="shared" si="7"/>
        <v>0</v>
      </c>
      <c r="N50" s="35">
        <f t="shared" si="7"/>
        <v>0.029342826063422804</v>
      </c>
      <c r="O50" s="35">
        <f t="shared" si="8"/>
        <v>0.06810760568496917</v>
      </c>
      <c r="P50" s="35">
        <f t="shared" si="8"/>
        <v>0.028848309369813138</v>
      </c>
      <c r="Q50" s="35">
        <f t="shared" si="9"/>
        <v>0</v>
      </c>
    </row>
    <row r="51" spans="1:17" ht="18" customHeight="1">
      <c r="A51" s="19" t="s">
        <v>84</v>
      </c>
      <c r="B51" s="35">
        <f t="shared" si="10"/>
        <v>0</v>
      </c>
      <c r="C51" s="35">
        <f t="shared" si="10"/>
        <v>0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2.421104438116861E-06</v>
      </c>
    </row>
    <row r="52" spans="1:17" ht="18" customHeight="1">
      <c r="A52" s="19" t="s">
        <v>66</v>
      </c>
      <c r="B52" s="35">
        <f aca="true" t="shared" si="11" ref="B52:L52">SUM(B33:B51)-B34-B37-B38-B42-B48-B49</f>
        <v>100.00000000000003</v>
      </c>
      <c r="C52" s="26">
        <f t="shared" si="11"/>
        <v>100</v>
      </c>
      <c r="D52" s="26">
        <f t="shared" si="11"/>
        <v>99.99999999999997</v>
      </c>
      <c r="E52" s="26">
        <f t="shared" si="11"/>
        <v>100.00000000000001</v>
      </c>
      <c r="F52" s="26">
        <f t="shared" si="11"/>
        <v>99.99999999999996</v>
      </c>
      <c r="G52" s="26">
        <f t="shared" si="11"/>
        <v>100</v>
      </c>
      <c r="H52" s="26">
        <f t="shared" si="11"/>
        <v>99.99999999999999</v>
      </c>
      <c r="I52" s="26">
        <f t="shared" si="11"/>
        <v>100.00000000000001</v>
      </c>
      <c r="J52" s="27">
        <f t="shared" si="11"/>
        <v>100.00000000000001</v>
      </c>
      <c r="K52" s="36">
        <f t="shared" si="11"/>
        <v>100.00000000000001</v>
      </c>
      <c r="L52" s="37">
        <f t="shared" si="11"/>
        <v>99.99999999999996</v>
      </c>
      <c r="M52" s="37">
        <f>SUM(M33:M51)-M34-M37-M38-M42-M48-M49</f>
        <v>99.99999999999999</v>
      </c>
      <c r="N52" s="37">
        <f>SUM(N33:N51)-N34-N37-N38-N42-N48-N49</f>
        <v>99.99999999999996</v>
      </c>
      <c r="O52" s="37">
        <f>SUM(O33:O51)-O34-O37-O38-O42-O48-O49</f>
        <v>99.99999999999999</v>
      </c>
      <c r="P52" s="37">
        <f>SUM(P33:P51)-P34-P37-P38-P42-P48-P49</f>
        <v>99.99999999999999</v>
      </c>
      <c r="Q52" s="37">
        <f>SUM(Q33:Q51)-Q34-Q37-Q38-Q42-Q48-Q49</f>
        <v>99.99999999999999</v>
      </c>
    </row>
    <row r="53" spans="1:17" ht="18" customHeight="1">
      <c r="A53" s="19" t="s">
        <v>85</v>
      </c>
      <c r="B53" s="35">
        <f aca="true" t="shared" si="12" ref="B53:G53">SUM(B33:B36)-B34</f>
        <v>39.44582200597425</v>
      </c>
      <c r="C53" s="26">
        <f t="shared" si="12"/>
        <v>41.10182043539104</v>
      </c>
      <c r="D53" s="26">
        <f t="shared" si="12"/>
        <v>41.065661760392324</v>
      </c>
      <c r="E53" s="26">
        <f t="shared" si="12"/>
        <v>38.34755784168035</v>
      </c>
      <c r="F53" s="26">
        <f t="shared" si="12"/>
        <v>42.75842038501314</v>
      </c>
      <c r="G53" s="26">
        <f t="shared" si="12"/>
        <v>38.58594470261375</v>
      </c>
      <c r="H53" s="26">
        <f aca="true" t="shared" si="13" ref="H53:M53">SUM(H33:H36)-H34</f>
        <v>44.111180255262845</v>
      </c>
      <c r="I53" s="26">
        <f t="shared" si="13"/>
        <v>47.194749241633374</v>
      </c>
      <c r="J53" s="27">
        <f t="shared" si="13"/>
        <v>47.4911142327607</v>
      </c>
      <c r="K53" s="36">
        <f t="shared" si="13"/>
        <v>46.7544449209109</v>
      </c>
      <c r="L53" s="37">
        <f t="shared" si="13"/>
        <v>44.18616199498122</v>
      </c>
      <c r="M53" s="37">
        <f t="shared" si="13"/>
        <v>44.691319644870674</v>
      </c>
      <c r="N53" s="37">
        <f>SUM(N33:N36)-N34</f>
        <v>44.895417547361205</v>
      </c>
      <c r="O53" s="37">
        <f>SUM(O33:O36)-O34</f>
        <v>45.9807202617752</v>
      </c>
      <c r="P53" s="37">
        <f>SUM(P33:P36)-P34</f>
        <v>45.7797497246881</v>
      </c>
      <c r="Q53" s="37">
        <f>SUM(Q33:Q36)-Q34</f>
        <v>44.47925481504409</v>
      </c>
    </row>
    <row r="54" spans="1:17" ht="18" customHeight="1">
      <c r="A54" s="19" t="s">
        <v>86</v>
      </c>
      <c r="B54" s="35">
        <f aca="true" t="shared" si="14" ref="B54:L54">+B47+B50+B51</f>
        <v>30.278741641789267</v>
      </c>
      <c r="C54" s="26">
        <f t="shared" si="14"/>
        <v>29.403082920253798</v>
      </c>
      <c r="D54" s="26">
        <f t="shared" si="14"/>
        <v>26.681809496096573</v>
      </c>
      <c r="E54" s="26">
        <f t="shared" si="14"/>
        <v>27.76339435755998</v>
      </c>
      <c r="F54" s="26">
        <f t="shared" si="14"/>
        <v>22.706034745719215</v>
      </c>
      <c r="G54" s="26">
        <f t="shared" si="14"/>
        <v>24.579447826604202</v>
      </c>
      <c r="H54" s="26">
        <f t="shared" si="14"/>
        <v>22.630980276866765</v>
      </c>
      <c r="I54" s="26">
        <f t="shared" si="14"/>
        <v>20.4053985965055</v>
      </c>
      <c r="J54" s="27">
        <f t="shared" si="14"/>
        <v>20.21009653742793</v>
      </c>
      <c r="K54" s="36">
        <f t="shared" si="14"/>
        <v>21.489254947453556</v>
      </c>
      <c r="L54" s="37">
        <f t="shared" si="14"/>
        <v>21.20065335214855</v>
      </c>
      <c r="M54" s="37">
        <f>+M47+M50+M51</f>
        <v>17.083364253850156</v>
      </c>
      <c r="N54" s="37">
        <f>+N47+N50+N51</f>
        <v>19.430761662339194</v>
      </c>
      <c r="O54" s="37">
        <f>+O47+O50+O51</f>
        <v>18.992324356819555</v>
      </c>
      <c r="P54" s="37">
        <f>+P47+P50+P51</f>
        <v>17.9449617733483</v>
      </c>
      <c r="Q54" s="37">
        <f>+Q47+Q50+Q51</f>
        <v>17.980794540622547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tabSelected="1" view="pageBreakPreview" zoomScaleSheetLayoutView="100" zoomScalePageLayoutView="0" workbookViewId="0" topLeftCell="A1">
      <pane xSplit="1" ySplit="3" topLeftCell="O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'財政指標'!$Q$1</f>
        <v>佐野市</v>
      </c>
      <c r="P1" s="39" t="str">
        <f>'財政指標'!$Q$1</f>
        <v>佐野市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67" t="s">
        <v>193</v>
      </c>
      <c r="P3" s="2" t="s">
        <v>194</v>
      </c>
      <c r="Q3" s="2" t="s">
        <v>195</v>
      </c>
    </row>
    <row r="4" spans="1:17" ht="18" customHeight="1">
      <c r="A4" s="24" t="s">
        <v>100</v>
      </c>
      <c r="B4" s="19">
        <v>287014</v>
      </c>
      <c r="C4" s="21">
        <v>306238</v>
      </c>
      <c r="D4" s="21">
        <v>336790</v>
      </c>
      <c r="E4" s="21">
        <v>351535</v>
      </c>
      <c r="F4" s="21">
        <v>343302</v>
      </c>
      <c r="G4" s="21">
        <v>354463</v>
      </c>
      <c r="H4" s="21">
        <v>343489</v>
      </c>
      <c r="I4" s="21">
        <v>339965</v>
      </c>
      <c r="J4" s="23">
        <v>338280</v>
      </c>
      <c r="K4" s="16">
        <v>330492</v>
      </c>
      <c r="L4" s="68">
        <v>328443</v>
      </c>
      <c r="M4" s="68">
        <v>335814</v>
      </c>
      <c r="N4" s="68">
        <v>329749</v>
      </c>
      <c r="O4" s="68">
        <v>328537</v>
      </c>
      <c r="P4" s="68">
        <v>321217</v>
      </c>
      <c r="Q4" s="68">
        <v>501101</v>
      </c>
    </row>
    <row r="5" spans="1:17" ht="18" customHeight="1">
      <c r="A5" s="24" t="s">
        <v>99</v>
      </c>
      <c r="B5" s="19">
        <v>2705440</v>
      </c>
      <c r="C5" s="21">
        <v>2896470</v>
      </c>
      <c r="D5" s="21">
        <v>2570561</v>
      </c>
      <c r="E5" s="21">
        <v>2537432</v>
      </c>
      <c r="F5" s="21">
        <v>2519437</v>
      </c>
      <c r="G5" s="21">
        <v>2202102</v>
      </c>
      <c r="H5" s="21">
        <v>2391255</v>
      </c>
      <c r="I5" s="21">
        <v>2336495</v>
      </c>
      <c r="J5" s="23">
        <v>2891551</v>
      </c>
      <c r="K5" s="16">
        <v>2679184</v>
      </c>
      <c r="L5" s="68">
        <v>3063435</v>
      </c>
      <c r="M5" s="68">
        <v>3724211</v>
      </c>
      <c r="N5" s="68">
        <v>2966713</v>
      </c>
      <c r="O5" s="68">
        <v>2925267</v>
      </c>
      <c r="P5" s="68">
        <v>2988500</v>
      </c>
      <c r="Q5" s="68">
        <v>6765317</v>
      </c>
    </row>
    <row r="6" spans="1:17" ht="18" customHeight="1">
      <c r="A6" s="24" t="s">
        <v>101</v>
      </c>
      <c r="B6" s="19">
        <v>2972149</v>
      </c>
      <c r="C6" s="21">
        <v>3103977</v>
      </c>
      <c r="D6" s="21">
        <v>3433468</v>
      </c>
      <c r="E6" s="21">
        <v>3974646</v>
      </c>
      <c r="F6" s="21">
        <v>4220053</v>
      </c>
      <c r="G6" s="21">
        <v>4461051</v>
      </c>
      <c r="H6" s="21">
        <v>4377094</v>
      </c>
      <c r="I6" s="21">
        <v>4570398</v>
      </c>
      <c r="J6" s="23">
        <v>5142414</v>
      </c>
      <c r="K6" s="25">
        <v>5993421</v>
      </c>
      <c r="L6" s="68">
        <v>7878002</v>
      </c>
      <c r="M6" s="68">
        <v>5645794</v>
      </c>
      <c r="N6" s="68">
        <v>6245686</v>
      </c>
      <c r="O6" s="68">
        <v>6258161</v>
      </c>
      <c r="P6" s="68">
        <v>6317441</v>
      </c>
      <c r="Q6" s="68">
        <v>9833572</v>
      </c>
    </row>
    <row r="7" spans="1:17" ht="18" customHeight="1">
      <c r="A7" s="24" t="s">
        <v>110</v>
      </c>
      <c r="B7" s="19">
        <v>1499974</v>
      </c>
      <c r="C7" s="21">
        <v>1417204</v>
      </c>
      <c r="D7" s="21">
        <v>1462236</v>
      </c>
      <c r="E7" s="21">
        <v>1449965</v>
      </c>
      <c r="F7" s="21">
        <v>1460769</v>
      </c>
      <c r="G7" s="21">
        <v>1777233</v>
      </c>
      <c r="H7" s="21">
        <v>2019898</v>
      </c>
      <c r="I7" s="21">
        <v>1708713</v>
      </c>
      <c r="J7" s="23">
        <v>1716619</v>
      </c>
      <c r="K7" s="16">
        <v>1705588</v>
      </c>
      <c r="L7" s="68">
        <v>1687607</v>
      </c>
      <c r="M7" s="68">
        <v>2099712</v>
      </c>
      <c r="N7" s="68">
        <v>1766289</v>
      </c>
      <c r="O7" s="68">
        <v>2248653</v>
      </c>
      <c r="P7" s="68">
        <v>3992489</v>
      </c>
      <c r="Q7" s="68">
        <v>6562603</v>
      </c>
    </row>
    <row r="8" spans="1:17" ht="18" customHeight="1">
      <c r="A8" s="24" t="s">
        <v>111</v>
      </c>
      <c r="B8" s="19">
        <v>98175</v>
      </c>
      <c r="C8" s="21">
        <v>315421</v>
      </c>
      <c r="D8" s="21">
        <v>149814</v>
      </c>
      <c r="E8" s="21">
        <v>178035</v>
      </c>
      <c r="F8" s="21">
        <v>200250</v>
      </c>
      <c r="G8" s="21">
        <v>193575</v>
      </c>
      <c r="H8" s="21">
        <v>205345</v>
      </c>
      <c r="I8" s="21">
        <v>172035</v>
      </c>
      <c r="J8" s="23">
        <v>184342</v>
      </c>
      <c r="K8" s="16">
        <v>190302</v>
      </c>
      <c r="L8" s="68">
        <v>177483</v>
      </c>
      <c r="M8" s="68">
        <v>156081</v>
      </c>
      <c r="N8" s="68">
        <v>150844</v>
      </c>
      <c r="O8" s="68">
        <v>195236</v>
      </c>
      <c r="P8" s="68">
        <v>115633</v>
      </c>
      <c r="Q8" s="68">
        <v>161843</v>
      </c>
    </row>
    <row r="9" spans="1:17" ht="18" customHeight="1">
      <c r="A9" s="24" t="s">
        <v>112</v>
      </c>
      <c r="B9" s="19">
        <v>662246</v>
      </c>
      <c r="C9" s="21">
        <v>653690</v>
      </c>
      <c r="D9" s="21">
        <v>592104</v>
      </c>
      <c r="E9" s="21">
        <v>509621</v>
      </c>
      <c r="F9" s="21">
        <v>600365</v>
      </c>
      <c r="G9" s="21">
        <v>653026</v>
      </c>
      <c r="H9" s="21">
        <v>682755</v>
      </c>
      <c r="I9" s="21">
        <v>616892</v>
      </c>
      <c r="J9" s="23">
        <v>674048</v>
      </c>
      <c r="K9" s="16">
        <v>654798</v>
      </c>
      <c r="L9" s="68">
        <v>578459</v>
      </c>
      <c r="M9" s="68">
        <v>491387</v>
      </c>
      <c r="N9" s="68">
        <v>534892</v>
      </c>
      <c r="O9" s="68">
        <v>584683</v>
      </c>
      <c r="P9" s="68">
        <v>564101</v>
      </c>
      <c r="Q9" s="68">
        <v>1069014</v>
      </c>
    </row>
    <row r="10" spans="1:17" ht="18" customHeight="1">
      <c r="A10" s="24" t="s">
        <v>113</v>
      </c>
      <c r="B10" s="19">
        <v>1138277</v>
      </c>
      <c r="C10" s="21">
        <v>1366698</v>
      </c>
      <c r="D10" s="21">
        <v>1403451</v>
      </c>
      <c r="E10" s="21">
        <v>1508642</v>
      </c>
      <c r="F10" s="21">
        <v>2085120</v>
      </c>
      <c r="G10" s="21">
        <v>2384887</v>
      </c>
      <c r="H10" s="21">
        <v>1999846</v>
      </c>
      <c r="I10" s="21">
        <v>1517524</v>
      </c>
      <c r="J10" s="23">
        <v>1354823</v>
      </c>
      <c r="K10" s="16">
        <v>1504152</v>
      </c>
      <c r="L10" s="68">
        <v>1275023</v>
      </c>
      <c r="M10" s="68">
        <v>1081048</v>
      </c>
      <c r="N10" s="68">
        <v>1185967</v>
      </c>
      <c r="O10" s="68">
        <v>1155512</v>
      </c>
      <c r="P10" s="68">
        <v>1175331</v>
      </c>
      <c r="Q10" s="68">
        <v>979245</v>
      </c>
    </row>
    <row r="11" spans="1:17" ht="18" customHeight="1">
      <c r="A11" s="24" t="s">
        <v>114</v>
      </c>
      <c r="B11" s="19">
        <v>5130318</v>
      </c>
      <c r="C11" s="21">
        <v>5534344</v>
      </c>
      <c r="D11" s="21">
        <v>6363680</v>
      </c>
      <c r="E11" s="21">
        <v>7050825</v>
      </c>
      <c r="F11" s="21">
        <v>6078785</v>
      </c>
      <c r="G11" s="21">
        <v>7839519</v>
      </c>
      <c r="H11" s="21">
        <v>5303425</v>
      </c>
      <c r="I11" s="21">
        <v>5403878</v>
      </c>
      <c r="J11" s="23">
        <v>5101506</v>
      </c>
      <c r="K11" s="23">
        <v>4725011</v>
      </c>
      <c r="L11" s="68">
        <v>4787826</v>
      </c>
      <c r="M11" s="68">
        <v>4569150</v>
      </c>
      <c r="N11" s="68">
        <v>5635796</v>
      </c>
      <c r="O11" s="68">
        <v>5311997</v>
      </c>
      <c r="P11" s="68">
        <v>4336307</v>
      </c>
      <c r="Q11" s="68">
        <v>4816494</v>
      </c>
    </row>
    <row r="12" spans="1:17" ht="18" customHeight="1">
      <c r="A12" s="24" t="s">
        <v>115</v>
      </c>
      <c r="B12" s="19">
        <v>612579</v>
      </c>
      <c r="C12" s="21">
        <v>674855</v>
      </c>
      <c r="D12" s="21">
        <v>715131</v>
      </c>
      <c r="E12" s="21">
        <v>760537</v>
      </c>
      <c r="F12" s="21">
        <v>783576</v>
      </c>
      <c r="G12" s="21">
        <v>771732</v>
      </c>
      <c r="H12" s="21">
        <v>839789</v>
      </c>
      <c r="I12" s="21">
        <v>863702</v>
      </c>
      <c r="J12" s="23">
        <v>828516</v>
      </c>
      <c r="K12" s="23">
        <v>887289</v>
      </c>
      <c r="L12" s="68">
        <v>960429</v>
      </c>
      <c r="M12" s="68">
        <v>882222</v>
      </c>
      <c r="N12" s="68">
        <v>941478</v>
      </c>
      <c r="O12" s="68">
        <v>944880</v>
      </c>
      <c r="P12" s="68">
        <v>969349</v>
      </c>
      <c r="Q12" s="68">
        <v>1388170</v>
      </c>
    </row>
    <row r="13" spans="1:17" ht="18" customHeight="1">
      <c r="A13" s="24" t="s">
        <v>116</v>
      </c>
      <c r="B13" s="19">
        <v>2622566</v>
      </c>
      <c r="C13" s="21">
        <v>3229739</v>
      </c>
      <c r="D13" s="21">
        <v>2782295</v>
      </c>
      <c r="E13" s="21">
        <v>3215090</v>
      </c>
      <c r="F13" s="21">
        <v>3092702</v>
      </c>
      <c r="G13" s="21">
        <v>3784513</v>
      </c>
      <c r="H13" s="21">
        <v>3396881</v>
      </c>
      <c r="I13" s="21">
        <v>3059119</v>
      </c>
      <c r="J13" s="23">
        <v>3014296</v>
      </c>
      <c r="K13" s="23">
        <v>3097767</v>
      </c>
      <c r="L13" s="68">
        <v>3123559</v>
      </c>
      <c r="M13" s="68">
        <v>3162783</v>
      </c>
      <c r="N13" s="68">
        <v>2949242</v>
      </c>
      <c r="O13" s="68">
        <v>3276720</v>
      </c>
      <c r="P13" s="68">
        <v>2669868</v>
      </c>
      <c r="Q13" s="68">
        <v>4250514</v>
      </c>
    </row>
    <row r="14" spans="1:17" ht="18" customHeight="1">
      <c r="A14" s="24" t="s">
        <v>117</v>
      </c>
      <c r="B14" s="19">
        <v>0</v>
      </c>
      <c r="C14" s="21">
        <v>35837</v>
      </c>
      <c r="D14" s="21">
        <v>30331</v>
      </c>
      <c r="E14" s="21">
        <v>67469</v>
      </c>
      <c r="F14" s="21">
        <v>19840</v>
      </c>
      <c r="G14" s="21">
        <v>0</v>
      </c>
      <c r="H14" s="21">
        <v>62548</v>
      </c>
      <c r="I14" s="21">
        <v>25389</v>
      </c>
      <c r="J14" s="23">
        <v>41569</v>
      </c>
      <c r="K14" s="23">
        <v>32834</v>
      </c>
      <c r="L14" s="68">
        <v>0</v>
      </c>
      <c r="M14" s="68">
        <v>0</v>
      </c>
      <c r="N14" s="68">
        <v>7519</v>
      </c>
      <c r="O14" s="68">
        <v>17923</v>
      </c>
      <c r="P14" s="68">
        <v>7644</v>
      </c>
      <c r="Q14" s="68">
        <v>0</v>
      </c>
    </row>
    <row r="15" spans="1:17" ht="18" customHeight="1">
      <c r="A15" s="24" t="s">
        <v>118</v>
      </c>
      <c r="B15" s="19">
        <v>2124686</v>
      </c>
      <c r="C15" s="21">
        <v>2214532</v>
      </c>
      <c r="D15" s="21">
        <v>2416517</v>
      </c>
      <c r="E15" s="21">
        <v>2567831</v>
      </c>
      <c r="F15" s="21">
        <v>2715819</v>
      </c>
      <c r="G15" s="21">
        <v>2760401</v>
      </c>
      <c r="H15" s="21">
        <v>2853026</v>
      </c>
      <c r="I15" s="21">
        <v>2942479</v>
      </c>
      <c r="J15" s="23">
        <v>2961996</v>
      </c>
      <c r="K15" s="16">
        <v>3017046</v>
      </c>
      <c r="L15" s="68">
        <v>3137157</v>
      </c>
      <c r="M15" s="68">
        <v>2768720</v>
      </c>
      <c r="N15" s="68">
        <v>2885311</v>
      </c>
      <c r="O15" s="68">
        <v>3045063</v>
      </c>
      <c r="P15" s="68">
        <v>3039340</v>
      </c>
      <c r="Q15" s="68">
        <v>4975589</v>
      </c>
    </row>
    <row r="16" spans="1:17" ht="18" customHeight="1">
      <c r="A16" s="24" t="s">
        <v>88</v>
      </c>
      <c r="B16" s="19">
        <v>16438</v>
      </c>
      <c r="C16" s="21">
        <v>4006</v>
      </c>
      <c r="D16" s="21">
        <v>5864</v>
      </c>
      <c r="E16" s="21">
        <v>2764</v>
      </c>
      <c r="F16" s="21">
        <v>1860</v>
      </c>
      <c r="G16" s="21">
        <v>1776</v>
      </c>
      <c r="H16" s="21">
        <v>1693</v>
      </c>
      <c r="I16" s="21">
        <v>1608</v>
      </c>
      <c r="J16" s="23">
        <v>1463</v>
      </c>
      <c r="K16" s="16">
        <v>1399</v>
      </c>
      <c r="L16" s="68">
        <v>27153</v>
      </c>
      <c r="M16" s="68">
        <v>12588</v>
      </c>
      <c r="N16" s="68">
        <v>25176</v>
      </c>
      <c r="O16" s="68">
        <v>23078</v>
      </c>
      <c r="P16" s="68">
        <v>0</v>
      </c>
      <c r="Q16" s="68">
        <v>1</v>
      </c>
    </row>
    <row r="17" spans="1:17" ht="18" customHeight="1">
      <c r="A17" s="24" t="s">
        <v>120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</row>
    <row r="18" spans="1:17" ht="18" customHeight="1">
      <c r="A18" s="24" t="s">
        <v>119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</row>
    <row r="19" spans="1:17" ht="18" customHeight="1">
      <c r="A19" s="24" t="s">
        <v>121</v>
      </c>
      <c r="B19" s="19">
        <f aca="true" t="shared" si="0" ref="B19:G19">SUM(B4:B18)</f>
        <v>19869862</v>
      </c>
      <c r="C19" s="21">
        <f t="shared" si="0"/>
        <v>21753011</v>
      </c>
      <c r="D19" s="21">
        <f t="shared" si="0"/>
        <v>22262242</v>
      </c>
      <c r="E19" s="21">
        <f t="shared" si="0"/>
        <v>24174392</v>
      </c>
      <c r="F19" s="21">
        <f t="shared" si="0"/>
        <v>24121878</v>
      </c>
      <c r="G19" s="21">
        <f t="shared" si="0"/>
        <v>27184278</v>
      </c>
      <c r="H19" s="21">
        <f aca="true" t="shared" si="1" ref="H19:Q19">SUM(H4:H18)</f>
        <v>24477044</v>
      </c>
      <c r="I19" s="21">
        <f t="shared" si="1"/>
        <v>23558197</v>
      </c>
      <c r="J19" s="21">
        <f t="shared" si="1"/>
        <v>24251423</v>
      </c>
      <c r="K19" s="21">
        <f t="shared" si="1"/>
        <v>24819283</v>
      </c>
      <c r="L19" s="69">
        <f t="shared" si="1"/>
        <v>27024576</v>
      </c>
      <c r="M19" s="69">
        <f t="shared" si="1"/>
        <v>24929510</v>
      </c>
      <c r="N19" s="69">
        <f t="shared" si="1"/>
        <v>25624662</v>
      </c>
      <c r="O19" s="69">
        <f t="shared" si="1"/>
        <v>26315710</v>
      </c>
      <c r="P19" s="69">
        <f t="shared" si="1"/>
        <v>26497220</v>
      </c>
      <c r="Q19" s="69">
        <f t="shared" si="1"/>
        <v>41303465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'財政指標'!$Q$1</f>
        <v>佐野市</v>
      </c>
      <c r="P30" s="39"/>
      <c r="Q30" s="39" t="str">
        <f>'財政指標'!$Q$1</f>
        <v>佐野市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67" t="s">
        <v>182</v>
      </c>
      <c r="N32" s="67" t="s">
        <v>190</v>
      </c>
      <c r="O32" s="67" t="s">
        <v>193</v>
      </c>
      <c r="P32" s="2" t="s">
        <v>194</v>
      </c>
      <c r="Q32" s="2" t="s">
        <v>196</v>
      </c>
    </row>
    <row r="33" spans="1:17" s="41" customFormat="1" ht="18" customHeight="1">
      <c r="A33" s="24" t="s">
        <v>100</v>
      </c>
      <c r="B33" s="40">
        <f>B4/B$19*100</f>
        <v>1.444469015436544</v>
      </c>
      <c r="C33" s="40">
        <f aca="true" t="shared" si="2" ref="C33:L33">C4/C$19*100</f>
        <v>1.4077959138622234</v>
      </c>
      <c r="D33" s="40">
        <f t="shared" si="2"/>
        <v>1.5128305585753672</v>
      </c>
      <c r="E33" s="40">
        <f t="shared" si="2"/>
        <v>1.4541627355095426</v>
      </c>
      <c r="F33" s="40">
        <f t="shared" si="2"/>
        <v>1.4231976465514002</v>
      </c>
      <c r="G33" s="40">
        <f t="shared" si="2"/>
        <v>1.303926482800095</v>
      </c>
      <c r="H33" s="40">
        <f t="shared" si="2"/>
        <v>1.4033107919403993</v>
      </c>
      <c r="I33" s="40">
        <f t="shared" si="2"/>
        <v>1.443085818494514</v>
      </c>
      <c r="J33" s="40">
        <f t="shared" si="2"/>
        <v>1.3948872196076905</v>
      </c>
      <c r="K33" s="40">
        <f t="shared" si="2"/>
        <v>1.33159366449063</v>
      </c>
      <c r="L33" s="40">
        <f t="shared" si="2"/>
        <v>1.2153493175989145</v>
      </c>
      <c r="M33" s="40">
        <f aca="true" t="shared" si="3" ref="M33:N47">M4/M$19*100</f>
        <v>1.3470541538923149</v>
      </c>
      <c r="N33" s="40">
        <f t="shared" si="3"/>
        <v>1.286842339617982</v>
      </c>
      <c r="O33" s="40">
        <f aca="true" t="shared" si="4" ref="O33:P47">O4/O$19*100</f>
        <v>1.2484443703019983</v>
      </c>
      <c r="P33" s="40">
        <f t="shared" si="4"/>
        <v>1.2122667962903277</v>
      </c>
      <c r="Q33" s="40">
        <f aca="true" t="shared" si="5" ref="Q33:Q47">Q4/Q$19*100</f>
        <v>1.2132178256715265</v>
      </c>
    </row>
    <row r="34" spans="1:17" s="41" customFormat="1" ht="18" customHeight="1">
      <c r="A34" s="24" t="s">
        <v>99</v>
      </c>
      <c r="B34" s="40">
        <f aca="true" t="shared" si="6" ref="B34:L47">B5/B$19*100</f>
        <v>13.615796627072699</v>
      </c>
      <c r="C34" s="40">
        <f t="shared" si="6"/>
        <v>13.315260126517659</v>
      </c>
      <c r="D34" s="40">
        <f t="shared" si="6"/>
        <v>11.546730109213618</v>
      </c>
      <c r="E34" s="40">
        <f t="shared" si="6"/>
        <v>10.496363259104925</v>
      </c>
      <c r="F34" s="40">
        <f t="shared" si="6"/>
        <v>10.444613806603284</v>
      </c>
      <c r="G34" s="40">
        <f t="shared" si="6"/>
        <v>8.100645527536173</v>
      </c>
      <c r="H34" s="40">
        <f t="shared" si="6"/>
        <v>9.769378197792184</v>
      </c>
      <c r="I34" s="40">
        <f t="shared" si="6"/>
        <v>9.917970377784005</v>
      </c>
      <c r="J34" s="40">
        <f t="shared" si="6"/>
        <v>11.923221989901377</v>
      </c>
      <c r="K34" s="40">
        <f t="shared" si="6"/>
        <v>10.794767922989557</v>
      </c>
      <c r="L34" s="40">
        <f t="shared" si="6"/>
        <v>11.335737515363792</v>
      </c>
      <c r="M34" s="40">
        <f t="shared" si="3"/>
        <v>14.938965908274973</v>
      </c>
      <c r="N34" s="40">
        <f t="shared" si="3"/>
        <v>11.57756929632867</v>
      </c>
      <c r="O34" s="40">
        <f t="shared" si="4"/>
        <v>11.116048170465474</v>
      </c>
      <c r="P34" s="40">
        <f t="shared" si="4"/>
        <v>11.278541673428382</v>
      </c>
      <c r="Q34" s="40">
        <f t="shared" si="5"/>
        <v>16.379538617401714</v>
      </c>
    </row>
    <row r="35" spans="1:17" s="41" customFormat="1" ht="18" customHeight="1">
      <c r="A35" s="24" t="s">
        <v>101</v>
      </c>
      <c r="B35" s="40">
        <f t="shared" si="6"/>
        <v>14.958075702790488</v>
      </c>
      <c r="C35" s="40">
        <f t="shared" si="6"/>
        <v>14.269183240885594</v>
      </c>
      <c r="D35" s="40">
        <f t="shared" si="6"/>
        <v>15.422831177560642</v>
      </c>
      <c r="E35" s="40">
        <f t="shared" si="6"/>
        <v>16.441555179547017</v>
      </c>
      <c r="F35" s="40">
        <f t="shared" si="6"/>
        <v>17.49471164724405</v>
      </c>
      <c r="G35" s="40">
        <f t="shared" si="6"/>
        <v>16.4104082514165</v>
      </c>
      <c r="H35" s="40">
        <f t="shared" si="6"/>
        <v>17.882445282199928</v>
      </c>
      <c r="I35" s="40">
        <f t="shared" si="6"/>
        <v>19.40045751379021</v>
      </c>
      <c r="J35" s="40">
        <f t="shared" si="6"/>
        <v>21.204586633947212</v>
      </c>
      <c r="K35" s="40">
        <f t="shared" si="6"/>
        <v>24.148243927916855</v>
      </c>
      <c r="L35" s="40">
        <f t="shared" si="6"/>
        <v>29.151251068656915</v>
      </c>
      <c r="M35" s="40">
        <f t="shared" si="3"/>
        <v>22.64703157021538</v>
      </c>
      <c r="N35" s="40">
        <f t="shared" si="3"/>
        <v>24.373730275934957</v>
      </c>
      <c r="O35" s="40">
        <f t="shared" si="4"/>
        <v>23.78108361887253</v>
      </c>
      <c r="P35" s="40">
        <f t="shared" si="4"/>
        <v>23.841901150384835</v>
      </c>
      <c r="Q35" s="40">
        <f t="shared" si="5"/>
        <v>23.80810423532263</v>
      </c>
    </row>
    <row r="36" spans="1:17" s="41" customFormat="1" ht="18" customHeight="1">
      <c r="A36" s="24" t="s">
        <v>110</v>
      </c>
      <c r="B36" s="40">
        <f t="shared" si="6"/>
        <v>7.548990526456601</v>
      </c>
      <c r="C36" s="40">
        <f t="shared" si="6"/>
        <v>6.5149785471078</v>
      </c>
      <c r="D36" s="40">
        <f t="shared" si="6"/>
        <v>6.568233334270646</v>
      </c>
      <c r="E36" s="40">
        <f t="shared" si="6"/>
        <v>5.997937817836329</v>
      </c>
      <c r="F36" s="40">
        <f t="shared" si="6"/>
        <v>6.055784711289893</v>
      </c>
      <c r="G36" s="40">
        <f t="shared" si="6"/>
        <v>6.537723753413646</v>
      </c>
      <c r="H36" s="40">
        <f t="shared" si="6"/>
        <v>8.252213788560416</v>
      </c>
      <c r="I36" s="40">
        <f t="shared" si="6"/>
        <v>7.253156937264767</v>
      </c>
      <c r="J36" s="40">
        <f t="shared" si="6"/>
        <v>7.078425872164285</v>
      </c>
      <c r="K36" s="40">
        <f t="shared" si="6"/>
        <v>6.8720276891157575</v>
      </c>
      <c r="L36" s="40">
        <f t="shared" si="6"/>
        <v>6.244712220461849</v>
      </c>
      <c r="M36" s="40">
        <f t="shared" si="3"/>
        <v>8.422596352676006</v>
      </c>
      <c r="N36" s="40">
        <f t="shared" si="3"/>
        <v>6.8929260413269065</v>
      </c>
      <c r="O36" s="40">
        <f t="shared" si="4"/>
        <v>8.54490720561976</v>
      </c>
      <c r="P36" s="40">
        <f t="shared" si="4"/>
        <v>15.06757690052013</v>
      </c>
      <c r="Q36" s="40">
        <f t="shared" si="5"/>
        <v>15.888746864215872</v>
      </c>
    </row>
    <row r="37" spans="1:17" s="41" customFormat="1" ht="18" customHeight="1">
      <c r="A37" s="24" t="s">
        <v>111</v>
      </c>
      <c r="B37" s="40">
        <f t="shared" si="6"/>
        <v>0.49408999418315036</v>
      </c>
      <c r="C37" s="40">
        <f t="shared" si="6"/>
        <v>1.4500107594300393</v>
      </c>
      <c r="D37" s="40">
        <f t="shared" si="6"/>
        <v>0.6729510891131271</v>
      </c>
      <c r="E37" s="40">
        <f t="shared" si="6"/>
        <v>0.7364611279572202</v>
      </c>
      <c r="F37" s="40">
        <f t="shared" si="6"/>
        <v>0.8301592438200707</v>
      </c>
      <c r="G37" s="40">
        <f t="shared" si="6"/>
        <v>0.7120843893665302</v>
      </c>
      <c r="H37" s="40">
        <f t="shared" si="6"/>
        <v>0.8389289164165412</v>
      </c>
      <c r="I37" s="40">
        <f t="shared" si="6"/>
        <v>0.730255375655446</v>
      </c>
      <c r="J37" s="40">
        <f t="shared" si="6"/>
        <v>0.760128591217101</v>
      </c>
      <c r="K37" s="40">
        <f t="shared" si="6"/>
        <v>0.7667505946888151</v>
      </c>
      <c r="L37" s="40">
        <f t="shared" si="6"/>
        <v>0.6567466590410151</v>
      </c>
      <c r="M37" s="40">
        <f t="shared" si="3"/>
        <v>0.6260893214507626</v>
      </c>
      <c r="N37" s="40">
        <f t="shared" si="3"/>
        <v>0.5886672768600811</v>
      </c>
      <c r="O37" s="40">
        <f t="shared" si="4"/>
        <v>0.7418990405351024</v>
      </c>
      <c r="P37" s="40">
        <f t="shared" si="4"/>
        <v>0.4363967238827319</v>
      </c>
      <c r="Q37" s="40">
        <f t="shared" si="5"/>
        <v>0.39183879609132066</v>
      </c>
    </row>
    <row r="38" spans="1:17" s="41" customFormat="1" ht="18" customHeight="1">
      <c r="A38" s="24" t="s">
        <v>112</v>
      </c>
      <c r="B38" s="40">
        <f t="shared" si="6"/>
        <v>3.332916957349779</v>
      </c>
      <c r="C38" s="40">
        <f t="shared" si="6"/>
        <v>3.0050552541898683</v>
      </c>
      <c r="D38" s="40">
        <f t="shared" si="6"/>
        <v>2.659678212104603</v>
      </c>
      <c r="E38" s="40">
        <f t="shared" si="6"/>
        <v>2.1081026567286574</v>
      </c>
      <c r="F38" s="40">
        <f t="shared" si="6"/>
        <v>2.488881669992693</v>
      </c>
      <c r="G38" s="40">
        <f t="shared" si="6"/>
        <v>2.4022194004931823</v>
      </c>
      <c r="H38" s="40">
        <f t="shared" si="6"/>
        <v>2.789368683571431</v>
      </c>
      <c r="I38" s="40">
        <f t="shared" si="6"/>
        <v>2.6185874920733534</v>
      </c>
      <c r="J38" s="40">
        <f t="shared" si="6"/>
        <v>2.779416284149594</v>
      </c>
      <c r="K38" s="40">
        <f t="shared" si="6"/>
        <v>2.638263160140444</v>
      </c>
      <c r="L38" s="40">
        <f t="shared" si="6"/>
        <v>2.140492416976311</v>
      </c>
      <c r="M38" s="40">
        <f t="shared" si="3"/>
        <v>1.971105729715506</v>
      </c>
      <c r="N38" s="40">
        <f t="shared" si="3"/>
        <v>2.0874109480936767</v>
      </c>
      <c r="O38" s="40">
        <f t="shared" si="4"/>
        <v>2.221802109842372</v>
      </c>
      <c r="P38" s="40">
        <f t="shared" si="4"/>
        <v>2.128906353194788</v>
      </c>
      <c r="Q38" s="40">
        <f t="shared" si="5"/>
        <v>2.588194477146167</v>
      </c>
    </row>
    <row r="39" spans="1:17" s="41" customFormat="1" ht="18" customHeight="1">
      <c r="A39" s="24" t="s">
        <v>113</v>
      </c>
      <c r="B39" s="40">
        <f t="shared" si="6"/>
        <v>5.728660823109894</v>
      </c>
      <c r="C39" s="40">
        <f t="shared" si="6"/>
        <v>6.282799195017185</v>
      </c>
      <c r="D39" s="40">
        <f t="shared" si="6"/>
        <v>6.304176371813765</v>
      </c>
      <c r="E39" s="40">
        <f t="shared" si="6"/>
        <v>6.2406616058844415</v>
      </c>
      <c r="F39" s="40">
        <f t="shared" si="6"/>
        <v>8.644103083516134</v>
      </c>
      <c r="G39" s="40">
        <f t="shared" si="6"/>
        <v>8.77303785666112</v>
      </c>
      <c r="H39" s="40">
        <f t="shared" si="6"/>
        <v>8.170292131680606</v>
      </c>
      <c r="I39" s="40">
        <f t="shared" si="6"/>
        <v>6.441596527951608</v>
      </c>
      <c r="J39" s="40">
        <f t="shared" si="6"/>
        <v>5.586571146773531</v>
      </c>
      <c r="K39" s="40">
        <f t="shared" si="6"/>
        <v>6.060416813813679</v>
      </c>
      <c r="L39" s="40">
        <f t="shared" si="6"/>
        <v>4.718012967159966</v>
      </c>
      <c r="M39" s="40">
        <f t="shared" si="3"/>
        <v>4.336418966919124</v>
      </c>
      <c r="N39" s="40">
        <f t="shared" si="3"/>
        <v>4.628224949854949</v>
      </c>
      <c r="O39" s="40">
        <f t="shared" si="4"/>
        <v>4.3909588606957595</v>
      </c>
      <c r="P39" s="40">
        <f t="shared" si="4"/>
        <v>4.4356766483427315</v>
      </c>
      <c r="Q39" s="40">
        <f t="shared" si="5"/>
        <v>2.3708543581028856</v>
      </c>
    </row>
    <row r="40" spans="1:17" s="41" customFormat="1" ht="18" customHeight="1">
      <c r="A40" s="24" t="s">
        <v>114</v>
      </c>
      <c r="B40" s="40">
        <f t="shared" si="6"/>
        <v>25.819595526128968</v>
      </c>
      <c r="C40" s="40">
        <f t="shared" si="6"/>
        <v>25.44173769782951</v>
      </c>
      <c r="D40" s="40">
        <f t="shared" si="6"/>
        <v>28.58508141273462</v>
      </c>
      <c r="E40" s="40">
        <f t="shared" si="6"/>
        <v>29.166503960058233</v>
      </c>
      <c r="F40" s="40">
        <f t="shared" si="6"/>
        <v>25.200297422945262</v>
      </c>
      <c r="G40" s="40">
        <f t="shared" si="6"/>
        <v>28.83843006608452</v>
      </c>
      <c r="H40" s="40">
        <f t="shared" si="6"/>
        <v>21.666934128156978</v>
      </c>
      <c r="I40" s="40">
        <f t="shared" si="6"/>
        <v>22.938419268673236</v>
      </c>
      <c r="J40" s="40">
        <f t="shared" si="6"/>
        <v>21.03590374882332</v>
      </c>
      <c r="K40" s="40">
        <f t="shared" si="6"/>
        <v>19.03766116047752</v>
      </c>
      <c r="L40" s="40">
        <f t="shared" si="6"/>
        <v>17.71656287965443</v>
      </c>
      <c r="M40" s="40">
        <f t="shared" si="3"/>
        <v>18.328278413815593</v>
      </c>
      <c r="N40" s="40">
        <f t="shared" si="3"/>
        <v>21.993640345382897</v>
      </c>
      <c r="O40" s="40">
        <f t="shared" si="4"/>
        <v>20.185649560661673</v>
      </c>
      <c r="P40" s="40">
        <f t="shared" si="4"/>
        <v>16.365139437269267</v>
      </c>
      <c r="Q40" s="40">
        <f t="shared" si="5"/>
        <v>11.661234717232562</v>
      </c>
    </row>
    <row r="41" spans="1:17" s="41" customFormat="1" ht="18" customHeight="1">
      <c r="A41" s="24" t="s">
        <v>115</v>
      </c>
      <c r="B41" s="40">
        <f t="shared" si="6"/>
        <v>3.0829554830325447</v>
      </c>
      <c r="C41" s="40">
        <f t="shared" si="6"/>
        <v>3.1023521295511687</v>
      </c>
      <c r="D41" s="40">
        <f t="shared" si="6"/>
        <v>3.2123044929616698</v>
      </c>
      <c r="E41" s="40">
        <f t="shared" si="6"/>
        <v>3.1460439625534327</v>
      </c>
      <c r="F41" s="40">
        <f t="shared" si="6"/>
        <v>3.248403793435984</v>
      </c>
      <c r="G41" s="40">
        <f t="shared" si="6"/>
        <v>2.838890920700561</v>
      </c>
      <c r="H41" s="40">
        <f t="shared" si="6"/>
        <v>3.430924910704087</v>
      </c>
      <c r="I41" s="40">
        <f t="shared" si="6"/>
        <v>3.6662483126361494</v>
      </c>
      <c r="J41" s="40">
        <f t="shared" si="6"/>
        <v>3.4163603513080445</v>
      </c>
      <c r="K41" s="40">
        <f t="shared" si="6"/>
        <v>3.5749985203037493</v>
      </c>
      <c r="L41" s="40">
        <f t="shared" si="6"/>
        <v>3.5539095969535284</v>
      </c>
      <c r="M41" s="40">
        <f t="shared" si="3"/>
        <v>3.53886618710115</v>
      </c>
      <c r="N41" s="40">
        <f t="shared" si="3"/>
        <v>3.6741089501980553</v>
      </c>
      <c r="O41" s="40">
        <f t="shared" si="4"/>
        <v>3.5905548434756276</v>
      </c>
      <c r="P41" s="40">
        <f t="shared" si="4"/>
        <v>3.6583045315697267</v>
      </c>
      <c r="Q41" s="40">
        <f t="shared" si="5"/>
        <v>3.360904466489676</v>
      </c>
    </row>
    <row r="42" spans="1:17" s="41" customFormat="1" ht="18" customHeight="1">
      <c r="A42" s="24" t="s">
        <v>116</v>
      </c>
      <c r="B42" s="40">
        <f t="shared" si="6"/>
        <v>13.198712703691651</v>
      </c>
      <c r="C42" s="40">
        <f t="shared" si="6"/>
        <v>14.847319297544603</v>
      </c>
      <c r="D42" s="40">
        <f t="shared" si="6"/>
        <v>12.497820300399214</v>
      </c>
      <c r="E42" s="40">
        <f t="shared" si="6"/>
        <v>13.299569230117555</v>
      </c>
      <c r="F42" s="40">
        <f t="shared" si="6"/>
        <v>12.821149331739429</v>
      </c>
      <c r="G42" s="40">
        <f t="shared" si="6"/>
        <v>13.921697681284748</v>
      </c>
      <c r="H42" s="40">
        <f t="shared" si="6"/>
        <v>13.877823645698395</v>
      </c>
      <c r="I42" s="40">
        <f t="shared" si="6"/>
        <v>12.985369805677404</v>
      </c>
      <c r="J42" s="40">
        <f t="shared" si="6"/>
        <v>12.429357238129903</v>
      </c>
      <c r="K42" s="40">
        <f t="shared" si="6"/>
        <v>12.481291260509016</v>
      </c>
      <c r="L42" s="40">
        <f t="shared" si="6"/>
        <v>11.558216491537184</v>
      </c>
      <c r="M42" s="40">
        <f t="shared" si="3"/>
        <v>12.686903994502902</v>
      </c>
      <c r="N42" s="40">
        <f t="shared" si="3"/>
        <v>11.50938888481729</v>
      </c>
      <c r="O42" s="40">
        <f t="shared" si="4"/>
        <v>12.451573603752284</v>
      </c>
      <c r="P42" s="40">
        <f t="shared" si="4"/>
        <v>10.076030617551577</v>
      </c>
      <c r="Q42" s="40">
        <f t="shared" si="5"/>
        <v>10.290938060523494</v>
      </c>
    </row>
    <row r="43" spans="1:17" s="41" customFormat="1" ht="18" customHeight="1">
      <c r="A43" s="24" t="s">
        <v>117</v>
      </c>
      <c r="B43" s="40">
        <f t="shared" si="6"/>
        <v>0</v>
      </c>
      <c r="C43" s="40">
        <f t="shared" si="6"/>
        <v>0.16474500932307715</v>
      </c>
      <c r="D43" s="40">
        <f t="shared" si="6"/>
        <v>0.13624413929199045</v>
      </c>
      <c r="E43" s="40">
        <f t="shared" si="6"/>
        <v>0.2790928516423495</v>
      </c>
      <c r="F43" s="40">
        <f t="shared" si="6"/>
        <v>0.08224898575475757</v>
      </c>
      <c r="G43" s="40">
        <f t="shared" si="6"/>
        <v>0</v>
      </c>
      <c r="H43" s="40">
        <f t="shared" si="6"/>
        <v>0.2555373925054022</v>
      </c>
      <c r="I43" s="40">
        <f t="shared" si="6"/>
        <v>0.10777140542631508</v>
      </c>
      <c r="J43" s="40">
        <f t="shared" si="6"/>
        <v>0.17140849837966207</v>
      </c>
      <c r="K43" s="40">
        <f t="shared" si="6"/>
        <v>0.13229229869372133</v>
      </c>
      <c r="L43" s="40">
        <f t="shared" si="6"/>
        <v>0</v>
      </c>
      <c r="M43" s="40">
        <f t="shared" si="3"/>
        <v>0</v>
      </c>
      <c r="N43" s="40">
        <f t="shared" si="3"/>
        <v>0.029342826063422804</v>
      </c>
      <c r="O43" s="40">
        <f t="shared" si="4"/>
        <v>0.06810760568496917</v>
      </c>
      <c r="P43" s="40">
        <f t="shared" si="4"/>
        <v>0.028848309369813138</v>
      </c>
      <c r="Q43" s="40">
        <f t="shared" si="5"/>
        <v>0</v>
      </c>
    </row>
    <row r="44" spans="1:17" s="41" customFormat="1" ht="18" customHeight="1">
      <c r="A44" s="24" t="s">
        <v>118</v>
      </c>
      <c r="B44" s="40">
        <f t="shared" si="6"/>
        <v>10.693008335941135</v>
      </c>
      <c r="C44" s="40">
        <f t="shared" si="6"/>
        <v>10.180346987366484</v>
      </c>
      <c r="D44" s="40">
        <f t="shared" si="6"/>
        <v>10.854778238418215</v>
      </c>
      <c r="E44" s="40">
        <f t="shared" si="6"/>
        <v>10.62211202664373</v>
      </c>
      <c r="F44" s="40">
        <f t="shared" si="6"/>
        <v>11.258737814692537</v>
      </c>
      <c r="G44" s="40">
        <f t="shared" si="6"/>
        <v>10.154402482199455</v>
      </c>
      <c r="H44" s="40">
        <f t="shared" si="6"/>
        <v>11.655925445899431</v>
      </c>
      <c r="I44" s="40">
        <f t="shared" si="6"/>
        <v>12.490255514885117</v>
      </c>
      <c r="J44" s="40">
        <f t="shared" si="6"/>
        <v>12.213699789905112</v>
      </c>
      <c r="K44" s="40">
        <f t="shared" si="6"/>
        <v>12.156056240625485</v>
      </c>
      <c r="L44" s="40">
        <f t="shared" si="6"/>
        <v>11.608533654700077</v>
      </c>
      <c r="M44" s="40">
        <f t="shared" si="3"/>
        <v>11.106195027499538</v>
      </c>
      <c r="N44" s="40">
        <f t="shared" si="3"/>
        <v>11.259898764713462</v>
      </c>
      <c r="O44" s="40">
        <f t="shared" si="4"/>
        <v>11.571274345248522</v>
      </c>
      <c r="P44" s="40">
        <f t="shared" si="4"/>
        <v>11.47041085819569</v>
      </c>
      <c r="Q44" s="40">
        <f t="shared" si="5"/>
        <v>12.046420318489018</v>
      </c>
    </row>
    <row r="45" spans="1:17" s="41" customFormat="1" ht="18" customHeight="1">
      <c r="A45" s="24" t="s">
        <v>88</v>
      </c>
      <c r="B45" s="40">
        <f t="shared" si="6"/>
        <v>0.08272830480654572</v>
      </c>
      <c r="C45" s="40">
        <f t="shared" si="6"/>
        <v>0.018415841374787148</v>
      </c>
      <c r="D45" s="40">
        <f t="shared" si="6"/>
        <v>0.02634056354252191</v>
      </c>
      <c r="E45" s="40">
        <f t="shared" si="6"/>
        <v>0.011433586416568409</v>
      </c>
      <c r="F45" s="40">
        <f t="shared" si="6"/>
        <v>0.007710842414508522</v>
      </c>
      <c r="G45" s="40">
        <f t="shared" si="6"/>
        <v>0.0065331880434713035</v>
      </c>
      <c r="H45" s="40">
        <f t="shared" si="6"/>
        <v>0.006916684874202946</v>
      </c>
      <c r="I45" s="40">
        <f t="shared" si="6"/>
        <v>0.006825649687877217</v>
      </c>
      <c r="J45" s="40">
        <f t="shared" si="6"/>
        <v>0.0060326356931714896</v>
      </c>
      <c r="K45" s="40">
        <f t="shared" si="6"/>
        <v>0.005636746234772374</v>
      </c>
      <c r="L45" s="40">
        <f t="shared" si="6"/>
        <v>0.10047521189601642</v>
      </c>
      <c r="M45" s="40">
        <f t="shared" si="3"/>
        <v>0.05049437393675207</v>
      </c>
      <c r="N45" s="40">
        <f t="shared" si="3"/>
        <v>0.09824910080765163</v>
      </c>
      <c r="O45" s="40">
        <f t="shared" si="4"/>
        <v>0.08769666484392782</v>
      </c>
      <c r="P45" s="40">
        <f t="shared" si="4"/>
        <v>0</v>
      </c>
      <c r="Q45" s="40">
        <f t="shared" si="5"/>
        <v>2.4211043794993953E-06</v>
      </c>
    </row>
    <row r="46" spans="1:17" s="41" customFormat="1" ht="18" customHeight="1">
      <c r="A46" s="24" t="s">
        <v>120</v>
      </c>
      <c r="B46" s="40">
        <f t="shared" si="6"/>
        <v>0</v>
      </c>
      <c r="C46" s="40">
        <f t="shared" si="6"/>
        <v>0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2.4211043794993953E-06</v>
      </c>
    </row>
    <row r="47" spans="1:17" s="41" customFormat="1" ht="18" customHeight="1">
      <c r="A47" s="24" t="s">
        <v>119</v>
      </c>
      <c r="B47" s="40">
        <f t="shared" si="6"/>
        <v>0</v>
      </c>
      <c r="C47" s="40">
        <f t="shared" si="6"/>
        <v>0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2.4211043794993953E-06</v>
      </c>
    </row>
    <row r="48" spans="1:17" s="41" customFormat="1" ht="18" customHeight="1">
      <c r="A48" s="24" t="s">
        <v>121</v>
      </c>
      <c r="B48" s="40">
        <f aca="true" t="shared" si="7" ref="B48:L48">SUM(B33:B47)</f>
        <v>100</v>
      </c>
      <c r="C48" s="37">
        <f t="shared" si="7"/>
        <v>99.99999999999999</v>
      </c>
      <c r="D48" s="37">
        <f t="shared" si="7"/>
        <v>99.99999999999999</v>
      </c>
      <c r="E48" s="37">
        <f t="shared" si="7"/>
        <v>100</v>
      </c>
      <c r="F48" s="37">
        <f t="shared" si="7"/>
        <v>100.00000000000001</v>
      </c>
      <c r="G48" s="37">
        <f t="shared" si="7"/>
        <v>100</v>
      </c>
      <c r="H48" s="37">
        <f t="shared" si="7"/>
        <v>100</v>
      </c>
      <c r="I48" s="37">
        <f t="shared" si="7"/>
        <v>100.00000000000001</v>
      </c>
      <c r="J48" s="37">
        <f t="shared" si="7"/>
        <v>100.00000000000001</v>
      </c>
      <c r="K48" s="37">
        <f t="shared" si="7"/>
        <v>100</v>
      </c>
      <c r="L48" s="37">
        <f t="shared" si="7"/>
        <v>99.99999999999999</v>
      </c>
      <c r="M48" s="37">
        <f>SUM(M33:M47)</f>
        <v>100.00000000000001</v>
      </c>
      <c r="N48" s="37">
        <f>SUM(N33:N47)</f>
        <v>100.00000000000001</v>
      </c>
      <c r="O48" s="37">
        <f>SUM(O33:O47)</f>
        <v>100.00000000000001</v>
      </c>
      <c r="P48" s="37">
        <f>SUM(P33:P47)</f>
        <v>99.99999999999999</v>
      </c>
      <c r="Q48" s="37">
        <f>SUM(Q33:Q47)</f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60" zoomScaleNormal="75" zoomScalePageLayoutView="0" workbookViewId="0" topLeftCell="V1">
      <selection activeCell="H40" sqref="H40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s="39" t="str">
        <f>'財政指標'!$Q$1</f>
        <v>佐野市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7">
        <f>'歳入'!B4</f>
        <v>9581868</v>
      </c>
      <c r="R2" s="47">
        <f>'歳入'!D4</f>
        <v>10854329</v>
      </c>
      <c r="S2" s="47">
        <f>'歳入'!E4</f>
        <v>11352195</v>
      </c>
      <c r="T2" s="47">
        <f>'歳入'!F4</f>
        <v>11679565</v>
      </c>
      <c r="U2" s="47">
        <f>'歳入'!G4</f>
        <v>11250403</v>
      </c>
      <c r="V2" s="47">
        <f>'歳入'!H4</f>
        <v>11514434</v>
      </c>
      <c r="W2" s="47">
        <f>'歳入'!I4</f>
        <v>11892650</v>
      </c>
      <c r="X2" s="47">
        <f>'歳入'!J4</f>
        <v>12201897</v>
      </c>
      <c r="Y2" s="47">
        <f>'歳入'!K4</f>
        <v>11962027</v>
      </c>
      <c r="Z2" s="47">
        <f>'歳入'!L4</f>
        <v>12053034</v>
      </c>
      <c r="AA2" s="47">
        <f>'歳入'!M4</f>
        <v>11772859</v>
      </c>
      <c r="AB2" s="47">
        <f>'歳入'!N4</f>
        <v>11899744</v>
      </c>
      <c r="AC2" s="47">
        <f>'歳入'!O4</f>
        <v>11804801</v>
      </c>
      <c r="AD2" s="47">
        <f>'歳入'!P4</f>
        <v>11660420</v>
      </c>
      <c r="AE2" s="47">
        <f>'歳入'!Q4</f>
        <v>16008196</v>
      </c>
    </row>
    <row r="3" spans="16:31" ht="13.5">
      <c r="P3" s="47" t="s">
        <v>181</v>
      </c>
      <c r="Q3" s="47">
        <f>'歳入'!B15</f>
        <v>2230642</v>
      </c>
      <c r="R3" s="47">
        <f>'歳入'!D15</f>
        <v>2677591</v>
      </c>
      <c r="S3" s="47">
        <f>'歳入'!E15</f>
        <v>2850505</v>
      </c>
      <c r="T3" s="47">
        <f>'歳入'!F15</f>
        <v>2247637</v>
      </c>
      <c r="U3" s="47">
        <f>'歳入'!G15</f>
        <v>2390846</v>
      </c>
      <c r="V3" s="47">
        <f>'歳入'!H15</f>
        <v>2648259</v>
      </c>
      <c r="W3" s="47">
        <f>'歳入'!I15</f>
        <v>2864682</v>
      </c>
      <c r="X3" s="47">
        <f>'歳入'!J15</f>
        <v>2992818</v>
      </c>
      <c r="Y3" s="47">
        <f>'歳入'!K15</f>
        <v>3202132</v>
      </c>
      <c r="Z3" s="47">
        <f>'歳入'!L15</f>
        <v>3857510</v>
      </c>
      <c r="AA3" s="47">
        <f>'歳入'!M15</f>
        <v>3980522</v>
      </c>
      <c r="AB3" s="47">
        <f>'歳入'!N15</f>
        <v>3272065</v>
      </c>
      <c r="AC3" s="47">
        <f>'歳入'!O15</f>
        <v>2715004</v>
      </c>
      <c r="AD3" s="47">
        <f>'歳入'!P15</f>
        <v>2679745</v>
      </c>
      <c r="AE3" s="47">
        <f>'歳入'!Q15</f>
        <v>6061045</v>
      </c>
    </row>
    <row r="4" spans="16:31" ht="13.5">
      <c r="P4" t="s">
        <v>147</v>
      </c>
      <c r="Q4" s="47">
        <f>'歳入'!B22</f>
        <v>1608708</v>
      </c>
      <c r="R4" s="47">
        <f>'歳入'!D22</f>
        <v>1554864</v>
      </c>
      <c r="S4" s="47">
        <f>'歳入'!E22</f>
        <v>2336188</v>
      </c>
      <c r="T4" s="47">
        <f>'歳入'!F22</f>
        <v>2053817</v>
      </c>
      <c r="U4" s="47">
        <f>'歳入'!G22</f>
        <v>2217146</v>
      </c>
      <c r="V4" s="47">
        <f>'歳入'!H22</f>
        <v>2031033</v>
      </c>
      <c r="W4" s="47">
        <f>'歳入'!I22</f>
        <v>2155558</v>
      </c>
      <c r="X4" s="47">
        <f>'歳入'!J22</f>
        <v>2279654</v>
      </c>
      <c r="Y4" s="47">
        <f>'歳入'!K22</f>
        <v>2270273</v>
      </c>
      <c r="Z4" s="47">
        <f>'歳入'!L22</f>
        <v>2908697</v>
      </c>
      <c r="AA4" s="47">
        <f>'歳入'!M22</f>
        <v>1775803</v>
      </c>
      <c r="AB4" s="47">
        <f>'歳入'!N22</f>
        <v>2359721</v>
      </c>
      <c r="AC4" s="47">
        <f>'歳入'!O22</f>
        <v>2327531</v>
      </c>
      <c r="AD4" s="47">
        <f>'歳入'!P22</f>
        <v>2215684</v>
      </c>
      <c r="AE4" s="47">
        <f>'歳入'!Q22</f>
        <v>3221293</v>
      </c>
    </row>
    <row r="5" spans="16:31" ht="13.5">
      <c r="P5" t="s">
        <v>188</v>
      </c>
      <c r="Q5" s="47">
        <f>'歳入'!B28</f>
        <v>1767361</v>
      </c>
      <c r="R5" s="47">
        <f>'歳入'!D23</f>
        <v>672997</v>
      </c>
      <c r="S5" s="47">
        <f>'歳入'!E23</f>
        <v>623927</v>
      </c>
      <c r="T5" s="47">
        <f>'歳入'!F23</f>
        <v>621456</v>
      </c>
      <c r="U5" s="47">
        <f>'歳入'!G23</f>
        <v>683064</v>
      </c>
      <c r="V5" s="47">
        <f>'歳入'!H23</f>
        <v>726176</v>
      </c>
      <c r="W5" s="47">
        <f>'歳入'!I23</f>
        <v>764932</v>
      </c>
      <c r="X5" s="47">
        <f>'歳入'!J23</f>
        <v>813933</v>
      </c>
      <c r="Y5" s="47">
        <f>'歳入'!K23</f>
        <v>900789</v>
      </c>
      <c r="Z5" s="47">
        <f>'歳入'!L23</f>
        <v>904062</v>
      </c>
      <c r="AA5" s="47">
        <f>'歳入'!M23</f>
        <v>819942</v>
      </c>
      <c r="AB5" s="47">
        <f>'歳入'!N23</f>
        <v>932545</v>
      </c>
      <c r="AC5" s="47">
        <f>'歳入'!O23</f>
        <v>1074660</v>
      </c>
      <c r="AD5" s="47">
        <f>'歳入'!P23</f>
        <v>917576</v>
      </c>
      <c r="AE5" s="47">
        <f>'歳入'!Q23</f>
        <v>1906859</v>
      </c>
    </row>
    <row r="6" spans="16:31" ht="13.5">
      <c r="P6" t="s">
        <v>148</v>
      </c>
      <c r="Q6" s="47">
        <f>'歳入'!B29</f>
        <v>2294993</v>
      </c>
      <c r="R6" s="47">
        <f>'歳入'!D29</f>
        <v>2022453</v>
      </c>
      <c r="S6" s="47">
        <f>'歳入'!E29</f>
        <v>1996532</v>
      </c>
      <c r="T6" s="47">
        <f>'歳入'!F29</f>
        <v>1571765</v>
      </c>
      <c r="U6" s="47">
        <f>'歳入'!G29</f>
        <v>2863335</v>
      </c>
      <c r="V6" s="47">
        <f>'歳入'!H29</f>
        <v>2150407</v>
      </c>
      <c r="W6" s="47">
        <f>'歳入'!I29</f>
        <v>1918708</v>
      </c>
      <c r="X6" s="47">
        <f>'歳入'!J29</f>
        <v>1579617</v>
      </c>
      <c r="Y6" s="47">
        <f>'歳入'!K29</f>
        <v>2172277</v>
      </c>
      <c r="Z6" s="47">
        <f>'歳入'!L29</f>
        <v>2479133</v>
      </c>
      <c r="AA6" s="47">
        <f>'歳入'!M29</f>
        <v>1324158</v>
      </c>
      <c r="AB6" s="47">
        <f>'歳入'!N29</f>
        <v>2113049</v>
      </c>
      <c r="AC6" s="47">
        <f>'歳入'!O29</f>
        <v>2684134</v>
      </c>
      <c r="AD6" s="47">
        <f>'歳入'!P29</f>
        <v>4255900</v>
      </c>
      <c r="AE6" s="47">
        <f>'歳入'!Q29</f>
        <v>5506900</v>
      </c>
    </row>
    <row r="7" spans="16:31" ht="13.5">
      <c r="P7" s="72" t="str">
        <f>'歳入'!A32</f>
        <v>　 歳 入 合 計</v>
      </c>
      <c r="Q7" s="47">
        <f>'歳入'!B32</f>
        <v>20534317</v>
      </c>
      <c r="R7" s="47">
        <f>'歳入'!D32</f>
        <v>23176891</v>
      </c>
      <c r="S7" s="47">
        <f>'歳入'!E32</f>
        <v>25032527</v>
      </c>
      <c r="T7" s="47">
        <f>'歳入'!F32</f>
        <v>24728486</v>
      </c>
      <c r="U7" s="47">
        <f>'歳入'!G32</f>
        <v>27720838</v>
      </c>
      <c r="V7" s="47">
        <f>'歳入'!H32</f>
        <v>25114038</v>
      </c>
      <c r="W7" s="47">
        <f>'歳入'!I32</f>
        <v>24722769</v>
      </c>
      <c r="X7" s="47">
        <f>'歳入'!J32</f>
        <v>25208323</v>
      </c>
      <c r="Y7" s="47">
        <f>'歳入'!K32</f>
        <v>26246932</v>
      </c>
      <c r="Z7" s="47">
        <f>'歳入'!L32</f>
        <v>28711829</v>
      </c>
      <c r="AA7" s="47">
        <f>'歳入'!M32</f>
        <v>26230877</v>
      </c>
      <c r="AB7" s="47">
        <f>'歳入'!N32</f>
        <v>26939090</v>
      </c>
      <c r="AC7" s="47">
        <f>'歳入'!O32</f>
        <v>27561497</v>
      </c>
      <c r="AD7" s="47">
        <f>'歳入'!P32</f>
        <v>27938480</v>
      </c>
      <c r="AE7" s="47">
        <f>'歳入'!Q32</f>
        <v>43168760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4690039</v>
      </c>
      <c r="R31" s="47">
        <f>'税'!D4</f>
        <v>5290668</v>
      </c>
      <c r="S31" s="47">
        <f>'税'!E4</f>
        <v>5250011</v>
      </c>
      <c r="T31" s="47">
        <f>'税'!F4</f>
        <v>5261844</v>
      </c>
      <c r="U31" s="47">
        <f>'税'!G4</f>
        <v>4581765</v>
      </c>
      <c r="V31" s="47">
        <f>'税'!H4</f>
        <v>4681628</v>
      </c>
      <c r="W31" s="47">
        <f>'税'!I4</f>
        <v>4736255</v>
      </c>
      <c r="X31" s="47">
        <f>'税'!J4</f>
        <v>4907367</v>
      </c>
      <c r="Y31" s="47">
        <f>'税'!K4</f>
        <v>4363488</v>
      </c>
      <c r="Z31" s="47">
        <f>'税'!L4</f>
        <v>4264171</v>
      </c>
      <c r="AA31" s="47">
        <f>'税'!M4</f>
        <v>4191941</v>
      </c>
      <c r="AB31" s="47">
        <f>'税'!N4</f>
        <v>4152194</v>
      </c>
      <c r="AC31" s="47">
        <f>'税'!O4</f>
        <v>3891960</v>
      </c>
      <c r="AD31" s="47">
        <f>'税'!P4</f>
        <v>4009888</v>
      </c>
      <c r="AE31" s="47">
        <f>'税'!Q4</f>
        <v>5432615</v>
      </c>
    </row>
    <row r="32" spans="16:31" ht="13.5">
      <c r="P32" t="s">
        <v>151</v>
      </c>
      <c r="Q32">
        <f>'税'!B9</f>
        <v>3549760</v>
      </c>
      <c r="R32" s="47">
        <f>'税'!D9</f>
        <v>4163223</v>
      </c>
      <c r="S32" s="47">
        <f>'税'!E9</f>
        <v>4632395</v>
      </c>
      <c r="T32" s="47">
        <f>'税'!F9</f>
        <v>4872930</v>
      </c>
      <c r="U32" s="47">
        <f>'税'!G9</f>
        <v>5052905</v>
      </c>
      <c r="V32" s="47">
        <f>'税'!H9</f>
        <v>5223872</v>
      </c>
      <c r="W32" s="47">
        <f>'税'!I9</f>
        <v>5461529</v>
      </c>
      <c r="X32" s="47">
        <f>'税'!J9</f>
        <v>5511069</v>
      </c>
      <c r="Y32" s="47">
        <f>'税'!K9</f>
        <v>5790008</v>
      </c>
      <c r="Z32" s="47">
        <f>'税'!L9</f>
        <v>5920307</v>
      </c>
      <c r="AA32" s="47">
        <f>'税'!M9</f>
        <v>5734730</v>
      </c>
      <c r="AB32" s="47">
        <f>'税'!N9</f>
        <v>5906254</v>
      </c>
      <c r="AC32" s="47">
        <f>'税'!O9</f>
        <v>6073165</v>
      </c>
      <c r="AD32" s="47">
        <f>'税'!P9</f>
        <v>5827651</v>
      </c>
      <c r="AE32" s="47">
        <f>'税'!Q9</f>
        <v>8174183</v>
      </c>
    </row>
    <row r="33" spans="16:31" ht="13.5">
      <c r="P33" t="s">
        <v>152</v>
      </c>
      <c r="Q33">
        <f>'税'!B12</f>
        <v>444836</v>
      </c>
      <c r="R33" s="47">
        <f>'税'!D12</f>
        <v>515966</v>
      </c>
      <c r="S33" s="47">
        <f>'税'!E12</f>
        <v>521157</v>
      </c>
      <c r="T33" s="47">
        <f>'税'!F12</f>
        <v>538827</v>
      </c>
      <c r="U33" s="47">
        <f>'税'!G12</f>
        <v>558388</v>
      </c>
      <c r="V33" s="47">
        <f>'税'!H12</f>
        <v>561159</v>
      </c>
      <c r="W33" s="47">
        <f>'税'!I12</f>
        <v>558881</v>
      </c>
      <c r="X33" s="47">
        <f>'税'!J12</f>
        <v>658792</v>
      </c>
      <c r="Y33" s="47">
        <f>'税'!K12</f>
        <v>670065</v>
      </c>
      <c r="Z33" s="47">
        <f>'税'!L12</f>
        <v>706623</v>
      </c>
      <c r="AA33" s="47">
        <f>'税'!M12</f>
        <v>715741</v>
      </c>
      <c r="AB33" s="47">
        <f>'税'!N12</f>
        <v>694015</v>
      </c>
      <c r="AC33" s="47">
        <f>'税'!O12</f>
        <v>664062</v>
      </c>
      <c r="AD33" s="47">
        <f>'税'!P12</f>
        <v>689152</v>
      </c>
      <c r="AE33" s="47">
        <f>'税'!Q12</f>
        <v>899655</v>
      </c>
    </row>
    <row r="34" spans="16:31" ht="13.5">
      <c r="P34" t="s">
        <v>149</v>
      </c>
      <c r="Q34">
        <f>'税'!B22</f>
        <v>9581868</v>
      </c>
      <c r="R34" s="47">
        <f>'税'!D22</f>
        <v>10854329</v>
      </c>
      <c r="S34" s="47">
        <f>'税'!E22</f>
        <v>11352195</v>
      </c>
      <c r="T34" s="47">
        <f>'税'!F22</f>
        <v>11679565</v>
      </c>
      <c r="U34" s="47">
        <f>'税'!G22</f>
        <v>11250403</v>
      </c>
      <c r="V34" s="47">
        <f>'税'!H22</f>
        <v>11514434</v>
      </c>
      <c r="W34" s="47">
        <f>'税'!I22</f>
        <v>11892650</v>
      </c>
      <c r="X34" s="47">
        <f>'税'!J22</f>
        <v>12201897</v>
      </c>
      <c r="Y34" s="47">
        <f>'税'!K22</f>
        <v>11962027</v>
      </c>
      <c r="Z34" s="47">
        <f>'税'!L22</f>
        <v>12053034</v>
      </c>
      <c r="AA34" s="47">
        <f>'税'!M22</f>
        <v>11772859</v>
      </c>
      <c r="AB34" s="47">
        <f>'税'!N22</f>
        <v>11899744</v>
      </c>
      <c r="AC34" s="47">
        <f>'税'!O22</f>
        <v>11804801</v>
      </c>
      <c r="AD34" s="47">
        <f>'税'!P22</f>
        <v>11660420</v>
      </c>
      <c r="AE34" s="47">
        <f>'税'!Q22</f>
        <v>16008201</v>
      </c>
    </row>
    <row r="39" spans="13:31" ht="13.5">
      <c r="M39" s="39" t="str">
        <f>'財政指標'!$Q$1</f>
        <v>佐野市</v>
      </c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6:31" ht="13.5">
      <c r="P40" t="s">
        <v>155</v>
      </c>
      <c r="Q40">
        <f>'歳出（性質別）'!B4</f>
        <v>4987369</v>
      </c>
      <c r="R40" s="47">
        <f>'歳出（性質別）'!D4</f>
        <v>5201158</v>
      </c>
      <c r="S40" s="47">
        <f>'歳出（性質別）'!E4</f>
        <v>5012906</v>
      </c>
      <c r="T40" s="47">
        <f>'歳出（性質別）'!F4</f>
        <v>5711538</v>
      </c>
      <c r="U40" s="47">
        <f>'歳出（性質別）'!G4</f>
        <v>5816794</v>
      </c>
      <c r="V40" s="47">
        <f>'歳出（性質別）'!H4</f>
        <v>5948216</v>
      </c>
      <c r="W40" s="47">
        <f>'歳出（性質別）'!I4</f>
        <v>6056661</v>
      </c>
      <c r="X40" s="47">
        <f>'歳出（性質別）'!J4</f>
        <v>6325996</v>
      </c>
      <c r="Y40" s="47">
        <f>'歳出（性質別）'!K4</f>
        <v>6132016</v>
      </c>
      <c r="Z40" s="47">
        <f>'歳出（性質別）'!L4</f>
        <v>6119607</v>
      </c>
      <c r="AA40" s="47">
        <f>'歳出（性質別）'!M4</f>
        <v>6112943</v>
      </c>
      <c r="AB40" s="47">
        <f>'歳出（性質別）'!N4</f>
        <v>6102730</v>
      </c>
      <c r="AC40" s="47">
        <f>'歳出（性質別）'!O4</f>
        <v>6187099</v>
      </c>
      <c r="AD40" s="47">
        <f>'歳出（性質別）'!P4</f>
        <v>5996017</v>
      </c>
      <c r="AE40" s="47">
        <f>'歳出（性質別）'!Q4</f>
        <v>9350052</v>
      </c>
    </row>
    <row r="41" spans="16:31" ht="13.5">
      <c r="P41" t="s">
        <v>156</v>
      </c>
      <c r="Q41">
        <f>'歳出（性質別）'!B6</f>
        <v>1378890</v>
      </c>
      <c r="R41" s="47">
        <f>'歳出（性質別）'!D6</f>
        <v>1524519</v>
      </c>
      <c r="S41" s="47">
        <f>'歳出（性質別）'!E6</f>
        <v>1689915</v>
      </c>
      <c r="T41" s="47">
        <f>'歳出（性質別）'!F6</f>
        <v>1886969</v>
      </c>
      <c r="U41" s="47">
        <f>'歳出（性質別）'!G6</f>
        <v>1912550</v>
      </c>
      <c r="V41" s="47">
        <f>'歳出（性質別）'!H6</f>
        <v>1996054</v>
      </c>
      <c r="W41" s="47">
        <f>'歳出（性質別）'!I6</f>
        <v>2119127</v>
      </c>
      <c r="X41" s="47">
        <f>'歳出（性質別）'!J6</f>
        <v>2229416</v>
      </c>
      <c r="Y41" s="47">
        <f>'歳出（性質別）'!K6</f>
        <v>2455441</v>
      </c>
      <c r="Z41" s="47">
        <f>'歳出（性質別）'!L6</f>
        <v>2684518</v>
      </c>
      <c r="AA41" s="47">
        <f>'歳出（性質別）'!M6</f>
        <v>2259664</v>
      </c>
      <c r="AB41" s="47">
        <f>'歳出（性質別）'!N6</f>
        <v>2516258</v>
      </c>
      <c r="AC41" s="47">
        <f>'歳出（性質別）'!O6</f>
        <v>2867991</v>
      </c>
      <c r="AD41" s="47">
        <f>'歳出（性質別）'!P6</f>
        <v>3095004</v>
      </c>
      <c r="AE41" s="47">
        <f>'歳出（性質別）'!Q6</f>
        <v>4045860</v>
      </c>
    </row>
    <row r="42" spans="16:31" ht="13.5">
      <c r="P42" t="s">
        <v>157</v>
      </c>
      <c r="Q42">
        <f>'歳出（性質別）'!B7</f>
        <v>2214395</v>
      </c>
      <c r="R42" s="47">
        <f>'歳出（性質別）'!D7</f>
        <v>2416460</v>
      </c>
      <c r="S42" s="47">
        <f>'歳出（性質別）'!E7</f>
        <v>2567634</v>
      </c>
      <c r="T42" s="47">
        <f>'歳出（性質別）'!F7</f>
        <v>2715627</v>
      </c>
      <c r="U42" s="47">
        <f>'歳出（性質別）'!G7</f>
        <v>2759914</v>
      </c>
      <c r="V42" s="47">
        <f>'歳出（性質別）'!H7</f>
        <v>2852843</v>
      </c>
      <c r="W42" s="47">
        <f>'歳出（性質別）'!I7</f>
        <v>2942444</v>
      </c>
      <c r="X42" s="47">
        <f>'歳出（性質別）'!J7</f>
        <v>2961859</v>
      </c>
      <c r="Y42" s="47">
        <f>'歳出（性質別）'!K7</f>
        <v>3016661</v>
      </c>
      <c r="Z42" s="47">
        <f>'歳出（性質別）'!L7</f>
        <v>3137157</v>
      </c>
      <c r="AA42" s="47">
        <f>'歳出（性質別）'!M7</f>
        <v>2768720</v>
      </c>
      <c r="AB42" s="47">
        <f>'歳出（性質別）'!N7</f>
        <v>2885311</v>
      </c>
      <c r="AC42" s="47">
        <f>'歳出（性質別）'!O7</f>
        <v>3045063</v>
      </c>
      <c r="AD42" s="47">
        <f>'歳出（性質別）'!P7</f>
        <v>3039340</v>
      </c>
      <c r="AE42" s="47">
        <f>'歳出（性質別）'!Q7</f>
        <v>4975561</v>
      </c>
    </row>
    <row r="43" spans="16:31" ht="13.5">
      <c r="P43" t="s">
        <v>158</v>
      </c>
      <c r="Q43">
        <f>'歳出（性質別）'!B10</f>
        <v>1717983</v>
      </c>
      <c r="R43" s="47">
        <f>'歳出（性質別）'!D10</f>
        <v>1813439</v>
      </c>
      <c r="S43" s="47">
        <f>'歳出（性質別）'!E10</f>
        <v>2015455</v>
      </c>
      <c r="T43" s="47">
        <f>'歳出（性質別）'!F10</f>
        <v>1993904</v>
      </c>
      <c r="U43" s="47">
        <f>'歳出（性質別）'!G10</f>
        <v>1943183</v>
      </c>
      <c r="V43" s="47">
        <f>'歳出（性質別）'!H10</f>
        <v>2156719</v>
      </c>
      <c r="W43" s="47">
        <f>'歳出（性質別）'!I10</f>
        <v>2202209</v>
      </c>
      <c r="X43" s="47">
        <f>'歳出（性質別）'!J10</f>
        <v>2148943</v>
      </c>
      <c r="Y43" s="47">
        <f>'歳出（性質別）'!K10</f>
        <v>2198920</v>
      </c>
      <c r="Z43" s="47">
        <f>'歳出（性質別）'!L10</f>
        <v>2225235</v>
      </c>
      <c r="AA43" s="47">
        <f>'歳出（性質別）'!M10</f>
        <v>2457378</v>
      </c>
      <c r="AB43" s="47">
        <f>'歳出（性質別）'!N10</f>
        <v>2558501</v>
      </c>
      <c r="AC43" s="47">
        <f>'歳出（性質別）'!O10</f>
        <v>2707221</v>
      </c>
      <c r="AD43" s="47">
        <f>'歳出（性質別）'!P10</f>
        <v>3287894</v>
      </c>
      <c r="AE43" s="47">
        <f>'歳出（性質別）'!Q10</f>
        <v>4888080</v>
      </c>
    </row>
    <row r="44" spans="16:31" ht="13.5">
      <c r="P44" t="s">
        <v>159</v>
      </c>
      <c r="Q44">
        <f>'歳出（性質別）'!B11</f>
        <v>289027</v>
      </c>
      <c r="R44" s="47">
        <f>'歳出（性質別）'!D11</f>
        <v>341646</v>
      </c>
      <c r="S44" s="47">
        <f>'歳出（性質別）'!E11</f>
        <v>325750</v>
      </c>
      <c r="T44" s="47">
        <f>'歳出（性質別）'!F11</f>
        <v>388148</v>
      </c>
      <c r="U44" s="47">
        <f>'歳出（性質別）'!G11</f>
        <v>370440</v>
      </c>
      <c r="V44" s="47">
        <f>'歳出（性質別）'!H11</f>
        <v>415146</v>
      </c>
      <c r="W44" s="47">
        <f>'歳出（性質別）'!I11</f>
        <v>375970</v>
      </c>
      <c r="X44" s="47">
        <f>'歳出（性質別）'!J11</f>
        <v>361615</v>
      </c>
      <c r="Y44" s="47">
        <f>'歳出（性質別）'!K11</f>
        <v>358392</v>
      </c>
      <c r="Z44" s="47">
        <f>'歳出（性質別）'!L11</f>
        <v>452764</v>
      </c>
      <c r="AA44" s="47">
        <f>'歳出（性質別）'!M11</f>
        <v>691195</v>
      </c>
      <c r="AB44" s="47">
        <f>'歳出（性質別）'!N11</f>
        <v>387822</v>
      </c>
      <c r="AC44" s="47">
        <f>'歳出（性質別）'!O11</f>
        <v>332429</v>
      </c>
      <c r="AD44" s="47">
        <f>'歳出（性質別）'!P11</f>
        <v>284140</v>
      </c>
      <c r="AE44" s="47">
        <f>'歳出（性質別）'!Q11</f>
        <v>455157</v>
      </c>
    </row>
    <row r="45" spans="16:31" ht="13.5">
      <c r="P45" t="s">
        <v>160</v>
      </c>
      <c r="Q45">
        <f>'歳出（性質別）'!B16</f>
        <v>1242640</v>
      </c>
      <c r="R45" s="47">
        <f>'歳出（性質別）'!D16</f>
        <v>1343009</v>
      </c>
      <c r="S45" s="47">
        <f>'歳出（性質別）'!E16</f>
        <v>1511712</v>
      </c>
      <c r="T45" s="47">
        <f>'歳出（性質別）'!F16</f>
        <v>2085846</v>
      </c>
      <c r="U45" s="47">
        <f>'歳出（性質別）'!G16</f>
        <v>2282664</v>
      </c>
      <c r="V45" s="47">
        <f>'歳出（性質別）'!H16</f>
        <v>2029359</v>
      </c>
      <c r="W45" s="47">
        <f>'歳出（性質別）'!I16</f>
        <v>1467582</v>
      </c>
      <c r="X45" s="47">
        <f>'歳出（性質別）'!J16</f>
        <v>1332885</v>
      </c>
      <c r="Y45" s="47">
        <f>'歳出（性質別）'!K16</f>
        <v>1478523</v>
      </c>
      <c r="Z45" s="47">
        <f>'歳出（性質別）'!L16</f>
        <v>1355607</v>
      </c>
      <c r="AA45" s="47">
        <f>'歳出（性質別）'!M16</f>
        <v>974642</v>
      </c>
      <c r="AB45" s="47">
        <f>'歳出（性質別）'!N16</f>
        <v>1143140</v>
      </c>
      <c r="AC45" s="47">
        <f>'歳出（性質別）'!O16</f>
        <v>1169669</v>
      </c>
      <c r="AD45" s="47">
        <f>'歳出（性質別）'!P16</f>
        <v>1058113</v>
      </c>
      <c r="AE45" s="47">
        <f>'歳出（性質別）'!Q16</f>
        <v>830179</v>
      </c>
    </row>
    <row r="46" spans="16:31" ht="13.5">
      <c r="P46" t="s">
        <v>162</v>
      </c>
      <c r="Q46">
        <f>'歳出（性質別）'!B18</f>
        <v>6550701</v>
      </c>
      <c r="R46" s="47">
        <f>'歳出（性質別）'!D18</f>
        <v>5909638</v>
      </c>
      <c r="S46" s="47">
        <f>'歳出（性質別）'!E18</f>
        <v>6644283</v>
      </c>
      <c r="T46" s="47">
        <f>'歳出（性質別）'!F18</f>
        <v>5457282</v>
      </c>
      <c r="U46" s="47">
        <f>'歳出（性質別）'!G18</f>
        <v>6681712</v>
      </c>
      <c r="V46" s="47">
        <f>'歳出（性質別）'!H18</f>
        <v>5476847</v>
      </c>
      <c r="W46" s="47">
        <f>'歳出（性質別）'!I18</f>
        <v>4781755</v>
      </c>
      <c r="X46" s="47">
        <f>'歳出（性質別）'!J18</f>
        <v>4859667</v>
      </c>
      <c r="Y46" s="47">
        <f>'歳出（性質別）'!K18</f>
        <v>5300645</v>
      </c>
      <c r="Z46" s="47">
        <f>'歳出（性質別）'!L18</f>
        <v>5729463</v>
      </c>
      <c r="AA46" s="47">
        <f>'歳出（性質別）'!M18</f>
        <v>4258799</v>
      </c>
      <c r="AB46" s="47">
        <f>'歳出（性質別）'!N18</f>
        <v>4971548</v>
      </c>
      <c r="AC46" s="47">
        <f>'歳出（性質別）'!O18</f>
        <v>4980042</v>
      </c>
      <c r="AD46" s="47">
        <f>'歳出（性質別）'!P18</f>
        <v>4747272</v>
      </c>
      <c r="AE46" s="47">
        <f>'歳出（性質別）'!Q18</f>
        <v>7426690</v>
      </c>
    </row>
    <row r="47" spans="16:31" ht="13.5">
      <c r="P47" t="s">
        <v>161</v>
      </c>
      <c r="Q47">
        <f>'歳出（性質別）'!B23</f>
        <v>21753011</v>
      </c>
      <c r="R47" s="47">
        <f>'歳出（性質別）'!D23</f>
        <v>22262242</v>
      </c>
      <c r="S47" s="47">
        <f>'歳出（性質別）'!E23</f>
        <v>24174825</v>
      </c>
      <c r="T47" s="47">
        <f>'歳出（性質別）'!F23</f>
        <v>24121878</v>
      </c>
      <c r="U47" s="47">
        <f>'歳出（性質別）'!G23</f>
        <v>27184142</v>
      </c>
      <c r="V47" s="47">
        <f>'歳出（性質別）'!H23</f>
        <v>24477044</v>
      </c>
      <c r="W47" s="47">
        <f>'歳出（性質別）'!I23</f>
        <v>23558197</v>
      </c>
      <c r="X47" s="47">
        <f>'歳出（性質別）'!J23</f>
        <v>24251423</v>
      </c>
      <c r="Y47" s="47">
        <f>'歳出（性質別）'!K23</f>
        <v>24819283</v>
      </c>
      <c r="Z47" s="47">
        <f>'歳出（性質別）'!L23</f>
        <v>27024936</v>
      </c>
      <c r="AA47" s="47">
        <f>'歳出（性質別）'!M23</f>
        <v>24929510</v>
      </c>
      <c r="AB47" s="47">
        <f>'歳出（性質別）'!N23</f>
        <v>25624662</v>
      </c>
      <c r="AC47" s="47">
        <f>'歳出（性質別）'!O23</f>
        <v>26315710</v>
      </c>
      <c r="AD47" s="47">
        <f>'歳出（性質別）'!P23</f>
        <v>26497220</v>
      </c>
      <c r="AE47" s="47">
        <f>'歳出（性質別）'!Q23</f>
        <v>41303464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</row>
    <row r="55" spans="16:31" ht="13.5">
      <c r="P55" t="s">
        <v>163</v>
      </c>
      <c r="Q55">
        <f>'歳出（目的別）'!B5</f>
        <v>2705440</v>
      </c>
      <c r="R55" s="47">
        <f>'歳出（目的別）'!D5</f>
        <v>2570561</v>
      </c>
      <c r="S55" s="47">
        <f>'歳出（目的別）'!E5</f>
        <v>2537432</v>
      </c>
      <c r="T55" s="47">
        <f>'歳出（目的別）'!F5</f>
        <v>2519437</v>
      </c>
      <c r="U55" s="47">
        <f>'歳出（目的別）'!G5</f>
        <v>2202102</v>
      </c>
      <c r="V55" s="47">
        <f>'歳出（目的別）'!H5</f>
        <v>2391255</v>
      </c>
      <c r="W55" s="47">
        <f>'歳出（目的別）'!I5</f>
        <v>2336495</v>
      </c>
      <c r="X55" s="47">
        <f>'歳出（目的別）'!J5</f>
        <v>2891551</v>
      </c>
      <c r="Y55" s="47">
        <f>'歳出（目的別）'!K5</f>
        <v>2679184</v>
      </c>
      <c r="Z55" s="47">
        <f>'歳出（目的別）'!L5</f>
        <v>3063435</v>
      </c>
      <c r="AA55" s="47">
        <f>'歳出（目的別）'!M5</f>
        <v>3724211</v>
      </c>
      <c r="AB55" s="47">
        <f>'歳出（目的別）'!N5</f>
        <v>2966713</v>
      </c>
      <c r="AC55" s="47">
        <f>'歳出（目的別）'!O5</f>
        <v>2925267</v>
      </c>
      <c r="AD55" s="47">
        <f>'歳出（目的別）'!P5</f>
        <v>2988500</v>
      </c>
      <c r="AE55" s="47">
        <f>'歳出（目的別）'!Q5</f>
        <v>6765317</v>
      </c>
    </row>
    <row r="56" spans="16:31" ht="13.5">
      <c r="P56" t="s">
        <v>164</v>
      </c>
      <c r="Q56">
        <f>'歳出（目的別）'!B6</f>
        <v>2972149</v>
      </c>
      <c r="R56" s="47">
        <f>'歳出（目的別）'!D6</f>
        <v>3433468</v>
      </c>
      <c r="S56" s="47">
        <f>'歳出（目的別）'!E6</f>
        <v>3974646</v>
      </c>
      <c r="T56" s="47">
        <f>'歳出（目的別）'!F6</f>
        <v>4220053</v>
      </c>
      <c r="U56" s="47">
        <f>'歳出（目的別）'!G6</f>
        <v>4461051</v>
      </c>
      <c r="V56" s="47">
        <f>'歳出（目的別）'!H6</f>
        <v>4377094</v>
      </c>
      <c r="W56" s="47">
        <f>'歳出（目的別）'!I6</f>
        <v>4570398</v>
      </c>
      <c r="X56" s="47">
        <f>'歳出（目的別）'!J6</f>
        <v>5142414</v>
      </c>
      <c r="Y56" s="47">
        <f>'歳出（目的別）'!K6</f>
        <v>5993421</v>
      </c>
      <c r="Z56" s="47">
        <f>'歳出（目的別）'!L6</f>
        <v>7878002</v>
      </c>
      <c r="AA56" s="47">
        <f>'歳出（目的別）'!M6</f>
        <v>5645794</v>
      </c>
      <c r="AB56" s="47">
        <f>'歳出（目的別）'!N6</f>
        <v>6245686</v>
      </c>
      <c r="AC56" s="47">
        <f>'歳出（目的別）'!O6</f>
        <v>6258161</v>
      </c>
      <c r="AD56" s="47">
        <f>'歳出（目的別）'!P6</f>
        <v>6317441</v>
      </c>
      <c r="AE56" s="47">
        <f>'歳出（目的別）'!Q6</f>
        <v>9833572</v>
      </c>
    </row>
    <row r="57" spans="16:31" ht="13.5">
      <c r="P57" t="s">
        <v>165</v>
      </c>
      <c r="Q57">
        <f>'歳出（目的別）'!B7</f>
        <v>1499974</v>
      </c>
      <c r="R57" s="47">
        <f>'歳出（目的別）'!D7</f>
        <v>1462236</v>
      </c>
      <c r="S57" s="47">
        <f>'歳出（目的別）'!E7</f>
        <v>1449965</v>
      </c>
      <c r="T57" s="47">
        <f>'歳出（目的別）'!F7</f>
        <v>1460769</v>
      </c>
      <c r="U57" s="47">
        <f>'歳出（目的別）'!G7</f>
        <v>1777233</v>
      </c>
      <c r="V57" s="47">
        <f>'歳出（目的別）'!H7</f>
        <v>2019898</v>
      </c>
      <c r="W57" s="47">
        <f>'歳出（目的別）'!I7</f>
        <v>1708713</v>
      </c>
      <c r="X57" s="47">
        <f>'歳出（目的別）'!J7</f>
        <v>1716619</v>
      </c>
      <c r="Y57" s="47">
        <f>'歳出（目的別）'!K7</f>
        <v>1705588</v>
      </c>
      <c r="Z57" s="47">
        <f>'歳出（目的別）'!L7</f>
        <v>1687607</v>
      </c>
      <c r="AA57" s="47">
        <f>'歳出（目的別）'!M7</f>
        <v>2099712</v>
      </c>
      <c r="AB57" s="47">
        <f>'歳出（目的別）'!N7</f>
        <v>1766289</v>
      </c>
      <c r="AC57" s="47">
        <f>'歳出（目的別）'!O7</f>
        <v>2248653</v>
      </c>
      <c r="AD57" s="47">
        <f>'歳出（目的別）'!P7</f>
        <v>3992489</v>
      </c>
      <c r="AE57" s="47">
        <f>'歳出（目的別）'!Q7</f>
        <v>6562603</v>
      </c>
    </row>
    <row r="58" spans="16:31" ht="13.5">
      <c r="P58" t="s">
        <v>179</v>
      </c>
      <c r="Q58">
        <f>'歳出（目的別）'!B9</f>
        <v>662246</v>
      </c>
      <c r="R58" s="47">
        <f>'歳出（目的別）'!D9</f>
        <v>592104</v>
      </c>
      <c r="S58" s="47">
        <f>'歳出（目的別）'!E9</f>
        <v>509621</v>
      </c>
      <c r="T58" s="47">
        <f>'歳出（目的別）'!F9</f>
        <v>600365</v>
      </c>
      <c r="U58" s="47">
        <f>'歳出（目的別）'!G9</f>
        <v>653026</v>
      </c>
      <c r="V58" s="47">
        <f>'歳出（目的別）'!H9</f>
        <v>682755</v>
      </c>
      <c r="W58" s="47">
        <f>'歳出（目的別）'!I9</f>
        <v>616892</v>
      </c>
      <c r="X58" s="47">
        <f>'歳出（目的別）'!J9</f>
        <v>674048</v>
      </c>
      <c r="Y58" s="47">
        <f>'歳出（目的別）'!K9</f>
        <v>654798</v>
      </c>
      <c r="Z58" s="47">
        <f>'歳出（目的別）'!L9</f>
        <v>578459</v>
      </c>
      <c r="AA58" s="47">
        <f>'歳出（目的別）'!M9</f>
        <v>491387</v>
      </c>
      <c r="AB58" s="47">
        <f>'歳出（目的別）'!N9</f>
        <v>534892</v>
      </c>
      <c r="AC58" s="47">
        <f>'歳出（目的別）'!O9</f>
        <v>584683</v>
      </c>
      <c r="AD58" s="47">
        <f>'歳出（目的別）'!P9</f>
        <v>564101</v>
      </c>
      <c r="AE58" s="47">
        <f>'歳出（目的別）'!Q9</f>
        <v>1069014</v>
      </c>
    </row>
    <row r="59" spans="16:31" ht="13.5">
      <c r="P59" t="s">
        <v>166</v>
      </c>
      <c r="Q59">
        <f>'歳出（目的別）'!B10</f>
        <v>1138277</v>
      </c>
      <c r="R59" s="47">
        <f>'歳出（目的別）'!D10</f>
        <v>1403451</v>
      </c>
      <c r="S59" s="47">
        <f>'歳出（目的別）'!E10</f>
        <v>1508642</v>
      </c>
      <c r="T59" s="47">
        <f>'歳出（目的別）'!F10</f>
        <v>2085120</v>
      </c>
      <c r="U59" s="47">
        <f>'歳出（目的別）'!G10</f>
        <v>2384887</v>
      </c>
      <c r="V59" s="47">
        <f>'歳出（目的別）'!H10</f>
        <v>1999846</v>
      </c>
      <c r="W59" s="47">
        <f>'歳出（目的別）'!I10</f>
        <v>1517524</v>
      </c>
      <c r="X59" s="47">
        <f>'歳出（目的別）'!J10</f>
        <v>1354823</v>
      </c>
      <c r="Y59" s="47">
        <f>'歳出（目的別）'!K10</f>
        <v>1504152</v>
      </c>
      <c r="Z59" s="47">
        <f>'歳出（目的別）'!L10</f>
        <v>1275023</v>
      </c>
      <c r="AA59" s="47">
        <f>'歳出（目的別）'!M10</f>
        <v>1081048</v>
      </c>
      <c r="AB59" s="47">
        <f>'歳出（目的別）'!N10</f>
        <v>1185967</v>
      </c>
      <c r="AC59" s="47">
        <f>'歳出（目的別）'!O10</f>
        <v>1155512</v>
      </c>
      <c r="AD59" s="47">
        <f>'歳出（目的別）'!P10</f>
        <v>1175331</v>
      </c>
      <c r="AE59" s="47">
        <f>'歳出（目的別）'!Q10</f>
        <v>979245</v>
      </c>
    </row>
    <row r="60" spans="16:31" ht="13.5">
      <c r="P60" t="s">
        <v>167</v>
      </c>
      <c r="Q60">
        <f>'歳出（目的別）'!B11</f>
        <v>5130318</v>
      </c>
      <c r="R60" s="47">
        <f>'歳出（目的別）'!D11</f>
        <v>6363680</v>
      </c>
      <c r="S60" s="47">
        <f>'歳出（目的別）'!E11</f>
        <v>7050825</v>
      </c>
      <c r="T60" s="47">
        <f>'歳出（目的別）'!F11</f>
        <v>6078785</v>
      </c>
      <c r="U60" s="47">
        <f>'歳出（目的別）'!G11</f>
        <v>7839519</v>
      </c>
      <c r="V60" s="47">
        <f>'歳出（目的別）'!H11</f>
        <v>5303425</v>
      </c>
      <c r="W60" s="47">
        <f>'歳出（目的別）'!I11</f>
        <v>5403878</v>
      </c>
      <c r="X60" s="47">
        <f>'歳出（目的別）'!J11</f>
        <v>5101506</v>
      </c>
      <c r="Y60" s="47">
        <f>'歳出（目的別）'!K11</f>
        <v>4725011</v>
      </c>
      <c r="Z60" s="47">
        <f>'歳出（目的別）'!L11</f>
        <v>4787826</v>
      </c>
      <c r="AA60" s="47">
        <f>'歳出（目的別）'!M11</f>
        <v>4569150</v>
      </c>
      <c r="AB60" s="47">
        <f>'歳出（目的別）'!N11</f>
        <v>5635796</v>
      </c>
      <c r="AC60" s="47">
        <f>'歳出（目的別）'!O11</f>
        <v>5311997</v>
      </c>
      <c r="AD60" s="47">
        <f>'歳出（目的別）'!P11</f>
        <v>4336307</v>
      </c>
      <c r="AE60" s="47">
        <f>'歳出（目的別）'!Q11</f>
        <v>4816494</v>
      </c>
    </row>
    <row r="61" spans="16:31" ht="13.5">
      <c r="P61" t="s">
        <v>168</v>
      </c>
      <c r="Q61">
        <f>'歳出（目的別）'!B13</f>
        <v>2622566</v>
      </c>
      <c r="R61" s="47">
        <f>'歳出（目的別）'!D13</f>
        <v>2782295</v>
      </c>
      <c r="S61" s="47">
        <f>'歳出（目的別）'!E13</f>
        <v>3215090</v>
      </c>
      <c r="T61" s="47">
        <f>'歳出（目的別）'!F13</f>
        <v>3092702</v>
      </c>
      <c r="U61" s="47">
        <f>'歳出（目的別）'!G13</f>
        <v>3784513</v>
      </c>
      <c r="V61" s="47">
        <f>'歳出（目的別）'!H13</f>
        <v>3396881</v>
      </c>
      <c r="W61" s="47">
        <f>'歳出（目的別）'!I13</f>
        <v>3059119</v>
      </c>
      <c r="X61" s="47">
        <f>'歳出（目的別）'!J13</f>
        <v>3014296</v>
      </c>
      <c r="Y61" s="47">
        <f>'歳出（目的別）'!K13</f>
        <v>3097767</v>
      </c>
      <c r="Z61" s="47">
        <f>'歳出（目的別）'!L13</f>
        <v>3123559</v>
      </c>
      <c r="AA61" s="47">
        <f>'歳出（目的別）'!M13</f>
        <v>3162783</v>
      </c>
      <c r="AB61" s="47">
        <f>'歳出（目的別）'!N13</f>
        <v>2949242</v>
      </c>
      <c r="AC61" s="47">
        <f>'歳出（目的別）'!O13</f>
        <v>3276720</v>
      </c>
      <c r="AD61" s="47">
        <f>'歳出（目的別）'!P13</f>
        <v>2669868</v>
      </c>
      <c r="AE61" s="47">
        <f>'歳出（目的別）'!Q13</f>
        <v>4250514</v>
      </c>
    </row>
    <row r="62" spans="16:31" ht="13.5">
      <c r="P62" t="s">
        <v>169</v>
      </c>
      <c r="Q62">
        <f>'歳出（目的別）'!B15</f>
        <v>2124686</v>
      </c>
      <c r="R62" s="47">
        <f>'歳出（目的別）'!D15</f>
        <v>2416517</v>
      </c>
      <c r="S62" s="47">
        <f>'歳出（目的別）'!E15</f>
        <v>2567831</v>
      </c>
      <c r="T62" s="47">
        <f>'歳出（目的別）'!F15</f>
        <v>2715819</v>
      </c>
      <c r="U62" s="47">
        <f>'歳出（目的別）'!G15</f>
        <v>2760401</v>
      </c>
      <c r="V62" s="47">
        <f>'歳出（目的別）'!H15</f>
        <v>2853026</v>
      </c>
      <c r="W62" s="47">
        <f>'歳出（目的別）'!I15</f>
        <v>2942479</v>
      </c>
      <c r="X62" s="47">
        <f>'歳出（目的別）'!J15</f>
        <v>2961996</v>
      </c>
      <c r="Y62" s="47">
        <f>'歳出（目的別）'!K15</f>
        <v>3017046</v>
      </c>
      <c r="Z62" s="47">
        <f>'歳出（目的別）'!L15</f>
        <v>3137157</v>
      </c>
      <c r="AA62" s="47">
        <f>'歳出（目的別）'!M15</f>
        <v>2768720</v>
      </c>
      <c r="AB62" s="47">
        <f>'歳出（目的別）'!N15</f>
        <v>2885311</v>
      </c>
      <c r="AC62" s="47">
        <f>'歳出（目的別）'!O15</f>
        <v>3045063</v>
      </c>
      <c r="AD62" s="47">
        <f>'歳出（目的別）'!P15</f>
        <v>3039340</v>
      </c>
      <c r="AE62" s="47">
        <f>'歳出（目的別）'!Q15</f>
        <v>4975589</v>
      </c>
    </row>
    <row r="63" spans="16:31" ht="13.5">
      <c r="P63" t="s">
        <v>170</v>
      </c>
      <c r="Q63">
        <f>'歳出（目的別）'!B19</f>
        <v>19869862</v>
      </c>
      <c r="R63" s="47">
        <f>'歳出（目的別）'!D19</f>
        <v>22262242</v>
      </c>
      <c r="S63" s="47">
        <f>'歳出（目的別）'!E19</f>
        <v>24174392</v>
      </c>
      <c r="T63" s="47">
        <f>'歳出（目的別）'!F19</f>
        <v>24121878</v>
      </c>
      <c r="U63" s="47">
        <f>'歳出（目的別）'!G19</f>
        <v>27184278</v>
      </c>
      <c r="V63" s="47">
        <f>'歳出（目的別）'!H19</f>
        <v>24477044</v>
      </c>
      <c r="W63" s="47">
        <f>'歳出（目的別）'!I19</f>
        <v>23558197</v>
      </c>
      <c r="X63" s="47">
        <f>'歳出（目的別）'!J19</f>
        <v>24251423</v>
      </c>
      <c r="Y63" s="47">
        <f>'歳出（目的別）'!K19</f>
        <v>24819283</v>
      </c>
      <c r="Z63" s="47">
        <f>'歳出（目的別）'!L19</f>
        <v>27024576</v>
      </c>
      <c r="AA63" s="47">
        <f>'歳出（目的別）'!M19</f>
        <v>24929510</v>
      </c>
      <c r="AB63" s="47">
        <f>'歳出（目的別）'!N19</f>
        <v>25624662</v>
      </c>
      <c r="AC63" s="47">
        <f>'歳出（目的別）'!O19</f>
        <v>26315710</v>
      </c>
      <c r="AD63" s="47">
        <f>'歳出（目的別）'!P19</f>
        <v>26497220</v>
      </c>
      <c r="AE63" s="47">
        <f>'歳出（目的別）'!Q19</f>
        <v>41303465</v>
      </c>
    </row>
    <row r="77" spans="13:31" ht="13.5">
      <c r="M77" s="39" t="str">
        <f>'財政指標'!$Q$1</f>
        <v>佐野市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2573905</v>
      </c>
      <c r="R78" s="47">
        <f>'歳出（性質別）'!D19</f>
        <v>2514256</v>
      </c>
      <c r="S78" s="47">
        <f>'歳出（性質別）'!E19</f>
        <v>2519778</v>
      </c>
      <c r="T78" s="47">
        <f>'歳出（性質別）'!F19</f>
        <v>1492206</v>
      </c>
      <c r="U78" s="47">
        <f>'歳出（性質別）'!G19</f>
        <v>1881771</v>
      </c>
      <c r="V78" s="47">
        <f>'歳出（性質別）'!H19</f>
        <v>1555902</v>
      </c>
      <c r="W78" s="47">
        <f>'歳出（性質別）'!I19</f>
        <v>1585639</v>
      </c>
      <c r="X78" s="47">
        <f>'歳出（性質別）'!J19</f>
        <v>1430374</v>
      </c>
      <c r="Y78" s="47">
        <f>'歳出（性質別）'!K19</f>
        <v>1313485</v>
      </c>
      <c r="Z78" s="47">
        <f>'歳出（性質別）'!L19</f>
        <v>1515217</v>
      </c>
      <c r="AA78" s="47">
        <f>'歳出（性質別）'!M19</f>
        <v>970605</v>
      </c>
      <c r="AB78" s="47">
        <f>'歳出（性質別）'!N19</f>
        <v>1858683</v>
      </c>
      <c r="AC78" s="47">
        <f>'歳出（性質別）'!O19</f>
        <v>1247323</v>
      </c>
      <c r="AD78" s="47">
        <f>'歳出（性質別）'!P19</f>
        <v>524885</v>
      </c>
      <c r="AE78" s="47">
        <f>'歳出（性質別）'!Q19</f>
        <v>2579109</v>
      </c>
    </row>
    <row r="79" spans="16:31" ht="13.5">
      <c r="P79" t="s">
        <v>172</v>
      </c>
      <c r="Q79">
        <f>'歳出（性質別）'!B20</f>
        <v>3949546</v>
      </c>
      <c r="R79" s="47">
        <f>'歳出（性質別）'!D20</f>
        <v>3375398</v>
      </c>
      <c r="S79" s="47">
        <f>'歳出（性質別）'!E20</f>
        <v>3983172</v>
      </c>
      <c r="T79" s="47">
        <f>'歳出（性質別）'!F20</f>
        <v>3750543</v>
      </c>
      <c r="U79" s="47">
        <f>'歳出（性質別）'!G20</f>
        <v>4598914</v>
      </c>
      <c r="V79" s="47">
        <f>'歳出（性質別）'!H20</f>
        <v>3674580</v>
      </c>
      <c r="W79" s="47">
        <f>'歳出（性質別）'!I20</f>
        <v>3051947</v>
      </c>
      <c r="X79" s="47">
        <f>'歳出（性質別）'!J20</f>
        <v>3268266</v>
      </c>
      <c r="Y79" s="47">
        <f>'歳出（性質別）'!K20</f>
        <v>3852923</v>
      </c>
      <c r="Z79" s="47">
        <f>'歳出（性質別）'!L20</f>
        <v>4075702</v>
      </c>
      <c r="AA79" s="47">
        <f>'歳出（性質別）'!M20</f>
        <v>3155348</v>
      </c>
      <c r="AB79" s="47">
        <f>'歳出（性質別）'!N20</f>
        <v>3025754</v>
      </c>
      <c r="AC79" s="47">
        <f>'歳出（性質別）'!O20</f>
        <v>3616168</v>
      </c>
      <c r="AD79" s="47">
        <f>'歳出（性質別）'!P20</f>
        <v>4098894</v>
      </c>
      <c r="AE79" s="47">
        <f>'歳出（性質別）'!Q20</f>
        <v>4657991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19869862</v>
      </c>
      <c r="R94" s="47">
        <f>'財政指標'!E6</f>
        <v>22262242</v>
      </c>
      <c r="S94" s="47">
        <f>'財政指標'!F6</f>
        <v>24174392</v>
      </c>
      <c r="T94" s="47">
        <f>'財政指標'!G6</f>
        <v>24121878</v>
      </c>
      <c r="U94" s="47">
        <f>'財政指標'!H6</f>
        <v>27184278</v>
      </c>
      <c r="V94" s="47">
        <f>'財政指標'!I6</f>
        <v>24477044</v>
      </c>
      <c r="W94" s="47">
        <f>'財政指標'!J6</f>
        <v>23558197</v>
      </c>
      <c r="X94" s="47">
        <f>'財政指標'!K6</f>
        <v>24251423</v>
      </c>
      <c r="Y94" s="47">
        <f>'財政指標'!L6</f>
        <v>24819283</v>
      </c>
      <c r="Z94" s="47">
        <f>'財政指標'!M6</f>
        <v>27024936</v>
      </c>
      <c r="AA94" s="47">
        <f>'財政指標'!N6</f>
        <v>24929510</v>
      </c>
      <c r="AB94" s="47">
        <f>'財政指標'!O6</f>
        <v>25624662</v>
      </c>
      <c r="AC94" s="47">
        <f>'財政指標'!P6</f>
        <v>26315710</v>
      </c>
      <c r="AD94" s="47">
        <f>'財政指標'!Q6</f>
        <v>26497220</v>
      </c>
      <c r="AE94" s="47">
        <f>'財政指標'!R6</f>
        <v>41303462</v>
      </c>
    </row>
    <row r="95" spans="16:31" ht="13.5">
      <c r="P95" t="s">
        <v>154</v>
      </c>
      <c r="Q95">
        <f>'財政指標'!B29</f>
        <v>0</v>
      </c>
      <c r="R95" s="47">
        <f>'財政指標'!E29</f>
        <v>22834498</v>
      </c>
      <c r="S95" s="47">
        <f>'財政指標'!F29</f>
        <v>23496691</v>
      </c>
      <c r="T95" s="47">
        <f>'財政指標'!G29</f>
        <v>22390011</v>
      </c>
      <c r="U95" s="47">
        <f>'財政指標'!H29</f>
        <v>22322709</v>
      </c>
      <c r="V95" s="47">
        <f>'財政指標'!I29</f>
        <v>22818264</v>
      </c>
      <c r="W95" s="47">
        <f>'財政指標'!J29</f>
        <v>22970778</v>
      </c>
      <c r="X95" s="47">
        <f>'財政指標'!K29</f>
        <v>22716653</v>
      </c>
      <c r="Y95" s="47">
        <f>'財政指標'!L29</f>
        <v>22925512</v>
      </c>
      <c r="Z95" s="47">
        <f>'財政指標'!M29</f>
        <v>23248326</v>
      </c>
      <c r="AA95" s="47">
        <f>'財政指標'!N29</f>
        <v>22712326</v>
      </c>
      <c r="AB95" s="47">
        <f>'財政指標'!O29</f>
        <v>22780466</v>
      </c>
      <c r="AC95" s="47">
        <f>'財政指標'!P29</f>
        <v>23186950</v>
      </c>
      <c r="AD95" s="47">
        <f>'財政指標'!Q29</f>
        <v>25085493</v>
      </c>
      <c r="AE95" s="47">
        <f>'財政指標'!R29</f>
        <v>40621794</v>
      </c>
    </row>
  </sheetData>
  <sheetProtection/>
  <printOptions/>
  <pageMargins left="0.7874015748031497" right="0.7874015748031497" top="0.7874015748031497" bottom="0.7874015748031497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2007-02-19T13:17:51Z</cp:lastPrinted>
  <dcterms:created xsi:type="dcterms:W3CDTF">2002-01-04T12:12:41Z</dcterms:created>
  <dcterms:modified xsi:type="dcterms:W3CDTF">2007-09-25T06:22:45Z</dcterms:modified>
  <cp:category/>
  <cp:version/>
  <cp:contentType/>
  <cp:contentStatus/>
</cp:coreProperties>
</file>