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9）/"/>
    </mc:Choice>
  </mc:AlternateContent>
  <xr:revisionPtr revIDLastSave="7" documentId="10_ncr:8100000_{AACD98CD-D136-4019-B106-6CD200CE4D73}" xr6:coauthVersionLast="47" xr6:coauthVersionMax="47" xr10:uidLastSave="{CE919C48-18D2-4E1E-9CC2-6BDAE1465388}"/>
  <bookViews>
    <workbookView xWindow="6996" yWindow="468" windowWidth="15864" windowHeight="11340" tabRatio="601" xr2:uid="{00000000-000D-0000-FFFF-FFFF00000000}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グラフ!$A$1:$N$234</definedName>
    <definedName name="_xlnm.Print_Area" localSheetId="3">'歳出（性質別）'!$A$1:$AF$53</definedName>
    <definedName name="_xlnm.Print_Area" localSheetId="4">'歳出（目的別）'!$A$1:$AF$47</definedName>
    <definedName name="_xlnm.Print_Area" localSheetId="1">歳入!$A$1:$AF$74</definedName>
    <definedName name="_xlnm.Print_Area" localSheetId="0">財政指標!$A$1:$AG$39</definedName>
    <definedName name="_xlnm.Print_Area" localSheetId="2">税!$A$1:$AF$50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歳入!$A:$A</definedName>
    <definedName name="_xlnm.Print_Titles" localSheetId="0">財政指標!$A:$B</definedName>
    <definedName name="_xlnm.Print_Titles" localSheetId="2">税!$A:$A</definedName>
  </definedNames>
  <calcPr calcId="181029"/>
</workbook>
</file>

<file path=xl/calcChain.xml><?xml version="1.0" encoding="utf-8"?>
<calcChain xmlns="http://schemas.openxmlformats.org/spreadsheetml/2006/main">
  <c r="AE29" i="3" l="1"/>
  <c r="U29" i="3"/>
  <c r="K29" i="3"/>
  <c r="U1" i="3"/>
  <c r="AE29" i="5"/>
  <c r="U29" i="5"/>
  <c r="K29" i="5"/>
  <c r="U1" i="5"/>
  <c r="AE29" i="2"/>
  <c r="U29" i="2"/>
  <c r="K29" i="2"/>
  <c r="U1" i="2"/>
  <c r="AE38" i="1"/>
  <c r="U38" i="1"/>
  <c r="K38" i="1"/>
  <c r="U1" i="1"/>
  <c r="AT201" i="9"/>
  <c r="AT200" i="9"/>
  <c r="AT199" i="9"/>
  <c r="AT198" i="9"/>
  <c r="AT160" i="9"/>
  <c r="AT159" i="9"/>
  <c r="AT127" i="9"/>
  <c r="AT126" i="9"/>
  <c r="AT125" i="9"/>
  <c r="AT124" i="9"/>
  <c r="AT123" i="9"/>
  <c r="AT122" i="9"/>
  <c r="AT121" i="9"/>
  <c r="AT120" i="9"/>
  <c r="AT88" i="9"/>
  <c r="AT87" i="9"/>
  <c r="AT86" i="9"/>
  <c r="AT85" i="9"/>
  <c r="AT84" i="9"/>
  <c r="AT83" i="9"/>
  <c r="AT82" i="9"/>
  <c r="AT45" i="9"/>
  <c r="AT44" i="9"/>
  <c r="AT43" i="9"/>
  <c r="AT7" i="9"/>
  <c r="AT6" i="9"/>
  <c r="AT5" i="9"/>
  <c r="AT4" i="9"/>
  <c r="AT3" i="9"/>
  <c r="AT2" i="9"/>
  <c r="AF19" i="3"/>
  <c r="AF43" i="3" s="1"/>
  <c r="AF3" i="3"/>
  <c r="AF31" i="3" s="1"/>
  <c r="AF25" i="5"/>
  <c r="AF24" i="5"/>
  <c r="AF23" i="5"/>
  <c r="AF49" i="5" s="1"/>
  <c r="AF3" i="5"/>
  <c r="AF31" i="5" s="1"/>
  <c r="AF17" i="2"/>
  <c r="AF22" i="2" s="1"/>
  <c r="AT46" i="9" s="1"/>
  <c r="AF3" i="2"/>
  <c r="AF31" i="2" s="1"/>
  <c r="AF37" i="1"/>
  <c r="AF36" i="1"/>
  <c r="AF35" i="1"/>
  <c r="AF34" i="1"/>
  <c r="AF33" i="1"/>
  <c r="AF64" i="1" s="1"/>
  <c r="AF3" i="1"/>
  <c r="AF40" i="1" s="1"/>
  <c r="AG33" i="4"/>
  <c r="AG27" i="4"/>
  <c r="AG15" i="4"/>
  <c r="AT128" i="9" l="1"/>
  <c r="AT89" i="9"/>
  <c r="AT119" i="9"/>
  <c r="AT1" i="9"/>
  <c r="AT81" i="9"/>
  <c r="AT42" i="9"/>
  <c r="AT158" i="9"/>
  <c r="AF44" i="3"/>
  <c r="AF41" i="3"/>
  <c r="AF33" i="3"/>
  <c r="AF45" i="3"/>
  <c r="AF35" i="3"/>
  <c r="AF38" i="3"/>
  <c r="AF34" i="3"/>
  <c r="AF46" i="3"/>
  <c r="AF39" i="3"/>
  <c r="AF32" i="3"/>
  <c r="AF40" i="3"/>
  <c r="AF36" i="3"/>
  <c r="AF42" i="3"/>
  <c r="AF37" i="3"/>
  <c r="AF39" i="5"/>
  <c r="AF44" i="5"/>
  <c r="AF45" i="5"/>
  <c r="AF32" i="5"/>
  <c r="AF50" i="5"/>
  <c r="AF33" i="5"/>
  <c r="AF38" i="5"/>
  <c r="AF34" i="5"/>
  <c r="AF40" i="5"/>
  <c r="AF46" i="5"/>
  <c r="AF35" i="5"/>
  <c r="AF41" i="5"/>
  <c r="AF47" i="5"/>
  <c r="AF36" i="5"/>
  <c r="AF42" i="5"/>
  <c r="AF48" i="5"/>
  <c r="AF37" i="5"/>
  <c r="AF43" i="5"/>
  <c r="AF44" i="2"/>
  <c r="AF38" i="2"/>
  <c r="AF32" i="2"/>
  <c r="AF47" i="2"/>
  <c r="AF35" i="2"/>
  <c r="AF40" i="2"/>
  <c r="AF49" i="2"/>
  <c r="AF43" i="2"/>
  <c r="AF37" i="2"/>
  <c r="AF34" i="2"/>
  <c r="AF39" i="2"/>
  <c r="AF33" i="2"/>
  <c r="AF48" i="2"/>
  <c r="AF42" i="2"/>
  <c r="AF36" i="2"/>
  <c r="AF41" i="2"/>
  <c r="AF46" i="2"/>
  <c r="AF45" i="2"/>
  <c r="AF41" i="1"/>
  <c r="AF47" i="1"/>
  <c r="AF53" i="1"/>
  <c r="AF59" i="1"/>
  <c r="AF65" i="1"/>
  <c r="AF71" i="1"/>
  <c r="AF42" i="1"/>
  <c r="AF48" i="1"/>
  <c r="AF54" i="1"/>
  <c r="AF60" i="1"/>
  <c r="AF66" i="1"/>
  <c r="AF72" i="1"/>
  <c r="AF43" i="1"/>
  <c r="AF49" i="1"/>
  <c r="AF55" i="1"/>
  <c r="AF61" i="1"/>
  <c r="AF67" i="1"/>
  <c r="AF73" i="1"/>
  <c r="AF44" i="1"/>
  <c r="AF50" i="1"/>
  <c r="AF56" i="1"/>
  <c r="AF62" i="1"/>
  <c r="AF68" i="1"/>
  <c r="AF74" i="1"/>
  <c r="AF45" i="1"/>
  <c r="AF51" i="1"/>
  <c r="AF57" i="1"/>
  <c r="AF63" i="1"/>
  <c r="AF69" i="1"/>
  <c r="AF46" i="1"/>
  <c r="AF52" i="1"/>
  <c r="AF58" i="1"/>
  <c r="AF47" i="3" l="1"/>
  <c r="AF53" i="5"/>
  <c r="AF51" i="5"/>
  <c r="AF52" i="5"/>
  <c r="AF50" i="2"/>
  <c r="AF70" i="1"/>
  <c r="AS201" i="9" l="1"/>
  <c r="AS200" i="9"/>
  <c r="AS199" i="9"/>
  <c r="AS198" i="9"/>
  <c r="AS160" i="9"/>
  <c r="AS159" i="9"/>
  <c r="AS127" i="9"/>
  <c r="AS126" i="9"/>
  <c r="AS125" i="9"/>
  <c r="AS124" i="9"/>
  <c r="AS123" i="9"/>
  <c r="AS122" i="9"/>
  <c r="AS121" i="9"/>
  <c r="AS120" i="9"/>
  <c r="AS89" i="9"/>
  <c r="AS88" i="9"/>
  <c r="AS87" i="9"/>
  <c r="AS86" i="9"/>
  <c r="AS85" i="9"/>
  <c r="AS84" i="9"/>
  <c r="AS83" i="9"/>
  <c r="AS82" i="9"/>
  <c r="AS45" i="9"/>
  <c r="AS44" i="9"/>
  <c r="AS43" i="9"/>
  <c r="AS7" i="9"/>
  <c r="AS6" i="9"/>
  <c r="AS5" i="9"/>
  <c r="AS4" i="9"/>
  <c r="AS3" i="9"/>
  <c r="AS2" i="9"/>
  <c r="AE3" i="3"/>
  <c r="AE31" i="3" s="1"/>
  <c r="AE1" i="3"/>
  <c r="AE19" i="3"/>
  <c r="AE42" i="3" s="1"/>
  <c r="AE3" i="5"/>
  <c r="AS158" i="9" s="1"/>
  <c r="AE1" i="5"/>
  <c r="AE25" i="5"/>
  <c r="AE24" i="5"/>
  <c r="AE23" i="5"/>
  <c r="AE48" i="5" s="1"/>
  <c r="AE3" i="2"/>
  <c r="AS42" i="9" s="1"/>
  <c r="AE1" i="2"/>
  <c r="AE17" i="2"/>
  <c r="AE3" i="1"/>
  <c r="AE40" i="1" s="1"/>
  <c r="AE1" i="1"/>
  <c r="AE37" i="1"/>
  <c r="AE36" i="1"/>
  <c r="AE35" i="1"/>
  <c r="AE34" i="1"/>
  <c r="AE33" i="1"/>
  <c r="AE69" i="1" s="1"/>
  <c r="AF33" i="4"/>
  <c r="AF27" i="4"/>
  <c r="AF15" i="4"/>
  <c r="AS128" i="9" l="1"/>
  <c r="AE33" i="3"/>
  <c r="AE40" i="3"/>
  <c r="AS119" i="9"/>
  <c r="AE31" i="2"/>
  <c r="AE31" i="5"/>
  <c r="AS1" i="9"/>
  <c r="AS81" i="9"/>
  <c r="AE34" i="3"/>
  <c r="AE41" i="3"/>
  <c r="AE35" i="3"/>
  <c r="AE43" i="3"/>
  <c r="AE37" i="3"/>
  <c r="AE44" i="3"/>
  <c r="AE38" i="3"/>
  <c r="AE45" i="3"/>
  <c r="AE32" i="3"/>
  <c r="AE39" i="3"/>
  <c r="AE46" i="3"/>
  <c r="AE36" i="3"/>
  <c r="AE44" i="5"/>
  <c r="AE32" i="5"/>
  <c r="AE33" i="5"/>
  <c r="AE39" i="5"/>
  <c r="AE43" i="5"/>
  <c r="AE37" i="5"/>
  <c r="AE49" i="5"/>
  <c r="AE45" i="5"/>
  <c r="AE38" i="5"/>
  <c r="AE50" i="5"/>
  <c r="AE34" i="5"/>
  <c r="AE40" i="5"/>
  <c r="AE46" i="5"/>
  <c r="AE35" i="5"/>
  <c r="AE41" i="5"/>
  <c r="AE47" i="5"/>
  <c r="AE36" i="5"/>
  <c r="AE42" i="5"/>
  <c r="AE22" i="2"/>
  <c r="AS46" i="9" s="1"/>
  <c r="AE52" i="1"/>
  <c r="AE46" i="1"/>
  <c r="AE58" i="1"/>
  <c r="AE64" i="1"/>
  <c r="AE41" i="1"/>
  <c r="AE47" i="1"/>
  <c r="AE53" i="1"/>
  <c r="AE59" i="1"/>
  <c r="AE65" i="1"/>
  <c r="AE71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74" i="1"/>
  <c r="AE45" i="1"/>
  <c r="AE51" i="1"/>
  <c r="AE57" i="1"/>
  <c r="AE63" i="1"/>
  <c r="AR201" i="9"/>
  <c r="AR200" i="9"/>
  <c r="AR199" i="9"/>
  <c r="AR198" i="9"/>
  <c r="AR160" i="9"/>
  <c r="AR159" i="9"/>
  <c r="AR158" i="9"/>
  <c r="AR127" i="9"/>
  <c r="AR126" i="9"/>
  <c r="AR125" i="9"/>
  <c r="AR124" i="9"/>
  <c r="AR123" i="9"/>
  <c r="AR122" i="9"/>
  <c r="AR121" i="9"/>
  <c r="AR120" i="9"/>
  <c r="AR119" i="9"/>
  <c r="AR88" i="9"/>
  <c r="AR87" i="9"/>
  <c r="AR86" i="9"/>
  <c r="AR85" i="9"/>
  <c r="AR84" i="9"/>
  <c r="AR83" i="9"/>
  <c r="AR82" i="9"/>
  <c r="AR81" i="9"/>
  <c r="AR45" i="9"/>
  <c r="AR44" i="9"/>
  <c r="AR42" i="9"/>
  <c r="AR6" i="9"/>
  <c r="AR5" i="9"/>
  <c r="AR4" i="9"/>
  <c r="AR3" i="9"/>
  <c r="AR2" i="9"/>
  <c r="AR1" i="9"/>
  <c r="AD43" i="3"/>
  <c r="AD19" i="3"/>
  <c r="AD42" i="3" s="1"/>
  <c r="AD17" i="2"/>
  <c r="AD4" i="2"/>
  <c r="AR43" i="9" s="1"/>
  <c r="AD25" i="5"/>
  <c r="AD24" i="5"/>
  <c r="AD23" i="5"/>
  <c r="AD48" i="5" s="1"/>
  <c r="AD37" i="1"/>
  <c r="AD36" i="1"/>
  <c r="AD35" i="1"/>
  <c r="AD34" i="1"/>
  <c r="AD33" i="1"/>
  <c r="AD69" i="1" s="1"/>
  <c r="AE33" i="4"/>
  <c r="AD33" i="4"/>
  <c r="AC33" i="4"/>
  <c r="AE27" i="4"/>
  <c r="AE15" i="4"/>
  <c r="AR128" i="9" l="1"/>
  <c r="AD34" i="3"/>
  <c r="AE47" i="3"/>
  <c r="AD35" i="3"/>
  <c r="AD41" i="3"/>
  <c r="AE52" i="5"/>
  <c r="AE51" i="5"/>
  <c r="AR89" i="9"/>
  <c r="AE53" i="5"/>
  <c r="AE44" i="2"/>
  <c r="AE38" i="2"/>
  <c r="AE49" i="2"/>
  <c r="AE43" i="2"/>
  <c r="AE37" i="2"/>
  <c r="AE41" i="2"/>
  <c r="AE39" i="2"/>
  <c r="AE33" i="2"/>
  <c r="AE48" i="2"/>
  <c r="AE42" i="2"/>
  <c r="AE36" i="2"/>
  <c r="AE47" i="2"/>
  <c r="AE35" i="2"/>
  <c r="AE46" i="2"/>
  <c r="AE40" i="2"/>
  <c r="AE34" i="2"/>
  <c r="AE32" i="2"/>
  <c r="AE45" i="2"/>
  <c r="AR7" i="9"/>
  <c r="AE70" i="1"/>
  <c r="AD37" i="3"/>
  <c r="AD44" i="3"/>
  <c r="AD38" i="3"/>
  <c r="AD45" i="3"/>
  <c r="AD32" i="3"/>
  <c r="AD39" i="3"/>
  <c r="AD46" i="3"/>
  <c r="AD33" i="3"/>
  <c r="AD40" i="3"/>
  <c r="AD36" i="3"/>
  <c r="AD32" i="5"/>
  <c r="AD44" i="5"/>
  <c r="AD33" i="5"/>
  <c r="AD45" i="5"/>
  <c r="AD49" i="5"/>
  <c r="AD37" i="5"/>
  <c r="AD38" i="5"/>
  <c r="AD50" i="5"/>
  <c r="AD39" i="5"/>
  <c r="AD43" i="5"/>
  <c r="AD22" i="2"/>
  <c r="AD34" i="5"/>
  <c r="AD40" i="5"/>
  <c r="AD46" i="5"/>
  <c r="AD35" i="5"/>
  <c r="AD41" i="5"/>
  <c r="AD47" i="5"/>
  <c r="AD36" i="5"/>
  <c r="AD42" i="5"/>
  <c r="AD46" i="1"/>
  <c r="AD52" i="1"/>
  <c r="AD58" i="1"/>
  <c r="AD64" i="1"/>
  <c r="AD41" i="1"/>
  <c r="AD47" i="1"/>
  <c r="AD53" i="1"/>
  <c r="AD59" i="1"/>
  <c r="AD65" i="1"/>
  <c r="AD71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74" i="1"/>
  <c r="AD45" i="1"/>
  <c r="AD51" i="1"/>
  <c r="AD57" i="1"/>
  <c r="AD63" i="1"/>
  <c r="AD32" i="2" l="1"/>
  <c r="AR46" i="9"/>
  <c r="AE50" i="2"/>
  <c r="AD47" i="3"/>
  <c r="AD53" i="5"/>
  <c r="AD51" i="5"/>
  <c r="AD52" i="5"/>
  <c r="AD45" i="2"/>
  <c r="AD39" i="2"/>
  <c r="AD33" i="2"/>
  <c r="AD44" i="2"/>
  <c r="AD38" i="2"/>
  <c r="AD49" i="2"/>
  <c r="AD43" i="2"/>
  <c r="AD37" i="2"/>
  <c r="AD48" i="2"/>
  <c r="AD42" i="2"/>
  <c r="AD36" i="2"/>
  <c r="AD47" i="2"/>
  <c r="AD41" i="2"/>
  <c r="AD35" i="2"/>
  <c r="AD46" i="2"/>
  <c r="AD40" i="2"/>
  <c r="AD34" i="2"/>
  <c r="AD70" i="1"/>
  <c r="AD50" i="2" l="1"/>
  <c r="AQ201" i="9" l="1"/>
  <c r="AP201" i="9"/>
  <c r="AO201" i="9"/>
  <c r="AN201" i="9"/>
  <c r="AM201" i="9"/>
  <c r="AL201" i="9"/>
  <c r="AK201" i="9"/>
  <c r="AJ201" i="9"/>
  <c r="AI201" i="9"/>
  <c r="AH201" i="9"/>
  <c r="AG201" i="9"/>
  <c r="AF201" i="9"/>
  <c r="AE201" i="9"/>
  <c r="AD201" i="9"/>
  <c r="AC201" i="9"/>
  <c r="AB201" i="9"/>
  <c r="AA201" i="9"/>
  <c r="Z201" i="9"/>
  <c r="Y201" i="9"/>
  <c r="X201" i="9"/>
  <c r="W201" i="9"/>
  <c r="V201" i="9"/>
  <c r="U201" i="9"/>
  <c r="T201" i="9"/>
  <c r="S201" i="9"/>
  <c r="P201" i="9"/>
  <c r="R201" i="9"/>
  <c r="Q201" i="9"/>
  <c r="AQ200" i="9"/>
  <c r="AQ199" i="9"/>
  <c r="AQ198" i="9"/>
  <c r="AQ160" i="9"/>
  <c r="AQ159" i="9"/>
  <c r="AQ158" i="9"/>
  <c r="AQ127" i="9"/>
  <c r="AQ126" i="9"/>
  <c r="AQ125" i="9"/>
  <c r="AQ124" i="9"/>
  <c r="AQ123" i="9"/>
  <c r="AQ122" i="9"/>
  <c r="AQ121" i="9"/>
  <c r="AQ120" i="9"/>
  <c r="AQ119" i="9"/>
  <c r="AQ88" i="9"/>
  <c r="AQ87" i="9"/>
  <c r="AQ86" i="9"/>
  <c r="AQ85" i="9"/>
  <c r="AQ84" i="9"/>
  <c r="AQ83" i="9"/>
  <c r="AQ82" i="9"/>
  <c r="AQ81" i="9"/>
  <c r="AQ45" i="9"/>
  <c r="AQ44" i="9"/>
  <c r="AQ42" i="9"/>
  <c r="AQ6" i="9"/>
  <c r="AQ5" i="9"/>
  <c r="AQ4" i="9"/>
  <c r="AQ3" i="9"/>
  <c r="AQ2" i="9"/>
  <c r="AQ1" i="9"/>
  <c r="AC19" i="3" l="1"/>
  <c r="AC25" i="5"/>
  <c r="AC24" i="5"/>
  <c r="AC23" i="5"/>
  <c r="AC17" i="2"/>
  <c r="AC4" i="2"/>
  <c r="AQ43" i="9" s="1"/>
  <c r="AC37" i="1"/>
  <c r="AC36" i="1"/>
  <c r="AC35" i="1"/>
  <c r="AC34" i="1"/>
  <c r="AC33" i="1"/>
  <c r="AD27" i="4"/>
  <c r="AD15" i="4"/>
  <c r="AP200" i="9"/>
  <c r="AO200" i="9"/>
  <c r="AN200" i="9"/>
  <c r="AM200" i="9"/>
  <c r="AP199" i="9"/>
  <c r="AO199" i="9"/>
  <c r="AN199" i="9"/>
  <c r="AM199" i="9"/>
  <c r="AP198" i="9"/>
  <c r="AO198" i="9"/>
  <c r="AN198" i="9"/>
  <c r="AM198" i="9"/>
  <c r="AP160" i="9"/>
  <c r="AO160" i="9"/>
  <c r="AN160" i="9"/>
  <c r="AM160" i="9"/>
  <c r="AP159" i="9"/>
  <c r="AO159" i="9"/>
  <c r="AN159" i="9"/>
  <c r="AM159" i="9"/>
  <c r="AP158" i="9"/>
  <c r="AO158" i="9"/>
  <c r="AN158" i="9"/>
  <c r="AM158" i="9"/>
  <c r="AP127" i="9"/>
  <c r="AO127" i="9"/>
  <c r="AN127" i="9"/>
  <c r="AM127" i="9"/>
  <c r="AP126" i="9"/>
  <c r="AO126" i="9"/>
  <c r="AN126" i="9"/>
  <c r="AM126" i="9"/>
  <c r="AP125" i="9"/>
  <c r="AO125" i="9"/>
  <c r="AN125" i="9"/>
  <c r="AM125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120" i="9"/>
  <c r="AO120" i="9"/>
  <c r="AN120" i="9"/>
  <c r="AM120" i="9"/>
  <c r="AP119" i="9"/>
  <c r="AO119" i="9"/>
  <c r="AN119" i="9"/>
  <c r="AM119" i="9"/>
  <c r="AP88" i="9"/>
  <c r="AO88" i="9"/>
  <c r="AN88" i="9"/>
  <c r="AM88" i="9"/>
  <c r="AP87" i="9"/>
  <c r="AO87" i="9"/>
  <c r="AN87" i="9"/>
  <c r="AM87" i="9"/>
  <c r="AP86" i="9"/>
  <c r="AO86" i="9"/>
  <c r="AN8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45" i="9"/>
  <c r="AO45" i="9"/>
  <c r="AN45" i="9"/>
  <c r="AM45" i="9"/>
  <c r="AP44" i="9"/>
  <c r="AO44" i="9"/>
  <c r="AN44" i="9"/>
  <c r="AM44" i="9"/>
  <c r="AP42" i="9"/>
  <c r="AO42" i="9"/>
  <c r="AN42" i="9"/>
  <c r="AM42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AB23" i="5"/>
  <c r="AP89" i="9" s="1"/>
  <c r="AB24" i="5"/>
  <c r="AB4" i="2"/>
  <c r="AP43" i="9" s="1"/>
  <c r="AA4" i="2"/>
  <c r="AO43" i="9" s="1"/>
  <c r="Z4" i="2"/>
  <c r="AN43" i="9" s="1"/>
  <c r="X4" i="2"/>
  <c r="Y4" i="2"/>
  <c r="AM43" i="9" s="1"/>
  <c r="AC50" i="5" l="1"/>
  <c r="AQ89" i="9"/>
  <c r="AC68" i="1"/>
  <c r="AQ7" i="9"/>
  <c r="AC45" i="3"/>
  <c r="AQ128" i="9"/>
  <c r="AC32" i="3"/>
  <c r="AC34" i="3"/>
  <c r="AC36" i="3"/>
  <c r="AC38" i="3"/>
  <c r="AC40" i="3"/>
  <c r="AC42" i="3"/>
  <c r="AC44" i="3"/>
  <c r="AC46" i="3"/>
  <c r="AC33" i="3"/>
  <c r="AC35" i="3"/>
  <c r="AC37" i="3"/>
  <c r="AC39" i="3"/>
  <c r="AC41" i="3"/>
  <c r="AC43" i="3"/>
  <c r="AC33" i="5"/>
  <c r="AC37" i="5"/>
  <c r="AC41" i="5"/>
  <c r="AC45" i="5"/>
  <c r="AC49" i="5"/>
  <c r="AC35" i="5"/>
  <c r="AC39" i="5"/>
  <c r="AC43" i="5"/>
  <c r="AC47" i="5"/>
  <c r="AC32" i="5"/>
  <c r="AC34" i="5"/>
  <c r="AC36" i="5"/>
  <c r="AC38" i="5"/>
  <c r="AC40" i="5"/>
  <c r="AC42" i="5"/>
  <c r="AC44" i="5"/>
  <c r="AC46" i="5"/>
  <c r="AC53" i="5" s="1"/>
  <c r="AC48" i="5"/>
  <c r="AC22" i="2"/>
  <c r="AQ46" i="9" s="1"/>
  <c r="AC72" i="1"/>
  <c r="AC74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B19" i="3"/>
  <c r="AA19" i="3"/>
  <c r="Z19" i="3"/>
  <c r="Y19" i="3"/>
  <c r="AB25" i="5"/>
  <c r="AA25" i="5"/>
  <c r="Z25" i="5"/>
  <c r="Y25" i="5"/>
  <c r="AA24" i="5"/>
  <c r="Z24" i="5"/>
  <c r="Y24" i="5"/>
  <c r="AB50" i="5"/>
  <c r="AA23" i="5"/>
  <c r="Z23" i="5"/>
  <c r="Y23" i="5"/>
  <c r="AB17" i="2"/>
  <c r="AA17" i="2"/>
  <c r="Z17" i="2"/>
  <c r="Y17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A33" i="1"/>
  <c r="Z33" i="1"/>
  <c r="Y33" i="1"/>
  <c r="AC27" i="4"/>
  <c r="AC15" i="4"/>
  <c r="AB33" i="4"/>
  <c r="Z33" i="4"/>
  <c r="AB27" i="4"/>
  <c r="AA27" i="4"/>
  <c r="Z27" i="4"/>
  <c r="AB15" i="4"/>
  <c r="AA15" i="4"/>
  <c r="Z15" i="4"/>
  <c r="AL200" i="9"/>
  <c r="AK200" i="9"/>
  <c r="AL199" i="9"/>
  <c r="AK199" i="9"/>
  <c r="AL198" i="9"/>
  <c r="AK198" i="9"/>
  <c r="AL160" i="9"/>
  <c r="AK160" i="9"/>
  <c r="AL159" i="9"/>
  <c r="AK159" i="9"/>
  <c r="AL158" i="9"/>
  <c r="AK158" i="9"/>
  <c r="AL127" i="9"/>
  <c r="AK127" i="9"/>
  <c r="AL126" i="9"/>
  <c r="AK126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119" i="9"/>
  <c r="AK119" i="9"/>
  <c r="AL88" i="9"/>
  <c r="AK88" i="9"/>
  <c r="AL87" i="9"/>
  <c r="AK8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45" i="9"/>
  <c r="AK45" i="9"/>
  <c r="AL44" i="9"/>
  <c r="AK44" i="9"/>
  <c r="AL43" i="9"/>
  <c r="AK43" i="9"/>
  <c r="AL42" i="9"/>
  <c r="AK42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X19" i="3"/>
  <c r="AL128" i="9" s="1"/>
  <c r="W19" i="3"/>
  <c r="W40" i="3" s="1"/>
  <c r="X25" i="5"/>
  <c r="W25" i="5"/>
  <c r="X24" i="5"/>
  <c r="W24" i="5"/>
  <c r="X23" i="5"/>
  <c r="AL89" i="9" s="1"/>
  <c r="W23" i="5"/>
  <c r="W34" i="5" s="1"/>
  <c r="X17" i="2"/>
  <c r="X22" i="2" s="1"/>
  <c r="AL46" i="9" s="1"/>
  <c r="W17" i="2"/>
  <c r="W22" i="2" s="1"/>
  <c r="W48" i="2" s="1"/>
  <c r="X37" i="1"/>
  <c r="W37" i="1"/>
  <c r="X36" i="1"/>
  <c r="X73" i="1" s="1"/>
  <c r="W36" i="1"/>
  <c r="X35" i="1"/>
  <c r="W35" i="1"/>
  <c r="X34" i="1"/>
  <c r="W34" i="1"/>
  <c r="W33" i="1"/>
  <c r="W41" i="1" s="1"/>
  <c r="Y33" i="4"/>
  <c r="X33" i="4"/>
  <c r="Y27" i="4"/>
  <c r="X27" i="4"/>
  <c r="Y15" i="4"/>
  <c r="X15" i="4"/>
  <c r="AJ200" i="9"/>
  <c r="AJ199" i="9"/>
  <c r="AJ198" i="9"/>
  <c r="AJ160" i="9"/>
  <c r="AJ159" i="9"/>
  <c r="AJ158" i="9"/>
  <c r="AJ127" i="9"/>
  <c r="AJ126" i="9"/>
  <c r="AJ125" i="9"/>
  <c r="AJ124" i="9"/>
  <c r="AJ123" i="9"/>
  <c r="AJ122" i="9"/>
  <c r="AJ121" i="9"/>
  <c r="AJ120" i="9"/>
  <c r="AJ119" i="9"/>
  <c r="AJ88" i="9"/>
  <c r="AJ87" i="9"/>
  <c r="AJ86" i="9"/>
  <c r="AJ85" i="9"/>
  <c r="AJ84" i="9"/>
  <c r="AJ83" i="9"/>
  <c r="AJ82" i="9"/>
  <c r="AJ81" i="9"/>
  <c r="AJ45" i="9"/>
  <c r="AJ44" i="9"/>
  <c r="AJ43" i="9"/>
  <c r="AJ42" i="9"/>
  <c r="AJ6" i="9"/>
  <c r="AJ5" i="9"/>
  <c r="AJ4" i="9"/>
  <c r="AJ3" i="9"/>
  <c r="AJ2" i="9"/>
  <c r="AJ1" i="9"/>
  <c r="V19" i="3"/>
  <c r="V25" i="5"/>
  <c r="V24" i="5"/>
  <c r="V23" i="5"/>
  <c r="V48" i="5" s="1"/>
  <c r="V17" i="2"/>
  <c r="V37" i="1"/>
  <c r="V36" i="1"/>
  <c r="V35" i="1"/>
  <c r="V34" i="1"/>
  <c r="V33" i="1"/>
  <c r="V44" i="1" s="1"/>
  <c r="W33" i="4"/>
  <c r="W27" i="4"/>
  <c r="W15" i="4"/>
  <c r="AI200" i="9"/>
  <c r="AI199" i="9"/>
  <c r="AI198" i="9"/>
  <c r="AI160" i="9"/>
  <c r="AI159" i="9"/>
  <c r="AI158" i="9"/>
  <c r="AI127" i="9"/>
  <c r="AI126" i="9"/>
  <c r="AI125" i="9"/>
  <c r="AI124" i="9"/>
  <c r="AI123" i="9"/>
  <c r="AI122" i="9"/>
  <c r="AI121" i="9"/>
  <c r="AI120" i="9"/>
  <c r="AI119" i="9"/>
  <c r="AI88" i="9"/>
  <c r="AI87" i="9"/>
  <c r="AI86" i="9"/>
  <c r="AI85" i="9"/>
  <c r="AI84" i="9"/>
  <c r="AI83" i="9"/>
  <c r="AI82" i="9"/>
  <c r="AI81" i="9"/>
  <c r="AI45" i="9"/>
  <c r="AI44" i="9"/>
  <c r="AI42" i="9"/>
  <c r="AI6" i="9"/>
  <c r="AI5" i="9"/>
  <c r="AI4" i="9"/>
  <c r="AI3" i="9"/>
  <c r="AI2" i="9"/>
  <c r="AI1" i="9"/>
  <c r="U19" i="3"/>
  <c r="U34" i="3" s="1"/>
  <c r="U39" i="3"/>
  <c r="U46" i="3"/>
  <c r="U23" i="5"/>
  <c r="U32" i="5" s="1"/>
  <c r="U38" i="5"/>
  <c r="U25" i="5"/>
  <c r="U24" i="5"/>
  <c r="U4" i="2"/>
  <c r="AI43" i="9" s="1"/>
  <c r="U17" i="2"/>
  <c r="U37" i="1"/>
  <c r="U33" i="1"/>
  <c r="U44" i="1" s="1"/>
  <c r="U36" i="1"/>
  <c r="U35" i="1"/>
  <c r="U34" i="1"/>
  <c r="U71" i="1" s="1"/>
  <c r="V33" i="4"/>
  <c r="V27" i="4"/>
  <c r="V15" i="4"/>
  <c r="AH200" i="9"/>
  <c r="AH199" i="9"/>
  <c r="AH198" i="9"/>
  <c r="AH160" i="9"/>
  <c r="AH159" i="9"/>
  <c r="AH158" i="9"/>
  <c r="AH127" i="9"/>
  <c r="AH126" i="9"/>
  <c r="AH125" i="9"/>
  <c r="AH124" i="9"/>
  <c r="AH123" i="9"/>
  <c r="AH122" i="9"/>
  <c r="AH121" i="9"/>
  <c r="AH120" i="9"/>
  <c r="AH119" i="9"/>
  <c r="AH88" i="9"/>
  <c r="AH87" i="9"/>
  <c r="AH86" i="9"/>
  <c r="AH85" i="9"/>
  <c r="AH84" i="9"/>
  <c r="AH83" i="9"/>
  <c r="AH82" i="9"/>
  <c r="AH81" i="9"/>
  <c r="AH45" i="9"/>
  <c r="AH44" i="9"/>
  <c r="AH42" i="9"/>
  <c r="AH6" i="9"/>
  <c r="AH5" i="9"/>
  <c r="AH4" i="9"/>
  <c r="AH3" i="9"/>
  <c r="AH2" i="9"/>
  <c r="AH1" i="9"/>
  <c r="T19" i="3"/>
  <c r="T23" i="5"/>
  <c r="T44" i="5" s="1"/>
  <c r="T25" i="5"/>
  <c r="T24" i="5"/>
  <c r="T4" i="2"/>
  <c r="T17" i="2"/>
  <c r="T37" i="1"/>
  <c r="T33" i="1"/>
  <c r="T36" i="1"/>
  <c r="T35" i="1"/>
  <c r="T34" i="1"/>
  <c r="U33" i="4"/>
  <c r="U27" i="4"/>
  <c r="U15" i="4"/>
  <c r="AG200" i="9"/>
  <c r="AG199" i="9"/>
  <c r="AG198" i="9"/>
  <c r="AG160" i="9"/>
  <c r="AG159" i="9"/>
  <c r="AG158" i="9"/>
  <c r="AG127" i="9"/>
  <c r="AG126" i="9"/>
  <c r="AG125" i="9"/>
  <c r="AG124" i="9"/>
  <c r="AG123" i="9"/>
  <c r="AG122" i="9"/>
  <c r="AG121" i="9"/>
  <c r="AG120" i="9"/>
  <c r="AG119" i="9"/>
  <c r="AG88" i="9"/>
  <c r="AG87" i="9"/>
  <c r="AG86" i="9"/>
  <c r="AG85" i="9"/>
  <c r="AG84" i="9"/>
  <c r="AG83" i="9"/>
  <c r="AG82" i="9"/>
  <c r="AG81" i="9"/>
  <c r="AG45" i="9"/>
  <c r="AG44" i="9"/>
  <c r="AG42" i="9"/>
  <c r="AG6" i="9"/>
  <c r="AG5" i="9"/>
  <c r="AG4" i="9"/>
  <c r="AG3" i="9"/>
  <c r="AG2" i="9"/>
  <c r="AG1" i="9"/>
  <c r="S19" i="3"/>
  <c r="S39" i="3" s="1"/>
  <c r="S23" i="5"/>
  <c r="S37" i="5" s="1"/>
  <c r="S25" i="5"/>
  <c r="S24" i="5"/>
  <c r="S4" i="2"/>
  <c r="AG43" i="9" s="1"/>
  <c r="S17" i="2"/>
  <c r="S22" i="2" s="1"/>
  <c r="S37" i="1"/>
  <c r="S33" i="1"/>
  <c r="S53" i="1" s="1"/>
  <c r="S36" i="1"/>
  <c r="S35" i="1"/>
  <c r="S34" i="1"/>
  <c r="S42" i="1"/>
  <c r="S61" i="1"/>
  <c r="T33" i="4"/>
  <c r="T27" i="4"/>
  <c r="T15" i="4"/>
  <c r="AC158" i="9"/>
  <c r="AD158" i="9"/>
  <c r="AE158" i="9"/>
  <c r="AF158" i="9"/>
  <c r="AF1" i="9"/>
  <c r="AF2" i="9"/>
  <c r="AF3" i="9"/>
  <c r="AF4" i="9"/>
  <c r="AF5" i="9"/>
  <c r="AF6" i="9"/>
  <c r="R33" i="1"/>
  <c r="R46" i="1" s="1"/>
  <c r="AF42" i="9"/>
  <c r="R4" i="2"/>
  <c r="AF44" i="9"/>
  <c r="AF45" i="9"/>
  <c r="R17" i="2"/>
  <c r="AF81" i="9"/>
  <c r="AF82" i="9"/>
  <c r="AF83" i="9"/>
  <c r="AF84" i="9"/>
  <c r="AF85" i="9"/>
  <c r="AF86" i="9"/>
  <c r="AF87" i="9"/>
  <c r="AF88" i="9"/>
  <c r="R23" i="5"/>
  <c r="R40" i="5" s="1"/>
  <c r="AF119" i="9"/>
  <c r="AF120" i="9"/>
  <c r="AF121" i="9"/>
  <c r="AF122" i="9"/>
  <c r="AF123" i="9"/>
  <c r="AF124" i="9"/>
  <c r="AF125" i="9"/>
  <c r="AF126" i="9"/>
  <c r="AF127" i="9"/>
  <c r="R19" i="3"/>
  <c r="R44" i="3" s="1"/>
  <c r="AF159" i="9"/>
  <c r="AF160" i="9"/>
  <c r="AF198" i="9"/>
  <c r="AF199" i="9"/>
  <c r="AF200" i="9"/>
  <c r="R25" i="5"/>
  <c r="R24" i="5"/>
  <c r="R33" i="5"/>
  <c r="R37" i="1"/>
  <c r="R36" i="1"/>
  <c r="R35" i="1"/>
  <c r="R72" i="1" s="1"/>
  <c r="R34" i="1"/>
  <c r="R63" i="1"/>
  <c r="S33" i="4"/>
  <c r="S27" i="4"/>
  <c r="S15" i="4"/>
  <c r="S14" i="4"/>
  <c r="M79" i="9"/>
  <c r="AE81" i="9"/>
  <c r="AD81" i="9"/>
  <c r="AC81" i="9"/>
  <c r="AE1" i="9"/>
  <c r="AE2" i="9"/>
  <c r="AE3" i="9"/>
  <c r="AE4" i="9"/>
  <c r="AE5" i="9"/>
  <c r="AE6" i="9"/>
  <c r="AE42" i="9"/>
  <c r="AE44" i="9"/>
  <c r="AE45" i="9"/>
  <c r="AE82" i="9"/>
  <c r="AE83" i="9"/>
  <c r="AE84" i="9"/>
  <c r="AE85" i="9"/>
  <c r="AE86" i="9"/>
  <c r="AE87" i="9"/>
  <c r="AE88" i="9"/>
  <c r="AE119" i="9"/>
  <c r="AE120" i="9"/>
  <c r="AE121" i="9"/>
  <c r="AE122" i="9"/>
  <c r="AE123" i="9"/>
  <c r="AE124" i="9"/>
  <c r="AE125" i="9"/>
  <c r="AE126" i="9"/>
  <c r="AE127" i="9"/>
  <c r="AE159" i="9"/>
  <c r="AE160" i="9"/>
  <c r="AE198" i="9"/>
  <c r="AE199" i="9"/>
  <c r="AE200" i="9"/>
  <c r="AC1" i="9"/>
  <c r="AD1" i="9"/>
  <c r="AC2" i="9"/>
  <c r="AD2" i="9"/>
  <c r="AC3" i="9"/>
  <c r="AD3" i="9"/>
  <c r="AC4" i="9"/>
  <c r="AD4" i="9"/>
  <c r="AC5" i="9"/>
  <c r="AD5" i="9"/>
  <c r="AC6" i="9"/>
  <c r="AD6" i="9"/>
  <c r="AC42" i="9"/>
  <c r="AD42" i="9"/>
  <c r="AC44" i="9"/>
  <c r="AD44" i="9"/>
  <c r="AC45" i="9"/>
  <c r="AD45" i="9"/>
  <c r="AC82" i="9"/>
  <c r="AD82" i="9"/>
  <c r="AC83" i="9"/>
  <c r="AD83" i="9"/>
  <c r="AC84" i="9"/>
  <c r="AD84" i="9"/>
  <c r="AC85" i="9"/>
  <c r="AD85" i="9"/>
  <c r="AC86" i="9"/>
  <c r="AD86" i="9"/>
  <c r="AC87" i="9"/>
  <c r="AD87" i="9"/>
  <c r="AC88" i="9"/>
  <c r="AD88" i="9"/>
  <c r="AC119" i="9"/>
  <c r="AD119" i="9"/>
  <c r="AC120" i="9"/>
  <c r="AD120" i="9"/>
  <c r="AC121" i="9"/>
  <c r="AD121" i="9"/>
  <c r="AC122" i="9"/>
  <c r="AD122" i="9"/>
  <c r="AC123" i="9"/>
  <c r="AD123" i="9"/>
  <c r="AC124" i="9"/>
  <c r="AD124" i="9"/>
  <c r="AC125" i="9"/>
  <c r="AD125" i="9"/>
  <c r="AC126" i="9"/>
  <c r="AD126" i="9"/>
  <c r="AC127" i="9"/>
  <c r="AD127" i="9"/>
  <c r="AC159" i="9"/>
  <c r="AD159" i="9"/>
  <c r="AC160" i="9"/>
  <c r="AD160" i="9"/>
  <c r="AC198" i="9"/>
  <c r="AD198" i="9"/>
  <c r="AC199" i="9"/>
  <c r="AD199" i="9"/>
  <c r="AC200" i="9"/>
  <c r="AD200" i="9"/>
  <c r="AB200" i="9"/>
  <c r="AB199" i="9"/>
  <c r="AB198" i="9"/>
  <c r="AB160" i="9"/>
  <c r="AB159" i="9"/>
  <c r="AB158" i="9"/>
  <c r="AB127" i="9"/>
  <c r="AB126" i="9"/>
  <c r="AB125" i="9"/>
  <c r="AB124" i="9"/>
  <c r="AB123" i="9"/>
  <c r="AB122" i="9"/>
  <c r="AB121" i="9"/>
  <c r="AB120" i="9"/>
  <c r="AB119" i="9"/>
  <c r="AB88" i="9"/>
  <c r="AB87" i="9"/>
  <c r="AB86" i="9"/>
  <c r="AB85" i="9"/>
  <c r="AB84" i="9"/>
  <c r="AB83" i="9"/>
  <c r="AB82" i="9"/>
  <c r="AB81" i="9"/>
  <c r="AB45" i="9"/>
  <c r="AB44" i="9"/>
  <c r="AB42" i="9"/>
  <c r="AB6" i="9"/>
  <c r="AB5" i="9"/>
  <c r="AB4" i="9"/>
  <c r="AB3" i="9"/>
  <c r="AB2" i="9"/>
  <c r="AB1" i="9"/>
  <c r="M40" i="9"/>
  <c r="M1" i="9"/>
  <c r="R5" i="9"/>
  <c r="S5" i="9"/>
  <c r="T5" i="9"/>
  <c r="U5" i="9"/>
  <c r="V5" i="9"/>
  <c r="W5" i="9"/>
  <c r="X5" i="9"/>
  <c r="Y5" i="9"/>
  <c r="Z5" i="9"/>
  <c r="AA5" i="9"/>
  <c r="R200" i="9"/>
  <c r="S200" i="9"/>
  <c r="T200" i="9"/>
  <c r="U200" i="9"/>
  <c r="V200" i="9"/>
  <c r="W200" i="9"/>
  <c r="X200" i="9"/>
  <c r="Y200" i="9"/>
  <c r="Z200" i="9"/>
  <c r="AA200" i="9"/>
  <c r="R199" i="9"/>
  <c r="S199" i="9"/>
  <c r="T199" i="9"/>
  <c r="U199" i="9"/>
  <c r="V199" i="9"/>
  <c r="W199" i="9"/>
  <c r="X199" i="9"/>
  <c r="Y199" i="9"/>
  <c r="Z199" i="9"/>
  <c r="AA199" i="9"/>
  <c r="R198" i="9"/>
  <c r="S198" i="9"/>
  <c r="T198" i="9"/>
  <c r="U198" i="9"/>
  <c r="V198" i="9"/>
  <c r="W198" i="9"/>
  <c r="X198" i="9"/>
  <c r="Y198" i="9"/>
  <c r="Z198" i="9"/>
  <c r="AA198" i="9"/>
  <c r="R159" i="9"/>
  <c r="S159" i="9"/>
  <c r="T159" i="9"/>
  <c r="U159" i="9"/>
  <c r="V159" i="9"/>
  <c r="W159" i="9"/>
  <c r="X159" i="9"/>
  <c r="Y159" i="9"/>
  <c r="Z159" i="9"/>
  <c r="AA159" i="9"/>
  <c r="R160" i="9"/>
  <c r="S160" i="9"/>
  <c r="T160" i="9"/>
  <c r="U160" i="9"/>
  <c r="V160" i="9"/>
  <c r="W160" i="9"/>
  <c r="X160" i="9"/>
  <c r="Y160" i="9"/>
  <c r="Z160" i="9"/>
  <c r="AA160" i="9"/>
  <c r="R158" i="9"/>
  <c r="S158" i="9"/>
  <c r="T158" i="9"/>
  <c r="U158" i="9"/>
  <c r="V158" i="9"/>
  <c r="W158" i="9"/>
  <c r="X158" i="9"/>
  <c r="Y158" i="9"/>
  <c r="Z158" i="9"/>
  <c r="AA158" i="9"/>
  <c r="R127" i="9"/>
  <c r="S127" i="9"/>
  <c r="T127" i="9"/>
  <c r="U127" i="9"/>
  <c r="V127" i="9"/>
  <c r="W127" i="9"/>
  <c r="X127" i="9"/>
  <c r="Y127" i="9"/>
  <c r="Z127" i="9"/>
  <c r="AA127" i="9"/>
  <c r="R126" i="9"/>
  <c r="S126" i="9"/>
  <c r="T126" i="9"/>
  <c r="U126" i="9"/>
  <c r="V126" i="9"/>
  <c r="W126" i="9"/>
  <c r="X126" i="9"/>
  <c r="Y126" i="9"/>
  <c r="Z126" i="9"/>
  <c r="AA126" i="9"/>
  <c r="R123" i="9"/>
  <c r="S123" i="9"/>
  <c r="T123" i="9"/>
  <c r="U123" i="9"/>
  <c r="V123" i="9"/>
  <c r="W123" i="9"/>
  <c r="X123" i="9"/>
  <c r="Y123" i="9"/>
  <c r="Z123" i="9"/>
  <c r="AA123" i="9"/>
  <c r="R124" i="9"/>
  <c r="S124" i="9"/>
  <c r="T124" i="9"/>
  <c r="U124" i="9"/>
  <c r="V124" i="9"/>
  <c r="W124" i="9"/>
  <c r="X124" i="9"/>
  <c r="Y124" i="9"/>
  <c r="Z124" i="9"/>
  <c r="AA124" i="9"/>
  <c r="R125" i="9"/>
  <c r="S125" i="9"/>
  <c r="T125" i="9"/>
  <c r="U125" i="9"/>
  <c r="V125" i="9"/>
  <c r="W125" i="9"/>
  <c r="X125" i="9"/>
  <c r="Y125" i="9"/>
  <c r="Z125" i="9"/>
  <c r="AA125" i="9"/>
  <c r="R122" i="9"/>
  <c r="S122" i="9"/>
  <c r="T122" i="9"/>
  <c r="U122" i="9"/>
  <c r="V122" i="9"/>
  <c r="W122" i="9"/>
  <c r="X122" i="9"/>
  <c r="Y122" i="9"/>
  <c r="Z122" i="9"/>
  <c r="AA122" i="9"/>
  <c r="R121" i="9"/>
  <c r="S121" i="9"/>
  <c r="T121" i="9"/>
  <c r="U121" i="9"/>
  <c r="V121" i="9"/>
  <c r="W121" i="9"/>
  <c r="X121" i="9"/>
  <c r="Y121" i="9"/>
  <c r="Z121" i="9"/>
  <c r="AA121" i="9"/>
  <c r="R120" i="9"/>
  <c r="S120" i="9"/>
  <c r="T120" i="9"/>
  <c r="U120" i="9"/>
  <c r="V120" i="9"/>
  <c r="W120" i="9"/>
  <c r="X120" i="9"/>
  <c r="Y120" i="9"/>
  <c r="Z120" i="9"/>
  <c r="AA120" i="9"/>
  <c r="R119" i="9"/>
  <c r="S119" i="9"/>
  <c r="T119" i="9"/>
  <c r="U119" i="9"/>
  <c r="V119" i="9"/>
  <c r="W119" i="9"/>
  <c r="X119" i="9"/>
  <c r="Y119" i="9"/>
  <c r="Z119" i="9"/>
  <c r="AA119" i="9"/>
  <c r="R88" i="9"/>
  <c r="S88" i="9"/>
  <c r="T88" i="9"/>
  <c r="U88" i="9"/>
  <c r="V88" i="9"/>
  <c r="W88" i="9"/>
  <c r="X88" i="9"/>
  <c r="Y88" i="9"/>
  <c r="Z88" i="9"/>
  <c r="AA88" i="9"/>
  <c r="R87" i="9"/>
  <c r="S87" i="9"/>
  <c r="T87" i="9"/>
  <c r="U87" i="9"/>
  <c r="V87" i="9"/>
  <c r="W87" i="9"/>
  <c r="X87" i="9"/>
  <c r="Y87" i="9"/>
  <c r="Z87" i="9"/>
  <c r="AA87" i="9"/>
  <c r="R86" i="9"/>
  <c r="S86" i="9"/>
  <c r="T86" i="9"/>
  <c r="U86" i="9"/>
  <c r="V86" i="9"/>
  <c r="W86" i="9"/>
  <c r="X86" i="9"/>
  <c r="Y86" i="9"/>
  <c r="Z86" i="9"/>
  <c r="AA86" i="9"/>
  <c r="R85" i="9"/>
  <c r="S85" i="9"/>
  <c r="T85" i="9"/>
  <c r="U85" i="9"/>
  <c r="V85" i="9"/>
  <c r="W85" i="9"/>
  <c r="X85" i="9"/>
  <c r="Y85" i="9"/>
  <c r="Z85" i="9"/>
  <c r="AA85" i="9"/>
  <c r="R84" i="9"/>
  <c r="S84" i="9"/>
  <c r="T84" i="9"/>
  <c r="U84" i="9"/>
  <c r="V84" i="9"/>
  <c r="W84" i="9"/>
  <c r="X84" i="9"/>
  <c r="Y84" i="9"/>
  <c r="Z84" i="9"/>
  <c r="AA84" i="9"/>
  <c r="R83" i="9"/>
  <c r="S83" i="9"/>
  <c r="T83" i="9"/>
  <c r="U83" i="9"/>
  <c r="V83" i="9"/>
  <c r="W83" i="9"/>
  <c r="X83" i="9"/>
  <c r="Y83" i="9"/>
  <c r="Z83" i="9"/>
  <c r="AA83" i="9"/>
  <c r="R81" i="9"/>
  <c r="S81" i="9"/>
  <c r="T81" i="9"/>
  <c r="U81" i="9"/>
  <c r="V81" i="9"/>
  <c r="W81" i="9"/>
  <c r="X81" i="9"/>
  <c r="Y81" i="9"/>
  <c r="Z81" i="9"/>
  <c r="AA81" i="9"/>
  <c r="R82" i="9"/>
  <c r="S82" i="9"/>
  <c r="T82" i="9"/>
  <c r="U82" i="9"/>
  <c r="V82" i="9"/>
  <c r="W82" i="9"/>
  <c r="X82" i="9"/>
  <c r="Y82" i="9"/>
  <c r="Z82" i="9"/>
  <c r="AA82" i="9"/>
  <c r="R45" i="9"/>
  <c r="S45" i="9"/>
  <c r="T45" i="9"/>
  <c r="U45" i="9"/>
  <c r="V45" i="9"/>
  <c r="W45" i="9"/>
  <c r="X45" i="9"/>
  <c r="Y45" i="9"/>
  <c r="Z45" i="9"/>
  <c r="AA45" i="9"/>
  <c r="R44" i="9"/>
  <c r="S44" i="9"/>
  <c r="T44" i="9"/>
  <c r="U44" i="9"/>
  <c r="V44" i="9"/>
  <c r="W44" i="9"/>
  <c r="X44" i="9"/>
  <c r="Y44" i="9"/>
  <c r="Z44" i="9"/>
  <c r="AA44" i="9"/>
  <c r="R42" i="9"/>
  <c r="S42" i="9"/>
  <c r="T42" i="9"/>
  <c r="U42" i="9"/>
  <c r="V42" i="9"/>
  <c r="W42" i="9"/>
  <c r="X42" i="9"/>
  <c r="Y42" i="9"/>
  <c r="Z42" i="9"/>
  <c r="AA42" i="9"/>
  <c r="R6" i="9"/>
  <c r="S6" i="9"/>
  <c r="T6" i="9"/>
  <c r="U6" i="9"/>
  <c r="V6" i="9"/>
  <c r="W6" i="9"/>
  <c r="X6" i="9"/>
  <c r="Y6" i="9"/>
  <c r="Z6" i="9"/>
  <c r="AA6" i="9"/>
  <c r="R4" i="9"/>
  <c r="S4" i="9"/>
  <c r="T4" i="9"/>
  <c r="U4" i="9"/>
  <c r="V4" i="9"/>
  <c r="W4" i="9"/>
  <c r="X4" i="9"/>
  <c r="Y4" i="9"/>
  <c r="Z4" i="9"/>
  <c r="AA4" i="9"/>
  <c r="R3" i="9"/>
  <c r="S3" i="9"/>
  <c r="T3" i="9"/>
  <c r="U3" i="9"/>
  <c r="V3" i="9"/>
  <c r="W3" i="9"/>
  <c r="X3" i="9"/>
  <c r="Y3" i="9"/>
  <c r="Z3" i="9"/>
  <c r="AA3" i="9"/>
  <c r="R1" i="9"/>
  <c r="S1" i="9"/>
  <c r="T1" i="9"/>
  <c r="U1" i="9"/>
  <c r="V1" i="9"/>
  <c r="W1" i="9"/>
  <c r="X1" i="9"/>
  <c r="Y1" i="9"/>
  <c r="Z1" i="9"/>
  <c r="AA1" i="9"/>
  <c r="R2" i="9"/>
  <c r="S2" i="9"/>
  <c r="T2" i="9"/>
  <c r="U2" i="9"/>
  <c r="V2" i="9"/>
  <c r="W2" i="9"/>
  <c r="X2" i="9"/>
  <c r="Y2" i="9"/>
  <c r="Z2" i="9"/>
  <c r="AA2" i="9"/>
  <c r="Q3" i="9"/>
  <c r="P158" i="9"/>
  <c r="Q158" i="9"/>
  <c r="Q159" i="9"/>
  <c r="Q160" i="9"/>
  <c r="P119" i="9"/>
  <c r="Q119" i="9"/>
  <c r="Q120" i="9"/>
  <c r="Q121" i="9"/>
  <c r="Q122" i="9"/>
  <c r="Q123" i="9"/>
  <c r="Q124" i="9"/>
  <c r="Q125" i="9"/>
  <c r="Q126" i="9"/>
  <c r="Q127" i="9"/>
  <c r="P81" i="9"/>
  <c r="Q81" i="9"/>
  <c r="Q82" i="9"/>
  <c r="Q83" i="9"/>
  <c r="Q84" i="9"/>
  <c r="Q85" i="9"/>
  <c r="Q86" i="9"/>
  <c r="Q87" i="9"/>
  <c r="Q88" i="9"/>
  <c r="Q200" i="9"/>
  <c r="Q198" i="9"/>
  <c r="Q199" i="9"/>
  <c r="Q42" i="9"/>
  <c r="Q44" i="9"/>
  <c r="Q45" i="9"/>
  <c r="Q1" i="9"/>
  <c r="Q2" i="9"/>
  <c r="Q4" i="9"/>
  <c r="Q5" i="9"/>
  <c r="Q6" i="9"/>
  <c r="P7" i="9"/>
  <c r="Q23" i="5"/>
  <c r="Q48" i="5" s="1"/>
  <c r="Q32" i="5"/>
  <c r="Q25" i="5"/>
  <c r="Q24" i="5"/>
  <c r="O23" i="5"/>
  <c r="O41" i="5" s="1"/>
  <c r="P23" i="5"/>
  <c r="P33" i="5" s="1"/>
  <c r="B23" i="5"/>
  <c r="B44" i="5" s="1"/>
  <c r="D23" i="5"/>
  <c r="D33" i="5" s="1"/>
  <c r="E23" i="5"/>
  <c r="E33" i="5" s="1"/>
  <c r="F23" i="5"/>
  <c r="F44" i="5" s="1"/>
  <c r="G23" i="5"/>
  <c r="G36" i="5" s="1"/>
  <c r="H23" i="5"/>
  <c r="H32" i="5" s="1"/>
  <c r="I23" i="5"/>
  <c r="I48" i="5" s="1"/>
  <c r="J23" i="5"/>
  <c r="J50" i="5" s="1"/>
  <c r="K23" i="5"/>
  <c r="Y89" i="9" s="1"/>
  <c r="L23" i="5"/>
  <c r="L50" i="5" s="1"/>
  <c r="M23" i="5"/>
  <c r="N23" i="5"/>
  <c r="N35" i="5" s="1"/>
  <c r="O24" i="5"/>
  <c r="P24" i="5"/>
  <c r="O25" i="5"/>
  <c r="P25" i="5"/>
  <c r="N24" i="5"/>
  <c r="N25" i="5"/>
  <c r="K1" i="5"/>
  <c r="M24" i="5"/>
  <c r="D24" i="5"/>
  <c r="M25" i="5"/>
  <c r="D25" i="5"/>
  <c r="L25" i="5"/>
  <c r="C25" i="5"/>
  <c r="L24" i="5"/>
  <c r="C24" i="5"/>
  <c r="C23" i="5"/>
  <c r="C50" i="5" s="1"/>
  <c r="L48" i="5"/>
  <c r="H46" i="5"/>
  <c r="H44" i="5"/>
  <c r="L42" i="5"/>
  <c r="H39" i="5"/>
  <c r="H37" i="5"/>
  <c r="L35" i="5"/>
  <c r="L34" i="5"/>
  <c r="G34" i="5"/>
  <c r="K33" i="5"/>
  <c r="K25" i="5"/>
  <c r="J25" i="5"/>
  <c r="I25" i="5"/>
  <c r="K24" i="5"/>
  <c r="J24" i="5"/>
  <c r="I24" i="5"/>
  <c r="G25" i="5"/>
  <c r="F25" i="5"/>
  <c r="E25" i="5"/>
  <c r="B25" i="5"/>
  <c r="G24" i="5"/>
  <c r="F24" i="5"/>
  <c r="E24" i="5"/>
  <c r="B24" i="5"/>
  <c r="H24" i="5"/>
  <c r="H25" i="5"/>
  <c r="Q19" i="3"/>
  <c r="Q37" i="3" s="1"/>
  <c r="O19" i="3"/>
  <c r="O32" i="3" s="1"/>
  <c r="P19" i="3"/>
  <c r="P38" i="3" s="1"/>
  <c r="B19" i="3"/>
  <c r="D19" i="3"/>
  <c r="D41" i="3" s="1"/>
  <c r="E19" i="3"/>
  <c r="E36" i="3" s="1"/>
  <c r="F19" i="3"/>
  <c r="F40" i="3" s="1"/>
  <c r="G19" i="3"/>
  <c r="G36" i="3" s="1"/>
  <c r="H19" i="3"/>
  <c r="H36" i="3" s="1"/>
  <c r="I19" i="3"/>
  <c r="J19" i="3"/>
  <c r="J42" i="3" s="1"/>
  <c r="K19" i="3"/>
  <c r="L19" i="3"/>
  <c r="L45" i="3" s="1"/>
  <c r="M19" i="3"/>
  <c r="M44" i="3" s="1"/>
  <c r="N19" i="3"/>
  <c r="N34" i="3" s="1"/>
  <c r="K1" i="3"/>
  <c r="C19" i="3"/>
  <c r="C33" i="3" s="1"/>
  <c r="L46" i="3"/>
  <c r="L36" i="3"/>
  <c r="I34" i="3"/>
  <c r="L33" i="3"/>
  <c r="K33" i="3"/>
  <c r="B44" i="3"/>
  <c r="B40" i="3"/>
  <c r="B33" i="3"/>
  <c r="Q34" i="1"/>
  <c r="Q33" i="1"/>
  <c r="Q37" i="1"/>
  <c r="Q36" i="1"/>
  <c r="Q35" i="1"/>
  <c r="Q43" i="1"/>
  <c r="Q62" i="1"/>
  <c r="O33" i="1"/>
  <c r="P33" i="1"/>
  <c r="P66" i="1" s="1"/>
  <c r="B33" i="1"/>
  <c r="B62" i="1" s="1"/>
  <c r="D33" i="1"/>
  <c r="D52" i="1" s="1"/>
  <c r="E33" i="1"/>
  <c r="F33" i="1"/>
  <c r="F54" i="1" s="1"/>
  <c r="G33" i="1"/>
  <c r="G41" i="1" s="1"/>
  <c r="H33" i="1"/>
  <c r="H58" i="1" s="1"/>
  <c r="I33" i="1"/>
  <c r="I47" i="1" s="1"/>
  <c r="K33" i="1"/>
  <c r="K58" i="1" s="1"/>
  <c r="J33" i="1"/>
  <c r="J43" i="1" s="1"/>
  <c r="L33" i="1"/>
  <c r="L53" i="1" s="1"/>
  <c r="M33" i="1"/>
  <c r="M42" i="1" s="1"/>
  <c r="N33" i="1"/>
  <c r="N62" i="1" s="1"/>
  <c r="O56" i="1"/>
  <c r="O34" i="1"/>
  <c r="P34" i="1"/>
  <c r="O35" i="1"/>
  <c r="P35" i="1"/>
  <c r="O36" i="1"/>
  <c r="P36" i="1"/>
  <c r="P73" i="1" s="1"/>
  <c r="O37" i="1"/>
  <c r="P37" i="1"/>
  <c r="N34" i="1"/>
  <c r="N71" i="1" s="1"/>
  <c r="N35" i="1"/>
  <c r="N36" i="1"/>
  <c r="N37" i="1"/>
  <c r="N52" i="1"/>
  <c r="K1" i="1"/>
  <c r="M37" i="1"/>
  <c r="M36" i="1"/>
  <c r="M73" i="1" s="1"/>
  <c r="M35" i="1"/>
  <c r="M72" i="1" s="1"/>
  <c r="M34" i="1"/>
  <c r="M71" i="1" s="1"/>
  <c r="M41" i="1"/>
  <c r="M47" i="1"/>
  <c r="M53" i="1"/>
  <c r="M54" i="1"/>
  <c r="M64" i="1"/>
  <c r="M66" i="1"/>
  <c r="D34" i="1"/>
  <c r="D35" i="1"/>
  <c r="D36" i="1"/>
  <c r="D37" i="1"/>
  <c r="L37" i="1"/>
  <c r="L74" i="1" s="1"/>
  <c r="C37" i="1"/>
  <c r="L36" i="1"/>
  <c r="C36" i="1"/>
  <c r="C73" i="1" s="1"/>
  <c r="L35" i="1"/>
  <c r="C35" i="1"/>
  <c r="L34" i="1"/>
  <c r="L71" i="1" s="1"/>
  <c r="C34" i="1"/>
  <c r="C33" i="1"/>
  <c r="K37" i="1"/>
  <c r="J37" i="1"/>
  <c r="I37" i="1"/>
  <c r="H37" i="1"/>
  <c r="G37" i="1"/>
  <c r="F37" i="1"/>
  <c r="E37" i="1"/>
  <c r="K36" i="1"/>
  <c r="J36" i="1"/>
  <c r="I36" i="1"/>
  <c r="H36" i="1"/>
  <c r="G36" i="1"/>
  <c r="G73" i="1" s="1"/>
  <c r="F36" i="1"/>
  <c r="F73" i="1" s="1"/>
  <c r="E36" i="1"/>
  <c r="E73" i="1" s="1"/>
  <c r="K35" i="1"/>
  <c r="J35" i="1"/>
  <c r="I35" i="1"/>
  <c r="H35" i="1"/>
  <c r="G35" i="1"/>
  <c r="G72" i="1" s="1"/>
  <c r="F35" i="1"/>
  <c r="E35" i="1"/>
  <c r="K34" i="1"/>
  <c r="J34" i="1"/>
  <c r="J71" i="1" s="1"/>
  <c r="I34" i="1"/>
  <c r="H34" i="1"/>
  <c r="H71" i="1" s="1"/>
  <c r="G34" i="1"/>
  <c r="G71" i="1" s="1"/>
  <c r="F34" i="1"/>
  <c r="F71" i="1" s="1"/>
  <c r="E34" i="1"/>
  <c r="L43" i="1"/>
  <c r="J53" i="1"/>
  <c r="I60" i="1"/>
  <c r="H51" i="1"/>
  <c r="H60" i="1"/>
  <c r="H66" i="1"/>
  <c r="G51" i="1"/>
  <c r="G60" i="1"/>
  <c r="E41" i="1"/>
  <c r="C47" i="1"/>
  <c r="B37" i="1"/>
  <c r="B36" i="1"/>
  <c r="B35" i="1"/>
  <c r="B34" i="1"/>
  <c r="R33" i="4"/>
  <c r="R27" i="4"/>
  <c r="R15" i="4"/>
  <c r="R14" i="4"/>
  <c r="P14" i="4"/>
  <c r="Q14" i="4"/>
  <c r="P15" i="4"/>
  <c r="Q15" i="4"/>
  <c r="P27" i="4"/>
  <c r="Q27" i="4"/>
  <c r="P33" i="4"/>
  <c r="Q33" i="4"/>
  <c r="O14" i="4"/>
  <c r="O15" i="4"/>
  <c r="O27" i="4"/>
  <c r="O33" i="4"/>
  <c r="N33" i="4"/>
  <c r="N27" i="4"/>
  <c r="N7" i="4"/>
  <c r="N9" i="4" s="1"/>
  <c r="N15" i="4" s="1"/>
  <c r="M7" i="4"/>
  <c r="M9" i="4"/>
  <c r="M15" i="4" s="1"/>
  <c r="N14" i="4"/>
  <c r="K7" i="4"/>
  <c r="K9" i="4" s="1"/>
  <c r="K15" i="4" s="1"/>
  <c r="L7" i="4"/>
  <c r="L9" i="4" s="1"/>
  <c r="L15" i="4" s="1"/>
  <c r="H33" i="4"/>
  <c r="J7" i="4"/>
  <c r="J9" i="4" s="1"/>
  <c r="J15" i="4" s="1"/>
  <c r="I7" i="4"/>
  <c r="I9" i="4"/>
  <c r="I15" i="4" s="1"/>
  <c r="H7" i="4"/>
  <c r="H9" i="4" s="1"/>
  <c r="H15" i="4" s="1"/>
  <c r="G7" i="4"/>
  <c r="G9" i="4" s="1"/>
  <c r="G15" i="4" s="1"/>
  <c r="F7" i="4"/>
  <c r="F9" i="4" s="1"/>
  <c r="F15" i="4" s="1"/>
  <c r="E7" i="4"/>
  <c r="E9" i="4" s="1"/>
  <c r="E15" i="4" s="1"/>
  <c r="D7" i="4"/>
  <c r="D9" i="4" s="1"/>
  <c r="D15" i="4" s="1"/>
  <c r="C7" i="4"/>
  <c r="C9" i="4" s="1"/>
  <c r="C15" i="4" s="1"/>
  <c r="K33" i="4"/>
  <c r="J33" i="4"/>
  <c r="I33" i="4"/>
  <c r="G33" i="4"/>
  <c r="F33" i="4"/>
  <c r="E33" i="4"/>
  <c r="D33" i="4"/>
  <c r="C33" i="4"/>
  <c r="M33" i="4"/>
  <c r="K27" i="4"/>
  <c r="J27" i="4"/>
  <c r="I27" i="4"/>
  <c r="H27" i="4"/>
  <c r="G27" i="4"/>
  <c r="F27" i="4"/>
  <c r="E27" i="4"/>
  <c r="D27" i="4"/>
  <c r="C27" i="4"/>
  <c r="M27" i="4"/>
  <c r="K14" i="4"/>
  <c r="J14" i="4"/>
  <c r="I14" i="4"/>
  <c r="H14" i="4"/>
  <c r="G14" i="4"/>
  <c r="F14" i="4"/>
  <c r="E14" i="4"/>
  <c r="D14" i="4"/>
  <c r="C14" i="4"/>
  <c r="M14" i="4"/>
  <c r="L14" i="4"/>
  <c r="L33" i="4"/>
  <c r="L27" i="4"/>
  <c r="Q4" i="2"/>
  <c r="AE43" i="9" s="1"/>
  <c r="Q17" i="2"/>
  <c r="O4" i="2"/>
  <c r="AC43" i="9" s="1"/>
  <c r="P4" i="2"/>
  <c r="AD43" i="9" s="1"/>
  <c r="O17" i="2"/>
  <c r="P17" i="2"/>
  <c r="P22" i="2" s="1"/>
  <c r="AD46" i="9" s="1"/>
  <c r="B4" i="2"/>
  <c r="B17" i="2"/>
  <c r="D4" i="2"/>
  <c r="R43" i="9" s="1"/>
  <c r="D17" i="2"/>
  <c r="E4" i="2"/>
  <c r="S43" i="9" s="1"/>
  <c r="E17" i="2"/>
  <c r="E22" i="2" s="1"/>
  <c r="E36" i="2" s="1"/>
  <c r="F4" i="2"/>
  <c r="F17" i="2"/>
  <c r="F22" i="2" s="1"/>
  <c r="G4" i="2"/>
  <c r="U43" i="9" s="1"/>
  <c r="G17" i="2"/>
  <c r="H4" i="2"/>
  <c r="H17" i="2"/>
  <c r="I4" i="2"/>
  <c r="W43" i="9" s="1"/>
  <c r="I17" i="2"/>
  <c r="J4" i="2"/>
  <c r="X43" i="9" s="1"/>
  <c r="J17" i="2"/>
  <c r="K4" i="2"/>
  <c r="K17" i="2"/>
  <c r="L4" i="2"/>
  <c r="L17" i="2"/>
  <c r="M4" i="2"/>
  <c r="M17" i="2"/>
  <c r="N4" i="2"/>
  <c r="AB43" i="9" s="1"/>
  <c r="N17" i="2"/>
  <c r="K1" i="2"/>
  <c r="C4" i="2"/>
  <c r="C17" i="2"/>
  <c r="V43" i="3"/>
  <c r="V42" i="3"/>
  <c r="V34" i="3"/>
  <c r="V38" i="3"/>
  <c r="V37" i="3"/>
  <c r="V41" i="3"/>
  <c r="V36" i="3"/>
  <c r="V40" i="3"/>
  <c r="V49" i="5"/>
  <c r="V32" i="5"/>
  <c r="V43" i="5"/>
  <c r="V22" i="2"/>
  <c r="AJ46" i="9" s="1"/>
  <c r="V61" i="1"/>
  <c r="V60" i="1"/>
  <c r="V62" i="1"/>
  <c r="N36" i="3"/>
  <c r="F46" i="3"/>
  <c r="F32" i="3"/>
  <c r="T128" i="9"/>
  <c r="F45" i="3"/>
  <c r="F35" i="3"/>
  <c r="T71" i="1"/>
  <c r="T48" i="1"/>
  <c r="T57" i="1"/>
  <c r="T65" i="1"/>
  <c r="T43" i="1"/>
  <c r="T51" i="1"/>
  <c r="T60" i="1"/>
  <c r="AH7" i="9"/>
  <c r="T49" i="1"/>
  <c r="T66" i="1"/>
  <c r="T50" i="1"/>
  <c r="T67" i="1"/>
  <c r="T37" i="5"/>
  <c r="T41" i="5"/>
  <c r="T47" i="5"/>
  <c r="N60" i="1"/>
  <c r="AB7" i="9"/>
  <c r="N59" i="1"/>
  <c r="N69" i="1"/>
  <c r="N58" i="1"/>
  <c r="N66" i="1"/>
  <c r="T7" i="9"/>
  <c r="F64" i="1"/>
  <c r="F52" i="1"/>
  <c r="F65" i="1"/>
  <c r="F60" i="1"/>
  <c r="P48" i="1"/>
  <c r="P52" i="1"/>
  <c r="P54" i="1"/>
  <c r="P61" i="1"/>
  <c r="P65" i="1"/>
  <c r="P67" i="1"/>
  <c r="P47" i="1"/>
  <c r="P60" i="1"/>
  <c r="P64" i="1"/>
  <c r="M34" i="5"/>
  <c r="M50" i="5"/>
  <c r="E50" i="5"/>
  <c r="E46" i="5"/>
  <c r="E44" i="5"/>
  <c r="E40" i="5"/>
  <c r="E38" i="5"/>
  <c r="E34" i="5"/>
  <c r="E32" i="5"/>
  <c r="O32" i="5"/>
  <c r="O34" i="5"/>
  <c r="O36" i="5"/>
  <c r="O38" i="5"/>
  <c r="O40" i="5"/>
  <c r="O42" i="5"/>
  <c r="O44" i="5"/>
  <c r="O46" i="5"/>
  <c r="O48" i="5"/>
  <c r="O50" i="5"/>
  <c r="O35" i="5"/>
  <c r="O39" i="5"/>
  <c r="O43" i="5"/>
  <c r="O47" i="5"/>
  <c r="AC89" i="9"/>
  <c r="R41" i="1"/>
  <c r="R45" i="1"/>
  <c r="R49" i="1"/>
  <c r="R53" i="1"/>
  <c r="R58" i="1"/>
  <c r="R62" i="1"/>
  <c r="R66" i="1"/>
  <c r="R68" i="1"/>
  <c r="R44" i="1"/>
  <c r="R48" i="1"/>
  <c r="R52" i="1"/>
  <c r="R57" i="1"/>
  <c r="R61" i="1"/>
  <c r="R65" i="1"/>
  <c r="R69" i="1"/>
  <c r="AF7" i="9"/>
  <c r="R42" i="1"/>
  <c r="R50" i="1"/>
  <c r="R59" i="1"/>
  <c r="R67" i="1"/>
  <c r="R43" i="1"/>
  <c r="R51" i="1"/>
  <c r="R60" i="1"/>
  <c r="S89" i="9"/>
  <c r="T54" i="1"/>
  <c r="T74" i="1"/>
  <c r="J46" i="3"/>
  <c r="J32" i="3"/>
  <c r="J35" i="3"/>
  <c r="T43" i="9"/>
  <c r="J48" i="1"/>
  <c r="J57" i="1"/>
  <c r="U7" i="9"/>
  <c r="G65" i="1"/>
  <c r="G49" i="1"/>
  <c r="G58" i="1"/>
  <c r="G66" i="1"/>
  <c r="G48" i="1"/>
  <c r="G57" i="1"/>
  <c r="B65" i="1"/>
  <c r="N36" i="5"/>
  <c r="J49" i="5"/>
  <c r="T89" i="9"/>
  <c r="F43" i="5"/>
  <c r="U22" i="2"/>
  <c r="U43" i="2" s="1"/>
  <c r="F41" i="3"/>
  <c r="T62" i="1"/>
  <c r="T45" i="1"/>
  <c r="S41" i="3"/>
  <c r="S45" i="3"/>
  <c r="S32" i="3"/>
  <c r="S44" i="3"/>
  <c r="AH43" i="9"/>
  <c r="B37" i="3"/>
  <c r="K37" i="3"/>
  <c r="U65" i="1"/>
  <c r="U57" i="1"/>
  <c r="U48" i="1"/>
  <c r="U42" i="3"/>
  <c r="Y128" i="9"/>
  <c r="K46" i="3"/>
  <c r="K44" i="3"/>
  <c r="K42" i="3"/>
  <c r="K40" i="3"/>
  <c r="K38" i="3"/>
  <c r="K36" i="3"/>
  <c r="K34" i="3"/>
  <c r="K32" i="3"/>
  <c r="G46" i="3"/>
  <c r="G38" i="3"/>
  <c r="G34" i="3"/>
  <c r="B46" i="3"/>
  <c r="B42" i="3"/>
  <c r="B38" i="3"/>
  <c r="B34" i="3"/>
  <c r="Q128" i="9"/>
  <c r="B43" i="3"/>
  <c r="B39" i="3"/>
  <c r="B35" i="3"/>
  <c r="R46" i="3"/>
  <c r="U43" i="1"/>
  <c r="U47" i="1"/>
  <c r="U51" i="1"/>
  <c r="U56" i="1"/>
  <c r="U60" i="1"/>
  <c r="U64" i="1"/>
  <c r="AI7" i="9"/>
  <c r="U42" i="1"/>
  <c r="U46" i="1"/>
  <c r="U50" i="1"/>
  <c r="U54" i="1"/>
  <c r="U59" i="1"/>
  <c r="U63" i="1"/>
  <c r="U67" i="1"/>
  <c r="U33" i="3"/>
  <c r="U37" i="3"/>
  <c r="U41" i="3"/>
  <c r="U45" i="3"/>
  <c r="AI128" i="9"/>
  <c r="U32" i="3"/>
  <c r="U36" i="3"/>
  <c r="U40" i="3"/>
  <c r="U44" i="3"/>
  <c r="R73" i="1"/>
  <c r="M65" i="1"/>
  <c r="M61" i="1"/>
  <c r="M57" i="1"/>
  <c r="M52" i="1"/>
  <c r="M48" i="1"/>
  <c r="O67" i="1"/>
  <c r="O63" i="1"/>
  <c r="O59" i="1"/>
  <c r="O54" i="1"/>
  <c r="O50" i="1"/>
  <c r="O46" i="1"/>
  <c r="O68" i="1"/>
  <c r="E39" i="3"/>
  <c r="E43" i="3"/>
  <c r="M42" i="3"/>
  <c r="Q45" i="5"/>
  <c r="Q37" i="5"/>
  <c r="Q34" i="5"/>
  <c r="U45" i="5"/>
  <c r="U41" i="5"/>
  <c r="U37" i="5"/>
  <c r="U34" i="5"/>
  <c r="U48" i="2"/>
  <c r="U45" i="2"/>
  <c r="U47" i="2"/>
  <c r="X45" i="3"/>
  <c r="X33" i="3"/>
  <c r="X35" i="3"/>
  <c r="X42" i="1"/>
  <c r="X50" i="1"/>
  <c r="X59" i="1"/>
  <c r="X67" i="1"/>
  <c r="X72" i="1"/>
  <c r="X74" i="1"/>
  <c r="X46" i="1"/>
  <c r="X54" i="1"/>
  <c r="X63" i="1"/>
  <c r="X48" i="1"/>
  <c r="X57" i="1"/>
  <c r="X65" i="1"/>
  <c r="X44" i="1"/>
  <c r="X52" i="1"/>
  <c r="X61" i="1"/>
  <c r="X69" i="1"/>
  <c r="W41" i="3"/>
  <c r="W45" i="3"/>
  <c r="W65" i="1"/>
  <c r="W67" i="1"/>
  <c r="W44" i="3"/>
  <c r="X34" i="3"/>
  <c r="X40" i="3"/>
  <c r="X42" i="3"/>
  <c r="X32" i="5"/>
  <c r="X38" i="5"/>
  <c r="X42" i="5"/>
  <c r="X44" i="5"/>
  <c r="X48" i="5"/>
  <c r="W44" i="5"/>
  <c r="X33" i="5"/>
  <c r="X35" i="5"/>
  <c r="X39" i="5"/>
  <c r="X41" i="5"/>
  <c r="X45" i="5"/>
  <c r="X47" i="5"/>
  <c r="W33" i="2"/>
  <c r="W47" i="2"/>
  <c r="W40" i="2"/>
  <c r="X44" i="2"/>
  <c r="W47" i="1"/>
  <c r="W64" i="1"/>
  <c r="X41" i="1"/>
  <c r="X43" i="1"/>
  <c r="X45" i="1"/>
  <c r="X47" i="1"/>
  <c r="X49" i="1"/>
  <c r="X51" i="1"/>
  <c r="X53" i="1"/>
  <c r="X56" i="1"/>
  <c r="X58" i="1"/>
  <c r="X60" i="1"/>
  <c r="X62" i="1"/>
  <c r="X64" i="1"/>
  <c r="X66" i="1"/>
  <c r="I22" i="2"/>
  <c r="I41" i="2" s="1"/>
  <c r="S49" i="5"/>
  <c r="S41" i="5"/>
  <c r="S45" i="5"/>
  <c r="S35" i="5"/>
  <c r="S43" i="5"/>
  <c r="S33" i="5"/>
  <c r="S44" i="5"/>
  <c r="S34" i="5"/>
  <c r="P46" i="5"/>
  <c r="Q22" i="2"/>
  <c r="Q38" i="2" s="1"/>
  <c r="C46" i="1"/>
  <c r="C54" i="1"/>
  <c r="C59" i="1"/>
  <c r="C63" i="1"/>
  <c r="C67" i="1"/>
  <c r="C71" i="1"/>
  <c r="C48" i="1"/>
  <c r="C52" i="1"/>
  <c r="C57" i="1"/>
  <c r="C61" i="1"/>
  <c r="C65" i="1"/>
  <c r="C41" i="1"/>
  <c r="C51" i="1"/>
  <c r="C60" i="1"/>
  <c r="C43" i="1"/>
  <c r="C53" i="1"/>
  <c r="C70" i="1" s="1"/>
  <c r="C62" i="1"/>
  <c r="S42" i="5"/>
  <c r="C66" i="1"/>
  <c r="C49" i="1"/>
  <c r="L72" i="1"/>
  <c r="L54" i="1"/>
  <c r="L67" i="1"/>
  <c r="L52" i="1"/>
  <c r="L65" i="1"/>
  <c r="L64" i="1"/>
  <c r="L66" i="1"/>
  <c r="H42" i="1"/>
  <c r="H48" i="1"/>
  <c r="H61" i="1"/>
  <c r="H46" i="1"/>
  <c r="H50" i="1"/>
  <c r="H63" i="1"/>
  <c r="H73" i="1"/>
  <c r="H43" i="1"/>
  <c r="H47" i="1"/>
  <c r="H64" i="1"/>
  <c r="D50" i="1"/>
  <c r="F43" i="3"/>
  <c r="F44" i="3"/>
  <c r="F36" i="3"/>
  <c r="F39" i="3"/>
  <c r="F37" i="3"/>
  <c r="F42" i="3"/>
  <c r="F34" i="3"/>
  <c r="F33" i="3"/>
  <c r="R32" i="3"/>
  <c r="R40" i="3"/>
  <c r="R45" i="3"/>
  <c r="R42" i="3"/>
  <c r="L73" i="1"/>
  <c r="S38" i="3"/>
  <c r="S46" i="3"/>
  <c r="S42" i="3"/>
  <c r="U45" i="1"/>
  <c r="U58" i="1"/>
  <c r="U69" i="1"/>
  <c r="U41" i="1"/>
  <c r="U52" i="1"/>
  <c r="U62" i="1"/>
  <c r="U61" i="1"/>
  <c r="U49" i="1"/>
  <c r="U68" i="1"/>
  <c r="D22" i="2"/>
  <c r="D34" i="2" s="1"/>
  <c r="K46" i="1"/>
  <c r="F62" i="1"/>
  <c r="F66" i="1"/>
  <c r="P43" i="1"/>
  <c r="P58" i="1"/>
  <c r="D43" i="3"/>
  <c r="D35" i="3"/>
  <c r="T46" i="1"/>
  <c r="T63" i="1"/>
  <c r="T68" i="1"/>
  <c r="AC7" i="9"/>
  <c r="O51" i="1"/>
  <c r="O41" i="1"/>
  <c r="O60" i="1"/>
  <c r="B36" i="3"/>
  <c r="B45" i="3"/>
  <c r="B41" i="3"/>
  <c r="B32" i="3"/>
  <c r="B47" i="3" s="1"/>
  <c r="M43" i="5"/>
  <c r="E49" i="5"/>
  <c r="E39" i="5"/>
  <c r="E47" i="5"/>
  <c r="E41" i="5"/>
  <c r="E37" i="5"/>
  <c r="U73" i="1"/>
  <c r="E44" i="3"/>
  <c r="E34" i="3"/>
  <c r="K48" i="5"/>
  <c r="K43" i="5"/>
  <c r="K39" i="5"/>
  <c r="K38" i="5"/>
  <c r="K50" i="5"/>
  <c r="K47" i="5"/>
  <c r="K45" i="5"/>
  <c r="K44" i="5"/>
  <c r="K40" i="5"/>
  <c r="K37" i="5"/>
  <c r="G50" i="5"/>
  <c r="G44" i="5"/>
  <c r="G40" i="5"/>
  <c r="G35" i="5"/>
  <c r="G48" i="5"/>
  <c r="G42" i="5"/>
  <c r="G38" i="5"/>
  <c r="G33" i="5"/>
  <c r="B45" i="5"/>
  <c r="U74" i="1"/>
  <c r="AI89" i="9"/>
  <c r="U49" i="5"/>
  <c r="U36" i="5"/>
  <c r="U42" i="5"/>
  <c r="U48" i="5"/>
  <c r="U50" i="5"/>
  <c r="U33" i="5"/>
  <c r="U39" i="5"/>
  <c r="U44" i="5"/>
  <c r="Q47" i="5"/>
  <c r="Q35" i="5"/>
  <c r="D46" i="2"/>
  <c r="Q47" i="2"/>
  <c r="N41" i="3" l="1"/>
  <c r="N47" i="3" s="1"/>
  <c r="N45" i="3"/>
  <c r="N44" i="3"/>
  <c r="D40" i="3"/>
  <c r="AF128" i="9"/>
  <c r="R41" i="3"/>
  <c r="J41" i="3"/>
  <c r="N37" i="3"/>
  <c r="N40" i="3"/>
  <c r="AB128" i="9"/>
  <c r="D45" i="3"/>
  <c r="R33" i="3"/>
  <c r="R36" i="3"/>
  <c r="R34" i="3"/>
  <c r="N33" i="3"/>
  <c r="J34" i="3"/>
  <c r="N43" i="3"/>
  <c r="N32" i="3"/>
  <c r="U38" i="3"/>
  <c r="U47" i="3" s="1"/>
  <c r="R128" i="9"/>
  <c r="R38" i="3"/>
  <c r="R37" i="3"/>
  <c r="R39" i="3"/>
  <c r="C43" i="3"/>
  <c r="J40" i="3"/>
  <c r="N42" i="3"/>
  <c r="N46" i="3"/>
  <c r="N39" i="3"/>
  <c r="G39" i="3"/>
  <c r="D39" i="3"/>
  <c r="R43" i="3"/>
  <c r="P33" i="3"/>
  <c r="R35" i="3"/>
  <c r="C42" i="3"/>
  <c r="P36" i="3"/>
  <c r="J44" i="3"/>
  <c r="J43" i="3"/>
  <c r="N38" i="3"/>
  <c r="N35" i="3"/>
  <c r="S36" i="5"/>
  <c r="S32" i="5"/>
  <c r="X36" i="5"/>
  <c r="H35" i="5"/>
  <c r="L39" i="5"/>
  <c r="B46" i="5"/>
  <c r="K41" i="5"/>
  <c r="K32" i="5"/>
  <c r="K52" i="5" s="1"/>
  <c r="K49" i="5"/>
  <c r="E45" i="5"/>
  <c r="S38" i="5"/>
  <c r="P42" i="5"/>
  <c r="S40" i="5"/>
  <c r="S46" i="5"/>
  <c r="S53" i="5" s="1"/>
  <c r="X37" i="5"/>
  <c r="X46" i="5"/>
  <c r="X34" i="5"/>
  <c r="Q50" i="5"/>
  <c r="P32" i="5"/>
  <c r="E36" i="5"/>
  <c r="E48" i="5"/>
  <c r="L32" i="5"/>
  <c r="K35" i="5"/>
  <c r="C42" i="5"/>
  <c r="H48" i="5"/>
  <c r="Q39" i="5"/>
  <c r="I36" i="5"/>
  <c r="Q40" i="5"/>
  <c r="B41" i="5"/>
  <c r="K36" i="5"/>
  <c r="K46" i="5"/>
  <c r="K42" i="5"/>
  <c r="E43" i="5"/>
  <c r="S50" i="5"/>
  <c r="S39" i="5"/>
  <c r="X43" i="5"/>
  <c r="X50" i="5"/>
  <c r="X40" i="5"/>
  <c r="X51" i="5" s="1"/>
  <c r="Q41" i="5"/>
  <c r="E42" i="5"/>
  <c r="I44" i="5"/>
  <c r="K34" i="5"/>
  <c r="L37" i="5"/>
  <c r="L44" i="5"/>
  <c r="B48" i="5"/>
  <c r="L46" i="5"/>
  <c r="W32" i="2"/>
  <c r="U35" i="2"/>
  <c r="G22" i="2"/>
  <c r="D47" i="2"/>
  <c r="W41" i="2"/>
  <c r="U39" i="2"/>
  <c r="V45" i="2"/>
  <c r="D36" i="2"/>
  <c r="W44" i="2"/>
  <c r="W37" i="2"/>
  <c r="U41" i="2"/>
  <c r="U36" i="2"/>
  <c r="I34" i="2"/>
  <c r="D45" i="2"/>
  <c r="W36" i="2"/>
  <c r="AI46" i="9"/>
  <c r="V33" i="2"/>
  <c r="P53" i="1"/>
  <c r="P70" i="1" s="1"/>
  <c r="D60" i="1"/>
  <c r="H62" i="1"/>
  <c r="H59" i="1"/>
  <c r="H57" i="1"/>
  <c r="P41" i="1"/>
  <c r="P59" i="1"/>
  <c r="P46" i="1"/>
  <c r="N67" i="1"/>
  <c r="N41" i="1"/>
  <c r="H49" i="1"/>
  <c r="H74" i="1"/>
  <c r="N43" i="1"/>
  <c r="P71" i="1"/>
  <c r="P62" i="1"/>
  <c r="H53" i="1"/>
  <c r="H54" i="1"/>
  <c r="H52" i="1"/>
  <c r="J65" i="1"/>
  <c r="P51" i="1"/>
  <c r="P69" i="1"/>
  <c r="P57" i="1"/>
  <c r="P42" i="1"/>
  <c r="K53" i="1"/>
  <c r="N63" i="1"/>
  <c r="N68" i="1"/>
  <c r="H41" i="1"/>
  <c r="J73" i="1"/>
  <c r="N73" i="1"/>
  <c r="P49" i="1"/>
  <c r="P68" i="1"/>
  <c r="H56" i="1"/>
  <c r="H67" i="1"/>
  <c r="H65" i="1"/>
  <c r="V7" i="9"/>
  <c r="AD7" i="9"/>
  <c r="P56" i="1"/>
  <c r="P63" i="1"/>
  <c r="P50" i="1"/>
  <c r="N49" i="1"/>
  <c r="N64" i="1"/>
  <c r="H72" i="1"/>
  <c r="D71" i="1"/>
  <c r="N53" i="1"/>
  <c r="N72" i="1"/>
  <c r="C44" i="3"/>
  <c r="D44" i="3"/>
  <c r="D32" i="3"/>
  <c r="S35" i="3"/>
  <c r="P40" i="3"/>
  <c r="X38" i="3"/>
  <c r="X43" i="3"/>
  <c r="U128" i="9"/>
  <c r="S40" i="3"/>
  <c r="S37" i="3"/>
  <c r="C34" i="3"/>
  <c r="C46" i="3"/>
  <c r="J39" i="3"/>
  <c r="J36" i="3"/>
  <c r="J37" i="3"/>
  <c r="L42" i="3"/>
  <c r="Q45" i="3"/>
  <c r="AD128" i="9"/>
  <c r="M46" i="3"/>
  <c r="C32" i="3"/>
  <c r="C47" i="3" s="1"/>
  <c r="H39" i="3"/>
  <c r="M39" i="3"/>
  <c r="D33" i="3"/>
  <c r="D42" i="3"/>
  <c r="S43" i="3"/>
  <c r="P35" i="3"/>
  <c r="P37" i="3"/>
  <c r="X36" i="3"/>
  <c r="X41" i="3"/>
  <c r="X37" i="3"/>
  <c r="S36" i="3"/>
  <c r="S33" i="3"/>
  <c r="S47" i="3" s="1"/>
  <c r="C37" i="3"/>
  <c r="C36" i="3"/>
  <c r="J33" i="3"/>
  <c r="J38" i="3"/>
  <c r="J45" i="3"/>
  <c r="Q33" i="3"/>
  <c r="X46" i="3"/>
  <c r="C41" i="3"/>
  <c r="P42" i="3"/>
  <c r="M34" i="3"/>
  <c r="C38" i="3"/>
  <c r="P44" i="3"/>
  <c r="D37" i="3"/>
  <c r="D46" i="3"/>
  <c r="S34" i="3"/>
  <c r="P34" i="3"/>
  <c r="X44" i="3"/>
  <c r="X32" i="3"/>
  <c r="X39" i="3"/>
  <c r="M38" i="3"/>
  <c r="AG128" i="9"/>
  <c r="C35" i="3"/>
  <c r="C40" i="3"/>
  <c r="X128" i="9"/>
  <c r="C39" i="3"/>
  <c r="C45" i="3"/>
  <c r="U43" i="3"/>
  <c r="W43" i="5"/>
  <c r="J36" i="5"/>
  <c r="N32" i="5"/>
  <c r="V46" i="5"/>
  <c r="V41" i="5"/>
  <c r="C35" i="5"/>
  <c r="V50" i="5"/>
  <c r="Q89" i="9"/>
  <c r="B39" i="5"/>
  <c r="I33" i="5"/>
  <c r="S52" i="5"/>
  <c r="J35" i="5"/>
  <c r="N39" i="5"/>
  <c r="V34" i="5"/>
  <c r="V40" i="5"/>
  <c r="V33" i="5"/>
  <c r="B42" i="5"/>
  <c r="AJ89" i="9"/>
  <c r="B37" i="5"/>
  <c r="B43" i="5"/>
  <c r="W89" i="9"/>
  <c r="F35" i="5"/>
  <c r="J43" i="5"/>
  <c r="N40" i="5"/>
  <c r="I32" i="5"/>
  <c r="V47" i="5"/>
  <c r="V36" i="5"/>
  <c r="V37" i="5"/>
  <c r="D32" i="5"/>
  <c r="L36" i="5"/>
  <c r="L41" i="5"/>
  <c r="G46" i="5"/>
  <c r="O49" i="5"/>
  <c r="O53" i="5" s="1"/>
  <c r="R43" i="5"/>
  <c r="U43" i="5"/>
  <c r="V39" i="5"/>
  <c r="X49" i="5"/>
  <c r="R32" i="5"/>
  <c r="B49" i="5"/>
  <c r="B33" i="5"/>
  <c r="E53" i="5"/>
  <c r="F38" i="5"/>
  <c r="J44" i="5"/>
  <c r="N41" i="5"/>
  <c r="I46" i="5"/>
  <c r="V42" i="5"/>
  <c r="V35" i="5"/>
  <c r="V52" i="5" s="1"/>
  <c r="V45" i="5"/>
  <c r="L38" i="5"/>
  <c r="L43" i="5"/>
  <c r="L47" i="5"/>
  <c r="B34" i="5"/>
  <c r="I35" i="5"/>
  <c r="F46" i="5"/>
  <c r="N47" i="5"/>
  <c r="N37" i="5"/>
  <c r="V38" i="5"/>
  <c r="V44" i="5"/>
  <c r="L33" i="5"/>
  <c r="Z89" i="9"/>
  <c r="S37" i="2"/>
  <c r="S32" i="2"/>
  <c r="S49" i="2"/>
  <c r="S34" i="2"/>
  <c r="S43" i="2"/>
  <c r="S39" i="2"/>
  <c r="F39" i="2"/>
  <c r="F35" i="2"/>
  <c r="F44" i="2"/>
  <c r="F41" i="2"/>
  <c r="X40" i="2"/>
  <c r="I49" i="2"/>
  <c r="I39" i="2"/>
  <c r="D39" i="2"/>
  <c r="O22" i="2"/>
  <c r="O32" i="2" s="1"/>
  <c r="X36" i="2"/>
  <c r="X47" i="2"/>
  <c r="V41" i="2"/>
  <c r="V32" i="2"/>
  <c r="X41" i="2"/>
  <c r="X37" i="2"/>
  <c r="X45" i="2"/>
  <c r="V37" i="2"/>
  <c r="T22" i="2"/>
  <c r="W46" i="9"/>
  <c r="X32" i="2"/>
  <c r="I36" i="2"/>
  <c r="X33" i="2"/>
  <c r="F58" i="1"/>
  <c r="L58" i="1"/>
  <c r="L61" i="1"/>
  <c r="L63" i="1"/>
  <c r="Z7" i="9"/>
  <c r="W62" i="1"/>
  <c r="W63" i="1"/>
  <c r="Q7" i="9"/>
  <c r="F51" i="1"/>
  <c r="F48" i="1"/>
  <c r="L60" i="1"/>
  <c r="S67" i="1"/>
  <c r="S48" i="1"/>
  <c r="B64" i="1"/>
  <c r="I72" i="1"/>
  <c r="F49" i="1"/>
  <c r="L49" i="1"/>
  <c r="L57" i="1"/>
  <c r="L59" i="1"/>
  <c r="W49" i="1"/>
  <c r="W73" i="1"/>
  <c r="B60" i="1"/>
  <c r="F41" i="1"/>
  <c r="F42" i="1"/>
  <c r="I64" i="1"/>
  <c r="L51" i="1"/>
  <c r="C74" i="1"/>
  <c r="S66" i="1"/>
  <c r="S47" i="1"/>
  <c r="AG7" i="9"/>
  <c r="U66" i="1"/>
  <c r="W68" i="1"/>
  <c r="F53" i="1"/>
  <c r="L56" i="1"/>
  <c r="L48" i="1"/>
  <c r="L50" i="1"/>
  <c r="B57" i="1"/>
  <c r="F61" i="1"/>
  <c r="F56" i="1"/>
  <c r="F59" i="1"/>
  <c r="I56" i="1"/>
  <c r="L41" i="1"/>
  <c r="R71" i="1"/>
  <c r="S60" i="1"/>
  <c r="S41" i="1"/>
  <c r="U72" i="1"/>
  <c r="F43" i="1"/>
  <c r="L47" i="1"/>
  <c r="L42" i="1"/>
  <c r="L46" i="1"/>
  <c r="B48" i="1"/>
  <c r="F57" i="1"/>
  <c r="F47" i="1"/>
  <c r="B72" i="1"/>
  <c r="S54" i="1"/>
  <c r="X71" i="1"/>
  <c r="D56" i="1"/>
  <c r="D58" i="1"/>
  <c r="D64" i="1"/>
  <c r="D49" i="1"/>
  <c r="AH128" i="9"/>
  <c r="T33" i="3"/>
  <c r="T41" i="3"/>
  <c r="T35" i="3"/>
  <c r="T43" i="3"/>
  <c r="T46" i="3"/>
  <c r="T36" i="3"/>
  <c r="T44" i="3"/>
  <c r="T32" i="3"/>
  <c r="T40" i="3"/>
  <c r="Q44" i="2"/>
  <c r="D51" i="1"/>
  <c r="E34" i="2"/>
  <c r="K41" i="1"/>
  <c r="V43" i="9"/>
  <c r="H22" i="2"/>
  <c r="H36" i="2" s="1"/>
  <c r="C49" i="5"/>
  <c r="C53" i="5" s="1"/>
  <c r="C43" i="5"/>
  <c r="C47" i="5"/>
  <c r="C38" i="5"/>
  <c r="C46" i="5"/>
  <c r="Q34" i="2"/>
  <c r="D65" i="1"/>
  <c r="S45" i="2"/>
  <c r="W58" i="1"/>
  <c r="W35" i="5"/>
  <c r="P37" i="2"/>
  <c r="Q41" i="2"/>
  <c r="D43" i="2"/>
  <c r="D32" i="2"/>
  <c r="K57" i="1"/>
  <c r="D43" i="1"/>
  <c r="D57" i="1"/>
  <c r="D54" i="1"/>
  <c r="S33" i="2"/>
  <c r="S48" i="2"/>
  <c r="W66" i="1"/>
  <c r="W51" i="1"/>
  <c r="W46" i="5"/>
  <c r="W45" i="5"/>
  <c r="W32" i="3"/>
  <c r="W72" i="1"/>
  <c r="W74" i="1"/>
  <c r="U46" i="2"/>
  <c r="S40" i="2"/>
  <c r="T48" i="5"/>
  <c r="T45" i="5"/>
  <c r="B22" i="2"/>
  <c r="B38" i="2" s="1"/>
  <c r="Q43" i="9"/>
  <c r="K72" i="1"/>
  <c r="J62" i="1"/>
  <c r="J41" i="1"/>
  <c r="J64" i="1"/>
  <c r="J51" i="1"/>
  <c r="E56" i="1"/>
  <c r="E60" i="1"/>
  <c r="E72" i="1"/>
  <c r="E64" i="1"/>
  <c r="E51" i="1"/>
  <c r="L40" i="3"/>
  <c r="L38" i="3"/>
  <c r="L44" i="3"/>
  <c r="L37" i="3"/>
  <c r="L34" i="3"/>
  <c r="L32" i="3"/>
  <c r="L43" i="3"/>
  <c r="L39" i="3"/>
  <c r="L35" i="3"/>
  <c r="G43" i="3"/>
  <c r="G45" i="3"/>
  <c r="G35" i="3"/>
  <c r="G37" i="3"/>
  <c r="G42" i="3"/>
  <c r="G40" i="3"/>
  <c r="G41" i="3"/>
  <c r="G33" i="3"/>
  <c r="G44" i="3"/>
  <c r="G32" i="3"/>
  <c r="O46" i="3"/>
  <c r="O38" i="3"/>
  <c r="T34" i="3"/>
  <c r="Y7" i="9"/>
  <c r="K42" i="1"/>
  <c r="K65" i="1"/>
  <c r="K47" i="1"/>
  <c r="K43" i="1"/>
  <c r="K50" i="1"/>
  <c r="K52" i="1"/>
  <c r="K60" i="1"/>
  <c r="K54" i="1"/>
  <c r="AK89" i="9"/>
  <c r="W41" i="5"/>
  <c r="W36" i="5"/>
  <c r="Q36" i="2"/>
  <c r="K63" i="1"/>
  <c r="P42" i="2"/>
  <c r="Q43" i="2"/>
  <c r="Q45" i="2"/>
  <c r="D35" i="2"/>
  <c r="K51" i="1"/>
  <c r="D42" i="1"/>
  <c r="D67" i="1"/>
  <c r="D41" i="1"/>
  <c r="S42" i="2"/>
  <c r="W60" i="1"/>
  <c r="W45" i="1"/>
  <c r="W32" i="5"/>
  <c r="W37" i="5"/>
  <c r="W48" i="5"/>
  <c r="W42" i="3"/>
  <c r="W59" i="1"/>
  <c r="W61" i="1"/>
  <c r="W37" i="3"/>
  <c r="E40" i="2"/>
  <c r="T42" i="3"/>
  <c r="U32" i="2"/>
  <c r="U40" i="2"/>
  <c r="U49" i="2"/>
  <c r="U37" i="2"/>
  <c r="U44" i="2"/>
  <c r="U38" i="2"/>
  <c r="U34" i="2"/>
  <c r="K66" i="1"/>
  <c r="J22" i="2"/>
  <c r="J47" i="2" s="1"/>
  <c r="D47" i="1"/>
  <c r="C34" i="5"/>
  <c r="C39" i="5"/>
  <c r="T45" i="3"/>
  <c r="P43" i="2"/>
  <c r="D48" i="1"/>
  <c r="W40" i="5"/>
  <c r="T38" i="3"/>
  <c r="S46" i="2"/>
  <c r="AG46" i="9"/>
  <c r="S47" i="2"/>
  <c r="T39" i="5"/>
  <c r="T50" i="5"/>
  <c r="T49" i="5"/>
  <c r="T43" i="5"/>
  <c r="T34" i="5"/>
  <c r="T33" i="5"/>
  <c r="T38" i="5"/>
  <c r="T42" i="5"/>
  <c r="AH89" i="9"/>
  <c r="T46" i="5"/>
  <c r="T32" i="5"/>
  <c r="T35" i="5"/>
  <c r="Q39" i="2"/>
  <c r="D74" i="1"/>
  <c r="S35" i="2"/>
  <c r="W49" i="5"/>
  <c r="E37" i="2"/>
  <c r="K61" i="1"/>
  <c r="T40" i="5"/>
  <c r="D73" i="1"/>
  <c r="C48" i="5"/>
  <c r="N49" i="5"/>
  <c r="N48" i="5"/>
  <c r="AB89" i="9"/>
  <c r="N38" i="5"/>
  <c r="N50" i="5"/>
  <c r="N45" i="5"/>
  <c r="N44" i="5"/>
  <c r="I40" i="5"/>
  <c r="I50" i="5"/>
  <c r="I38" i="5"/>
  <c r="I42" i="5"/>
  <c r="B35" i="5"/>
  <c r="B38" i="5"/>
  <c r="B50" i="5"/>
  <c r="B36" i="5"/>
  <c r="B47" i="5"/>
  <c r="B32" i="5"/>
  <c r="B40" i="5"/>
  <c r="AF89" i="9"/>
  <c r="R37" i="5"/>
  <c r="R47" i="5"/>
  <c r="R38" i="5"/>
  <c r="R35" i="5"/>
  <c r="R45" i="5"/>
  <c r="S44" i="1"/>
  <c r="S50" i="1"/>
  <c r="S57" i="1"/>
  <c r="S63" i="1"/>
  <c r="S68" i="1"/>
  <c r="S72" i="1"/>
  <c r="S45" i="1"/>
  <c r="S51" i="1"/>
  <c r="S58" i="1"/>
  <c r="S64" i="1"/>
  <c r="S46" i="1"/>
  <c r="S52" i="1"/>
  <c r="S59" i="1"/>
  <c r="S65" i="1"/>
  <c r="S43" i="1"/>
  <c r="S49" i="1"/>
  <c r="S56" i="1"/>
  <c r="S62" i="1"/>
  <c r="S69" i="1"/>
  <c r="AG89" i="9"/>
  <c r="S48" i="5"/>
  <c r="S47" i="5"/>
  <c r="S51" i="5" s="1"/>
  <c r="T39" i="3"/>
  <c r="D46" i="1"/>
  <c r="W39" i="5"/>
  <c r="D66" i="1"/>
  <c r="AK7" i="9"/>
  <c r="W44" i="1"/>
  <c r="W69" i="1"/>
  <c r="W50" i="1"/>
  <c r="W43" i="1"/>
  <c r="W56" i="1"/>
  <c r="W48" i="1"/>
  <c r="W71" i="1"/>
  <c r="W54" i="1"/>
  <c r="AK128" i="9"/>
  <c r="W34" i="3"/>
  <c r="W33" i="3"/>
  <c r="W36" i="3"/>
  <c r="P34" i="2"/>
  <c r="R47" i="3"/>
  <c r="D62" i="1"/>
  <c r="D63" i="1"/>
  <c r="X52" i="5"/>
  <c r="W42" i="5"/>
  <c r="W46" i="1"/>
  <c r="W57" i="1"/>
  <c r="S38" i="2"/>
  <c r="D40" i="2"/>
  <c r="K67" i="1"/>
  <c r="D53" i="1"/>
  <c r="D61" i="1"/>
  <c r="D59" i="1"/>
  <c r="R7" i="9"/>
  <c r="S44" i="2"/>
  <c r="S41" i="2"/>
  <c r="W53" i="1"/>
  <c r="W47" i="5"/>
  <c r="W33" i="5"/>
  <c r="W38" i="5"/>
  <c r="W38" i="3"/>
  <c r="W42" i="1"/>
  <c r="W52" i="1"/>
  <c r="U42" i="2"/>
  <c r="U33" i="2"/>
  <c r="S36" i="2"/>
  <c r="N46" i="5"/>
  <c r="N33" i="5"/>
  <c r="I34" i="5"/>
  <c r="K62" i="1"/>
  <c r="T36" i="5"/>
  <c r="E47" i="1"/>
  <c r="C50" i="1"/>
  <c r="C42" i="1"/>
  <c r="C58" i="1"/>
  <c r="L41" i="3"/>
  <c r="Z128" i="9"/>
  <c r="H34" i="3"/>
  <c r="H40" i="3"/>
  <c r="H37" i="3"/>
  <c r="H45" i="3"/>
  <c r="P39" i="3"/>
  <c r="P41" i="3"/>
  <c r="P32" i="3"/>
  <c r="P43" i="3"/>
  <c r="P45" i="3"/>
  <c r="P46" i="3"/>
  <c r="M44" i="5"/>
  <c r="M47" i="5"/>
  <c r="M41" i="5"/>
  <c r="V89" i="9"/>
  <c r="H47" i="5"/>
  <c r="H38" i="5"/>
  <c r="H33" i="5"/>
  <c r="H49" i="5"/>
  <c r="H53" i="5" s="1"/>
  <c r="H45" i="5"/>
  <c r="H40" i="5"/>
  <c r="H34" i="5"/>
  <c r="H42" i="5"/>
  <c r="H50" i="5"/>
  <c r="H43" i="5"/>
  <c r="H41" i="5"/>
  <c r="H36" i="5"/>
  <c r="T37" i="3"/>
  <c r="N48" i="1"/>
  <c r="N46" i="1"/>
  <c r="N47" i="1"/>
  <c r="N22" i="2"/>
  <c r="N32" i="2" s="1"/>
  <c r="B43" i="1"/>
  <c r="I41" i="1"/>
  <c r="D72" i="1"/>
  <c r="N61" i="1"/>
  <c r="N74" i="1"/>
  <c r="S73" i="1"/>
  <c r="K73" i="1"/>
  <c r="S71" i="1"/>
  <c r="S74" i="1"/>
  <c r="N65" i="1"/>
  <c r="N54" i="1"/>
  <c r="N56" i="1"/>
  <c r="F38" i="3"/>
  <c r="F47" i="3" s="1"/>
  <c r="I51" i="1"/>
  <c r="E71" i="1"/>
  <c r="I71" i="1"/>
  <c r="C72" i="1"/>
  <c r="N42" i="1"/>
  <c r="O37" i="5"/>
  <c r="T72" i="1"/>
  <c r="U53" i="1"/>
  <c r="U70" i="1" s="1"/>
  <c r="U35" i="3"/>
  <c r="F32" i="2"/>
  <c r="B47" i="1"/>
  <c r="N57" i="1"/>
  <c r="N50" i="1"/>
  <c r="N51" i="1"/>
  <c r="B53" i="1"/>
  <c r="L62" i="1"/>
  <c r="F72" i="1"/>
  <c r="J72" i="1"/>
  <c r="F74" i="1"/>
  <c r="M59" i="1"/>
  <c r="L40" i="5"/>
  <c r="L45" i="5"/>
  <c r="L49" i="5"/>
  <c r="O33" i="5"/>
  <c r="R74" i="1"/>
  <c r="T41" i="2"/>
  <c r="T33" i="2"/>
  <c r="T42" i="2"/>
  <c r="T32" i="2"/>
  <c r="T38" i="2"/>
  <c r="T37" i="2"/>
  <c r="AH46" i="9"/>
  <c r="T46" i="2"/>
  <c r="T47" i="2"/>
  <c r="T48" i="2"/>
  <c r="T49" i="2"/>
  <c r="T45" i="2"/>
  <c r="T39" i="2"/>
  <c r="T36" i="2"/>
  <c r="T40" i="2"/>
  <c r="T44" i="2"/>
  <c r="T34" i="2"/>
  <c r="T35" i="2"/>
  <c r="T43" i="2"/>
  <c r="N42" i="2"/>
  <c r="N49" i="2"/>
  <c r="N36" i="2"/>
  <c r="N46" i="2"/>
  <c r="N47" i="2"/>
  <c r="N43" i="2"/>
  <c r="N34" i="2"/>
  <c r="N40" i="2"/>
  <c r="AB46" i="9"/>
  <c r="N37" i="2"/>
  <c r="J43" i="2"/>
  <c r="J39" i="2"/>
  <c r="J32" i="2"/>
  <c r="J48" i="2"/>
  <c r="X46" i="9"/>
  <c r="J33" i="2"/>
  <c r="J49" i="2"/>
  <c r="J40" i="2"/>
  <c r="J37" i="2"/>
  <c r="W128" i="9"/>
  <c r="I46" i="3"/>
  <c r="I33" i="3"/>
  <c r="I32" i="3"/>
  <c r="I44" i="3"/>
  <c r="I40" i="3"/>
  <c r="I37" i="3"/>
  <c r="I36" i="3"/>
  <c r="O39" i="3"/>
  <c r="O43" i="3"/>
  <c r="I48" i="2"/>
  <c r="I42" i="2"/>
  <c r="M36" i="5"/>
  <c r="AC128" i="9"/>
  <c r="M35" i="5"/>
  <c r="P36" i="5"/>
  <c r="P34" i="5"/>
  <c r="F37" i="2"/>
  <c r="F48" i="2"/>
  <c r="F43" i="2"/>
  <c r="V34" i="2"/>
  <c r="V39" i="2"/>
  <c r="V47" i="2"/>
  <c r="V40" i="2"/>
  <c r="O40" i="3"/>
  <c r="I45" i="3"/>
  <c r="I41" i="3"/>
  <c r="P43" i="5"/>
  <c r="F37" i="5"/>
  <c r="F45" i="5"/>
  <c r="F32" i="5"/>
  <c r="F40" i="5"/>
  <c r="F48" i="5"/>
  <c r="J37" i="5"/>
  <c r="J45" i="5"/>
  <c r="X89" i="9"/>
  <c r="J38" i="5"/>
  <c r="J46" i="5"/>
  <c r="J53" i="5" s="1"/>
  <c r="M48" i="5"/>
  <c r="M39" i="5"/>
  <c r="M37" i="5"/>
  <c r="M46" i="5"/>
  <c r="V54" i="1"/>
  <c r="V49" i="1"/>
  <c r="V47" i="1"/>
  <c r="C56" i="1"/>
  <c r="C64" i="1"/>
  <c r="M60" i="1"/>
  <c r="M49" i="1"/>
  <c r="M74" i="1"/>
  <c r="I38" i="3"/>
  <c r="K45" i="3"/>
  <c r="K43" i="3"/>
  <c r="K41" i="3"/>
  <c r="K39" i="3"/>
  <c r="K35" i="3"/>
  <c r="AJ128" i="9"/>
  <c r="V39" i="3"/>
  <c r="V46" i="3"/>
  <c r="V45" i="3"/>
  <c r="V44" i="3"/>
  <c r="V35" i="3"/>
  <c r="V33" i="3"/>
  <c r="V32" i="3"/>
  <c r="E42" i="3"/>
  <c r="E40" i="3"/>
  <c r="E37" i="3"/>
  <c r="E46" i="3"/>
  <c r="E35" i="3"/>
  <c r="E33" i="3"/>
  <c r="E32" i="3"/>
  <c r="AJ7" i="9"/>
  <c r="V57" i="1"/>
  <c r="V65" i="1"/>
  <c r="V52" i="1"/>
  <c r="V51" i="1"/>
  <c r="V72" i="1"/>
  <c r="V53" i="1"/>
  <c r="V42" i="1"/>
  <c r="V59" i="1"/>
  <c r="V67" i="1"/>
  <c r="V48" i="1"/>
  <c r="V68" i="1"/>
  <c r="V56" i="1"/>
  <c r="V41" i="1"/>
  <c r="V58" i="1"/>
  <c r="V46" i="1"/>
  <c r="V63" i="1"/>
  <c r="V71" i="1"/>
  <c r="I37" i="2"/>
  <c r="O45" i="3"/>
  <c r="O41" i="3"/>
  <c r="S128" i="9"/>
  <c r="I52" i="5"/>
  <c r="P40" i="5"/>
  <c r="P37" i="5"/>
  <c r="F46" i="2"/>
  <c r="F42" i="2"/>
  <c r="V49" i="2"/>
  <c r="V46" i="2"/>
  <c r="V38" i="2"/>
  <c r="V42" i="2"/>
  <c r="O34" i="3"/>
  <c r="O42" i="3"/>
  <c r="E45" i="3"/>
  <c r="E41" i="3"/>
  <c r="P35" i="5"/>
  <c r="F39" i="5"/>
  <c r="F47" i="5"/>
  <c r="F34" i="5"/>
  <c r="F42" i="5"/>
  <c r="F50" i="5"/>
  <c r="J39" i="5"/>
  <c r="J47" i="5"/>
  <c r="J32" i="5"/>
  <c r="J40" i="5"/>
  <c r="J48" i="5"/>
  <c r="M40" i="5"/>
  <c r="M49" i="5"/>
  <c r="M33" i="5"/>
  <c r="M42" i="5"/>
  <c r="V50" i="1"/>
  <c r="V45" i="1"/>
  <c r="V43" i="1"/>
  <c r="V69" i="1"/>
  <c r="Q49" i="1"/>
  <c r="Q66" i="1"/>
  <c r="Q53" i="1"/>
  <c r="Q58" i="1"/>
  <c r="AA128" i="9"/>
  <c r="M35" i="3"/>
  <c r="M40" i="3"/>
  <c r="M45" i="3"/>
  <c r="M36" i="3"/>
  <c r="M41" i="3"/>
  <c r="M32" i="3"/>
  <c r="M37" i="3"/>
  <c r="M43" i="3"/>
  <c r="O37" i="3"/>
  <c r="O33" i="3"/>
  <c r="E38" i="3"/>
  <c r="P39" i="5"/>
  <c r="P38" i="5"/>
  <c r="V44" i="2"/>
  <c r="V48" i="2"/>
  <c r="V36" i="2"/>
  <c r="V35" i="2"/>
  <c r="O36" i="3"/>
  <c r="O44" i="3"/>
  <c r="I43" i="3"/>
  <c r="I39" i="3"/>
  <c r="P48" i="5"/>
  <c r="F33" i="5"/>
  <c r="F41" i="5"/>
  <c r="F49" i="5"/>
  <c r="F36" i="5"/>
  <c r="J33" i="5"/>
  <c r="J41" i="5"/>
  <c r="J34" i="5"/>
  <c r="J42" i="5"/>
  <c r="M32" i="5"/>
  <c r="M45" i="5"/>
  <c r="AA89" i="9"/>
  <c r="M38" i="5"/>
  <c r="V66" i="1"/>
  <c r="V64" i="1"/>
  <c r="V74" i="1"/>
  <c r="V43" i="2"/>
  <c r="AA7" i="9"/>
  <c r="M43" i="1"/>
  <c r="M50" i="1"/>
  <c r="M56" i="1"/>
  <c r="M62" i="1"/>
  <c r="M67" i="1"/>
  <c r="M46" i="1"/>
  <c r="M51" i="1"/>
  <c r="M58" i="1"/>
  <c r="M63" i="1"/>
  <c r="K59" i="1"/>
  <c r="K49" i="1"/>
  <c r="K48" i="1"/>
  <c r="K56" i="1"/>
  <c r="K74" i="1"/>
  <c r="K64" i="1"/>
  <c r="F46" i="1"/>
  <c r="F63" i="1"/>
  <c r="F50" i="1"/>
  <c r="F67" i="1"/>
  <c r="I35" i="3"/>
  <c r="I42" i="3"/>
  <c r="M33" i="3"/>
  <c r="O35" i="3"/>
  <c r="V73" i="1"/>
  <c r="AL7" i="9"/>
  <c r="X68" i="1"/>
  <c r="Q72" i="1"/>
  <c r="B74" i="1"/>
  <c r="D34" i="3"/>
  <c r="H43" i="3"/>
  <c r="Q41" i="3"/>
  <c r="L52" i="5"/>
  <c r="E35" i="5"/>
  <c r="E52" i="5" s="1"/>
  <c r="C36" i="5"/>
  <c r="C37" i="5"/>
  <c r="C41" i="5"/>
  <c r="C45" i="5"/>
  <c r="O45" i="5"/>
  <c r="R54" i="1"/>
  <c r="W50" i="5"/>
  <c r="W46" i="3"/>
  <c r="W35" i="3"/>
  <c r="F45" i="2"/>
  <c r="K71" i="1"/>
  <c r="P74" i="1"/>
  <c r="P72" i="1"/>
  <c r="Q74" i="1"/>
  <c r="D36" i="3"/>
  <c r="D38" i="3"/>
  <c r="C32" i="5"/>
  <c r="C33" i="5"/>
  <c r="C40" i="5"/>
  <c r="C44" i="5"/>
  <c r="W43" i="3"/>
  <c r="AC47" i="3"/>
  <c r="AC51" i="5"/>
  <c r="AC52" i="5"/>
  <c r="AC49" i="2"/>
  <c r="AC47" i="2"/>
  <c r="AC43" i="2"/>
  <c r="AC41" i="2"/>
  <c r="AC39" i="2"/>
  <c r="AC37" i="2"/>
  <c r="AC35" i="2"/>
  <c r="AC33" i="2"/>
  <c r="AC48" i="2"/>
  <c r="AC46" i="2"/>
  <c r="AC44" i="2"/>
  <c r="AC42" i="2"/>
  <c r="AC40" i="2"/>
  <c r="AC38" i="2"/>
  <c r="AC36" i="2"/>
  <c r="AC34" i="2"/>
  <c r="AC32" i="2"/>
  <c r="AC45" i="2"/>
  <c r="AC70" i="1"/>
  <c r="P47" i="2"/>
  <c r="P46" i="2"/>
  <c r="P39" i="2"/>
  <c r="P48" i="2"/>
  <c r="P33" i="2"/>
  <c r="P32" i="2"/>
  <c r="P40" i="2"/>
  <c r="P35" i="2"/>
  <c r="P36" i="2"/>
  <c r="G40" i="2"/>
  <c r="G48" i="2"/>
  <c r="G43" i="2"/>
  <c r="G38" i="2"/>
  <c r="G41" i="2"/>
  <c r="G39" i="2"/>
  <c r="G44" i="2"/>
  <c r="G46" i="2"/>
  <c r="G34" i="2"/>
  <c r="E41" i="2"/>
  <c r="E43" i="2"/>
  <c r="E35" i="2"/>
  <c r="E33" i="2"/>
  <c r="E42" i="2"/>
  <c r="E39" i="2"/>
  <c r="E48" i="2"/>
  <c r="E38" i="2"/>
  <c r="E45" i="2"/>
  <c r="E32" i="2"/>
  <c r="G45" i="2"/>
  <c r="G47" i="2"/>
  <c r="U46" i="9"/>
  <c r="G35" i="2"/>
  <c r="G33" i="2"/>
  <c r="P38" i="2"/>
  <c r="P45" i="2"/>
  <c r="P41" i="2"/>
  <c r="P49" i="2"/>
  <c r="P44" i="2"/>
  <c r="D38" i="2"/>
  <c r="R46" i="9"/>
  <c r="D37" i="2"/>
  <c r="D33" i="2"/>
  <c r="D48" i="2"/>
  <c r="D42" i="2"/>
  <c r="D44" i="2"/>
  <c r="D41" i="2"/>
  <c r="D49" i="2"/>
  <c r="H70" i="1"/>
  <c r="Q35" i="2"/>
  <c r="Q40" i="2"/>
  <c r="Q37" i="2"/>
  <c r="AE46" i="9"/>
  <c r="Q48" i="2"/>
  <c r="Q33" i="2"/>
  <c r="Q42" i="2"/>
  <c r="Q49" i="2"/>
  <c r="Q46" i="2"/>
  <c r="Q32" i="2"/>
  <c r="E49" i="2"/>
  <c r="I45" i="2"/>
  <c r="I40" i="2"/>
  <c r="I47" i="2"/>
  <c r="I38" i="2"/>
  <c r="I44" i="2"/>
  <c r="I32" i="2"/>
  <c r="I33" i="2"/>
  <c r="I43" i="2"/>
  <c r="I46" i="2"/>
  <c r="I35" i="2"/>
  <c r="E47" i="2"/>
  <c r="E44" i="2"/>
  <c r="E46" i="2"/>
  <c r="S46" i="9"/>
  <c r="H48" i="2"/>
  <c r="J46" i="1"/>
  <c r="J50" i="1"/>
  <c r="J54" i="1"/>
  <c r="J59" i="1"/>
  <c r="J63" i="1"/>
  <c r="J67" i="1"/>
  <c r="W7" i="9"/>
  <c r="I42" i="1"/>
  <c r="I46" i="1"/>
  <c r="I48" i="1"/>
  <c r="I50" i="1"/>
  <c r="I52" i="1"/>
  <c r="I54" i="1"/>
  <c r="I57" i="1"/>
  <c r="I59" i="1"/>
  <c r="I61" i="1"/>
  <c r="I63" i="1"/>
  <c r="I65" i="1"/>
  <c r="I67" i="1"/>
  <c r="G46" i="1"/>
  <c r="G50" i="1"/>
  <c r="G54" i="1"/>
  <c r="G59" i="1"/>
  <c r="G63" i="1"/>
  <c r="G67" i="1"/>
  <c r="S7" i="9"/>
  <c r="E42" i="1"/>
  <c r="E46" i="1"/>
  <c r="E48" i="1"/>
  <c r="E50" i="1"/>
  <c r="E52" i="1"/>
  <c r="E54" i="1"/>
  <c r="E57" i="1"/>
  <c r="E59" i="1"/>
  <c r="E61" i="1"/>
  <c r="E63" i="1"/>
  <c r="E65" i="1"/>
  <c r="E67" i="1"/>
  <c r="B46" i="1"/>
  <c r="B50" i="1"/>
  <c r="B54" i="1"/>
  <c r="B59" i="1"/>
  <c r="B63" i="1"/>
  <c r="B67" i="1"/>
  <c r="O43" i="1"/>
  <c r="O53" i="1"/>
  <c r="O62" i="1"/>
  <c r="Q45" i="1"/>
  <c r="Q44" i="1"/>
  <c r="Q42" i="1"/>
  <c r="Q46" i="1"/>
  <c r="Q48" i="1"/>
  <c r="Q50" i="1"/>
  <c r="Q52" i="1"/>
  <c r="Q54" i="1"/>
  <c r="Q57" i="1"/>
  <c r="Q59" i="1"/>
  <c r="Q61" i="1"/>
  <c r="Q63" i="1"/>
  <c r="Q65" i="1"/>
  <c r="Q67" i="1"/>
  <c r="Q68" i="1"/>
  <c r="R89" i="9"/>
  <c r="D46" i="5"/>
  <c r="D36" i="5"/>
  <c r="D35" i="5"/>
  <c r="D34" i="5"/>
  <c r="D50" i="5"/>
  <c r="AK46" i="9"/>
  <c r="Z68" i="1"/>
  <c r="AN7" i="9"/>
  <c r="AB68" i="1"/>
  <c r="AP7" i="9"/>
  <c r="Z50" i="5"/>
  <c r="AN89" i="9"/>
  <c r="Z46" i="3"/>
  <c r="AN128" i="9"/>
  <c r="AB46" i="3"/>
  <c r="AP128" i="9"/>
  <c r="O47" i="1"/>
  <c r="O66" i="1"/>
  <c r="O49" i="1"/>
  <c r="O58" i="1"/>
  <c r="O69" i="1"/>
  <c r="P47" i="5"/>
  <c r="AD89" i="9"/>
  <c r="P45" i="5"/>
  <c r="P50" i="5"/>
  <c r="X46" i="2"/>
  <c r="X42" i="2"/>
  <c r="X38" i="2"/>
  <c r="X34" i="2"/>
  <c r="W46" i="2"/>
  <c r="W42" i="2"/>
  <c r="W38" i="2"/>
  <c r="W34" i="2"/>
  <c r="X49" i="2"/>
  <c r="X43" i="2"/>
  <c r="X39" i="2"/>
  <c r="X35" i="2"/>
  <c r="W49" i="2"/>
  <c r="W43" i="2"/>
  <c r="W39" i="2"/>
  <c r="W35" i="2"/>
  <c r="W45" i="2"/>
  <c r="F36" i="2"/>
  <c r="F38" i="2"/>
  <c r="F49" i="2"/>
  <c r="F33" i="2"/>
  <c r="F34" i="2"/>
  <c r="F40" i="2"/>
  <c r="T46" i="9"/>
  <c r="F47" i="2"/>
  <c r="J42" i="2"/>
  <c r="J38" i="2"/>
  <c r="J44" i="2"/>
  <c r="J41" i="2"/>
  <c r="J36" i="2"/>
  <c r="J46" i="2"/>
  <c r="J45" i="2"/>
  <c r="J35" i="2"/>
  <c r="O42" i="1"/>
  <c r="O48" i="1"/>
  <c r="O52" i="1"/>
  <c r="O57" i="1"/>
  <c r="O61" i="1"/>
  <c r="O65" i="1"/>
  <c r="P44" i="5"/>
  <c r="P49" i="5"/>
  <c r="P41" i="5"/>
  <c r="B56" i="1"/>
  <c r="B41" i="1"/>
  <c r="B61" i="1"/>
  <c r="B52" i="1"/>
  <c r="B42" i="1"/>
  <c r="B51" i="1"/>
  <c r="G61" i="1"/>
  <c r="G42" i="1"/>
  <c r="G62" i="1"/>
  <c r="G53" i="1"/>
  <c r="G43" i="1"/>
  <c r="G52" i="1"/>
  <c r="J60" i="1"/>
  <c r="J47" i="1"/>
  <c r="J61" i="1"/>
  <c r="J52" i="1"/>
  <c r="J42" i="1"/>
  <c r="J56" i="1"/>
  <c r="X7" i="9"/>
  <c r="O52" i="5"/>
  <c r="C22" i="2"/>
  <c r="C32" i="2" s="1"/>
  <c r="AA43" i="9"/>
  <c r="M22" i="2"/>
  <c r="Z43" i="9"/>
  <c r="L22" i="2"/>
  <c r="Y43" i="9"/>
  <c r="K22" i="2"/>
  <c r="B71" i="1"/>
  <c r="B73" i="1"/>
  <c r="B66" i="1"/>
  <c r="B58" i="1"/>
  <c r="B49" i="1"/>
  <c r="E66" i="1"/>
  <c r="E62" i="1"/>
  <c r="E58" i="1"/>
  <c r="E53" i="1"/>
  <c r="E49" i="1"/>
  <c r="E43" i="1"/>
  <c r="G64" i="1"/>
  <c r="G56" i="1"/>
  <c r="G47" i="1"/>
  <c r="I66" i="1"/>
  <c r="I62" i="1"/>
  <c r="I58" i="1"/>
  <c r="I53" i="1"/>
  <c r="I49" i="1"/>
  <c r="I43" i="1"/>
  <c r="J66" i="1"/>
  <c r="J58" i="1"/>
  <c r="J49" i="1"/>
  <c r="I73" i="1"/>
  <c r="E74" i="1"/>
  <c r="G74" i="1"/>
  <c r="I74" i="1"/>
  <c r="J74" i="1"/>
  <c r="O74" i="1"/>
  <c r="O73" i="1"/>
  <c r="O72" i="1"/>
  <c r="O71" i="1"/>
  <c r="O64" i="1"/>
  <c r="Q69" i="1"/>
  <c r="Q64" i="1"/>
  <c r="Q60" i="1"/>
  <c r="Q56" i="1"/>
  <c r="Q51" i="1"/>
  <c r="Q47" i="1"/>
  <c r="Q41" i="1"/>
  <c r="Q73" i="1"/>
  <c r="AE7" i="9"/>
  <c r="Q71" i="1"/>
  <c r="V128" i="9"/>
  <c r="H46" i="3"/>
  <c r="H44" i="3"/>
  <c r="H42" i="3"/>
  <c r="H41" i="3"/>
  <c r="H38" i="3"/>
  <c r="H35" i="3"/>
  <c r="H33" i="3"/>
  <c r="H32" i="3"/>
  <c r="AE128" i="9"/>
  <c r="Q34" i="3"/>
  <c r="Q36" i="3"/>
  <c r="Q38" i="3"/>
  <c r="Q40" i="3"/>
  <c r="Q42" i="3"/>
  <c r="Q44" i="3"/>
  <c r="Q46" i="3"/>
  <c r="Q32" i="3"/>
  <c r="Q35" i="3"/>
  <c r="Q39" i="3"/>
  <c r="Q43" i="3"/>
  <c r="L51" i="5"/>
  <c r="D37" i="5"/>
  <c r="D38" i="5"/>
  <c r="D39" i="5"/>
  <c r="D40" i="5"/>
  <c r="D41" i="5"/>
  <c r="D42" i="5"/>
  <c r="D43" i="5"/>
  <c r="D44" i="5"/>
  <c r="D45" i="5"/>
  <c r="D47" i="5"/>
  <c r="D48" i="5"/>
  <c r="D49" i="5"/>
  <c r="Q46" i="5"/>
  <c r="Q49" i="5"/>
  <c r="Q33" i="5"/>
  <c r="Q38" i="5"/>
  <c r="Q42" i="5"/>
  <c r="Q44" i="5"/>
  <c r="AE89" i="9"/>
  <c r="Q36" i="5"/>
  <c r="Q43" i="5"/>
  <c r="T53" i="1"/>
  <c r="T73" i="1"/>
  <c r="T44" i="1"/>
  <c r="T52" i="1"/>
  <c r="T61" i="1"/>
  <c r="T69" i="1"/>
  <c r="T47" i="1"/>
  <c r="T56" i="1"/>
  <c r="T64" i="1"/>
  <c r="T41" i="1"/>
  <c r="T58" i="1"/>
  <c r="T42" i="1"/>
  <c r="T59" i="1"/>
  <c r="N43" i="5"/>
  <c r="N34" i="5"/>
  <c r="N42" i="5"/>
  <c r="I49" i="5"/>
  <c r="I47" i="5"/>
  <c r="I45" i="5"/>
  <c r="I43" i="5"/>
  <c r="I41" i="5"/>
  <c r="I39" i="5"/>
  <c r="I37" i="5"/>
  <c r="G49" i="5"/>
  <c r="G53" i="5" s="1"/>
  <c r="G47" i="5"/>
  <c r="G45" i="5"/>
  <c r="G43" i="5"/>
  <c r="G41" i="5"/>
  <c r="G39" i="5"/>
  <c r="G37" i="5"/>
  <c r="G32" i="5"/>
  <c r="G52" i="5" s="1"/>
  <c r="U89" i="9"/>
  <c r="R46" i="5"/>
  <c r="R49" i="5"/>
  <c r="R50" i="5"/>
  <c r="R34" i="5"/>
  <c r="R52" i="5" s="1"/>
  <c r="R36" i="5"/>
  <c r="R41" i="5"/>
  <c r="R48" i="5"/>
  <c r="R39" i="5"/>
  <c r="R42" i="5"/>
  <c r="R44" i="5"/>
  <c r="AF43" i="9"/>
  <c r="R22" i="2"/>
  <c r="R47" i="1"/>
  <c r="R56" i="1"/>
  <c r="R64" i="1"/>
  <c r="U46" i="5"/>
  <c r="U53" i="5" s="1"/>
  <c r="U35" i="5"/>
  <c r="U52" i="5" s="1"/>
  <c r="U40" i="5"/>
  <c r="U47" i="5"/>
  <c r="W39" i="3"/>
  <c r="X55" i="1"/>
  <c r="X70" i="1" s="1"/>
  <c r="Y69" i="1"/>
  <c r="AM7" i="9"/>
  <c r="AA69" i="1"/>
  <c r="AO7" i="9"/>
  <c r="Y50" i="5"/>
  <c r="AM89" i="9"/>
  <c r="AA50" i="5"/>
  <c r="AO89" i="9"/>
  <c r="Y46" i="3"/>
  <c r="AM128" i="9"/>
  <c r="AA46" i="3"/>
  <c r="AO128" i="9"/>
  <c r="X48" i="2"/>
  <c r="AB71" i="1"/>
  <c r="AB72" i="1"/>
  <c r="AB73" i="1"/>
  <c r="AB74" i="1"/>
  <c r="AA71" i="1"/>
  <c r="AA72" i="1"/>
  <c r="AA73" i="1"/>
  <c r="AA74" i="1"/>
  <c r="Z71" i="1"/>
  <c r="Z72" i="1"/>
  <c r="Z73" i="1"/>
  <c r="Z74" i="1"/>
  <c r="Y71" i="1"/>
  <c r="Y72" i="1"/>
  <c r="Y73" i="1"/>
  <c r="Y74" i="1"/>
  <c r="Y32" i="3"/>
  <c r="AA32" i="3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Z32" i="3"/>
  <c r="AB32" i="3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Y32" i="5"/>
  <c r="AA32" i="5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Z32" i="5"/>
  <c r="AB32" i="5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Z22" i="2"/>
  <c r="AN46" i="9" s="1"/>
  <c r="AB22" i="2"/>
  <c r="AP46" i="9" s="1"/>
  <c r="Y22" i="2"/>
  <c r="AM46" i="9" s="1"/>
  <c r="AA22" i="2"/>
  <c r="AO46" i="9" s="1"/>
  <c r="Z41" i="1"/>
  <c r="AB41" i="1"/>
  <c r="Y42" i="1"/>
  <c r="AA42" i="1"/>
  <c r="Z43" i="1"/>
  <c r="AB43" i="1"/>
  <c r="Y44" i="1"/>
  <c r="AA44" i="1"/>
  <c r="Z45" i="1"/>
  <c r="AB45" i="1"/>
  <c r="Y46" i="1"/>
  <c r="AA46" i="1"/>
  <c r="Z47" i="1"/>
  <c r="AB47" i="1"/>
  <c r="Y48" i="1"/>
  <c r="AA48" i="1"/>
  <c r="Z49" i="1"/>
  <c r="AB49" i="1"/>
  <c r="Y50" i="1"/>
  <c r="AA50" i="1"/>
  <c r="Z51" i="1"/>
  <c r="AB51" i="1"/>
  <c r="Y52" i="1"/>
  <c r="AA52" i="1"/>
  <c r="Z53" i="1"/>
  <c r="AB53" i="1"/>
  <c r="Y54" i="1"/>
  <c r="AA54" i="1"/>
  <c r="Z55" i="1"/>
  <c r="AB55" i="1"/>
  <c r="Y56" i="1"/>
  <c r="AA56" i="1"/>
  <c r="Z57" i="1"/>
  <c r="AB57" i="1"/>
  <c r="Y58" i="1"/>
  <c r="AA58" i="1"/>
  <c r="Z59" i="1"/>
  <c r="AB59" i="1"/>
  <c r="Y60" i="1"/>
  <c r="AA60" i="1"/>
  <c r="Z61" i="1"/>
  <c r="AB61" i="1"/>
  <c r="Y62" i="1"/>
  <c r="AA62" i="1"/>
  <c r="Z63" i="1"/>
  <c r="AB63" i="1"/>
  <c r="Y64" i="1"/>
  <c r="AA64" i="1"/>
  <c r="Z65" i="1"/>
  <c r="AB65" i="1"/>
  <c r="Y66" i="1"/>
  <c r="AA66" i="1"/>
  <c r="Z67" i="1"/>
  <c r="AB67" i="1"/>
  <c r="Y68" i="1"/>
  <c r="AA68" i="1"/>
  <c r="Z69" i="1"/>
  <c r="AB69" i="1"/>
  <c r="Y41" i="1"/>
  <c r="AA41" i="1"/>
  <c r="Z42" i="1"/>
  <c r="AB42" i="1"/>
  <c r="Y43" i="1"/>
  <c r="AA43" i="1"/>
  <c r="Z44" i="1"/>
  <c r="AB44" i="1"/>
  <c r="Y45" i="1"/>
  <c r="AA45" i="1"/>
  <c r="Z46" i="1"/>
  <c r="AB46" i="1"/>
  <c r="Y47" i="1"/>
  <c r="AA47" i="1"/>
  <c r="Z48" i="1"/>
  <c r="AB48" i="1"/>
  <c r="Y49" i="1"/>
  <c r="AA49" i="1"/>
  <c r="Z50" i="1"/>
  <c r="AB50" i="1"/>
  <c r="Y51" i="1"/>
  <c r="AA51" i="1"/>
  <c r="Z52" i="1"/>
  <c r="AB52" i="1"/>
  <c r="Y53" i="1"/>
  <c r="AA53" i="1"/>
  <c r="Z54" i="1"/>
  <c r="AB54" i="1"/>
  <c r="Y55" i="1"/>
  <c r="AA55" i="1"/>
  <c r="Z56" i="1"/>
  <c r="AB56" i="1"/>
  <c r="Y57" i="1"/>
  <c r="AA57" i="1"/>
  <c r="Z58" i="1"/>
  <c r="AB58" i="1"/>
  <c r="Y59" i="1"/>
  <c r="AA59" i="1"/>
  <c r="Z60" i="1"/>
  <c r="AB60" i="1"/>
  <c r="Y61" i="1"/>
  <c r="AA61" i="1"/>
  <c r="Z62" i="1"/>
  <c r="AB62" i="1"/>
  <c r="Y63" i="1"/>
  <c r="AA63" i="1"/>
  <c r="Z64" i="1"/>
  <c r="AB64" i="1"/>
  <c r="Y65" i="1"/>
  <c r="AA65" i="1"/>
  <c r="Z66" i="1"/>
  <c r="AB66" i="1"/>
  <c r="Y67" i="1"/>
  <c r="AA67" i="1"/>
  <c r="O47" i="3" l="1"/>
  <c r="X47" i="3"/>
  <c r="J47" i="3"/>
  <c r="O51" i="5"/>
  <c r="K51" i="5"/>
  <c r="X53" i="5"/>
  <c r="L53" i="5"/>
  <c r="B51" i="5"/>
  <c r="V51" i="5"/>
  <c r="V53" i="5"/>
  <c r="I53" i="5"/>
  <c r="P53" i="5"/>
  <c r="K53" i="5"/>
  <c r="H46" i="2"/>
  <c r="H45" i="2"/>
  <c r="G49" i="2"/>
  <c r="G37" i="2"/>
  <c r="G36" i="2"/>
  <c r="G42" i="2"/>
  <c r="H37" i="2"/>
  <c r="V46" i="9"/>
  <c r="H44" i="2"/>
  <c r="J34" i="2"/>
  <c r="H43" i="2"/>
  <c r="S50" i="2"/>
  <c r="G32" i="2"/>
  <c r="L70" i="1"/>
  <c r="P47" i="3"/>
  <c r="I47" i="3"/>
  <c r="T47" i="3"/>
  <c r="E47" i="3"/>
  <c r="L47" i="3"/>
  <c r="G47" i="3"/>
  <c r="B52" i="5"/>
  <c r="N52" i="5"/>
  <c r="T52" i="5"/>
  <c r="B53" i="5"/>
  <c r="W52" i="5"/>
  <c r="W53" i="5"/>
  <c r="H52" i="5"/>
  <c r="O42" i="2"/>
  <c r="O49" i="2"/>
  <c r="AC46" i="9"/>
  <c r="O35" i="2"/>
  <c r="O44" i="2"/>
  <c r="O38" i="2"/>
  <c r="O40" i="2"/>
  <c r="O46" i="2"/>
  <c r="O47" i="2"/>
  <c r="O37" i="2"/>
  <c r="O48" i="2"/>
  <c r="O34" i="2"/>
  <c r="O43" i="2"/>
  <c r="O41" i="2"/>
  <c r="O36" i="2"/>
  <c r="O39" i="2"/>
  <c r="O45" i="2"/>
  <c r="O33" i="2"/>
  <c r="B46" i="2"/>
  <c r="H41" i="2"/>
  <c r="U50" i="2"/>
  <c r="H33" i="2"/>
  <c r="Q46" i="9"/>
  <c r="N39" i="2"/>
  <c r="N33" i="2"/>
  <c r="N45" i="2"/>
  <c r="N70" i="1"/>
  <c r="F70" i="1"/>
  <c r="H35" i="2"/>
  <c r="H32" i="2"/>
  <c r="B37" i="2"/>
  <c r="B41" i="2"/>
  <c r="W51" i="5"/>
  <c r="D47" i="3"/>
  <c r="P52" i="5"/>
  <c r="H38" i="2"/>
  <c r="N53" i="5"/>
  <c r="S70" i="1"/>
  <c r="B32" i="2"/>
  <c r="M47" i="3"/>
  <c r="H47" i="3"/>
  <c r="B39" i="2"/>
  <c r="E51" i="5"/>
  <c r="H51" i="5"/>
  <c r="B33" i="2"/>
  <c r="D70" i="1"/>
  <c r="W47" i="3"/>
  <c r="H47" i="2"/>
  <c r="P51" i="5"/>
  <c r="H49" i="2"/>
  <c r="H42" i="2"/>
  <c r="H50" i="2" s="1"/>
  <c r="B36" i="2"/>
  <c r="M70" i="1"/>
  <c r="K47" i="3"/>
  <c r="V50" i="2"/>
  <c r="N35" i="2"/>
  <c r="N41" i="2"/>
  <c r="N44" i="2"/>
  <c r="W70" i="1"/>
  <c r="T53" i="5"/>
  <c r="B47" i="2"/>
  <c r="B45" i="2"/>
  <c r="B43" i="2"/>
  <c r="B48" i="2"/>
  <c r="B49" i="2"/>
  <c r="F53" i="5"/>
  <c r="B40" i="2"/>
  <c r="T51" i="5"/>
  <c r="B34" i="2"/>
  <c r="B44" i="2"/>
  <c r="H34" i="2"/>
  <c r="X50" i="2"/>
  <c r="H39" i="2"/>
  <c r="H40" i="2"/>
  <c r="B42" i="2"/>
  <c r="B35" i="2"/>
  <c r="K70" i="1"/>
  <c r="N38" i="2"/>
  <c r="N48" i="2"/>
  <c r="C45" i="2"/>
  <c r="J50" i="2"/>
  <c r="D51" i="5"/>
  <c r="Q50" i="2"/>
  <c r="J51" i="5"/>
  <c r="J52" i="5"/>
  <c r="F51" i="5"/>
  <c r="F52" i="5"/>
  <c r="V70" i="1"/>
  <c r="C52" i="5"/>
  <c r="C51" i="5"/>
  <c r="M53" i="5"/>
  <c r="T50" i="2"/>
  <c r="U51" i="5"/>
  <c r="R70" i="1"/>
  <c r="G51" i="5"/>
  <c r="I51" i="5"/>
  <c r="Q53" i="5"/>
  <c r="D50" i="2"/>
  <c r="V47" i="3"/>
  <c r="F50" i="2"/>
  <c r="W50" i="2"/>
  <c r="D52" i="5"/>
  <c r="M52" i="5"/>
  <c r="M51" i="5"/>
  <c r="AC50" i="2"/>
  <c r="R40" i="2"/>
  <c r="R39" i="2"/>
  <c r="R33" i="2"/>
  <c r="R35" i="2"/>
  <c r="R43" i="2"/>
  <c r="R37" i="2"/>
  <c r="R42" i="2"/>
  <c r="R48" i="2"/>
  <c r="R32" i="2"/>
  <c r="R34" i="2"/>
  <c r="R38" i="2"/>
  <c r="R46" i="2"/>
  <c r="R44" i="2"/>
  <c r="AF46" i="9"/>
  <c r="R49" i="2"/>
  <c r="R36" i="2"/>
  <c r="R41" i="2"/>
  <c r="R47" i="2"/>
  <c r="R45" i="2"/>
  <c r="Q51" i="5"/>
  <c r="Q52" i="5"/>
  <c r="E70" i="1"/>
  <c r="K46" i="2"/>
  <c r="K39" i="2"/>
  <c r="K35" i="2"/>
  <c r="K38" i="2"/>
  <c r="K37" i="2"/>
  <c r="K49" i="2"/>
  <c r="K40" i="2"/>
  <c r="K33" i="2"/>
  <c r="K41" i="2"/>
  <c r="K44" i="2"/>
  <c r="K47" i="2"/>
  <c r="K48" i="2"/>
  <c r="Y46" i="9"/>
  <c r="K34" i="2"/>
  <c r="K42" i="2"/>
  <c r="K43" i="2"/>
  <c r="K36" i="2"/>
  <c r="K45" i="2"/>
  <c r="L40" i="2"/>
  <c r="L39" i="2"/>
  <c r="L49" i="2"/>
  <c r="L33" i="2"/>
  <c r="L38" i="2"/>
  <c r="L34" i="2"/>
  <c r="L46" i="2"/>
  <c r="L32" i="2"/>
  <c r="L41" i="2"/>
  <c r="L36" i="2"/>
  <c r="L44" i="2"/>
  <c r="L45" i="2"/>
  <c r="L48" i="2"/>
  <c r="L43" i="2"/>
  <c r="L35" i="2"/>
  <c r="L42" i="2"/>
  <c r="Z46" i="9"/>
  <c r="L47" i="2"/>
  <c r="L37" i="2"/>
  <c r="AA46" i="9"/>
  <c r="M44" i="2"/>
  <c r="M46" i="2"/>
  <c r="M34" i="2"/>
  <c r="M42" i="2"/>
  <c r="M39" i="2"/>
  <c r="M48" i="2"/>
  <c r="M47" i="2"/>
  <c r="M49" i="2"/>
  <c r="M40" i="2"/>
  <c r="M32" i="2"/>
  <c r="M35" i="2"/>
  <c r="M43" i="2"/>
  <c r="M33" i="2"/>
  <c r="M45" i="2"/>
  <c r="M36" i="2"/>
  <c r="M38" i="2"/>
  <c r="M37" i="2"/>
  <c r="M41" i="2"/>
  <c r="O70" i="1"/>
  <c r="I50" i="2"/>
  <c r="G50" i="2"/>
  <c r="R51" i="5"/>
  <c r="R53" i="5"/>
  <c r="T70" i="1"/>
  <c r="Q47" i="3"/>
  <c r="I70" i="1"/>
  <c r="K32" i="2"/>
  <c r="C48" i="2"/>
  <c r="C36" i="2"/>
  <c r="C42" i="2"/>
  <c r="C34" i="2"/>
  <c r="C46" i="2"/>
  <c r="C47" i="2"/>
  <c r="C44" i="2"/>
  <c r="C43" i="2"/>
  <c r="C41" i="2"/>
  <c r="C33" i="2"/>
  <c r="C49" i="2"/>
  <c r="C40" i="2"/>
  <c r="C38" i="2"/>
  <c r="C37" i="2"/>
  <c r="C39" i="2"/>
  <c r="C35" i="2"/>
  <c r="G70" i="1"/>
  <c r="D53" i="5"/>
  <c r="Q70" i="1"/>
  <c r="B70" i="1"/>
  <c r="J70" i="1"/>
  <c r="E50" i="2"/>
  <c r="N51" i="5"/>
  <c r="P50" i="2"/>
  <c r="Z47" i="3"/>
  <c r="Y47" i="3"/>
  <c r="AB47" i="3"/>
  <c r="AA47" i="3"/>
  <c r="AB52" i="5"/>
  <c r="AB51" i="5"/>
  <c r="AA52" i="5"/>
  <c r="AA51" i="5"/>
  <c r="Z52" i="5"/>
  <c r="Z51" i="5"/>
  <c r="Y52" i="5"/>
  <c r="Y51" i="5"/>
  <c r="AB53" i="5"/>
  <c r="AA53" i="5"/>
  <c r="Z53" i="5"/>
  <c r="Y53" i="5"/>
  <c r="Y49" i="2"/>
  <c r="Y48" i="2"/>
  <c r="Y47" i="2"/>
  <c r="Y46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Z49" i="2"/>
  <c r="Z48" i="2"/>
  <c r="Z47" i="2"/>
  <c r="Z46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Y45" i="2"/>
  <c r="Z45" i="2"/>
  <c r="AA49" i="2"/>
  <c r="AA48" i="2"/>
  <c r="AA47" i="2"/>
  <c r="AA46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B49" i="2"/>
  <c r="AB48" i="2"/>
  <c r="AB47" i="2"/>
  <c r="AB46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A45" i="2"/>
  <c r="AB45" i="2"/>
  <c r="Y70" i="1"/>
  <c r="Z70" i="1"/>
  <c r="AA70" i="1"/>
  <c r="AB70" i="1"/>
  <c r="N50" i="2" l="1"/>
  <c r="O50" i="2"/>
  <c r="B50" i="2"/>
  <c r="K50" i="2"/>
  <c r="C50" i="2"/>
  <c r="M50" i="2"/>
  <c r="L50" i="2"/>
  <c r="R50" i="2"/>
  <c r="AA50" i="2"/>
  <c r="Y50" i="2"/>
  <c r="AB50" i="2"/>
  <c r="Z50" i="2"/>
</calcChain>
</file>

<file path=xl/sharedStrings.xml><?xml version="1.0" encoding="utf-8"?>
<sst xmlns="http://schemas.openxmlformats.org/spreadsheetml/2006/main" count="555" uniqueCount="228">
  <si>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</si>
  <si>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</si>
  <si>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</si>
  <si>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</si>
  <si>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</si>
  <si>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</si>
  <si>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</si>
  <si>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</si>
  <si>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</si>
  <si>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</si>
  <si>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</si>
  <si>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</si>
  <si>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</si>
  <si>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</si>
  <si>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</si>
  <si>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</si>
  <si>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</si>
  <si>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</si>
  <si>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</si>
  <si>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</si>
  <si>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</si>
  <si>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</si>
  <si>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</si>
  <si>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</si>
  <si>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</si>
  <si>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</si>
  <si>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</si>
  <si>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</si>
  <si>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</si>
  <si>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</si>
  <si>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</si>
  <si>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</si>
  <si>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</si>
  <si>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</si>
  <si>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</si>
  <si>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</si>
  <si>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</si>
  <si>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</si>
  <si>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</si>
  <si>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</si>
  <si>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</si>
  <si>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</si>
  <si>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</si>
  <si>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</si>
  <si>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</si>
  <si>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</si>
  <si>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</si>
  <si>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</si>
  <si>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</si>
  <si>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</si>
  <si>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</si>
  <si>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</si>
  <si>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</si>
  <si>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</si>
  <si>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</si>
  <si>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</si>
  <si>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</si>
  <si>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</si>
  <si>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</si>
  <si>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</si>
  <si>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</si>
  <si>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</si>
  <si>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</si>
  <si>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</si>
  <si>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</si>
  <si>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</si>
  <si>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</si>
  <si>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</si>
  <si>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</si>
  <si>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</si>
  <si>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</si>
  <si>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</si>
  <si>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</si>
  <si>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</si>
  <si>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</si>
  <si>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</si>
  <si>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</si>
  <si>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</si>
  <si>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</si>
  <si>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</si>
  <si>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</si>
  <si>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</si>
  <si>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</si>
  <si>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</si>
  <si>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</si>
  <si>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</si>
  <si>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</si>
  <si>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</si>
  <si>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</si>
  <si>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</si>
  <si>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</si>
  <si>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</si>
  <si>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</si>
  <si>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</si>
  <si>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</si>
  <si>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</si>
  <si>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</si>
  <si>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</si>
  <si>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</si>
  <si>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</si>
  <si>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</si>
  <si>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</si>
  <si>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</si>
  <si>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</si>
  <si>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</si>
  <si>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</si>
  <si>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</si>
  <si>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</si>
  <si>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</si>
  <si>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</si>
  <si>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</si>
  <si>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</si>
  <si>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</si>
  <si>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</si>
  <si>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</si>
  <si>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</si>
  <si>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</si>
  <si>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</si>
  <si>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</si>
  <si>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</si>
  <si>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</si>
  <si>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</si>
  <si>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</si>
  <si>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</si>
  <si>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</si>
  <si>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</si>
  <si>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</si>
  <si>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</si>
  <si>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</si>
  <si>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</si>
  <si>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</si>
  <si>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</si>
  <si>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</si>
  <si>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</si>
  <si>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</si>
  <si>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</si>
  <si>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</si>
  <si>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</si>
  <si>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</si>
  <si>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</si>
  <si>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</si>
  <si>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</si>
  <si>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</si>
  <si>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</si>
  <si>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</si>
  <si>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</si>
  <si>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</si>
  <si>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</si>
  <si>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</si>
  <si>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</si>
  <si>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</si>
  <si>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</si>
  <si>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</si>
  <si>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</si>
  <si>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</si>
  <si>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</si>
  <si>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</si>
  <si>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</si>
  <si>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</si>
  <si>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</si>
  <si>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</si>
  <si>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</si>
  <si>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</si>
  <si>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</si>
  <si>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</si>
  <si>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</si>
  <si>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</si>
  <si>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</si>
  <si>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</si>
  <si>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</si>
  <si>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</si>
  <si>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</si>
  <si>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</si>
  <si>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</si>
  <si>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</si>
  <si>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</si>
  <si>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</si>
  <si>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</si>
  <si>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</si>
  <si>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</si>
  <si>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</si>
  <si>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高根沢町</t>
    <rPh sb="0" eb="4">
      <t>タカネザワマチ</t>
    </rPh>
    <phoneticPr fontId="2"/>
  </si>
  <si>
    <t>０１(H13)</t>
    <phoneticPr fontId="2"/>
  </si>
  <si>
    <t>０１(H13）</t>
    <phoneticPr fontId="2"/>
  </si>
  <si>
    <t>０２(H14)</t>
    <phoneticPr fontId="2"/>
  </si>
  <si>
    <t>０３(H15)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</si>
  <si>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</si>
  <si>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</si>
  <si>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０４(H16)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</si>
  <si>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</si>
  <si>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</si>
  <si>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</si>
  <si>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</si>
  <si>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</si>
  <si>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０５(H17)</t>
    <phoneticPr fontId="2"/>
  </si>
  <si>
    <t>０６(H18)</t>
    <phoneticPr fontId="2"/>
  </si>
  <si>
    <t>０６(H18)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</si>
  <si>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</si>
  <si>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</si>
  <si>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</si>
  <si>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</si>
  <si>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</si>
  <si>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</si>
  <si>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０７(H19)</t>
    <phoneticPr fontId="2"/>
  </si>
  <si>
    <t>０８(H20)</t>
    <phoneticPr fontId="2"/>
  </si>
  <si>
    <t>０９(H21)</t>
    <phoneticPr fontId="2"/>
  </si>
  <si>
    <t>１０(H22)</t>
    <phoneticPr fontId="2"/>
  </si>
  <si>
    <t>１１(H23)</t>
    <phoneticPr fontId="2"/>
  </si>
  <si>
    <t xml:space="preserve"> (3) 震災復興特別交付税</t>
    <phoneticPr fontId="2"/>
  </si>
  <si>
    <t>-</t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</si>
  <si>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</si>
  <si>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</si>
  <si>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</si>
  <si>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</si>
  <si>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</si>
  <si>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</si>
  <si>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</si>
  <si>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</si>
  <si>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１６(H28)</t>
    <phoneticPr fontId="2"/>
  </si>
  <si>
    <t>うち臨時財政対策債</t>
    <rPh sb="2" eb="9">
      <t>リ</t>
    </rPh>
    <phoneticPr fontId="2"/>
  </si>
  <si>
    <t>高根沢町</t>
  </si>
  <si>
    <t>１７(H298)</t>
    <phoneticPr fontId="2"/>
  </si>
  <si>
    <t>１７(H29)</t>
  </si>
  <si>
    <t>１７(H29)</t>
    <phoneticPr fontId="2"/>
  </si>
  <si>
    <t>１８(H30)</t>
    <phoneticPr fontId="2"/>
  </si>
  <si>
    <t>１９(R1)</t>
    <phoneticPr fontId="2"/>
  </si>
  <si>
    <t>８ 自動車税環境性能割交付金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</si>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</sst>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1" fillId="0" borderId="0">
      <alignment vertical="center"/>
    </xf>
  </cellStyleXfs>
  <cellXfs count="94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0" xfId="1" applyFont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5" fillId="0" borderId="1" xfId="0" applyNumberFormat="1" applyFont="1" applyBorder="1" applyAlignme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183" fontId="5" fillId="0" borderId="0" xfId="0" applyNumberFormat="1" applyFont="1" applyBorder="1"/>
    <xf numFmtId="183" fontId="4" fillId="0" borderId="1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79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83" fontId="5" fillId="0" borderId="1" xfId="1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84" fontId="5" fillId="0" borderId="1" xfId="1" applyNumberFormat="1" applyFont="1" applyFill="1" applyBorder="1" applyProtection="1"/>
    <xf numFmtId="183" fontId="5" fillId="0" borderId="1" xfId="0" applyNumberFormat="1" applyFont="1" applyFill="1" applyBorder="1" applyProtection="1"/>
    <xf numFmtId="184" fontId="5" fillId="0" borderId="1" xfId="0" applyNumberFormat="1" applyFont="1" applyFill="1" applyBorder="1" applyProtection="1"/>
    <xf numFmtId="183" fontId="5" fillId="0" borderId="1" xfId="0" applyNumberFormat="1" applyFont="1" applyFill="1" applyBorder="1" applyAlignment="1" applyProtection="1"/>
    <xf numFmtId="182" fontId="5" fillId="0" borderId="1" xfId="0" applyNumberFormat="1" applyFont="1" applyFill="1" applyBorder="1" applyProtection="1"/>
    <xf numFmtId="182" fontId="5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</cellXfs>
  <cellStyles count="4">
    <cellStyle name="桁区切り" xfId="1" builtinId="6"/>
    <cellStyle name="標準" xfId="0" builtinId="0"/>
    <cellStyle name="標準 3 3" xfId="3" xr:uid="{1761D824-CC48-49E4-891E-03D7CA10B20B}"/>
    <cellStyle name="標準 6 2" xfId="2" xr:uid="{90E52836-A870-4A06-A46E-16AFFAF712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1159402331"/>
          <c:y val="1.34968736104388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55517798706883E-2"/>
          <c:y val="0.10306766991169587"/>
          <c:w val="0.86973454300875097"/>
          <c:h val="0.743667476336860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9"/>
                <c:pt idx="0">
                  <c:v>6638856</c:v>
                </c:pt>
                <c:pt idx="1">
                  <c:v>7396158</c:v>
                </c:pt>
                <c:pt idx="2">
                  <c:v>9106380</c:v>
                </c:pt>
                <c:pt idx="3">
                  <c:v>7394611</c:v>
                </c:pt>
                <c:pt idx="4">
                  <c:v>8368296</c:v>
                </c:pt>
                <c:pt idx="5">
                  <c:v>12762738</c:v>
                </c:pt>
                <c:pt idx="6">
                  <c:v>8788787</c:v>
                </c:pt>
                <c:pt idx="7">
                  <c:v>10091620</c:v>
                </c:pt>
                <c:pt idx="8">
                  <c:v>10284065</c:v>
                </c:pt>
                <c:pt idx="9">
                  <c:v>8816366</c:v>
                </c:pt>
                <c:pt idx="10">
                  <c:v>9112670</c:v>
                </c:pt>
                <c:pt idx="11">
                  <c:v>9137958</c:v>
                </c:pt>
                <c:pt idx="12">
                  <c:v>9036726</c:v>
                </c:pt>
                <c:pt idx="13">
                  <c:v>8936300</c:v>
                </c:pt>
                <c:pt idx="14">
                  <c:v>8935639</c:v>
                </c:pt>
                <c:pt idx="15">
                  <c:v>9733379</c:v>
                </c:pt>
                <c:pt idx="16">
                  <c:v>9847322</c:v>
                </c:pt>
                <c:pt idx="17">
                  <c:v>8939300</c:v>
                </c:pt>
                <c:pt idx="18">
                  <c:v>9508347</c:v>
                </c:pt>
                <c:pt idx="19">
                  <c:v>9141761</c:v>
                </c:pt>
                <c:pt idx="20">
                  <c:v>11895707</c:v>
                </c:pt>
                <c:pt idx="21">
                  <c:v>10464287</c:v>
                </c:pt>
                <c:pt idx="22">
                  <c:v>11313010</c:v>
                </c:pt>
                <c:pt idx="23">
                  <c:v>10576522</c:v>
                </c:pt>
                <c:pt idx="24">
                  <c:v>10057207</c:v>
                </c:pt>
                <c:pt idx="25">
                  <c:v>9797736</c:v>
                </c:pt>
                <c:pt idx="26">
                  <c:v>10997005</c:v>
                </c:pt>
                <c:pt idx="27">
                  <c:v>11073571</c:v>
                </c:pt>
                <c:pt idx="28">
                  <c:v>11596580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9-4EB7-A3A7-E977F9BF4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07494784"/>
        <c:axId val="107521536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9"/>
                <c:pt idx="0">
                  <c:v>2832976</c:v>
                </c:pt>
                <c:pt idx="1">
                  <c:v>2910073</c:v>
                </c:pt>
                <c:pt idx="2">
                  <c:v>2969834</c:v>
                </c:pt>
                <c:pt idx="3">
                  <c:v>2955587</c:v>
                </c:pt>
                <c:pt idx="4">
                  <c:v>3061159</c:v>
                </c:pt>
                <c:pt idx="5">
                  <c:v>3104784</c:v>
                </c:pt>
                <c:pt idx="6">
                  <c:v>3559111</c:v>
                </c:pt>
                <c:pt idx="7">
                  <c:v>3587426</c:v>
                </c:pt>
                <c:pt idx="8">
                  <c:v>4118265</c:v>
                </c:pt>
                <c:pt idx="9">
                  <c:v>3744325</c:v>
                </c:pt>
                <c:pt idx="10">
                  <c:v>3731258</c:v>
                </c:pt>
                <c:pt idx="11">
                  <c:v>4303013</c:v>
                </c:pt>
                <c:pt idx="12">
                  <c:v>4166262</c:v>
                </c:pt>
                <c:pt idx="13">
                  <c:v>4347147</c:v>
                </c:pt>
                <c:pt idx="14">
                  <c:v>4514910</c:v>
                </c:pt>
                <c:pt idx="15">
                  <c:v>4784176</c:v>
                </c:pt>
                <c:pt idx="16">
                  <c:v>5296597</c:v>
                </c:pt>
                <c:pt idx="17">
                  <c:v>5192706</c:v>
                </c:pt>
                <c:pt idx="18">
                  <c:v>4764413</c:v>
                </c:pt>
                <c:pt idx="19">
                  <c:v>4399073</c:v>
                </c:pt>
                <c:pt idx="20">
                  <c:v>4130718</c:v>
                </c:pt>
                <c:pt idx="21">
                  <c:v>4054094</c:v>
                </c:pt>
                <c:pt idx="22">
                  <c:v>4244757</c:v>
                </c:pt>
                <c:pt idx="23">
                  <c:v>4417389</c:v>
                </c:pt>
                <c:pt idx="24">
                  <c:v>4196642</c:v>
                </c:pt>
                <c:pt idx="25">
                  <c:v>4336592</c:v>
                </c:pt>
                <c:pt idx="26">
                  <c:v>4356535</c:v>
                </c:pt>
                <c:pt idx="27">
                  <c:v>4351709</c:v>
                </c:pt>
                <c:pt idx="28">
                  <c:v>4494255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D9-4EB7-A3A7-E977F9BF4533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9"/>
                <c:pt idx="0">
                  <c:v>1558591</c:v>
                </c:pt>
                <c:pt idx="1">
                  <c:v>1532073</c:v>
                </c:pt>
                <c:pt idx="2">
                  <c:v>1702731</c:v>
                </c:pt>
                <c:pt idx="3">
                  <c:v>1543147</c:v>
                </c:pt>
                <c:pt idx="4">
                  <c:v>1779125</c:v>
                </c:pt>
                <c:pt idx="5">
                  <c:v>2341132</c:v>
                </c:pt>
                <c:pt idx="6">
                  <c:v>1749468</c:v>
                </c:pt>
                <c:pt idx="7">
                  <c:v>1695758</c:v>
                </c:pt>
                <c:pt idx="8">
                  <c:v>1729580</c:v>
                </c:pt>
                <c:pt idx="9">
                  <c:v>1430164</c:v>
                </c:pt>
                <c:pt idx="10">
                  <c:v>1519022</c:v>
                </c:pt>
                <c:pt idx="11">
                  <c:v>1312818</c:v>
                </c:pt>
                <c:pt idx="12">
                  <c:v>791074</c:v>
                </c:pt>
                <c:pt idx="13">
                  <c:v>701175</c:v>
                </c:pt>
                <c:pt idx="14">
                  <c:v>554611</c:v>
                </c:pt>
                <c:pt idx="15">
                  <c:v>531282</c:v>
                </c:pt>
                <c:pt idx="16">
                  <c:v>161097</c:v>
                </c:pt>
                <c:pt idx="17">
                  <c:v>395664</c:v>
                </c:pt>
                <c:pt idx="18">
                  <c:v>651185</c:v>
                </c:pt>
                <c:pt idx="19">
                  <c:v>1135743</c:v>
                </c:pt>
                <c:pt idx="20">
                  <c:v>2532349</c:v>
                </c:pt>
                <c:pt idx="21">
                  <c:v>1479285</c:v>
                </c:pt>
                <c:pt idx="22">
                  <c:v>1308118</c:v>
                </c:pt>
                <c:pt idx="23">
                  <c:v>1228073</c:v>
                </c:pt>
                <c:pt idx="24">
                  <c:v>1281409</c:v>
                </c:pt>
                <c:pt idx="25">
                  <c:v>1294138</c:v>
                </c:pt>
                <c:pt idx="26">
                  <c:v>1252845</c:v>
                </c:pt>
                <c:pt idx="27">
                  <c:v>2259555</c:v>
                </c:pt>
                <c:pt idx="28">
                  <c:v>1715123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D9-4EB7-A3A7-E977F9BF4533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9"/>
                <c:pt idx="0">
                  <c:v>237514</c:v>
                </c:pt>
                <c:pt idx="1">
                  <c:v>409082</c:v>
                </c:pt>
                <c:pt idx="2">
                  <c:v>909272</c:v>
                </c:pt>
                <c:pt idx="3">
                  <c:v>505508</c:v>
                </c:pt>
                <c:pt idx="4">
                  <c:v>421245</c:v>
                </c:pt>
                <c:pt idx="5">
                  <c:v>392180</c:v>
                </c:pt>
                <c:pt idx="6">
                  <c:v>208951</c:v>
                </c:pt>
                <c:pt idx="7">
                  <c:v>553837</c:v>
                </c:pt>
                <c:pt idx="8">
                  <c:v>706646</c:v>
                </c:pt>
                <c:pt idx="9">
                  <c:v>383071</c:v>
                </c:pt>
                <c:pt idx="10">
                  <c:v>450904</c:v>
                </c:pt>
                <c:pt idx="11">
                  <c:v>461402</c:v>
                </c:pt>
                <c:pt idx="12">
                  <c:v>606367</c:v>
                </c:pt>
                <c:pt idx="13">
                  <c:v>631754</c:v>
                </c:pt>
                <c:pt idx="14">
                  <c:v>690756</c:v>
                </c:pt>
                <c:pt idx="15">
                  <c:v>727554</c:v>
                </c:pt>
                <c:pt idx="16">
                  <c:v>643291</c:v>
                </c:pt>
                <c:pt idx="17">
                  <c:v>545904</c:v>
                </c:pt>
                <c:pt idx="18">
                  <c:v>1254638</c:v>
                </c:pt>
                <c:pt idx="19">
                  <c:v>987692</c:v>
                </c:pt>
                <c:pt idx="20">
                  <c:v>1241602</c:v>
                </c:pt>
                <c:pt idx="21">
                  <c:v>805632</c:v>
                </c:pt>
                <c:pt idx="22">
                  <c:v>1733453</c:v>
                </c:pt>
                <c:pt idx="23">
                  <c:v>962996</c:v>
                </c:pt>
                <c:pt idx="24">
                  <c:v>973888</c:v>
                </c:pt>
                <c:pt idx="25">
                  <c:v>1012445</c:v>
                </c:pt>
                <c:pt idx="26">
                  <c:v>937099</c:v>
                </c:pt>
                <c:pt idx="27">
                  <c:v>885501</c:v>
                </c:pt>
                <c:pt idx="28">
                  <c:v>1160015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D9-4EB7-A3A7-E977F9BF4533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9"/>
                <c:pt idx="0">
                  <c:v>378903</c:v>
                </c:pt>
                <c:pt idx="1">
                  <c:v>548300</c:v>
                </c:pt>
                <c:pt idx="2">
                  <c:v>899951</c:v>
                </c:pt>
                <c:pt idx="3">
                  <c:v>376942</c:v>
                </c:pt>
                <c:pt idx="4">
                  <c:v>702073</c:v>
                </c:pt>
                <c:pt idx="5">
                  <c:v>1514119</c:v>
                </c:pt>
                <c:pt idx="6">
                  <c:v>756456</c:v>
                </c:pt>
                <c:pt idx="7">
                  <c:v>823743</c:v>
                </c:pt>
                <c:pt idx="8">
                  <c:v>945183</c:v>
                </c:pt>
                <c:pt idx="9">
                  <c:v>503584</c:v>
                </c:pt>
                <c:pt idx="10">
                  <c:v>350137</c:v>
                </c:pt>
                <c:pt idx="11">
                  <c:v>388981</c:v>
                </c:pt>
                <c:pt idx="12">
                  <c:v>404403</c:v>
                </c:pt>
                <c:pt idx="13">
                  <c:v>509041</c:v>
                </c:pt>
                <c:pt idx="14">
                  <c:v>388653</c:v>
                </c:pt>
                <c:pt idx="15">
                  <c:v>364178</c:v>
                </c:pt>
                <c:pt idx="16">
                  <c:v>587917</c:v>
                </c:pt>
                <c:pt idx="17">
                  <c:v>562577</c:v>
                </c:pt>
                <c:pt idx="18">
                  <c:v>451528</c:v>
                </c:pt>
                <c:pt idx="19">
                  <c:v>544205</c:v>
                </c:pt>
                <c:pt idx="20">
                  <c:v>719729</c:v>
                </c:pt>
                <c:pt idx="21">
                  <c:v>696059</c:v>
                </c:pt>
                <c:pt idx="22">
                  <c:v>655987</c:v>
                </c:pt>
                <c:pt idx="23">
                  <c:v>650052</c:v>
                </c:pt>
                <c:pt idx="24">
                  <c:v>656190</c:v>
                </c:pt>
                <c:pt idx="25">
                  <c:v>628435</c:v>
                </c:pt>
                <c:pt idx="26">
                  <c:v>635225</c:v>
                </c:pt>
                <c:pt idx="27">
                  <c:v>689952</c:v>
                </c:pt>
                <c:pt idx="28">
                  <c:v>707099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D9-4EB7-A3A7-E977F9BF4533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9"/>
                <c:pt idx="0">
                  <c:v>221500</c:v>
                </c:pt>
                <c:pt idx="1">
                  <c:v>439100</c:v>
                </c:pt>
                <c:pt idx="2">
                  <c:v>781100</c:v>
                </c:pt>
                <c:pt idx="3">
                  <c:v>616900</c:v>
                </c:pt>
                <c:pt idx="4">
                  <c:v>913000</c:v>
                </c:pt>
                <c:pt idx="5">
                  <c:v>3293500</c:v>
                </c:pt>
                <c:pt idx="6">
                  <c:v>537900</c:v>
                </c:pt>
                <c:pt idx="7">
                  <c:v>1078600</c:v>
                </c:pt>
                <c:pt idx="8">
                  <c:v>741300</c:v>
                </c:pt>
                <c:pt idx="9">
                  <c:v>619600</c:v>
                </c:pt>
                <c:pt idx="10">
                  <c:v>831355</c:v>
                </c:pt>
                <c:pt idx="11">
                  <c:v>785668</c:v>
                </c:pt>
                <c:pt idx="12">
                  <c:v>988500</c:v>
                </c:pt>
                <c:pt idx="13">
                  <c:v>652600</c:v>
                </c:pt>
                <c:pt idx="14">
                  <c:v>636600</c:v>
                </c:pt>
                <c:pt idx="15">
                  <c:v>723300</c:v>
                </c:pt>
                <c:pt idx="16">
                  <c:v>219500</c:v>
                </c:pt>
                <c:pt idx="17">
                  <c:v>291000</c:v>
                </c:pt>
                <c:pt idx="18">
                  <c:v>319400</c:v>
                </c:pt>
                <c:pt idx="19">
                  <c:v>300000</c:v>
                </c:pt>
                <c:pt idx="20">
                  <c:v>774000</c:v>
                </c:pt>
                <c:pt idx="21">
                  <c:v>669100</c:v>
                </c:pt>
                <c:pt idx="22">
                  <c:v>846400</c:v>
                </c:pt>
                <c:pt idx="23">
                  <c:v>570000</c:v>
                </c:pt>
                <c:pt idx="24">
                  <c:v>659800</c:v>
                </c:pt>
                <c:pt idx="25">
                  <c:v>581900</c:v>
                </c:pt>
                <c:pt idx="26">
                  <c:v>1074000</c:v>
                </c:pt>
                <c:pt idx="27">
                  <c:v>635800</c:v>
                </c:pt>
                <c:pt idx="28">
                  <c:v>845800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D9-4EB7-A3A7-E977F9BF4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24096"/>
        <c:axId val="107525632"/>
      </c:lineChart>
      <c:catAx>
        <c:axId val="107494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521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5215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59284518569037E-2"/>
              <c:y val="5.52149122289249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494784"/>
        <c:crosses val="autoZero"/>
        <c:crossBetween val="between"/>
      </c:valAx>
      <c:catAx>
        <c:axId val="10752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525632"/>
        <c:crosses val="autoZero"/>
        <c:auto val="0"/>
        <c:lblAlgn val="ctr"/>
        <c:lblOffset val="100"/>
        <c:noMultiLvlLbl val="0"/>
      </c:catAx>
      <c:valAx>
        <c:axId val="107525632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413375493417664"/>
              <c:y val="6.01228519598468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5240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34862370415087"/>
          <c:y val="0.92769619859756702"/>
          <c:w val="0.82311804187934556"/>
          <c:h val="5.75815481726199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4107242618769051"/>
          <c:y val="1.735640304342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83087957719913E-2"/>
          <c:y val="0.10814419225634186"/>
          <c:w val="0.86410512955416252"/>
          <c:h val="0.7335585602031585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グラフ!$P$200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１７(H298)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9"/>
                <c:pt idx="0">
                  <c:v>3027623</c:v>
                </c:pt>
                <c:pt idx="1">
                  <c:v>3209402</c:v>
                </c:pt>
                <c:pt idx="2">
                  <c:v>3718311</c:v>
                </c:pt>
                <c:pt idx="3">
                  <c:v>4081419</c:v>
                </c:pt>
                <c:pt idx="4">
                  <c:v>4704369</c:v>
                </c:pt>
                <c:pt idx="5">
                  <c:v>7384139</c:v>
                </c:pt>
                <c:pt idx="6">
                  <c:v>7283944</c:v>
                </c:pt>
                <c:pt idx="7">
                  <c:v>7700518</c:v>
                </c:pt>
                <c:pt idx="8">
                  <c:v>7862184</c:v>
                </c:pt>
                <c:pt idx="9">
                  <c:v>7936571</c:v>
                </c:pt>
                <c:pt idx="10">
                  <c:v>8194746</c:v>
                </c:pt>
                <c:pt idx="11">
                  <c:v>8340410</c:v>
                </c:pt>
                <c:pt idx="12">
                  <c:v>8655926</c:v>
                </c:pt>
                <c:pt idx="13">
                  <c:v>8596686</c:v>
                </c:pt>
                <c:pt idx="14">
                  <c:v>8548692</c:v>
                </c:pt>
                <c:pt idx="15">
                  <c:v>8530464</c:v>
                </c:pt>
                <c:pt idx="16">
                  <c:v>7952126</c:v>
                </c:pt>
                <c:pt idx="17">
                  <c:v>7420823</c:v>
                </c:pt>
                <c:pt idx="18">
                  <c:v>6918401</c:v>
                </c:pt>
                <c:pt idx="19">
                  <c:v>6432720</c:v>
                </c:pt>
                <c:pt idx="20">
                  <c:v>6415491</c:v>
                </c:pt>
                <c:pt idx="21">
                  <c:v>6475877</c:v>
                </c:pt>
                <c:pt idx="22">
                  <c:v>6707233</c:v>
                </c:pt>
                <c:pt idx="23">
                  <c:v>6662460</c:v>
                </c:pt>
                <c:pt idx="24">
                  <c:v>6703034</c:v>
                </c:pt>
                <c:pt idx="25">
                  <c:v>6640406</c:v>
                </c:pt>
                <c:pt idx="26">
                  <c:v>7094604</c:v>
                </c:pt>
                <c:pt idx="27">
                  <c:v>7141331</c:v>
                </c:pt>
                <c:pt idx="28">
                  <c:v>7395850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9-4CED-AF1F-25C5409D7402}"/>
            </c:ext>
          </c:extLst>
        </c:ser>
        <c:ser>
          <c:idx val="2"/>
          <c:order val="2"/>
          <c:tx>
            <c:strRef>
              <c:f>グラフ!$P$201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１７(H298)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グラフ!$Q$201:$AT$201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150500</c:v>
                </c:pt>
                <c:pt idx="11">
                  <c:v>448500</c:v>
                </c:pt>
                <c:pt idx="12">
                  <c:v>1038500</c:v>
                </c:pt>
                <c:pt idx="13">
                  <c:v>1418500</c:v>
                </c:pt>
                <c:pt idx="14">
                  <c:v>1750600</c:v>
                </c:pt>
                <c:pt idx="15">
                  <c:v>1878673</c:v>
                </c:pt>
                <c:pt idx="16">
                  <c:v>1809144</c:v>
                </c:pt>
                <c:pt idx="17">
                  <c:v>1980273</c:v>
                </c:pt>
                <c:pt idx="18">
                  <c:v>2141826</c:v>
                </c:pt>
                <c:pt idx="19">
                  <c:v>2333846</c:v>
                </c:pt>
                <c:pt idx="20">
                  <c:v>2955102</c:v>
                </c:pt>
                <c:pt idx="21">
                  <c:v>3474208</c:v>
                </c:pt>
                <c:pt idx="22">
                  <c:v>3926938</c:v>
                </c:pt>
                <c:pt idx="23">
                  <c:v>4249746</c:v>
                </c:pt>
                <c:pt idx="24">
                  <c:v>4481885</c:v>
                </c:pt>
                <c:pt idx="25">
                  <c:v>4637056</c:v>
                </c:pt>
                <c:pt idx="26">
                  <c:v>4778742</c:v>
                </c:pt>
                <c:pt idx="27">
                  <c:v>4917082</c:v>
                </c:pt>
                <c:pt idx="28">
                  <c:v>4991875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29-4CED-AF1F-25C5409D7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709952"/>
        <c:axId val="107711872"/>
      </c:barChart>
      <c:lineChart>
        <c:grouping val="standard"/>
        <c:varyColors val="0"/>
        <c:ser>
          <c:idx val="1"/>
          <c:order val="0"/>
          <c:tx>
            <c:strRef>
              <c:f>グラフ!$P$199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グラフ!$Q$198:$AT$198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１７(H298)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グラフ!$Q$199:$AT$199</c:f>
              <c:numCache>
                <c:formatCode>#,##0,</c:formatCode>
                <c:ptCount val="29"/>
                <c:pt idx="0">
                  <c:v>6416256</c:v>
                </c:pt>
                <c:pt idx="1">
                  <c:v>7123799</c:v>
                </c:pt>
                <c:pt idx="2">
                  <c:v>8797846</c:v>
                </c:pt>
                <c:pt idx="3">
                  <c:v>7154309</c:v>
                </c:pt>
                <c:pt idx="4">
                  <c:v>7933595</c:v>
                </c:pt>
                <c:pt idx="5">
                  <c:v>12437017</c:v>
                </c:pt>
                <c:pt idx="6">
                  <c:v>8160895</c:v>
                </c:pt>
                <c:pt idx="7">
                  <c:v>9595557</c:v>
                </c:pt>
                <c:pt idx="8">
                  <c:v>9905157</c:v>
                </c:pt>
                <c:pt idx="9">
                  <c:v>8349305</c:v>
                </c:pt>
                <c:pt idx="10">
                  <c:v>8778703</c:v>
                </c:pt>
                <c:pt idx="11">
                  <c:v>8741677</c:v>
                </c:pt>
                <c:pt idx="12">
                  <c:v>8650679</c:v>
                </c:pt>
                <c:pt idx="13">
                  <c:v>8611287</c:v>
                </c:pt>
                <c:pt idx="14">
                  <c:v>8495133</c:v>
                </c:pt>
                <c:pt idx="15">
                  <c:v>9250996</c:v>
                </c:pt>
                <c:pt idx="16">
                  <c:v>9437525</c:v>
                </c:pt>
                <c:pt idx="17">
                  <c:v>8476380</c:v>
                </c:pt>
                <c:pt idx="18">
                  <c:v>9029245</c:v>
                </c:pt>
                <c:pt idx="19">
                  <c:v>8761096</c:v>
                </c:pt>
                <c:pt idx="20">
                  <c:v>10450345</c:v>
                </c:pt>
                <c:pt idx="21">
                  <c:v>9368891</c:v>
                </c:pt>
                <c:pt idx="22">
                  <c:v>10445227</c:v>
                </c:pt>
                <c:pt idx="23">
                  <c:v>10173729</c:v>
                </c:pt>
                <c:pt idx="24">
                  <c:v>9639358</c:v>
                </c:pt>
                <c:pt idx="25">
                  <c:v>9415291</c:v>
                </c:pt>
                <c:pt idx="26">
                  <c:v>10481218</c:v>
                </c:pt>
                <c:pt idx="27">
                  <c:v>10435950</c:v>
                </c:pt>
                <c:pt idx="28">
                  <c:v>10723701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29-4CED-AF1F-25C5409D7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09952"/>
        <c:axId val="107711872"/>
      </c:lineChart>
      <c:catAx>
        <c:axId val="107709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711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7118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1071372102583541E-2"/>
              <c:y val="6.675572568110878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709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62749276951931"/>
          <c:y val="0.92523360391388498"/>
          <c:w val="0.69464204290431986"/>
          <c:h val="5.62192554369652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35130515912073496"/>
          <c:y val="1.992023724307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619351635099671E-2"/>
          <c:y val="0.10889788359308028"/>
          <c:w val="0.90433957579626856"/>
          <c:h val="0.73011934926554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グラフ!$P$159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グラフ!$Q$158:$AT$158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グラフ!$Q$159:$AT$159</c:f>
              <c:numCache>
                <c:formatCode>#,##0,</c:formatCode>
                <c:ptCount val="29"/>
                <c:pt idx="0">
                  <c:v>388184</c:v>
                </c:pt>
                <c:pt idx="1">
                  <c:v>914806</c:v>
                </c:pt>
                <c:pt idx="2">
                  <c:v>2057102</c:v>
                </c:pt>
                <c:pt idx="3">
                  <c:v>1019503</c:v>
                </c:pt>
                <c:pt idx="4">
                  <c:v>1004031</c:v>
                </c:pt>
                <c:pt idx="5">
                  <c:v>2656039</c:v>
                </c:pt>
                <c:pt idx="6">
                  <c:v>258991</c:v>
                </c:pt>
                <c:pt idx="7">
                  <c:v>703454</c:v>
                </c:pt>
                <c:pt idx="8">
                  <c:v>230150</c:v>
                </c:pt>
                <c:pt idx="9">
                  <c:v>303763</c:v>
                </c:pt>
                <c:pt idx="10">
                  <c:v>546625</c:v>
                </c:pt>
                <c:pt idx="11">
                  <c:v>681420</c:v>
                </c:pt>
                <c:pt idx="12">
                  <c:v>429578</c:v>
                </c:pt>
                <c:pt idx="13">
                  <c:v>271340</c:v>
                </c:pt>
                <c:pt idx="14">
                  <c:v>487745</c:v>
                </c:pt>
                <c:pt idx="15">
                  <c:v>821685</c:v>
                </c:pt>
                <c:pt idx="16">
                  <c:v>590287</c:v>
                </c:pt>
                <c:pt idx="17">
                  <c:v>161907</c:v>
                </c:pt>
                <c:pt idx="18">
                  <c:v>269362</c:v>
                </c:pt>
                <c:pt idx="19">
                  <c:v>125197</c:v>
                </c:pt>
                <c:pt idx="20">
                  <c:v>52440</c:v>
                </c:pt>
                <c:pt idx="21">
                  <c:v>36115</c:v>
                </c:pt>
                <c:pt idx="22">
                  <c:v>224519</c:v>
                </c:pt>
                <c:pt idx="23">
                  <c:v>437458</c:v>
                </c:pt>
                <c:pt idx="24">
                  <c:v>665087</c:v>
                </c:pt>
                <c:pt idx="25">
                  <c:v>236208</c:v>
                </c:pt>
                <c:pt idx="26">
                  <c:v>1031245</c:v>
                </c:pt>
                <c:pt idx="27">
                  <c:v>588837</c:v>
                </c:pt>
                <c:pt idx="28">
                  <c:v>985969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E-4940-BEDF-09F3D2E5C2BD}"/>
            </c:ext>
          </c:extLst>
        </c:ser>
        <c:ser>
          <c:idx val="1"/>
          <c:order val="1"/>
          <c:tx>
            <c:strRef>
              <c:f>グラフ!$P$160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グラフ!$Q$158:$AT$158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グラフ!$Q$160:$AT$160</c:f>
              <c:numCache>
                <c:formatCode>#,##0,</c:formatCode>
                <c:ptCount val="29"/>
                <c:pt idx="0">
                  <c:v>1555069</c:v>
                </c:pt>
                <c:pt idx="1">
                  <c:v>1382413</c:v>
                </c:pt>
                <c:pt idx="2">
                  <c:v>1743492</c:v>
                </c:pt>
                <c:pt idx="3">
                  <c:v>1242201</c:v>
                </c:pt>
                <c:pt idx="4">
                  <c:v>1487051</c:v>
                </c:pt>
                <c:pt idx="5">
                  <c:v>3067430</c:v>
                </c:pt>
                <c:pt idx="6">
                  <c:v>1445872</c:v>
                </c:pt>
                <c:pt idx="7">
                  <c:v>1673761</c:v>
                </c:pt>
                <c:pt idx="8">
                  <c:v>2085878</c:v>
                </c:pt>
                <c:pt idx="9">
                  <c:v>1537582</c:v>
                </c:pt>
                <c:pt idx="10">
                  <c:v>1082624</c:v>
                </c:pt>
                <c:pt idx="11">
                  <c:v>567488</c:v>
                </c:pt>
                <c:pt idx="12">
                  <c:v>1067245</c:v>
                </c:pt>
                <c:pt idx="13">
                  <c:v>906097</c:v>
                </c:pt>
                <c:pt idx="14">
                  <c:v>596198</c:v>
                </c:pt>
                <c:pt idx="15">
                  <c:v>1144708</c:v>
                </c:pt>
                <c:pt idx="16">
                  <c:v>1089932</c:v>
                </c:pt>
                <c:pt idx="17">
                  <c:v>706983</c:v>
                </c:pt>
                <c:pt idx="18">
                  <c:v>770378</c:v>
                </c:pt>
                <c:pt idx="19">
                  <c:v>615870</c:v>
                </c:pt>
                <c:pt idx="20">
                  <c:v>402041</c:v>
                </c:pt>
                <c:pt idx="21">
                  <c:v>452057</c:v>
                </c:pt>
                <c:pt idx="22">
                  <c:v>979569</c:v>
                </c:pt>
                <c:pt idx="23">
                  <c:v>1023422</c:v>
                </c:pt>
                <c:pt idx="24">
                  <c:v>750234</c:v>
                </c:pt>
                <c:pt idx="25">
                  <c:v>503041</c:v>
                </c:pt>
                <c:pt idx="26">
                  <c:v>280909</c:v>
                </c:pt>
                <c:pt idx="27">
                  <c:v>561754</c:v>
                </c:pt>
                <c:pt idx="28">
                  <c:v>630655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AE-4940-BEDF-09F3D2E5C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7898368"/>
        <c:axId val="107899904"/>
      </c:barChart>
      <c:catAx>
        <c:axId val="10789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89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9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8260949803149605E-2"/>
              <c:y val="6.50731158605174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898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39196006783321"/>
          <c:y val="0.92828805648247714"/>
          <c:w val="0.5652188312300388"/>
          <c:h val="3.85126661487722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805356835365785"/>
          <c:y val="1.2330424058438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82343920493078E-2"/>
          <c:y val="8.2614126452941528E-2"/>
          <c:w val="0.8813308561148957"/>
          <c:h val="0.7275624641096215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グラフ!$P$128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9"/>
                <c:pt idx="0">
                  <c:v>6416256</c:v>
                </c:pt>
                <c:pt idx="1">
                  <c:v>7123799</c:v>
                </c:pt>
                <c:pt idx="2">
                  <c:v>8797846</c:v>
                </c:pt>
                <c:pt idx="3">
                  <c:v>7154309</c:v>
                </c:pt>
                <c:pt idx="4">
                  <c:v>7933595</c:v>
                </c:pt>
                <c:pt idx="5">
                  <c:v>12437017</c:v>
                </c:pt>
                <c:pt idx="6">
                  <c:v>8160895</c:v>
                </c:pt>
                <c:pt idx="7">
                  <c:v>9595557</c:v>
                </c:pt>
                <c:pt idx="8">
                  <c:v>9905157</c:v>
                </c:pt>
                <c:pt idx="9">
                  <c:v>8349305</c:v>
                </c:pt>
                <c:pt idx="10">
                  <c:v>8778703</c:v>
                </c:pt>
                <c:pt idx="11">
                  <c:v>8741677</c:v>
                </c:pt>
                <c:pt idx="12">
                  <c:v>8650679</c:v>
                </c:pt>
                <c:pt idx="13">
                  <c:v>8611287</c:v>
                </c:pt>
                <c:pt idx="14">
                  <c:v>8495133</c:v>
                </c:pt>
                <c:pt idx="15">
                  <c:v>9250996</c:v>
                </c:pt>
                <c:pt idx="16">
                  <c:v>9437525</c:v>
                </c:pt>
                <c:pt idx="17">
                  <c:v>8476380</c:v>
                </c:pt>
                <c:pt idx="18">
                  <c:v>9029245</c:v>
                </c:pt>
                <c:pt idx="19">
                  <c:v>8761096</c:v>
                </c:pt>
                <c:pt idx="20">
                  <c:v>10450345</c:v>
                </c:pt>
                <c:pt idx="21">
                  <c:v>9368891</c:v>
                </c:pt>
                <c:pt idx="22">
                  <c:v>10445227</c:v>
                </c:pt>
                <c:pt idx="23">
                  <c:v>10173729</c:v>
                </c:pt>
                <c:pt idx="24">
                  <c:v>9639358</c:v>
                </c:pt>
                <c:pt idx="25">
                  <c:v>9415291</c:v>
                </c:pt>
                <c:pt idx="26">
                  <c:v>10481218</c:v>
                </c:pt>
                <c:pt idx="27">
                  <c:v>10435950</c:v>
                </c:pt>
                <c:pt idx="28">
                  <c:v>10723701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5-4CD9-9D04-D7700A921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09028864"/>
        <c:axId val="109030784"/>
      </c:barChart>
      <c:lineChart>
        <c:grouping val="standard"/>
        <c:varyColors val="0"/>
        <c:ser>
          <c:idx val="1"/>
          <c:order val="0"/>
          <c:tx>
            <c:strRef>
              <c:f>グラフ!$P$120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グラフ!$Q$120:$AT$120</c:f>
              <c:numCache>
                <c:formatCode>#,##0,</c:formatCode>
                <c:ptCount val="29"/>
                <c:pt idx="0">
                  <c:v>1081514</c:v>
                </c:pt>
                <c:pt idx="1">
                  <c:v>1057392</c:v>
                </c:pt>
                <c:pt idx="2">
                  <c:v>1325496</c:v>
                </c:pt>
                <c:pt idx="3">
                  <c:v>1191605</c:v>
                </c:pt>
                <c:pt idx="4">
                  <c:v>1037615</c:v>
                </c:pt>
                <c:pt idx="5">
                  <c:v>2255580</c:v>
                </c:pt>
                <c:pt idx="6">
                  <c:v>958104</c:v>
                </c:pt>
                <c:pt idx="7">
                  <c:v>1106466</c:v>
                </c:pt>
                <c:pt idx="8">
                  <c:v>1504443</c:v>
                </c:pt>
                <c:pt idx="9">
                  <c:v>903427</c:v>
                </c:pt>
                <c:pt idx="10">
                  <c:v>1200069</c:v>
                </c:pt>
                <c:pt idx="11">
                  <c:v>1268232</c:v>
                </c:pt>
                <c:pt idx="12">
                  <c:v>992041</c:v>
                </c:pt>
                <c:pt idx="13">
                  <c:v>1120018</c:v>
                </c:pt>
                <c:pt idx="14">
                  <c:v>1101542</c:v>
                </c:pt>
                <c:pt idx="15">
                  <c:v>889468</c:v>
                </c:pt>
                <c:pt idx="16">
                  <c:v>1095043</c:v>
                </c:pt>
                <c:pt idx="17">
                  <c:v>1355800</c:v>
                </c:pt>
                <c:pt idx="18">
                  <c:v>1878289</c:v>
                </c:pt>
                <c:pt idx="19">
                  <c:v>1456086</c:v>
                </c:pt>
                <c:pt idx="20">
                  <c:v>2198545</c:v>
                </c:pt>
                <c:pt idx="21">
                  <c:v>1957713</c:v>
                </c:pt>
                <c:pt idx="22">
                  <c:v>1171299</c:v>
                </c:pt>
                <c:pt idx="23">
                  <c:v>2054499</c:v>
                </c:pt>
                <c:pt idx="24">
                  <c:v>1248352</c:v>
                </c:pt>
                <c:pt idx="25">
                  <c:v>1555997</c:v>
                </c:pt>
                <c:pt idx="26">
                  <c:v>1838257</c:v>
                </c:pt>
                <c:pt idx="27">
                  <c:v>944356</c:v>
                </c:pt>
                <c:pt idx="28">
                  <c:v>1224109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5-4CD9-9D04-D7700A921520}"/>
            </c:ext>
          </c:extLst>
        </c:ser>
        <c:ser>
          <c:idx val="0"/>
          <c:order val="1"/>
          <c:tx>
            <c:strRef>
              <c:f>グラフ!$P$121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9"/>
                <c:pt idx="0">
                  <c:v>713025</c:v>
                </c:pt>
                <c:pt idx="1">
                  <c:v>1108110</c:v>
                </c:pt>
                <c:pt idx="2">
                  <c:v>972552</c:v>
                </c:pt>
                <c:pt idx="3">
                  <c:v>901570</c:v>
                </c:pt>
                <c:pt idx="4">
                  <c:v>977527</c:v>
                </c:pt>
                <c:pt idx="5">
                  <c:v>1281342</c:v>
                </c:pt>
                <c:pt idx="6">
                  <c:v>1310790</c:v>
                </c:pt>
                <c:pt idx="7">
                  <c:v>1760581</c:v>
                </c:pt>
                <c:pt idx="8">
                  <c:v>1874067</c:v>
                </c:pt>
                <c:pt idx="9">
                  <c:v>1592210</c:v>
                </c:pt>
                <c:pt idx="10">
                  <c:v>1365069</c:v>
                </c:pt>
                <c:pt idx="11">
                  <c:v>1567795</c:v>
                </c:pt>
                <c:pt idx="12">
                  <c:v>1717576</c:v>
                </c:pt>
                <c:pt idx="13">
                  <c:v>1716337</c:v>
                </c:pt>
                <c:pt idx="14">
                  <c:v>1904326</c:v>
                </c:pt>
                <c:pt idx="15">
                  <c:v>1897548</c:v>
                </c:pt>
                <c:pt idx="16">
                  <c:v>2071141</c:v>
                </c:pt>
                <c:pt idx="17">
                  <c:v>2078314</c:v>
                </c:pt>
                <c:pt idx="18">
                  <c:v>2107238</c:v>
                </c:pt>
                <c:pt idx="19">
                  <c:v>2678748</c:v>
                </c:pt>
                <c:pt idx="20">
                  <c:v>2958394</c:v>
                </c:pt>
                <c:pt idx="21">
                  <c:v>2768992</c:v>
                </c:pt>
                <c:pt idx="22">
                  <c:v>2727112</c:v>
                </c:pt>
                <c:pt idx="23">
                  <c:v>2992910</c:v>
                </c:pt>
                <c:pt idx="24">
                  <c:v>2932633</c:v>
                </c:pt>
                <c:pt idx="25">
                  <c:v>3128984</c:v>
                </c:pt>
                <c:pt idx="26">
                  <c:v>3122031</c:v>
                </c:pt>
                <c:pt idx="27">
                  <c:v>3237815</c:v>
                </c:pt>
                <c:pt idx="28">
                  <c:v>3311265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D5-4CD9-9D04-D7700A921520}"/>
            </c:ext>
          </c:extLst>
        </c:ser>
        <c:ser>
          <c:idx val="6"/>
          <c:order val="2"/>
          <c:tx>
            <c:strRef>
              <c:f>グラフ!$P$122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9"/>
                <c:pt idx="0">
                  <c:v>354533</c:v>
                </c:pt>
                <c:pt idx="1">
                  <c:v>410576</c:v>
                </c:pt>
                <c:pt idx="2">
                  <c:v>385943</c:v>
                </c:pt>
                <c:pt idx="3">
                  <c:v>464299</c:v>
                </c:pt>
                <c:pt idx="4">
                  <c:v>730320</c:v>
                </c:pt>
                <c:pt idx="5">
                  <c:v>776733</c:v>
                </c:pt>
                <c:pt idx="6">
                  <c:v>782787</c:v>
                </c:pt>
                <c:pt idx="7">
                  <c:v>882254</c:v>
                </c:pt>
                <c:pt idx="8">
                  <c:v>896489</c:v>
                </c:pt>
                <c:pt idx="9">
                  <c:v>895220</c:v>
                </c:pt>
                <c:pt idx="10">
                  <c:v>881822</c:v>
                </c:pt>
                <c:pt idx="11">
                  <c:v>1083104</c:v>
                </c:pt>
                <c:pt idx="12">
                  <c:v>889435</c:v>
                </c:pt>
                <c:pt idx="13">
                  <c:v>805043</c:v>
                </c:pt>
                <c:pt idx="14">
                  <c:v>781013</c:v>
                </c:pt>
                <c:pt idx="15">
                  <c:v>755246</c:v>
                </c:pt>
                <c:pt idx="16">
                  <c:v>685035</c:v>
                </c:pt>
                <c:pt idx="17">
                  <c:v>589963</c:v>
                </c:pt>
                <c:pt idx="18">
                  <c:v>612387</c:v>
                </c:pt>
                <c:pt idx="19">
                  <c:v>611025</c:v>
                </c:pt>
                <c:pt idx="20">
                  <c:v>657933</c:v>
                </c:pt>
                <c:pt idx="21">
                  <c:v>646330</c:v>
                </c:pt>
                <c:pt idx="22">
                  <c:v>598297</c:v>
                </c:pt>
                <c:pt idx="23">
                  <c:v>624516</c:v>
                </c:pt>
                <c:pt idx="24">
                  <c:v>627952</c:v>
                </c:pt>
                <c:pt idx="25">
                  <c:v>631765</c:v>
                </c:pt>
                <c:pt idx="26">
                  <c:v>763788</c:v>
                </c:pt>
                <c:pt idx="27">
                  <c:v>1742524</c:v>
                </c:pt>
                <c:pt idx="28">
                  <c:v>1200573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D5-4CD9-9D04-D7700A921520}"/>
            </c:ext>
          </c:extLst>
        </c:ser>
        <c:ser>
          <c:idx val="7"/>
          <c:order val="3"/>
          <c:tx>
            <c:strRef>
              <c:f>グラフ!$P$123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9"/>
                <c:pt idx="0">
                  <c:v>748545</c:v>
                </c:pt>
                <c:pt idx="1">
                  <c:v>889406</c:v>
                </c:pt>
                <c:pt idx="2">
                  <c:v>1163645</c:v>
                </c:pt>
                <c:pt idx="3">
                  <c:v>692855</c:v>
                </c:pt>
                <c:pt idx="4">
                  <c:v>1583018</c:v>
                </c:pt>
                <c:pt idx="5">
                  <c:v>3998962</c:v>
                </c:pt>
                <c:pt idx="6">
                  <c:v>1159700</c:v>
                </c:pt>
                <c:pt idx="7">
                  <c:v>1062973</c:v>
                </c:pt>
                <c:pt idx="8">
                  <c:v>1512013</c:v>
                </c:pt>
                <c:pt idx="9">
                  <c:v>790801</c:v>
                </c:pt>
                <c:pt idx="10">
                  <c:v>529992</c:v>
                </c:pt>
                <c:pt idx="11">
                  <c:v>579237</c:v>
                </c:pt>
                <c:pt idx="12">
                  <c:v>467254</c:v>
                </c:pt>
                <c:pt idx="13">
                  <c:v>587106</c:v>
                </c:pt>
                <c:pt idx="14">
                  <c:v>471623</c:v>
                </c:pt>
                <c:pt idx="15">
                  <c:v>362817</c:v>
                </c:pt>
                <c:pt idx="16">
                  <c:v>483980</c:v>
                </c:pt>
                <c:pt idx="17">
                  <c:v>432621</c:v>
                </c:pt>
                <c:pt idx="18">
                  <c:v>325634</c:v>
                </c:pt>
                <c:pt idx="19">
                  <c:v>323370</c:v>
                </c:pt>
                <c:pt idx="20">
                  <c:v>404348</c:v>
                </c:pt>
                <c:pt idx="21">
                  <c:v>402261</c:v>
                </c:pt>
                <c:pt idx="22">
                  <c:v>525230</c:v>
                </c:pt>
                <c:pt idx="23">
                  <c:v>566445</c:v>
                </c:pt>
                <c:pt idx="24">
                  <c:v>620007</c:v>
                </c:pt>
                <c:pt idx="25">
                  <c:v>559670</c:v>
                </c:pt>
                <c:pt idx="26">
                  <c:v>495457</c:v>
                </c:pt>
                <c:pt idx="27">
                  <c:v>574891</c:v>
                </c:pt>
                <c:pt idx="28">
                  <c:v>1315912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D5-4CD9-9D04-D7700A921520}"/>
            </c:ext>
          </c:extLst>
        </c:ser>
        <c:ser>
          <c:idx val="8"/>
          <c:order val="4"/>
          <c:tx>
            <c:strRef>
              <c:f>グラフ!$P$124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9"/>
                <c:pt idx="0">
                  <c:v>176465</c:v>
                </c:pt>
                <c:pt idx="1">
                  <c:v>228482</c:v>
                </c:pt>
                <c:pt idx="2">
                  <c:v>300190</c:v>
                </c:pt>
                <c:pt idx="3">
                  <c:v>229468</c:v>
                </c:pt>
                <c:pt idx="4">
                  <c:v>189758</c:v>
                </c:pt>
                <c:pt idx="5">
                  <c:v>169385</c:v>
                </c:pt>
                <c:pt idx="6">
                  <c:v>176554</c:v>
                </c:pt>
                <c:pt idx="7">
                  <c:v>270457</c:v>
                </c:pt>
                <c:pt idx="8">
                  <c:v>231029</c:v>
                </c:pt>
                <c:pt idx="9">
                  <c:v>249573</c:v>
                </c:pt>
                <c:pt idx="10">
                  <c:v>285912</c:v>
                </c:pt>
                <c:pt idx="11">
                  <c:v>254612</c:v>
                </c:pt>
                <c:pt idx="12">
                  <c:v>223311</c:v>
                </c:pt>
                <c:pt idx="13">
                  <c:v>223434</c:v>
                </c:pt>
                <c:pt idx="14">
                  <c:v>224426</c:v>
                </c:pt>
                <c:pt idx="15">
                  <c:v>225385</c:v>
                </c:pt>
                <c:pt idx="16">
                  <c:v>225407</c:v>
                </c:pt>
                <c:pt idx="17">
                  <c:v>219439</c:v>
                </c:pt>
                <c:pt idx="18">
                  <c:v>211358</c:v>
                </c:pt>
                <c:pt idx="19">
                  <c:v>213190</c:v>
                </c:pt>
                <c:pt idx="20">
                  <c:v>239940</c:v>
                </c:pt>
                <c:pt idx="21">
                  <c:v>240289</c:v>
                </c:pt>
                <c:pt idx="22">
                  <c:v>243029</c:v>
                </c:pt>
                <c:pt idx="23">
                  <c:v>244656</c:v>
                </c:pt>
                <c:pt idx="24">
                  <c:v>289435</c:v>
                </c:pt>
                <c:pt idx="25">
                  <c:v>239050</c:v>
                </c:pt>
                <c:pt idx="26">
                  <c:v>238175</c:v>
                </c:pt>
                <c:pt idx="27">
                  <c:v>259607</c:v>
                </c:pt>
                <c:pt idx="28">
                  <c:v>255802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D5-4CD9-9D04-D7700A921520}"/>
            </c:ext>
          </c:extLst>
        </c:ser>
        <c:ser>
          <c:idx val="2"/>
          <c:order val="5"/>
          <c:tx>
            <c:strRef>
              <c:f>グラフ!$P$125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9"/>
                <c:pt idx="0">
                  <c:v>914341</c:v>
                </c:pt>
                <c:pt idx="1">
                  <c:v>1141374</c:v>
                </c:pt>
                <c:pt idx="2">
                  <c:v>1368753</c:v>
                </c:pt>
                <c:pt idx="3">
                  <c:v>1376401</c:v>
                </c:pt>
                <c:pt idx="4">
                  <c:v>1307559</c:v>
                </c:pt>
                <c:pt idx="5">
                  <c:v>1408173</c:v>
                </c:pt>
                <c:pt idx="6">
                  <c:v>1083214</c:v>
                </c:pt>
                <c:pt idx="7">
                  <c:v>1733382</c:v>
                </c:pt>
                <c:pt idx="8">
                  <c:v>1140987</c:v>
                </c:pt>
                <c:pt idx="9">
                  <c:v>1189222</c:v>
                </c:pt>
                <c:pt idx="10">
                  <c:v>1291923</c:v>
                </c:pt>
                <c:pt idx="11">
                  <c:v>1251565</c:v>
                </c:pt>
                <c:pt idx="12">
                  <c:v>1775058</c:v>
                </c:pt>
                <c:pt idx="13">
                  <c:v>1458013</c:v>
                </c:pt>
                <c:pt idx="14">
                  <c:v>1330904</c:v>
                </c:pt>
                <c:pt idx="15">
                  <c:v>1835557</c:v>
                </c:pt>
                <c:pt idx="16">
                  <c:v>2091564</c:v>
                </c:pt>
                <c:pt idx="17">
                  <c:v>1188067</c:v>
                </c:pt>
                <c:pt idx="18">
                  <c:v>1209315</c:v>
                </c:pt>
                <c:pt idx="19">
                  <c:v>990520</c:v>
                </c:pt>
                <c:pt idx="20">
                  <c:v>741704</c:v>
                </c:pt>
                <c:pt idx="21">
                  <c:v>708307</c:v>
                </c:pt>
                <c:pt idx="22">
                  <c:v>1278831</c:v>
                </c:pt>
                <c:pt idx="23">
                  <c:v>1277244</c:v>
                </c:pt>
                <c:pt idx="24">
                  <c:v>1226095</c:v>
                </c:pt>
                <c:pt idx="25">
                  <c:v>829663</c:v>
                </c:pt>
                <c:pt idx="26">
                  <c:v>891659</c:v>
                </c:pt>
                <c:pt idx="27">
                  <c:v>878947</c:v>
                </c:pt>
                <c:pt idx="28">
                  <c:v>790828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D5-4CD9-9D04-D7700A921520}"/>
            </c:ext>
          </c:extLst>
        </c:ser>
        <c:ser>
          <c:idx val="3"/>
          <c:order val="6"/>
          <c:tx>
            <c:strRef>
              <c:f>グラフ!$P$126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9"/>
                <c:pt idx="0">
                  <c:v>1575890</c:v>
                </c:pt>
                <c:pt idx="1">
                  <c:v>1417202</c:v>
                </c:pt>
                <c:pt idx="2">
                  <c:v>2403816</c:v>
                </c:pt>
                <c:pt idx="3">
                  <c:v>1393309</c:v>
                </c:pt>
                <c:pt idx="4">
                  <c:v>1134717</c:v>
                </c:pt>
                <c:pt idx="5">
                  <c:v>1155399</c:v>
                </c:pt>
                <c:pt idx="6">
                  <c:v>1142809</c:v>
                </c:pt>
                <c:pt idx="7">
                  <c:v>1259576</c:v>
                </c:pt>
                <c:pt idx="8">
                  <c:v>1297161</c:v>
                </c:pt>
                <c:pt idx="9">
                  <c:v>1265916</c:v>
                </c:pt>
                <c:pt idx="10">
                  <c:v>1814126</c:v>
                </c:pt>
                <c:pt idx="11">
                  <c:v>1278564</c:v>
                </c:pt>
                <c:pt idx="12">
                  <c:v>1153003</c:v>
                </c:pt>
                <c:pt idx="13">
                  <c:v>1301571</c:v>
                </c:pt>
                <c:pt idx="14">
                  <c:v>1253123</c:v>
                </c:pt>
                <c:pt idx="15">
                  <c:v>1824299</c:v>
                </c:pt>
                <c:pt idx="16">
                  <c:v>1261364</c:v>
                </c:pt>
                <c:pt idx="17">
                  <c:v>1097777</c:v>
                </c:pt>
                <c:pt idx="18">
                  <c:v>1194169</c:v>
                </c:pt>
                <c:pt idx="19">
                  <c:v>1049041</c:v>
                </c:pt>
                <c:pt idx="20">
                  <c:v>980184</c:v>
                </c:pt>
                <c:pt idx="21">
                  <c:v>929267</c:v>
                </c:pt>
                <c:pt idx="22">
                  <c:v>1261993</c:v>
                </c:pt>
                <c:pt idx="23">
                  <c:v>1164545</c:v>
                </c:pt>
                <c:pt idx="24">
                  <c:v>1423969</c:v>
                </c:pt>
                <c:pt idx="25">
                  <c:v>1197284</c:v>
                </c:pt>
                <c:pt idx="26">
                  <c:v>1879164</c:v>
                </c:pt>
                <c:pt idx="27">
                  <c:v>1565391</c:v>
                </c:pt>
                <c:pt idx="28">
                  <c:v>1255174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D5-4CD9-9D04-D7700A921520}"/>
            </c:ext>
          </c:extLst>
        </c:ser>
        <c:ser>
          <c:idx val="4"/>
          <c:order val="7"/>
          <c:tx>
            <c:strRef>
              <c:f>グラフ!$P$127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グラフ!$Q$119:$AT$119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9"/>
                <c:pt idx="0">
                  <c:v>454679</c:v>
                </c:pt>
                <c:pt idx="1">
                  <c:v>447499</c:v>
                </c:pt>
                <c:pt idx="2">
                  <c:v>439594</c:v>
                </c:pt>
                <c:pt idx="3">
                  <c:v>462034</c:v>
                </c:pt>
                <c:pt idx="4">
                  <c:v>506537</c:v>
                </c:pt>
                <c:pt idx="5">
                  <c:v>857346</c:v>
                </c:pt>
                <c:pt idx="6">
                  <c:v>922023</c:v>
                </c:pt>
                <c:pt idx="7">
                  <c:v>933751</c:v>
                </c:pt>
                <c:pt idx="8">
                  <c:v>839948</c:v>
                </c:pt>
                <c:pt idx="9">
                  <c:v>793906</c:v>
                </c:pt>
                <c:pt idx="10">
                  <c:v>807910</c:v>
                </c:pt>
                <c:pt idx="11">
                  <c:v>862234</c:v>
                </c:pt>
                <c:pt idx="12">
                  <c:v>878490</c:v>
                </c:pt>
                <c:pt idx="13">
                  <c:v>848443</c:v>
                </c:pt>
                <c:pt idx="14">
                  <c:v>861309</c:v>
                </c:pt>
                <c:pt idx="15">
                  <c:v>908483</c:v>
                </c:pt>
                <c:pt idx="16">
                  <c:v>957541</c:v>
                </c:pt>
                <c:pt idx="17">
                  <c:v>965932</c:v>
                </c:pt>
                <c:pt idx="18">
                  <c:v>951548</c:v>
                </c:pt>
                <c:pt idx="19">
                  <c:v>901707</c:v>
                </c:pt>
                <c:pt idx="20">
                  <c:v>896404</c:v>
                </c:pt>
                <c:pt idx="21">
                  <c:v>705524</c:v>
                </c:pt>
                <c:pt idx="22">
                  <c:v>703077</c:v>
                </c:pt>
                <c:pt idx="23">
                  <c:v>693144</c:v>
                </c:pt>
                <c:pt idx="24">
                  <c:v>688336</c:v>
                </c:pt>
                <c:pt idx="25">
                  <c:v>705157</c:v>
                </c:pt>
                <c:pt idx="26">
                  <c:v>670970</c:v>
                </c:pt>
                <c:pt idx="27">
                  <c:v>634393</c:v>
                </c:pt>
                <c:pt idx="28">
                  <c:v>629904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D5-4CD9-9D04-D7700A921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41152"/>
        <c:axId val="109042688"/>
      </c:lineChart>
      <c:catAx>
        <c:axId val="10902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030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0307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7699159374461891E-2"/>
              <c:y val="4.19235999114568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028864"/>
        <c:crosses val="autoZero"/>
        <c:crossBetween val="between"/>
      </c:valAx>
      <c:catAx>
        <c:axId val="10904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042688"/>
        <c:crosses val="autoZero"/>
        <c:auto val="0"/>
        <c:lblAlgn val="ctr"/>
        <c:lblOffset val="100"/>
        <c:noMultiLvlLbl val="0"/>
      </c:catAx>
      <c:valAx>
        <c:axId val="109042688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3893927771950993"/>
              <c:y val="4.06904784492299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04115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27450759678195"/>
          <c:y val="0.8939586146772257"/>
          <c:w val="0.77522241136547676"/>
          <c:h val="7.40473257955288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043573654855646"/>
          <c:y val="8.642019295099424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572629090260045E-2"/>
          <c:y val="8.0246937767330301E-2"/>
          <c:w val="0.87970751947578307"/>
          <c:h val="0.73456769661562504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グラフ!$P$89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グラフ!$Q$89:$AT$89</c:f>
              <c:numCache>
                <c:formatCode>#,##0,</c:formatCode>
                <c:ptCount val="29"/>
                <c:pt idx="0">
                  <c:v>6416256</c:v>
                </c:pt>
                <c:pt idx="1">
                  <c:v>7123799</c:v>
                </c:pt>
                <c:pt idx="2">
                  <c:v>8797846</c:v>
                </c:pt>
                <c:pt idx="3">
                  <c:v>7154309</c:v>
                </c:pt>
                <c:pt idx="4">
                  <c:v>7933595</c:v>
                </c:pt>
                <c:pt idx="5">
                  <c:v>12437017</c:v>
                </c:pt>
                <c:pt idx="6">
                  <c:v>8160895</c:v>
                </c:pt>
                <c:pt idx="7">
                  <c:v>9595557</c:v>
                </c:pt>
                <c:pt idx="8">
                  <c:v>9905157</c:v>
                </c:pt>
                <c:pt idx="9">
                  <c:v>8349305</c:v>
                </c:pt>
                <c:pt idx="10">
                  <c:v>8778703</c:v>
                </c:pt>
                <c:pt idx="11">
                  <c:v>8741677</c:v>
                </c:pt>
                <c:pt idx="12">
                  <c:v>8650679</c:v>
                </c:pt>
                <c:pt idx="13">
                  <c:v>8611287</c:v>
                </c:pt>
                <c:pt idx="14">
                  <c:v>8495133</c:v>
                </c:pt>
                <c:pt idx="15">
                  <c:v>9250996</c:v>
                </c:pt>
                <c:pt idx="16">
                  <c:v>9437525</c:v>
                </c:pt>
                <c:pt idx="17">
                  <c:v>8476380</c:v>
                </c:pt>
                <c:pt idx="18">
                  <c:v>9029245</c:v>
                </c:pt>
                <c:pt idx="19">
                  <c:v>8761096</c:v>
                </c:pt>
                <c:pt idx="20">
                  <c:v>10450345</c:v>
                </c:pt>
                <c:pt idx="21">
                  <c:v>9368891</c:v>
                </c:pt>
                <c:pt idx="22">
                  <c:v>10445227</c:v>
                </c:pt>
                <c:pt idx="23">
                  <c:v>10173729</c:v>
                </c:pt>
                <c:pt idx="24">
                  <c:v>9639358</c:v>
                </c:pt>
                <c:pt idx="25">
                  <c:v>9415291</c:v>
                </c:pt>
                <c:pt idx="26">
                  <c:v>10481218</c:v>
                </c:pt>
                <c:pt idx="27">
                  <c:v>10435950</c:v>
                </c:pt>
                <c:pt idx="28">
                  <c:v>10723701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A-4AF6-9BDD-7D33966CD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07819392"/>
        <c:axId val="107821312"/>
      </c:barChart>
      <c:lineChart>
        <c:grouping val="standard"/>
        <c:varyColors val="0"/>
        <c:ser>
          <c:idx val="1"/>
          <c:order val="0"/>
          <c:tx>
            <c:strRef>
              <c:f>グラフ!$P$82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9"/>
                <c:pt idx="0">
                  <c:v>1323805</c:v>
                </c:pt>
                <c:pt idx="1">
                  <c:v>1488814</c:v>
                </c:pt>
                <c:pt idx="2">
                  <c:v>1530875</c:v>
                </c:pt>
                <c:pt idx="3">
                  <c:v>1556660</c:v>
                </c:pt>
                <c:pt idx="4">
                  <c:v>1623877</c:v>
                </c:pt>
                <c:pt idx="5">
                  <c:v>1724575</c:v>
                </c:pt>
                <c:pt idx="6">
                  <c:v>1764966</c:v>
                </c:pt>
                <c:pt idx="7">
                  <c:v>1866266</c:v>
                </c:pt>
                <c:pt idx="8">
                  <c:v>1920162</c:v>
                </c:pt>
                <c:pt idx="9">
                  <c:v>1816276</c:v>
                </c:pt>
                <c:pt idx="10">
                  <c:v>1821431</c:v>
                </c:pt>
                <c:pt idx="11">
                  <c:v>1831253</c:v>
                </c:pt>
                <c:pt idx="12">
                  <c:v>1696905</c:v>
                </c:pt>
                <c:pt idx="13">
                  <c:v>1729716</c:v>
                </c:pt>
                <c:pt idx="14">
                  <c:v>1737316</c:v>
                </c:pt>
                <c:pt idx="15">
                  <c:v>1717518</c:v>
                </c:pt>
                <c:pt idx="16">
                  <c:v>1740574</c:v>
                </c:pt>
                <c:pt idx="17">
                  <c:v>1665247</c:v>
                </c:pt>
                <c:pt idx="18">
                  <c:v>1640093</c:v>
                </c:pt>
                <c:pt idx="19">
                  <c:v>1599878</c:v>
                </c:pt>
                <c:pt idx="20">
                  <c:v>1583031</c:v>
                </c:pt>
                <c:pt idx="21">
                  <c:v>1520954</c:v>
                </c:pt>
                <c:pt idx="22">
                  <c:v>1481694</c:v>
                </c:pt>
                <c:pt idx="23">
                  <c:v>1530267</c:v>
                </c:pt>
                <c:pt idx="24">
                  <c:v>1460045</c:v>
                </c:pt>
                <c:pt idx="25">
                  <c:v>1466302</c:v>
                </c:pt>
                <c:pt idx="26">
                  <c:v>1444745</c:v>
                </c:pt>
                <c:pt idx="27">
                  <c:v>1452801</c:v>
                </c:pt>
                <c:pt idx="28">
                  <c:v>1502551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3A-4AF6-9BDD-7D33966CD735}"/>
            </c:ext>
          </c:extLst>
        </c:ser>
        <c:ser>
          <c:idx val="0"/>
          <c:order val="1"/>
          <c:tx>
            <c:strRef>
              <c:f>グラフ!$P$83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9"/>
                <c:pt idx="0">
                  <c:v>131613</c:v>
                </c:pt>
                <c:pt idx="1">
                  <c:v>153689</c:v>
                </c:pt>
                <c:pt idx="2">
                  <c:v>241406</c:v>
                </c:pt>
                <c:pt idx="3">
                  <c:v>242920</c:v>
                </c:pt>
                <c:pt idx="4">
                  <c:v>257641</c:v>
                </c:pt>
                <c:pt idx="5">
                  <c:v>300746</c:v>
                </c:pt>
                <c:pt idx="6">
                  <c:v>351448</c:v>
                </c:pt>
                <c:pt idx="7">
                  <c:v>228342</c:v>
                </c:pt>
                <c:pt idx="8">
                  <c:v>551203</c:v>
                </c:pt>
                <c:pt idx="9">
                  <c:v>372888</c:v>
                </c:pt>
                <c:pt idx="10">
                  <c:v>413935</c:v>
                </c:pt>
                <c:pt idx="11">
                  <c:v>473551</c:v>
                </c:pt>
                <c:pt idx="12">
                  <c:v>479356</c:v>
                </c:pt>
                <c:pt idx="13">
                  <c:v>525606</c:v>
                </c:pt>
                <c:pt idx="14">
                  <c:v>592900</c:v>
                </c:pt>
                <c:pt idx="15">
                  <c:v>592577</c:v>
                </c:pt>
                <c:pt idx="16">
                  <c:v>692543</c:v>
                </c:pt>
                <c:pt idx="17">
                  <c:v>713222</c:v>
                </c:pt>
                <c:pt idx="18">
                  <c:v>783770</c:v>
                </c:pt>
                <c:pt idx="19">
                  <c:v>1167992</c:v>
                </c:pt>
                <c:pt idx="20">
                  <c:v>1296789</c:v>
                </c:pt>
                <c:pt idx="21">
                  <c:v>1188045</c:v>
                </c:pt>
                <c:pt idx="22">
                  <c:v>1166414</c:v>
                </c:pt>
                <c:pt idx="23">
                  <c:v>1246030</c:v>
                </c:pt>
                <c:pt idx="24">
                  <c:v>1224226</c:v>
                </c:pt>
                <c:pt idx="25">
                  <c:v>1223987</c:v>
                </c:pt>
                <c:pt idx="26">
                  <c:v>1265381</c:v>
                </c:pt>
                <c:pt idx="27">
                  <c:v>1316839</c:v>
                </c:pt>
                <c:pt idx="28">
                  <c:v>1383072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3A-4AF6-9BDD-7D33966CD735}"/>
            </c:ext>
          </c:extLst>
        </c:ser>
        <c:ser>
          <c:idx val="6"/>
          <c:order val="2"/>
          <c:tx>
            <c:strRef>
              <c:f>グラフ!$P$84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9"/>
                <c:pt idx="0">
                  <c:v>454674</c:v>
                </c:pt>
                <c:pt idx="1">
                  <c:v>447499</c:v>
                </c:pt>
                <c:pt idx="2">
                  <c:v>439589</c:v>
                </c:pt>
                <c:pt idx="3">
                  <c:v>461905</c:v>
                </c:pt>
                <c:pt idx="4">
                  <c:v>506535</c:v>
                </c:pt>
                <c:pt idx="5">
                  <c:v>857327</c:v>
                </c:pt>
                <c:pt idx="6">
                  <c:v>921963</c:v>
                </c:pt>
                <c:pt idx="7">
                  <c:v>933747</c:v>
                </c:pt>
                <c:pt idx="8">
                  <c:v>839929</c:v>
                </c:pt>
                <c:pt idx="9">
                  <c:v>793870</c:v>
                </c:pt>
                <c:pt idx="10">
                  <c:v>807890</c:v>
                </c:pt>
                <c:pt idx="11">
                  <c:v>862207</c:v>
                </c:pt>
                <c:pt idx="12">
                  <c:v>878462</c:v>
                </c:pt>
                <c:pt idx="13">
                  <c:v>848416</c:v>
                </c:pt>
                <c:pt idx="14">
                  <c:v>861283</c:v>
                </c:pt>
                <c:pt idx="15">
                  <c:v>908458</c:v>
                </c:pt>
                <c:pt idx="16">
                  <c:v>957517</c:v>
                </c:pt>
                <c:pt idx="17">
                  <c:v>965909</c:v>
                </c:pt>
                <c:pt idx="18">
                  <c:v>951532</c:v>
                </c:pt>
                <c:pt idx="19">
                  <c:v>901691</c:v>
                </c:pt>
                <c:pt idx="20">
                  <c:v>896393</c:v>
                </c:pt>
                <c:pt idx="21">
                  <c:v>705524</c:v>
                </c:pt>
                <c:pt idx="22">
                  <c:v>703077</c:v>
                </c:pt>
                <c:pt idx="23">
                  <c:v>693144</c:v>
                </c:pt>
                <c:pt idx="24">
                  <c:v>688336</c:v>
                </c:pt>
                <c:pt idx="25">
                  <c:v>705157</c:v>
                </c:pt>
                <c:pt idx="26">
                  <c:v>670970</c:v>
                </c:pt>
                <c:pt idx="27">
                  <c:v>634393</c:v>
                </c:pt>
                <c:pt idx="28">
                  <c:v>629904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3A-4AF6-9BDD-7D33966CD735}"/>
            </c:ext>
          </c:extLst>
        </c:ser>
        <c:ser>
          <c:idx val="7"/>
          <c:order val="3"/>
          <c:tx>
            <c:strRef>
              <c:f>グラフ!$P$85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9"/>
                <c:pt idx="0">
                  <c:v>761174</c:v>
                </c:pt>
                <c:pt idx="1">
                  <c:v>846386</c:v>
                </c:pt>
                <c:pt idx="2">
                  <c:v>840694</c:v>
                </c:pt>
                <c:pt idx="3">
                  <c:v>833553</c:v>
                </c:pt>
                <c:pt idx="4">
                  <c:v>925123</c:v>
                </c:pt>
                <c:pt idx="5">
                  <c:v>1132120</c:v>
                </c:pt>
                <c:pt idx="6">
                  <c:v>1099999</c:v>
                </c:pt>
                <c:pt idx="7">
                  <c:v>1449365</c:v>
                </c:pt>
                <c:pt idx="8">
                  <c:v>1204846</c:v>
                </c:pt>
                <c:pt idx="9">
                  <c:v>1287431</c:v>
                </c:pt>
                <c:pt idx="10">
                  <c:v>1523383</c:v>
                </c:pt>
                <c:pt idx="11">
                  <c:v>1479867</c:v>
                </c:pt>
                <c:pt idx="12">
                  <c:v>1578074</c:v>
                </c:pt>
                <c:pt idx="13">
                  <c:v>1648600</c:v>
                </c:pt>
                <c:pt idx="14">
                  <c:v>1646226</c:v>
                </c:pt>
                <c:pt idx="15">
                  <c:v>1690296</c:v>
                </c:pt>
                <c:pt idx="16">
                  <c:v>1817243</c:v>
                </c:pt>
                <c:pt idx="17">
                  <c:v>1747486</c:v>
                </c:pt>
                <c:pt idx="18">
                  <c:v>1719216</c:v>
                </c:pt>
                <c:pt idx="19">
                  <c:v>1846972</c:v>
                </c:pt>
                <c:pt idx="20">
                  <c:v>2067946</c:v>
                </c:pt>
                <c:pt idx="21">
                  <c:v>1968807</c:v>
                </c:pt>
                <c:pt idx="22">
                  <c:v>2087159</c:v>
                </c:pt>
                <c:pt idx="23">
                  <c:v>2031999</c:v>
                </c:pt>
                <c:pt idx="24">
                  <c:v>2147515</c:v>
                </c:pt>
                <c:pt idx="25">
                  <c:v>2192216</c:v>
                </c:pt>
                <c:pt idx="26">
                  <c:v>2298262</c:v>
                </c:pt>
                <c:pt idx="27">
                  <c:v>2358145</c:v>
                </c:pt>
                <c:pt idx="28">
                  <c:v>2365637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3A-4AF6-9BDD-7D33966CD735}"/>
            </c:ext>
          </c:extLst>
        </c:ser>
        <c:ser>
          <c:idx val="2"/>
          <c:order val="4"/>
          <c:tx>
            <c:strRef>
              <c:f>グラフ!$P$86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9"/>
                <c:pt idx="0">
                  <c:v>127127</c:v>
                </c:pt>
                <c:pt idx="1">
                  <c:v>120510</c:v>
                </c:pt>
                <c:pt idx="2">
                  <c:v>93367</c:v>
                </c:pt>
                <c:pt idx="3">
                  <c:v>99653</c:v>
                </c:pt>
                <c:pt idx="4">
                  <c:v>66058</c:v>
                </c:pt>
                <c:pt idx="5">
                  <c:v>104205</c:v>
                </c:pt>
                <c:pt idx="6">
                  <c:v>94498</c:v>
                </c:pt>
                <c:pt idx="7">
                  <c:v>147933</c:v>
                </c:pt>
                <c:pt idx="8">
                  <c:v>122591</c:v>
                </c:pt>
                <c:pt idx="9">
                  <c:v>71467</c:v>
                </c:pt>
                <c:pt idx="10">
                  <c:v>64893</c:v>
                </c:pt>
                <c:pt idx="11">
                  <c:v>20115</c:v>
                </c:pt>
                <c:pt idx="12">
                  <c:v>19509</c:v>
                </c:pt>
                <c:pt idx="13">
                  <c:v>23774</c:v>
                </c:pt>
                <c:pt idx="14">
                  <c:v>31653</c:v>
                </c:pt>
                <c:pt idx="15">
                  <c:v>36513</c:v>
                </c:pt>
                <c:pt idx="16">
                  <c:v>47563</c:v>
                </c:pt>
                <c:pt idx="17">
                  <c:v>36964</c:v>
                </c:pt>
                <c:pt idx="18">
                  <c:v>33886</c:v>
                </c:pt>
                <c:pt idx="19">
                  <c:v>32583</c:v>
                </c:pt>
                <c:pt idx="20">
                  <c:v>30548</c:v>
                </c:pt>
                <c:pt idx="21">
                  <c:v>30375</c:v>
                </c:pt>
                <c:pt idx="22">
                  <c:v>20874</c:v>
                </c:pt>
                <c:pt idx="23">
                  <c:v>28616</c:v>
                </c:pt>
                <c:pt idx="24">
                  <c:v>23451</c:v>
                </c:pt>
                <c:pt idx="25">
                  <c:v>30869</c:v>
                </c:pt>
                <c:pt idx="26">
                  <c:v>19875</c:v>
                </c:pt>
                <c:pt idx="27">
                  <c:v>22980</c:v>
                </c:pt>
                <c:pt idx="28">
                  <c:v>25935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3A-4AF6-9BDD-7D33966CD735}"/>
            </c:ext>
          </c:extLst>
        </c:ser>
        <c:ser>
          <c:idx val="3"/>
          <c:order val="5"/>
          <c:tx>
            <c:strRef>
              <c:f>グラフ!$P$87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9"/>
                <c:pt idx="0">
                  <c:v>180405</c:v>
                </c:pt>
                <c:pt idx="1">
                  <c:v>187171</c:v>
                </c:pt>
                <c:pt idx="2">
                  <c:v>216000</c:v>
                </c:pt>
                <c:pt idx="3">
                  <c:v>434865</c:v>
                </c:pt>
                <c:pt idx="4">
                  <c:v>271044</c:v>
                </c:pt>
                <c:pt idx="5">
                  <c:v>281239</c:v>
                </c:pt>
                <c:pt idx="6">
                  <c:v>247215</c:v>
                </c:pt>
                <c:pt idx="7">
                  <c:v>371731</c:v>
                </c:pt>
                <c:pt idx="8">
                  <c:v>387677</c:v>
                </c:pt>
                <c:pt idx="9">
                  <c:v>411061</c:v>
                </c:pt>
                <c:pt idx="10">
                  <c:v>407711</c:v>
                </c:pt>
                <c:pt idx="11">
                  <c:v>450312</c:v>
                </c:pt>
                <c:pt idx="12">
                  <c:v>456221</c:v>
                </c:pt>
                <c:pt idx="13">
                  <c:v>344710</c:v>
                </c:pt>
                <c:pt idx="14">
                  <c:v>342254</c:v>
                </c:pt>
                <c:pt idx="15">
                  <c:v>311530</c:v>
                </c:pt>
                <c:pt idx="16">
                  <c:v>255455</c:v>
                </c:pt>
                <c:pt idx="17">
                  <c:v>212875</c:v>
                </c:pt>
                <c:pt idx="18">
                  <c:v>212098</c:v>
                </c:pt>
                <c:pt idx="19">
                  <c:v>210559</c:v>
                </c:pt>
                <c:pt idx="20">
                  <c:v>256013</c:v>
                </c:pt>
                <c:pt idx="21">
                  <c:v>231744</c:v>
                </c:pt>
                <c:pt idx="22">
                  <c:v>223986</c:v>
                </c:pt>
                <c:pt idx="23">
                  <c:v>223076</c:v>
                </c:pt>
                <c:pt idx="24">
                  <c:v>222927</c:v>
                </c:pt>
                <c:pt idx="25">
                  <c:v>222910</c:v>
                </c:pt>
                <c:pt idx="26">
                  <c:v>228170</c:v>
                </c:pt>
                <c:pt idx="27">
                  <c:v>355869</c:v>
                </c:pt>
                <c:pt idx="28">
                  <c:v>348160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3A-4AF6-9BDD-7D33966CD735}"/>
            </c:ext>
          </c:extLst>
        </c:ser>
        <c:ser>
          <c:idx val="4"/>
          <c:order val="6"/>
          <c:tx>
            <c:strRef>
              <c:f>グラフ!$P$88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グラフ!$Q$81:$AT$81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グラフ!$Q$88:$AT$88</c:f>
              <c:numCache>
                <c:formatCode>#,##0,</c:formatCode>
                <c:ptCount val="29"/>
                <c:pt idx="0">
                  <c:v>1943253</c:v>
                </c:pt>
                <c:pt idx="1">
                  <c:v>2297219</c:v>
                </c:pt>
                <c:pt idx="2">
                  <c:v>3800594</c:v>
                </c:pt>
                <c:pt idx="3">
                  <c:v>2261704</c:v>
                </c:pt>
                <c:pt idx="4">
                  <c:v>2497332</c:v>
                </c:pt>
                <c:pt idx="5">
                  <c:v>5731069</c:v>
                </c:pt>
                <c:pt idx="6">
                  <c:v>1728886</c:v>
                </c:pt>
                <c:pt idx="7">
                  <c:v>2385907</c:v>
                </c:pt>
                <c:pt idx="8">
                  <c:v>2340369</c:v>
                </c:pt>
                <c:pt idx="9">
                  <c:v>1845269</c:v>
                </c:pt>
                <c:pt idx="10">
                  <c:v>1631245</c:v>
                </c:pt>
                <c:pt idx="11">
                  <c:v>1250904</c:v>
                </c:pt>
                <c:pt idx="12">
                  <c:v>1498819</c:v>
                </c:pt>
                <c:pt idx="13">
                  <c:v>1177437</c:v>
                </c:pt>
                <c:pt idx="14">
                  <c:v>1083943</c:v>
                </c:pt>
                <c:pt idx="15">
                  <c:v>1966393</c:v>
                </c:pt>
                <c:pt idx="16">
                  <c:v>1680219</c:v>
                </c:pt>
                <c:pt idx="17">
                  <c:v>868890</c:v>
                </c:pt>
                <c:pt idx="18">
                  <c:v>1039740</c:v>
                </c:pt>
                <c:pt idx="19">
                  <c:v>741067</c:v>
                </c:pt>
                <c:pt idx="20">
                  <c:v>454481</c:v>
                </c:pt>
                <c:pt idx="21">
                  <c:v>488172</c:v>
                </c:pt>
                <c:pt idx="22">
                  <c:v>1204088</c:v>
                </c:pt>
                <c:pt idx="23">
                  <c:v>1460880</c:v>
                </c:pt>
                <c:pt idx="24">
                  <c:v>1415321</c:v>
                </c:pt>
                <c:pt idx="25">
                  <c:v>739249</c:v>
                </c:pt>
                <c:pt idx="26">
                  <c:v>1312154</c:v>
                </c:pt>
                <c:pt idx="27">
                  <c:v>1150591</c:v>
                </c:pt>
                <c:pt idx="28">
                  <c:v>1616624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3A-4AF6-9BDD-7D33966CD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27584"/>
        <c:axId val="107829120"/>
      </c:lineChart>
      <c:catAx>
        <c:axId val="107819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82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8213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1304338910761169E-2"/>
              <c:y val="4.4444444444444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819392"/>
        <c:crosses val="autoZero"/>
        <c:crossBetween val="between"/>
      </c:valAx>
      <c:catAx>
        <c:axId val="10782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829120"/>
        <c:crosses val="autoZero"/>
        <c:auto val="0"/>
        <c:lblAlgn val="ctr"/>
        <c:lblOffset val="100"/>
        <c:noMultiLvlLbl val="0"/>
      </c:catAx>
      <c:valAx>
        <c:axId val="107829120"/>
        <c:scaling>
          <c:orientation val="minMax"/>
          <c:max val="6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17411007217851"/>
              <c:y val="3.827159614098011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82758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79656106735413"/>
          <c:y val="0.89538644299251147"/>
          <c:w val="0.73945632092279234"/>
          <c:h val="8.83696365030638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090985055439494"/>
          <c:y val="8.5784336838134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32724968991636E-2"/>
          <c:y val="0.10784336311595898"/>
          <c:w val="0.87679067375927178"/>
          <c:h val="0.70588383130445864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グラフ!$P$46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グラフ!$Q$46:$AT$46</c:f>
              <c:numCache>
                <c:formatCode>#,##0,</c:formatCode>
                <c:ptCount val="29"/>
                <c:pt idx="0">
                  <c:v>2832976</c:v>
                </c:pt>
                <c:pt idx="1">
                  <c:v>2910073</c:v>
                </c:pt>
                <c:pt idx="2">
                  <c:v>2969834</c:v>
                </c:pt>
                <c:pt idx="3">
                  <c:v>2955587</c:v>
                </c:pt>
                <c:pt idx="4">
                  <c:v>3061159</c:v>
                </c:pt>
                <c:pt idx="5">
                  <c:v>3104967</c:v>
                </c:pt>
                <c:pt idx="6">
                  <c:v>3559111</c:v>
                </c:pt>
                <c:pt idx="7">
                  <c:v>3587426</c:v>
                </c:pt>
                <c:pt idx="8">
                  <c:v>4118265</c:v>
                </c:pt>
                <c:pt idx="9">
                  <c:v>3744325</c:v>
                </c:pt>
                <c:pt idx="10">
                  <c:v>3731258</c:v>
                </c:pt>
                <c:pt idx="11">
                  <c:v>4303013</c:v>
                </c:pt>
                <c:pt idx="12">
                  <c:v>4166262</c:v>
                </c:pt>
                <c:pt idx="13">
                  <c:v>4347147</c:v>
                </c:pt>
                <c:pt idx="14">
                  <c:v>4514910</c:v>
                </c:pt>
                <c:pt idx="15">
                  <c:v>4784176</c:v>
                </c:pt>
                <c:pt idx="16">
                  <c:v>5296597</c:v>
                </c:pt>
                <c:pt idx="17">
                  <c:v>5192706</c:v>
                </c:pt>
                <c:pt idx="18">
                  <c:v>4764413</c:v>
                </c:pt>
                <c:pt idx="19">
                  <c:v>4399073</c:v>
                </c:pt>
                <c:pt idx="20">
                  <c:v>4130718</c:v>
                </c:pt>
                <c:pt idx="21">
                  <c:v>4054094</c:v>
                </c:pt>
                <c:pt idx="22">
                  <c:v>4244757</c:v>
                </c:pt>
                <c:pt idx="23">
                  <c:v>4417389</c:v>
                </c:pt>
                <c:pt idx="24">
                  <c:v>4196642</c:v>
                </c:pt>
                <c:pt idx="25">
                  <c:v>4336592</c:v>
                </c:pt>
                <c:pt idx="26">
                  <c:v>4356535</c:v>
                </c:pt>
                <c:pt idx="27">
                  <c:v>4351709</c:v>
                </c:pt>
                <c:pt idx="28">
                  <c:v>4494255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2-49AF-9716-B5535CF1F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07212800"/>
        <c:axId val="107214720"/>
      </c:barChart>
      <c:lineChart>
        <c:grouping val="standard"/>
        <c:varyColors val="0"/>
        <c:ser>
          <c:idx val="1"/>
          <c:order val="0"/>
          <c:tx>
            <c:strRef>
              <c:f>グラフ!$P$43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9"/>
                <c:pt idx="0">
                  <c:v>1418034</c:v>
                </c:pt>
                <c:pt idx="1">
                  <c:v>1421126</c:v>
                </c:pt>
                <c:pt idx="2">
                  <c:v>1443131</c:v>
                </c:pt>
                <c:pt idx="3">
                  <c:v>1311289</c:v>
                </c:pt>
                <c:pt idx="4">
                  <c:v>1365264</c:v>
                </c:pt>
                <c:pt idx="5">
                  <c:v>1346133</c:v>
                </c:pt>
                <c:pt idx="6">
                  <c:v>1779285</c:v>
                </c:pt>
                <c:pt idx="7">
                  <c:v>1714795</c:v>
                </c:pt>
                <c:pt idx="8">
                  <c:v>2106342</c:v>
                </c:pt>
                <c:pt idx="9">
                  <c:v>1716981</c:v>
                </c:pt>
                <c:pt idx="10">
                  <c:v>1675117</c:v>
                </c:pt>
                <c:pt idx="11">
                  <c:v>2013500</c:v>
                </c:pt>
                <c:pt idx="12">
                  <c:v>1981019</c:v>
                </c:pt>
                <c:pt idx="13">
                  <c:v>2113364</c:v>
                </c:pt>
                <c:pt idx="14">
                  <c:v>2162059</c:v>
                </c:pt>
                <c:pt idx="15">
                  <c:v>2492772</c:v>
                </c:pt>
                <c:pt idx="16">
                  <c:v>2746228</c:v>
                </c:pt>
                <c:pt idx="17">
                  <c:v>2597281</c:v>
                </c:pt>
                <c:pt idx="18">
                  <c:v>2187157</c:v>
                </c:pt>
                <c:pt idx="19">
                  <c:v>1847375</c:v>
                </c:pt>
                <c:pt idx="20">
                  <c:v>1764389</c:v>
                </c:pt>
                <c:pt idx="21">
                  <c:v>1802135</c:v>
                </c:pt>
                <c:pt idx="22">
                  <c:v>1917083</c:v>
                </c:pt>
                <c:pt idx="23">
                  <c:v>1980254</c:v>
                </c:pt>
                <c:pt idx="24">
                  <c:v>1908358</c:v>
                </c:pt>
                <c:pt idx="25">
                  <c:v>1998287</c:v>
                </c:pt>
                <c:pt idx="26">
                  <c:v>1942759</c:v>
                </c:pt>
                <c:pt idx="27">
                  <c:v>1981752</c:v>
                </c:pt>
                <c:pt idx="28">
                  <c:v>2138099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E2-49AF-9716-B5535CF1F105}"/>
            </c:ext>
          </c:extLst>
        </c:ser>
        <c:ser>
          <c:idx val="0"/>
          <c:order val="1"/>
          <c:tx>
            <c:strRef>
              <c:f>グラフ!$P$44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9"/>
                <c:pt idx="0">
                  <c:v>1206824</c:v>
                </c:pt>
                <c:pt idx="1">
                  <c:v>1268157</c:v>
                </c:pt>
                <c:pt idx="2">
                  <c:v>1300580</c:v>
                </c:pt>
                <c:pt idx="3">
                  <c:v>1415163</c:v>
                </c:pt>
                <c:pt idx="4">
                  <c:v>1459646</c:v>
                </c:pt>
                <c:pt idx="5">
                  <c:v>1512534</c:v>
                </c:pt>
                <c:pt idx="6">
                  <c:v>1513460</c:v>
                </c:pt>
                <c:pt idx="7">
                  <c:v>1580293</c:v>
                </c:pt>
                <c:pt idx="8">
                  <c:v>1697518</c:v>
                </c:pt>
                <c:pt idx="9">
                  <c:v>1701148</c:v>
                </c:pt>
                <c:pt idx="10">
                  <c:v>1727812</c:v>
                </c:pt>
                <c:pt idx="11">
                  <c:v>1952930</c:v>
                </c:pt>
                <c:pt idx="12">
                  <c:v>1848520</c:v>
                </c:pt>
                <c:pt idx="13">
                  <c:v>1886442</c:v>
                </c:pt>
                <c:pt idx="14">
                  <c:v>1996303</c:v>
                </c:pt>
                <c:pt idx="15">
                  <c:v>1930944</c:v>
                </c:pt>
                <c:pt idx="16">
                  <c:v>2182463</c:v>
                </c:pt>
                <c:pt idx="17">
                  <c:v>2231222</c:v>
                </c:pt>
                <c:pt idx="18">
                  <c:v>2219434</c:v>
                </c:pt>
                <c:pt idx="19">
                  <c:v>2196959</c:v>
                </c:pt>
                <c:pt idx="20">
                  <c:v>1969673</c:v>
                </c:pt>
                <c:pt idx="21">
                  <c:v>1858940</c:v>
                </c:pt>
                <c:pt idx="22">
                  <c:v>1914321</c:v>
                </c:pt>
                <c:pt idx="23">
                  <c:v>2028937</c:v>
                </c:pt>
                <c:pt idx="24">
                  <c:v>1879879</c:v>
                </c:pt>
                <c:pt idx="25">
                  <c:v>1921499</c:v>
                </c:pt>
                <c:pt idx="26">
                  <c:v>2002703</c:v>
                </c:pt>
                <c:pt idx="27">
                  <c:v>1967891</c:v>
                </c:pt>
                <c:pt idx="28">
                  <c:v>1951625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E2-49AF-9716-B5535CF1F105}"/>
            </c:ext>
          </c:extLst>
        </c:ser>
        <c:ser>
          <c:idx val="2"/>
          <c:order val="2"/>
          <c:tx>
            <c:strRef>
              <c:f>グラフ!$P$45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グラフ!$Q$45:$AT$45</c:f>
              <c:numCache>
                <c:formatCode>#,##0,</c:formatCode>
                <c:ptCount val="29"/>
                <c:pt idx="0">
                  <c:v>94074</c:v>
                </c:pt>
                <c:pt idx="1">
                  <c:v>98536</c:v>
                </c:pt>
                <c:pt idx="2">
                  <c:v>101068</c:v>
                </c:pt>
                <c:pt idx="3">
                  <c:v>104832</c:v>
                </c:pt>
                <c:pt idx="4">
                  <c:v>107450</c:v>
                </c:pt>
                <c:pt idx="5">
                  <c:v>113392</c:v>
                </c:pt>
                <c:pt idx="6">
                  <c:v>133165</c:v>
                </c:pt>
                <c:pt idx="7">
                  <c:v>134691</c:v>
                </c:pt>
                <c:pt idx="8">
                  <c:v>149538</c:v>
                </c:pt>
                <c:pt idx="9">
                  <c:v>161681</c:v>
                </c:pt>
                <c:pt idx="10">
                  <c:v>160568</c:v>
                </c:pt>
                <c:pt idx="11">
                  <c:v>163559</c:v>
                </c:pt>
                <c:pt idx="12">
                  <c:v>168663</c:v>
                </c:pt>
                <c:pt idx="13">
                  <c:v>175323</c:v>
                </c:pt>
                <c:pt idx="14">
                  <c:v>173540</c:v>
                </c:pt>
                <c:pt idx="15">
                  <c:v>178842</c:v>
                </c:pt>
                <c:pt idx="16">
                  <c:v>177381</c:v>
                </c:pt>
                <c:pt idx="17">
                  <c:v>169959</c:v>
                </c:pt>
                <c:pt idx="18">
                  <c:v>160307</c:v>
                </c:pt>
                <c:pt idx="19">
                  <c:v>156660</c:v>
                </c:pt>
                <c:pt idx="20">
                  <c:v>198183</c:v>
                </c:pt>
                <c:pt idx="21">
                  <c:v>200358</c:v>
                </c:pt>
                <c:pt idx="22">
                  <c:v>219168</c:v>
                </c:pt>
                <c:pt idx="23">
                  <c:v>211778</c:v>
                </c:pt>
                <c:pt idx="24">
                  <c:v>212846</c:v>
                </c:pt>
                <c:pt idx="25">
                  <c:v>204552</c:v>
                </c:pt>
                <c:pt idx="26">
                  <c:v>192903</c:v>
                </c:pt>
                <c:pt idx="27">
                  <c:v>182505</c:v>
                </c:pt>
                <c:pt idx="28">
                  <c:v>186718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E2-49AF-9716-B5535CF1F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87232"/>
        <c:axId val="107488768"/>
      </c:lineChart>
      <c:catAx>
        <c:axId val="107212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21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214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4545396111200386E-2"/>
              <c:y val="6.740204630109859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212800"/>
        <c:crosses val="autoZero"/>
        <c:crossBetween val="between"/>
      </c:valAx>
      <c:catAx>
        <c:axId val="10748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488768"/>
        <c:crosses val="autoZero"/>
        <c:auto val="0"/>
        <c:lblAlgn val="ctr"/>
        <c:lblOffset val="100"/>
        <c:noMultiLvlLbl val="0"/>
      </c:catAx>
      <c:valAx>
        <c:axId val="107488768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9437183967887257"/>
              <c:y val="6.4951125896363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4872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727292500676377E-2"/>
          <c:y val="0.91176661543492576"/>
          <c:w val="0.9818197071950352"/>
          <c:h val="7.72060440489252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163286</xdr:colOff>
      <xdr:row>1</xdr:row>
      <xdr:rowOff>152400</xdr:rowOff>
    </xdr:from>
    <xdr:to>
      <xdr:col>13</xdr:col>
      <xdr:colOff>489857</xdr:colOff>
      <xdr:row>38</xdr:row>
      <xdr:rowOff>81643</xdr:rowOff>
    </xdr:to>
    <xdr:graphicFrame macro="">
      <xdr:nvGraphicFramePr>
        <xdr:cNvPr id="4124" name="Chart 4">
          <a:extLst>
            <a:ext uri="{FF2B5EF4-FFF2-40B4-BE49-F238E27FC236}">
              <a16:creationId xmlns:a16="http://schemas.microsoft.com/office/drawing/2014/main" id="{00000000-0008-0000-0500-00001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197</xdr:row>
      <xdr:rowOff>19050</xdr:rowOff>
    </xdr:from>
    <xdr:to>
      <xdr:col>13</xdr:col>
      <xdr:colOff>438150</xdr:colOff>
      <xdr:row>233</xdr:row>
      <xdr:rowOff>9525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D8AF2120-4065-4478-AF18-A5B8ADC9F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158</xdr:row>
      <xdr:rowOff>0</xdr:rowOff>
    </xdr:from>
    <xdr:to>
      <xdr:col>13</xdr:col>
      <xdr:colOff>485775</xdr:colOff>
      <xdr:row>193</xdr:row>
      <xdr:rowOff>123825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95CEA275-879F-49AF-B1FE-089EA9EE5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119</xdr:row>
      <xdr:rowOff>0</xdr:rowOff>
    </xdr:from>
    <xdr:to>
      <xdr:col>13</xdr:col>
      <xdr:colOff>485775</xdr:colOff>
      <xdr:row>155</xdr:row>
      <xdr:rowOff>9525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46F7DB72-3E55-4137-9476-564A81CB1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80</xdr:row>
      <xdr:rowOff>0</xdr:rowOff>
    </xdr:from>
    <xdr:to>
      <xdr:col>13</xdr:col>
      <xdr:colOff>485774</xdr:colOff>
      <xdr:row>116</xdr:row>
      <xdr:rowOff>97971</xdr:rowOff>
    </xdr:to>
    <xdr:graphicFrame macro="">
      <xdr:nvGraphicFramePr>
        <xdr:cNvPr id="16" name="Chart 7">
          <a:extLst>
            <a:ext uri="{FF2B5EF4-FFF2-40B4-BE49-F238E27FC236}">
              <a16:creationId xmlns:a16="http://schemas.microsoft.com/office/drawing/2014/main" id="{CD2ADF8D-FCE5-4153-9C57-2679F497F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161925</xdr:colOff>
      <xdr:row>41</xdr:row>
      <xdr:rowOff>0</xdr:rowOff>
    </xdr:from>
    <xdr:to>
      <xdr:col>13</xdr:col>
      <xdr:colOff>447674</xdr:colOff>
      <xdr:row>77</xdr:row>
      <xdr:rowOff>85725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C8A15627-7313-42FA-BB2F-05DC0149C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AA20" activePane="bottomRight" state="frozen"/>
      <selection pane="topRight" activeCell="C1" sqref="C1"/>
      <selection pane="bottomLeft" activeCell="A2" sqref="A2"/>
      <selection pane="bottomRight" activeCell="N1" sqref="N1"/>
    </sheetView>
  </sheetViews>
  <sheetFormatPr defaultColWidth="9" defaultRowHeight="12" x14ac:dyDescent="0.2"/>
  <cols>
    <col min="1" max="1" width="3" style="41" customWidth="1"/>
    <col min="2" max="2" width="22.109375" style="41" customWidth="1"/>
    <col min="3" max="3" width="8.6640625" style="43" hidden="1" customWidth="1"/>
    <col min="4" max="4" width="8.6640625" style="41" hidden="1" customWidth="1"/>
    <col min="5" max="8" width="9.77734375" style="41" customWidth="1"/>
    <col min="9" max="9" width="9.77734375" style="43" customWidth="1"/>
    <col min="10" max="33" width="9.77734375" style="41" customWidth="1"/>
    <col min="34" max="16384" width="9" style="41"/>
  </cols>
  <sheetData>
    <row r="1" spans="1:33" ht="14.1" customHeight="1" x14ac:dyDescent="0.2">
      <c r="A1" s="42" t="s">
        <v>137</v>
      </c>
      <c r="L1" s="44" t="s">
        <v>181</v>
      </c>
      <c r="V1" s="44" t="s">
        <v>181</v>
      </c>
      <c r="AF1" s="44" t="s">
        <v>181</v>
      </c>
    </row>
    <row r="2" spans="1:33" ht="14.1" customHeight="1" x14ac:dyDescent="0.15">
      <c r="L2" s="20" t="s">
        <v>170</v>
      </c>
      <c r="V2" s="20" t="s">
        <v>170</v>
      </c>
      <c r="AF2" s="20" t="s">
        <v>170</v>
      </c>
    </row>
    <row r="3" spans="1:33" ht="14.1" customHeight="1" x14ac:dyDescent="0.2">
      <c r="A3" s="46"/>
      <c r="B3" s="46"/>
      <c r="C3" s="46" t="s">
        <v>10</v>
      </c>
      <c r="D3" s="46" t="s">
        <v>9</v>
      </c>
      <c r="E3" s="46" t="s">
        <v>8</v>
      </c>
      <c r="F3" s="46" t="s">
        <v>7</v>
      </c>
      <c r="G3" s="46" t="s">
        <v>6</v>
      </c>
      <c r="H3" s="46" t="s">
        <v>5</v>
      </c>
      <c r="I3" s="47" t="s">
        <v>4</v>
      </c>
      <c r="J3" s="46" t="s">
        <v>3</v>
      </c>
      <c r="K3" s="47" t="s">
        <v>2</v>
      </c>
      <c r="L3" s="47" t="s">
        <v>82</v>
      </c>
      <c r="M3" s="46" t="s">
        <v>83</v>
      </c>
      <c r="N3" s="46" t="s">
        <v>174</v>
      </c>
      <c r="O3" s="46" t="s">
        <v>182</v>
      </c>
      <c r="P3" s="46" t="s">
        <v>184</v>
      </c>
      <c r="Q3" s="46" t="s">
        <v>185</v>
      </c>
      <c r="R3" s="46" t="s">
        <v>188</v>
      </c>
      <c r="S3" s="46" t="s">
        <v>194</v>
      </c>
      <c r="T3" s="46" t="s">
        <v>195</v>
      </c>
      <c r="U3" s="46" t="s">
        <v>203</v>
      </c>
      <c r="V3" s="46" t="s">
        <v>204</v>
      </c>
      <c r="W3" s="46" t="s">
        <v>205</v>
      </c>
      <c r="X3" s="46" t="s">
        <v>206</v>
      </c>
      <c r="Y3" s="46" t="s">
        <v>207</v>
      </c>
      <c r="Z3" s="46" t="s">
        <v>210</v>
      </c>
      <c r="AA3" s="46" t="s">
        <v>211</v>
      </c>
      <c r="AB3" s="46" t="s">
        <v>212</v>
      </c>
      <c r="AC3" s="46" t="s">
        <v>213</v>
      </c>
      <c r="AD3" s="46" t="s">
        <v>218</v>
      </c>
      <c r="AE3" s="46" t="s">
        <v>221</v>
      </c>
      <c r="AF3" s="46" t="s">
        <v>224</v>
      </c>
      <c r="AG3" s="46" t="s">
        <v>225</v>
      </c>
    </row>
    <row r="4" spans="1:33" ht="14.1" customHeight="1" x14ac:dyDescent="0.2">
      <c r="A4" s="88" t="s">
        <v>84</v>
      </c>
      <c r="B4" s="88"/>
      <c r="C4" s="48"/>
      <c r="D4" s="48"/>
      <c r="E4" s="48">
        <v>27060</v>
      </c>
      <c r="F4" s="48">
        <v>27335</v>
      </c>
      <c r="G4" s="48">
        <v>27607</v>
      </c>
      <c r="H4" s="48">
        <v>27932</v>
      </c>
      <c r="I4" s="48">
        <v>28218</v>
      </c>
      <c r="J4" s="48">
        <v>28398</v>
      </c>
      <c r="K4" s="48">
        <v>28700</v>
      </c>
      <c r="L4" s="48">
        <v>29217</v>
      </c>
      <c r="M4" s="48">
        <v>29794</v>
      </c>
      <c r="N4" s="48">
        <v>29998</v>
      </c>
      <c r="O4" s="48">
        <v>30206</v>
      </c>
      <c r="P4" s="48">
        <v>30369</v>
      </c>
      <c r="Q4" s="48">
        <v>30540</v>
      </c>
      <c r="R4" s="48">
        <v>30770</v>
      </c>
      <c r="S4" s="48">
        <v>30991</v>
      </c>
      <c r="T4" s="48">
        <v>30926</v>
      </c>
      <c r="U4" s="48">
        <v>30941</v>
      </c>
      <c r="V4" s="48">
        <v>30729</v>
      </c>
      <c r="W4" s="48">
        <v>30502</v>
      </c>
      <c r="X4" s="48">
        <v>30348</v>
      </c>
      <c r="Y4" s="48">
        <v>30143</v>
      </c>
      <c r="Z4" s="48">
        <v>30325</v>
      </c>
      <c r="AA4" s="48">
        <v>30162</v>
      </c>
      <c r="AB4" s="48">
        <v>30036</v>
      </c>
      <c r="AC4" s="48">
        <v>29878</v>
      </c>
      <c r="AD4" s="48">
        <v>29732</v>
      </c>
      <c r="AE4" s="48">
        <v>29753</v>
      </c>
      <c r="AF4" s="48">
        <v>29755</v>
      </c>
      <c r="AG4" s="48">
        <v>29522</v>
      </c>
    </row>
    <row r="5" spans="1:33" ht="14.1" customHeight="1" x14ac:dyDescent="0.2">
      <c r="A5" s="91" t="s">
        <v>13</v>
      </c>
      <c r="B5" s="50" t="s">
        <v>21</v>
      </c>
      <c r="C5" s="51"/>
      <c r="D5" s="51"/>
      <c r="E5" s="51">
        <v>6638856</v>
      </c>
      <c r="F5" s="51">
        <v>7396158</v>
      </c>
      <c r="G5" s="51">
        <v>9106380</v>
      </c>
      <c r="H5" s="51">
        <v>7394611</v>
      </c>
      <c r="I5" s="52">
        <v>8368296</v>
      </c>
      <c r="J5" s="51">
        <v>12762738</v>
      </c>
      <c r="K5" s="51">
        <v>8788787</v>
      </c>
      <c r="L5" s="51">
        <v>10091620</v>
      </c>
      <c r="M5" s="53">
        <v>10284065</v>
      </c>
      <c r="N5" s="53">
        <v>8816366</v>
      </c>
      <c r="O5" s="53">
        <v>9112670</v>
      </c>
      <c r="P5" s="53">
        <v>9137958</v>
      </c>
      <c r="Q5" s="53">
        <v>9036726</v>
      </c>
      <c r="R5" s="53">
        <v>8936300</v>
      </c>
      <c r="S5" s="53">
        <v>8935639</v>
      </c>
      <c r="T5" s="53">
        <v>9733379</v>
      </c>
      <c r="U5" s="53">
        <v>9847322</v>
      </c>
      <c r="V5" s="53">
        <v>8939300</v>
      </c>
      <c r="W5" s="53">
        <v>9508347</v>
      </c>
      <c r="X5" s="53">
        <v>9141761</v>
      </c>
      <c r="Y5" s="53">
        <v>11895707</v>
      </c>
      <c r="Z5" s="77">
        <v>10464287</v>
      </c>
      <c r="AA5" s="77">
        <v>11313010</v>
      </c>
      <c r="AB5" s="77">
        <v>10576522</v>
      </c>
      <c r="AC5" s="77">
        <v>10057207</v>
      </c>
      <c r="AD5" s="77">
        <v>9797736</v>
      </c>
      <c r="AE5" s="77">
        <v>10997005</v>
      </c>
      <c r="AF5" s="77">
        <v>11073571</v>
      </c>
      <c r="AG5" s="77">
        <v>11596580</v>
      </c>
    </row>
    <row r="6" spans="1:33" ht="14.1" customHeight="1" x14ac:dyDescent="0.2">
      <c r="A6" s="91"/>
      <c r="B6" s="50" t="s">
        <v>22</v>
      </c>
      <c r="C6" s="51"/>
      <c r="D6" s="51"/>
      <c r="E6" s="51">
        <v>6416256</v>
      </c>
      <c r="F6" s="51">
        <v>7123799</v>
      </c>
      <c r="G6" s="51">
        <v>8797846</v>
      </c>
      <c r="H6" s="51">
        <v>7154309</v>
      </c>
      <c r="I6" s="52">
        <v>7933595</v>
      </c>
      <c r="J6" s="51">
        <v>12437017</v>
      </c>
      <c r="K6" s="51">
        <v>8160895</v>
      </c>
      <c r="L6" s="51">
        <v>9595557</v>
      </c>
      <c r="M6" s="53">
        <v>9905157</v>
      </c>
      <c r="N6" s="53">
        <v>8349305</v>
      </c>
      <c r="O6" s="53">
        <v>8778703</v>
      </c>
      <c r="P6" s="53">
        <v>8741677</v>
      </c>
      <c r="Q6" s="53">
        <v>8650679</v>
      </c>
      <c r="R6" s="53">
        <v>8611287</v>
      </c>
      <c r="S6" s="53">
        <v>8495133</v>
      </c>
      <c r="T6" s="53">
        <v>9250996</v>
      </c>
      <c r="U6" s="53">
        <v>9437525</v>
      </c>
      <c r="V6" s="53">
        <v>8476380</v>
      </c>
      <c r="W6" s="53">
        <v>9029245</v>
      </c>
      <c r="X6" s="53">
        <v>8761096</v>
      </c>
      <c r="Y6" s="53">
        <v>10450345</v>
      </c>
      <c r="Z6" s="77">
        <v>9368891</v>
      </c>
      <c r="AA6" s="77">
        <v>10445227</v>
      </c>
      <c r="AB6" s="77">
        <v>10173729</v>
      </c>
      <c r="AC6" s="77">
        <v>9639358</v>
      </c>
      <c r="AD6" s="77">
        <v>9415291</v>
      </c>
      <c r="AE6" s="77">
        <v>10481218</v>
      </c>
      <c r="AF6" s="77">
        <v>10435950</v>
      </c>
      <c r="AG6" s="77">
        <v>10723701</v>
      </c>
    </row>
    <row r="7" spans="1:33" ht="14.1" customHeight="1" x14ac:dyDescent="0.2">
      <c r="A7" s="91"/>
      <c r="B7" s="50" t="s">
        <v>23</v>
      </c>
      <c r="C7" s="52">
        <f t="shared" ref="C7:K7" si="0">+C5-C6</f>
        <v>0</v>
      </c>
      <c r="D7" s="52">
        <f t="shared" si="0"/>
        <v>0</v>
      </c>
      <c r="E7" s="52">
        <f t="shared" si="0"/>
        <v>222600</v>
      </c>
      <c r="F7" s="52">
        <f t="shared" si="0"/>
        <v>272359</v>
      </c>
      <c r="G7" s="52">
        <f t="shared" si="0"/>
        <v>308534</v>
      </c>
      <c r="H7" s="52">
        <f t="shared" si="0"/>
        <v>240302</v>
      </c>
      <c r="I7" s="52">
        <f t="shared" si="0"/>
        <v>434701</v>
      </c>
      <c r="J7" s="52">
        <f t="shared" si="0"/>
        <v>325721</v>
      </c>
      <c r="K7" s="52">
        <f t="shared" si="0"/>
        <v>627892</v>
      </c>
      <c r="L7" s="52">
        <f>+L5-L6</f>
        <v>496063</v>
      </c>
      <c r="M7" s="52">
        <f>+M5-M6</f>
        <v>378908</v>
      </c>
      <c r="N7" s="52">
        <f>+N5-N6</f>
        <v>467061</v>
      </c>
      <c r="O7" s="52">
        <v>333967</v>
      </c>
      <c r="P7" s="52">
        <v>396281</v>
      </c>
      <c r="Q7" s="52">
        <v>386047</v>
      </c>
      <c r="R7" s="52">
        <v>325013</v>
      </c>
      <c r="S7" s="52">
        <v>440506</v>
      </c>
      <c r="T7" s="52">
        <v>482383</v>
      </c>
      <c r="U7" s="52">
        <v>409797</v>
      </c>
      <c r="V7" s="52">
        <v>462920</v>
      </c>
      <c r="W7" s="52">
        <v>479102</v>
      </c>
      <c r="X7" s="52">
        <v>380665</v>
      </c>
      <c r="Y7" s="52">
        <v>1445362</v>
      </c>
      <c r="Z7" s="52">
        <v>1095396</v>
      </c>
      <c r="AA7" s="52">
        <v>867783</v>
      </c>
      <c r="AB7" s="52">
        <v>402793</v>
      </c>
      <c r="AC7" s="52">
        <v>417849</v>
      </c>
      <c r="AD7" s="52">
        <v>382445</v>
      </c>
      <c r="AE7" s="52">
        <v>515787</v>
      </c>
      <c r="AF7" s="52">
        <v>637621</v>
      </c>
      <c r="AG7" s="52">
        <v>872879</v>
      </c>
    </row>
    <row r="8" spans="1:33" ht="14.1" customHeight="1" x14ac:dyDescent="0.2">
      <c r="A8" s="91"/>
      <c r="B8" s="50" t="s">
        <v>24</v>
      </c>
      <c r="C8" s="51"/>
      <c r="D8" s="51"/>
      <c r="E8" s="51">
        <v>0</v>
      </c>
      <c r="F8" s="51">
        <v>47735</v>
      </c>
      <c r="G8" s="51">
        <v>6476</v>
      </c>
      <c r="H8" s="51">
        <v>37923</v>
      </c>
      <c r="I8" s="52">
        <v>204297</v>
      </c>
      <c r="J8" s="51">
        <v>39648</v>
      </c>
      <c r="K8" s="51">
        <v>233350</v>
      </c>
      <c r="L8" s="52">
        <v>211315</v>
      </c>
      <c r="M8" s="53">
        <v>125370</v>
      </c>
      <c r="N8" s="53">
        <v>257297</v>
      </c>
      <c r="O8" s="53">
        <v>76332</v>
      </c>
      <c r="P8" s="53">
        <v>159923</v>
      </c>
      <c r="Q8" s="53">
        <v>146623</v>
      </c>
      <c r="R8" s="53">
        <v>123413</v>
      </c>
      <c r="S8" s="53">
        <v>413630</v>
      </c>
      <c r="T8" s="53">
        <v>355302</v>
      </c>
      <c r="U8" s="53">
        <v>102527</v>
      </c>
      <c r="V8" s="53">
        <v>160849</v>
      </c>
      <c r="W8" s="53">
        <v>94007</v>
      </c>
      <c r="X8" s="53">
        <v>71584</v>
      </c>
      <c r="Y8" s="53">
        <v>995707</v>
      </c>
      <c r="Z8" s="77">
        <v>735558</v>
      </c>
      <c r="AA8" s="77">
        <v>82877</v>
      </c>
      <c r="AB8" s="77">
        <v>152437</v>
      </c>
      <c r="AC8" s="77">
        <v>98526</v>
      </c>
      <c r="AD8" s="77">
        <v>43171</v>
      </c>
      <c r="AE8" s="77">
        <v>269531</v>
      </c>
      <c r="AF8" s="77">
        <v>268343</v>
      </c>
      <c r="AG8" s="77">
        <v>159420</v>
      </c>
    </row>
    <row r="9" spans="1:33" ht="14.1" customHeight="1" x14ac:dyDescent="0.2">
      <c r="A9" s="91"/>
      <c r="B9" s="50" t="s">
        <v>25</v>
      </c>
      <c r="C9" s="52">
        <f t="shared" ref="C9:K9" si="1">+C7-C8</f>
        <v>0</v>
      </c>
      <c r="D9" s="52">
        <f t="shared" si="1"/>
        <v>0</v>
      </c>
      <c r="E9" s="52">
        <f t="shared" si="1"/>
        <v>222600</v>
      </c>
      <c r="F9" s="52">
        <f t="shared" si="1"/>
        <v>224624</v>
      </c>
      <c r="G9" s="52">
        <f t="shared" si="1"/>
        <v>302058</v>
      </c>
      <c r="H9" s="52">
        <f t="shared" si="1"/>
        <v>202379</v>
      </c>
      <c r="I9" s="52">
        <f t="shared" si="1"/>
        <v>230404</v>
      </c>
      <c r="J9" s="52">
        <f t="shared" si="1"/>
        <v>286073</v>
      </c>
      <c r="K9" s="52">
        <f t="shared" si="1"/>
        <v>394542</v>
      </c>
      <c r="L9" s="52">
        <f>+L7-L8</f>
        <v>284748</v>
      </c>
      <c r="M9" s="52">
        <f>+M7-M8</f>
        <v>253538</v>
      </c>
      <c r="N9" s="52">
        <f>+N7-N8</f>
        <v>209764</v>
      </c>
      <c r="O9" s="52">
        <v>257635</v>
      </c>
      <c r="P9" s="52">
        <v>236358</v>
      </c>
      <c r="Q9" s="52">
        <v>239424</v>
      </c>
      <c r="R9" s="52">
        <v>201600</v>
      </c>
      <c r="S9" s="52">
        <v>26876</v>
      </c>
      <c r="T9" s="52">
        <v>127081</v>
      </c>
      <c r="U9" s="52">
        <v>307270</v>
      </c>
      <c r="V9" s="52">
        <v>302071</v>
      </c>
      <c r="W9" s="52">
        <v>385095</v>
      </c>
      <c r="X9" s="52">
        <v>309081</v>
      </c>
      <c r="Y9" s="52">
        <v>449655</v>
      </c>
      <c r="Z9" s="52">
        <v>359838</v>
      </c>
      <c r="AA9" s="52">
        <v>784906</v>
      </c>
      <c r="AB9" s="52">
        <v>250356</v>
      </c>
      <c r="AC9" s="52">
        <v>319323</v>
      </c>
      <c r="AD9" s="52">
        <v>339274</v>
      </c>
      <c r="AE9" s="52">
        <v>246256</v>
      </c>
      <c r="AF9" s="52">
        <v>369278</v>
      </c>
      <c r="AG9" s="52">
        <v>713459</v>
      </c>
    </row>
    <row r="10" spans="1:33" ht="14.1" customHeight="1" x14ac:dyDescent="0.2">
      <c r="A10" s="91"/>
      <c r="B10" s="50" t="s">
        <v>26</v>
      </c>
      <c r="C10" s="53"/>
      <c r="D10" s="53"/>
      <c r="E10" s="53">
        <v>32379</v>
      </c>
      <c r="F10" s="53">
        <v>2024</v>
      </c>
      <c r="G10" s="53">
        <v>77434</v>
      </c>
      <c r="H10" s="53">
        <v>-99679</v>
      </c>
      <c r="I10" s="53">
        <v>28025</v>
      </c>
      <c r="J10" s="53">
        <v>55669</v>
      </c>
      <c r="K10" s="53">
        <v>108469</v>
      </c>
      <c r="L10" s="53">
        <v>-109794</v>
      </c>
      <c r="M10" s="53">
        <v>-31229</v>
      </c>
      <c r="N10" s="53">
        <v>-43774</v>
      </c>
      <c r="O10" s="53">
        <v>47871</v>
      </c>
      <c r="P10" s="53">
        <v>-21277</v>
      </c>
      <c r="Q10" s="53">
        <v>3066</v>
      </c>
      <c r="R10" s="53">
        <v>-37824</v>
      </c>
      <c r="S10" s="53">
        <v>-174724</v>
      </c>
      <c r="T10" s="53">
        <v>100205</v>
      </c>
      <c r="U10" s="53">
        <v>180189</v>
      </c>
      <c r="V10" s="53">
        <v>-5199</v>
      </c>
      <c r="W10" s="53">
        <v>83024</v>
      </c>
      <c r="X10" s="53">
        <v>-76014</v>
      </c>
      <c r="Y10" s="53">
        <v>140574</v>
      </c>
      <c r="Z10" s="77">
        <v>-89817</v>
      </c>
      <c r="AA10" s="77">
        <v>425068</v>
      </c>
      <c r="AB10" s="77">
        <v>-534550</v>
      </c>
      <c r="AC10" s="77">
        <v>68967</v>
      </c>
      <c r="AD10" s="77">
        <v>19951</v>
      </c>
      <c r="AE10" s="77">
        <v>-93018</v>
      </c>
      <c r="AF10" s="77">
        <v>123022</v>
      </c>
      <c r="AG10" s="77">
        <v>344181</v>
      </c>
    </row>
    <row r="11" spans="1:33" ht="14.1" customHeight="1" x14ac:dyDescent="0.2">
      <c r="A11" s="91"/>
      <c r="B11" s="50" t="s">
        <v>27</v>
      </c>
      <c r="C11" s="51"/>
      <c r="D11" s="51"/>
      <c r="E11" s="51">
        <v>27367</v>
      </c>
      <c r="F11" s="51">
        <v>16788</v>
      </c>
      <c r="G11" s="51">
        <v>176984</v>
      </c>
      <c r="H11" s="51">
        <v>8858</v>
      </c>
      <c r="I11" s="52">
        <v>175443</v>
      </c>
      <c r="J11" s="51">
        <v>103334</v>
      </c>
      <c r="K11" s="51">
        <v>2683</v>
      </c>
      <c r="L11" s="52">
        <v>2669</v>
      </c>
      <c r="M11" s="53">
        <v>331807</v>
      </c>
      <c r="N11" s="53">
        <v>1198</v>
      </c>
      <c r="O11" s="53">
        <v>222494</v>
      </c>
      <c r="P11" s="53">
        <v>118339</v>
      </c>
      <c r="Q11" s="53">
        <v>68322</v>
      </c>
      <c r="R11" s="53">
        <v>102817</v>
      </c>
      <c r="S11" s="53">
        <v>129227</v>
      </c>
      <c r="T11" s="53">
        <v>44739</v>
      </c>
      <c r="U11" s="53">
        <v>3994</v>
      </c>
      <c r="V11" s="53">
        <v>330630</v>
      </c>
      <c r="W11" s="53">
        <v>1910</v>
      </c>
      <c r="X11" s="53">
        <v>11496</v>
      </c>
      <c r="Y11" s="53">
        <v>2854</v>
      </c>
      <c r="Z11" s="77">
        <v>402798</v>
      </c>
      <c r="AA11" s="77">
        <v>64168</v>
      </c>
      <c r="AB11" s="77">
        <v>97381</v>
      </c>
      <c r="AC11" s="77">
        <v>799</v>
      </c>
      <c r="AD11" s="77">
        <v>134955</v>
      </c>
      <c r="AE11" s="77">
        <v>177034</v>
      </c>
      <c r="AF11" s="77">
        <v>713</v>
      </c>
      <c r="AG11" s="77">
        <v>433</v>
      </c>
    </row>
    <row r="12" spans="1:33" ht="14.1" customHeight="1" x14ac:dyDescent="0.2">
      <c r="A12" s="91"/>
      <c r="B12" s="50" t="s">
        <v>28</v>
      </c>
      <c r="C12" s="51"/>
      <c r="D12" s="51"/>
      <c r="E12" s="51">
        <v>0</v>
      </c>
      <c r="F12" s="51">
        <v>0</v>
      </c>
      <c r="G12" s="51">
        <v>0</v>
      </c>
      <c r="H12" s="51">
        <v>0</v>
      </c>
      <c r="I12" s="52">
        <v>0</v>
      </c>
      <c r="J12" s="51">
        <v>0</v>
      </c>
      <c r="K12" s="51">
        <v>0</v>
      </c>
      <c r="L12" s="52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37821</v>
      </c>
      <c r="V12" s="53">
        <v>18061</v>
      </c>
      <c r="W12" s="53">
        <v>27201</v>
      </c>
      <c r="X12" s="53"/>
      <c r="Y12" s="53"/>
      <c r="Z12" s="77"/>
      <c r="AA12" s="77">
        <v>1192</v>
      </c>
      <c r="AB12" s="77"/>
      <c r="AC12" s="77"/>
      <c r="AD12" s="77"/>
      <c r="AE12" s="77">
        <v>0</v>
      </c>
      <c r="AF12" s="77">
        <v>0</v>
      </c>
      <c r="AG12" s="77">
        <v>0</v>
      </c>
    </row>
    <row r="13" spans="1:33" ht="14.1" customHeight="1" x14ac:dyDescent="0.2">
      <c r="A13" s="91"/>
      <c r="B13" s="50" t="s">
        <v>29</v>
      </c>
      <c r="C13" s="51"/>
      <c r="D13" s="51"/>
      <c r="E13" s="51">
        <v>0</v>
      </c>
      <c r="F13" s="51">
        <v>0</v>
      </c>
      <c r="G13" s="51">
        <v>50000</v>
      </c>
      <c r="H13" s="51">
        <v>0</v>
      </c>
      <c r="I13" s="52">
        <v>0</v>
      </c>
      <c r="J13" s="51">
        <v>0</v>
      </c>
      <c r="K13" s="51">
        <v>223178</v>
      </c>
      <c r="L13" s="52">
        <v>133648</v>
      </c>
      <c r="M13" s="53">
        <v>0</v>
      </c>
      <c r="N13" s="53">
        <v>272084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423622</v>
      </c>
      <c r="V13" s="53">
        <v>0</v>
      </c>
      <c r="W13" s="53">
        <v>135532</v>
      </c>
      <c r="X13" s="53"/>
      <c r="Y13" s="53">
        <v>368534</v>
      </c>
      <c r="Z13" s="77"/>
      <c r="AA13" s="77"/>
      <c r="AB13" s="77"/>
      <c r="AC13" s="77"/>
      <c r="AD13" s="77"/>
      <c r="AE13" s="77">
        <v>0</v>
      </c>
      <c r="AF13" s="77">
        <v>66904</v>
      </c>
      <c r="AG13" s="77">
        <v>480856</v>
      </c>
    </row>
    <row r="14" spans="1:33" ht="14.1" customHeight="1" x14ac:dyDescent="0.2">
      <c r="A14" s="91"/>
      <c r="B14" s="50" t="s">
        <v>30</v>
      </c>
      <c r="C14" s="52">
        <f t="shared" ref="C14:K14" si="2">+C10+C11+C12-C13</f>
        <v>0</v>
      </c>
      <c r="D14" s="52">
        <f t="shared" si="2"/>
        <v>0</v>
      </c>
      <c r="E14" s="52">
        <f t="shared" si="2"/>
        <v>59746</v>
      </c>
      <c r="F14" s="52">
        <f t="shared" si="2"/>
        <v>18812</v>
      </c>
      <c r="G14" s="52">
        <f t="shared" si="2"/>
        <v>204418</v>
      </c>
      <c r="H14" s="52">
        <f t="shared" si="2"/>
        <v>-90821</v>
      </c>
      <c r="I14" s="52">
        <f t="shared" si="2"/>
        <v>203468</v>
      </c>
      <c r="J14" s="52">
        <f t="shared" si="2"/>
        <v>159003</v>
      </c>
      <c r="K14" s="52">
        <f t="shared" si="2"/>
        <v>-112026</v>
      </c>
      <c r="L14" s="52">
        <f t="shared" ref="L14:S14" si="3">+L10+L11+L12-L13</f>
        <v>-240773</v>
      </c>
      <c r="M14" s="52">
        <f t="shared" si="3"/>
        <v>300578</v>
      </c>
      <c r="N14" s="52">
        <f t="shared" si="3"/>
        <v>-314660</v>
      </c>
      <c r="O14" s="52">
        <f t="shared" si="3"/>
        <v>270365</v>
      </c>
      <c r="P14" s="52">
        <f t="shared" si="3"/>
        <v>97062</v>
      </c>
      <c r="Q14" s="52">
        <f t="shared" si="3"/>
        <v>71388</v>
      </c>
      <c r="R14" s="52">
        <f t="shared" si="3"/>
        <v>64993</v>
      </c>
      <c r="S14" s="52">
        <f t="shared" si="3"/>
        <v>-45497</v>
      </c>
      <c r="T14" s="52">
        <v>144944</v>
      </c>
      <c r="U14" s="52">
        <v>-201618</v>
      </c>
      <c r="V14" s="52">
        <v>343492</v>
      </c>
      <c r="W14" s="52">
        <v>-23397</v>
      </c>
      <c r="X14" s="52">
        <v>-64518</v>
      </c>
      <c r="Y14" s="52">
        <v>-225106</v>
      </c>
      <c r="Z14" s="52">
        <v>312981</v>
      </c>
      <c r="AA14" s="52">
        <v>490428</v>
      </c>
      <c r="AB14" s="52">
        <v>-437169</v>
      </c>
      <c r="AC14" s="52">
        <v>69285</v>
      </c>
      <c r="AD14" s="52">
        <v>154906</v>
      </c>
      <c r="AE14" s="52">
        <v>84016</v>
      </c>
      <c r="AF14" s="52">
        <v>56831</v>
      </c>
      <c r="AG14" s="52">
        <v>-136242</v>
      </c>
    </row>
    <row r="15" spans="1:33" ht="14.1" customHeight="1" x14ac:dyDescent="0.2">
      <c r="A15" s="91"/>
      <c r="B15" s="3" t="s">
        <v>31</v>
      </c>
      <c r="C15" s="54" t="e">
        <f t="shared" ref="C15:H15" si="4">+C9/C19*100</f>
        <v>#DIV/0!</v>
      </c>
      <c r="D15" s="54" t="e">
        <f t="shared" si="4"/>
        <v>#DIV/0!</v>
      </c>
      <c r="E15" s="54">
        <f t="shared" si="4"/>
        <v>5.1850330039230155</v>
      </c>
      <c r="F15" s="54">
        <f t="shared" si="4"/>
        <v>4.7578187964597642</v>
      </c>
      <c r="G15" s="54">
        <f t="shared" si="4"/>
        <v>6.0852169708690926</v>
      </c>
      <c r="H15" s="54">
        <f t="shared" si="4"/>
        <v>4.110977021032145</v>
      </c>
      <c r="I15" s="54">
        <f t="shared" ref="I15:N15" si="5">+I9/I19*100</f>
        <v>4.3881778750541365</v>
      </c>
      <c r="J15" s="54">
        <f t="shared" si="5"/>
        <v>4.787995307623004</v>
      </c>
      <c r="K15" s="54">
        <f t="shared" si="5"/>
        <v>7.2494786259612116</v>
      </c>
      <c r="L15" s="54">
        <f t="shared" si="5"/>
        <v>5.0477747090085909</v>
      </c>
      <c r="M15" s="54">
        <f t="shared" si="5"/>
        <v>4.3791298634520786</v>
      </c>
      <c r="N15" s="54">
        <f t="shared" si="5"/>
        <v>3.4311785062095685</v>
      </c>
      <c r="O15" s="54">
        <f t="shared" ref="O15:T15" si="6">+O9/O19*100</f>
        <v>4.3692490745861434</v>
      </c>
      <c r="P15" s="54">
        <f t="shared" si="6"/>
        <v>4.1487124857889244</v>
      </c>
      <c r="Q15" s="54">
        <f t="shared" si="6"/>
        <v>4.3778307225622193</v>
      </c>
      <c r="R15" s="54">
        <f t="shared" si="6"/>
        <v>3.6469683942068918</v>
      </c>
      <c r="S15" s="54">
        <f t="shared" si="6"/>
        <v>0.47206299044421979</v>
      </c>
      <c r="T15" s="54">
        <f t="shared" si="6"/>
        <v>2.2168679154505653</v>
      </c>
      <c r="U15" s="54">
        <f>+U9/U19*100</f>
        <v>5.1967200471927866</v>
      </c>
      <c r="V15" s="54">
        <f>+V9/V19*100</f>
        <v>4.8427517679103627</v>
      </c>
      <c r="W15" s="54">
        <f>+W9/W19*100</f>
        <v>6.0782029120194352</v>
      </c>
      <c r="X15" s="54">
        <f>+X9/X19*100</f>
        <v>4.8269447216043497</v>
      </c>
      <c r="Y15" s="54">
        <f>+Y9/Y19*100</f>
        <v>7.199964645068027</v>
      </c>
      <c r="Z15" s="54">
        <f t="shared" ref="Z15:AB15" si="7">+Z9/Z19*100</f>
        <v>5.8094148108934878</v>
      </c>
      <c r="AA15" s="54">
        <f t="shared" si="7"/>
        <v>12.572112100289099</v>
      </c>
      <c r="AB15" s="54">
        <f t="shared" si="7"/>
        <v>4.0016853508739398</v>
      </c>
      <c r="AC15" s="54">
        <f t="shared" ref="AC15" si="8">+AC9/AC19*100</f>
        <v>4.9975600892578509</v>
      </c>
      <c r="AD15" s="54">
        <f t="shared" ref="AD15" si="9">+AD9/AD19*100</f>
        <v>5.3698883031451157</v>
      </c>
      <c r="AE15" s="54">
        <f t="shared" ref="AE15:AF15" si="10">+AE9/AE19*100</f>
        <v>3.847368268929567</v>
      </c>
      <c r="AF15" s="54">
        <f t="shared" si="10"/>
        <v>5.685395822116722</v>
      </c>
      <c r="AG15" s="54">
        <f t="shared" ref="AG15" si="11">+AG9/AG19*100</f>
        <v>11.040350117589966</v>
      </c>
    </row>
    <row r="16" spans="1:33" ht="14.1" customHeight="1" x14ac:dyDescent="0.2">
      <c r="A16" s="89" t="s">
        <v>32</v>
      </c>
      <c r="B16" s="89"/>
      <c r="C16" s="55"/>
      <c r="D16" s="56"/>
      <c r="E16" s="56">
        <v>2196854</v>
      </c>
      <c r="F16" s="56">
        <v>2543072</v>
      </c>
      <c r="G16" s="56">
        <v>2598845</v>
      </c>
      <c r="H16" s="56">
        <v>2690212</v>
      </c>
      <c r="I16" s="55">
        <v>2761757</v>
      </c>
      <c r="J16" s="56">
        <v>2892580</v>
      </c>
      <c r="K16" s="56">
        <v>2941969</v>
      </c>
      <c r="L16" s="55">
        <v>3149568</v>
      </c>
      <c r="M16" s="56">
        <v>3248551</v>
      </c>
      <c r="N16" s="56">
        <v>3715424</v>
      </c>
      <c r="O16" s="56">
        <v>3470729</v>
      </c>
      <c r="P16" s="56">
        <v>3465968</v>
      </c>
      <c r="Q16" s="56">
        <v>3676849</v>
      </c>
      <c r="R16" s="56">
        <v>3789022</v>
      </c>
      <c r="S16" s="56">
        <v>4037130</v>
      </c>
      <c r="T16" s="56">
        <v>4103137</v>
      </c>
      <c r="U16" s="56">
        <v>4531014</v>
      </c>
      <c r="V16" s="56">
        <v>4407932</v>
      </c>
      <c r="W16" s="56">
        <v>4192582</v>
      </c>
      <c r="X16" s="56">
        <v>3638555</v>
      </c>
      <c r="Y16" s="56">
        <v>3426902</v>
      </c>
      <c r="Z16" s="56">
        <v>3360635</v>
      </c>
      <c r="AA16" s="56">
        <v>3438172</v>
      </c>
      <c r="AB16" s="56">
        <v>3579725</v>
      </c>
      <c r="AC16" s="56">
        <v>3751057</v>
      </c>
      <c r="AD16" s="56">
        <v>3764851</v>
      </c>
      <c r="AE16" s="56">
        <v>3883467</v>
      </c>
      <c r="AF16" s="56">
        <v>3908542</v>
      </c>
      <c r="AG16" s="56">
        <v>3881990</v>
      </c>
    </row>
    <row r="17" spans="1:33" ht="14.1" customHeight="1" x14ac:dyDescent="0.2">
      <c r="A17" s="89" t="s">
        <v>33</v>
      </c>
      <c r="B17" s="89"/>
      <c r="C17" s="55"/>
      <c r="D17" s="56"/>
      <c r="E17" s="56">
        <v>3612860</v>
      </c>
      <c r="F17" s="56">
        <v>3929333</v>
      </c>
      <c r="G17" s="56">
        <v>4152901</v>
      </c>
      <c r="H17" s="56">
        <v>4098726</v>
      </c>
      <c r="I17" s="55">
        <v>4388538</v>
      </c>
      <c r="J17" s="56">
        <v>5066599</v>
      </c>
      <c r="K17" s="56">
        <v>4520195</v>
      </c>
      <c r="L17" s="55">
        <v>4652423</v>
      </c>
      <c r="M17" s="56">
        <v>4768028</v>
      </c>
      <c r="N17" s="56">
        <v>4920513</v>
      </c>
      <c r="O17" s="56">
        <v>4802558</v>
      </c>
      <c r="P17" s="56">
        <v>4603268</v>
      </c>
      <c r="Q17" s="56">
        <v>4276928</v>
      </c>
      <c r="R17" s="56">
        <v>4329669</v>
      </c>
      <c r="S17" s="56">
        <v>4448125</v>
      </c>
      <c r="T17" s="56">
        <v>4480392</v>
      </c>
      <c r="U17" s="56">
        <v>4566436</v>
      </c>
      <c r="V17" s="56">
        <v>4664175</v>
      </c>
      <c r="W17" s="56">
        <v>4688692</v>
      </c>
      <c r="X17" s="56">
        <v>4596443</v>
      </c>
      <c r="Y17" s="56">
        <v>4578921</v>
      </c>
      <c r="Z17" s="56">
        <v>4472282</v>
      </c>
      <c r="AA17" s="56">
        <v>4544100</v>
      </c>
      <c r="AB17" s="56">
        <v>4647709</v>
      </c>
      <c r="AC17" s="56">
        <v>4876958</v>
      </c>
      <c r="AD17" s="56">
        <v>4893525</v>
      </c>
      <c r="AE17" s="56">
        <v>4903269</v>
      </c>
      <c r="AF17" s="56">
        <v>4960089</v>
      </c>
      <c r="AG17" s="56">
        <v>4987678</v>
      </c>
    </row>
    <row r="18" spans="1:33" ht="14.1" customHeight="1" x14ac:dyDescent="0.2">
      <c r="A18" s="89" t="s">
        <v>34</v>
      </c>
      <c r="B18" s="89"/>
      <c r="C18" s="55"/>
      <c r="D18" s="56"/>
      <c r="E18" s="56">
        <v>2883563</v>
      </c>
      <c r="F18" s="56">
        <v>3342425</v>
      </c>
      <c r="G18" s="56">
        <v>3414545</v>
      </c>
      <c r="H18" s="56">
        <v>3533851</v>
      </c>
      <c r="I18" s="55">
        <v>3628156</v>
      </c>
      <c r="J18" s="56">
        <v>3800778</v>
      </c>
      <c r="K18" s="56">
        <v>3864720</v>
      </c>
      <c r="L18" s="55">
        <v>4141143</v>
      </c>
      <c r="M18" s="56">
        <v>4272714</v>
      </c>
      <c r="N18" s="56">
        <v>4895258</v>
      </c>
      <c r="O18" s="56">
        <v>4568279</v>
      </c>
      <c r="P18" s="56">
        <v>4562674</v>
      </c>
      <c r="Q18" s="56">
        <v>4840492</v>
      </c>
      <c r="R18" s="56">
        <v>4987232</v>
      </c>
      <c r="S18" s="56">
        <v>5282313</v>
      </c>
      <c r="T18" s="56">
        <v>5323680</v>
      </c>
      <c r="U18" s="56">
        <v>5885156</v>
      </c>
      <c r="V18" s="56">
        <v>5716026</v>
      </c>
      <c r="W18" s="56">
        <v>5424226</v>
      </c>
      <c r="X18" s="56">
        <v>4671701</v>
      </c>
      <c r="Y18" s="56">
        <v>4355875</v>
      </c>
      <c r="Z18" s="56">
        <v>4322237</v>
      </c>
      <c r="AA18" s="56">
        <v>4417021</v>
      </c>
      <c r="AB18" s="56">
        <v>4604595</v>
      </c>
      <c r="AC18" s="56">
        <v>4774170</v>
      </c>
      <c r="AD18" s="56">
        <v>4776244</v>
      </c>
      <c r="AE18" s="56">
        <v>4951257</v>
      </c>
      <c r="AF18" s="56">
        <v>4968745</v>
      </c>
      <c r="AG18" s="56">
        <v>4940597</v>
      </c>
    </row>
    <row r="19" spans="1:33" ht="14.1" customHeight="1" x14ac:dyDescent="0.2">
      <c r="A19" s="89" t="s">
        <v>35</v>
      </c>
      <c r="B19" s="89"/>
      <c r="C19" s="55"/>
      <c r="D19" s="56"/>
      <c r="E19" s="56">
        <v>4293126</v>
      </c>
      <c r="F19" s="56">
        <v>4721155</v>
      </c>
      <c r="G19" s="56">
        <v>4963800</v>
      </c>
      <c r="H19" s="56">
        <v>4922893</v>
      </c>
      <c r="I19" s="55">
        <v>5250562</v>
      </c>
      <c r="J19" s="56">
        <v>5974797</v>
      </c>
      <c r="K19" s="56">
        <v>5442350</v>
      </c>
      <c r="L19" s="55">
        <v>5641060</v>
      </c>
      <c r="M19" s="56">
        <v>5789689</v>
      </c>
      <c r="N19" s="56">
        <v>6113468</v>
      </c>
      <c r="O19" s="56">
        <v>5896551</v>
      </c>
      <c r="P19" s="56">
        <v>5697141</v>
      </c>
      <c r="Q19" s="56">
        <v>5469010</v>
      </c>
      <c r="R19" s="56">
        <v>5527879</v>
      </c>
      <c r="S19" s="56">
        <v>5693308</v>
      </c>
      <c r="T19" s="56">
        <v>5732457</v>
      </c>
      <c r="U19" s="56">
        <v>5912768</v>
      </c>
      <c r="V19" s="56">
        <v>6237590</v>
      </c>
      <c r="W19" s="56">
        <v>6335672</v>
      </c>
      <c r="X19" s="56">
        <v>6403243</v>
      </c>
      <c r="Y19" s="56">
        <v>6245239</v>
      </c>
      <c r="Z19" s="56">
        <v>6194049</v>
      </c>
      <c r="AA19" s="56">
        <v>6243231</v>
      </c>
      <c r="AB19" s="56">
        <v>6256264</v>
      </c>
      <c r="AC19" s="56">
        <v>6389578</v>
      </c>
      <c r="AD19" s="56">
        <v>6318083</v>
      </c>
      <c r="AE19" s="56">
        <v>6400635</v>
      </c>
      <c r="AF19" s="56">
        <v>6495203</v>
      </c>
      <c r="AG19" s="56">
        <v>6462286</v>
      </c>
    </row>
    <row r="20" spans="1:33" ht="14.1" customHeight="1" x14ac:dyDescent="0.2">
      <c r="A20" s="89" t="s">
        <v>36</v>
      </c>
      <c r="B20" s="89"/>
      <c r="C20" s="57"/>
      <c r="D20" s="58"/>
      <c r="E20" s="58">
        <v>0.6</v>
      </c>
      <c r="F20" s="58">
        <v>0.62</v>
      </c>
      <c r="G20" s="58">
        <v>0.63</v>
      </c>
      <c r="H20" s="58">
        <v>0.65</v>
      </c>
      <c r="I20" s="59">
        <v>0.64</v>
      </c>
      <c r="J20" s="58">
        <v>0.62</v>
      </c>
      <c r="K20" s="58">
        <v>0.62</v>
      </c>
      <c r="L20" s="59">
        <v>0.63</v>
      </c>
      <c r="M20" s="58">
        <v>0.67</v>
      </c>
      <c r="N20" s="58">
        <v>0.71</v>
      </c>
      <c r="O20" s="58">
        <v>0.72</v>
      </c>
      <c r="P20" s="58">
        <v>0.74</v>
      </c>
      <c r="Q20" s="58">
        <v>0.78</v>
      </c>
      <c r="R20" s="58">
        <v>0.83</v>
      </c>
      <c r="S20" s="58">
        <v>0.88</v>
      </c>
      <c r="T20" s="58">
        <v>0.9</v>
      </c>
      <c r="U20" s="58">
        <v>0.94</v>
      </c>
      <c r="V20" s="58">
        <v>0.95</v>
      </c>
      <c r="W20" s="58">
        <v>0.94</v>
      </c>
      <c r="X20" s="58">
        <v>0.88</v>
      </c>
      <c r="Y20" s="58">
        <v>0.81</v>
      </c>
      <c r="Z20" s="58">
        <v>0.76</v>
      </c>
      <c r="AA20" s="58">
        <v>0.75</v>
      </c>
      <c r="AB20" s="58">
        <v>0.76</v>
      </c>
      <c r="AC20" s="58">
        <v>0.77</v>
      </c>
      <c r="AD20" s="58">
        <v>0.77</v>
      </c>
      <c r="AE20" s="58">
        <v>0.78</v>
      </c>
      <c r="AF20" s="58">
        <v>0.78</v>
      </c>
      <c r="AG20" s="58">
        <v>0.79</v>
      </c>
    </row>
    <row r="21" spans="1:33" ht="14.1" customHeight="1" x14ac:dyDescent="0.2">
      <c r="A21" s="89" t="s">
        <v>37</v>
      </c>
      <c r="B21" s="89"/>
      <c r="C21" s="60"/>
      <c r="D21" s="61"/>
      <c r="E21" s="61">
        <v>62.3</v>
      </c>
      <c r="F21" s="61">
        <v>68.099999999999994</v>
      </c>
      <c r="G21" s="61">
        <v>66.400000000000006</v>
      </c>
      <c r="H21" s="61">
        <v>72.599999999999994</v>
      </c>
      <c r="I21" s="62">
        <v>70.400000000000006</v>
      </c>
      <c r="J21" s="61">
        <v>70.5</v>
      </c>
      <c r="K21" s="61">
        <v>80.099999999999994</v>
      </c>
      <c r="L21" s="62">
        <v>81.099999999999994</v>
      </c>
      <c r="M21" s="61">
        <v>73.599999999999994</v>
      </c>
      <c r="N21" s="61">
        <v>82.1</v>
      </c>
      <c r="O21" s="61">
        <v>78.599999999999994</v>
      </c>
      <c r="P21" s="61">
        <v>70.8</v>
      </c>
      <c r="Q21" s="61">
        <v>76.2</v>
      </c>
      <c r="R21" s="61">
        <v>78.8</v>
      </c>
      <c r="S21" s="61">
        <v>79.400000000000006</v>
      </c>
      <c r="T21" s="61">
        <v>79.7</v>
      </c>
      <c r="U21" s="61">
        <v>86.1</v>
      </c>
      <c r="V21" s="61">
        <v>81.599999999999994</v>
      </c>
      <c r="W21" s="61">
        <v>83.5</v>
      </c>
      <c r="X21" s="61">
        <v>85.1</v>
      </c>
      <c r="Y21" s="61">
        <v>81.099999999999994</v>
      </c>
      <c r="Z21" s="61">
        <v>79.900000000000006</v>
      </c>
      <c r="AA21" s="61">
        <v>78.7</v>
      </c>
      <c r="AB21" s="61">
        <v>79.3</v>
      </c>
      <c r="AC21" s="61">
        <v>84.7</v>
      </c>
      <c r="AD21" s="61">
        <v>81.900000000000006</v>
      </c>
      <c r="AE21" s="61">
        <v>83.9</v>
      </c>
      <c r="AF21" s="61">
        <v>84.3</v>
      </c>
      <c r="AG21" s="61">
        <v>82.3</v>
      </c>
    </row>
    <row r="22" spans="1:33" ht="14.1" customHeight="1" x14ac:dyDescent="0.2">
      <c r="A22" s="89" t="s">
        <v>38</v>
      </c>
      <c r="B22" s="89"/>
      <c r="C22" s="60"/>
      <c r="D22" s="61"/>
      <c r="E22" s="61">
        <v>8.6</v>
      </c>
      <c r="F22" s="61">
        <v>8.3000000000000007</v>
      </c>
      <c r="G22" s="61">
        <v>7.7</v>
      </c>
      <c r="H22" s="61">
        <v>8.3000000000000007</v>
      </c>
      <c r="I22" s="62">
        <v>8.6</v>
      </c>
      <c r="J22" s="61">
        <v>8.1999999999999993</v>
      </c>
      <c r="K22" s="61">
        <v>9</v>
      </c>
      <c r="L22" s="62">
        <v>9</v>
      </c>
      <c r="M22" s="61">
        <v>9.1999999999999993</v>
      </c>
      <c r="N22" s="61">
        <v>11.8</v>
      </c>
      <c r="O22" s="61">
        <v>12.1</v>
      </c>
      <c r="P22" s="61">
        <v>12.2</v>
      </c>
      <c r="Q22" s="61">
        <v>12.6</v>
      </c>
      <c r="R22" s="61">
        <v>12.2</v>
      </c>
      <c r="S22" s="61">
        <v>12.6</v>
      </c>
      <c r="T22" s="61">
        <v>12.3</v>
      </c>
      <c r="U22" s="61">
        <v>13.2</v>
      </c>
      <c r="V22" s="61">
        <v>13.6</v>
      </c>
      <c r="W22" s="61">
        <v>13.2</v>
      </c>
      <c r="X22" s="61">
        <v>12.4</v>
      </c>
      <c r="Y22" s="61">
        <v>9.6999999999999993</v>
      </c>
      <c r="Z22" s="61">
        <v>8.6999999999999993</v>
      </c>
      <c r="AA22" s="61">
        <v>9</v>
      </c>
      <c r="AB22" s="61">
        <v>8.6</v>
      </c>
      <c r="AC22" s="61">
        <v>9.5</v>
      </c>
      <c r="AD22" s="61">
        <v>9.6</v>
      </c>
      <c r="AE22" s="61">
        <v>8.1999999999999993</v>
      </c>
      <c r="AF22" s="61">
        <v>7.4</v>
      </c>
      <c r="AG22" s="61">
        <v>7.2</v>
      </c>
    </row>
    <row r="23" spans="1:33" ht="14.1" customHeight="1" x14ac:dyDescent="0.2">
      <c r="A23" s="89" t="s">
        <v>39</v>
      </c>
      <c r="B23" s="89"/>
      <c r="C23" s="60"/>
      <c r="D23" s="61"/>
      <c r="E23" s="61">
        <v>10.4</v>
      </c>
      <c r="F23" s="61">
        <v>9.4</v>
      </c>
      <c r="G23" s="61">
        <v>8.8000000000000007</v>
      </c>
      <c r="H23" s="61">
        <v>9.3000000000000007</v>
      </c>
      <c r="I23" s="62">
        <v>9.4</v>
      </c>
      <c r="J23" s="61">
        <v>8.9</v>
      </c>
      <c r="K23" s="61">
        <v>104</v>
      </c>
      <c r="L23" s="62">
        <v>10</v>
      </c>
      <c r="M23" s="61">
        <v>10.199999999999999</v>
      </c>
      <c r="N23" s="61">
        <v>10.7</v>
      </c>
      <c r="O23" s="61">
        <v>11</v>
      </c>
      <c r="P23" s="61">
        <v>11.8</v>
      </c>
      <c r="Q23" s="61">
        <v>11.6</v>
      </c>
      <c r="R23" s="61">
        <v>11.4</v>
      </c>
      <c r="S23" s="61">
        <v>11.2</v>
      </c>
      <c r="T23" s="61">
        <v>11.5</v>
      </c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ht="14.1" customHeight="1" x14ac:dyDescent="0.2">
      <c r="A24" s="4" t="s">
        <v>192</v>
      </c>
      <c r="B24" s="4"/>
      <c r="C24" s="60"/>
      <c r="D24" s="61"/>
      <c r="E24" s="61"/>
      <c r="F24" s="61"/>
      <c r="G24" s="61"/>
      <c r="H24" s="61"/>
      <c r="I24" s="62"/>
      <c r="J24" s="61"/>
      <c r="K24" s="61"/>
      <c r="L24" s="62"/>
      <c r="M24" s="61"/>
      <c r="N24" s="61"/>
      <c r="O24" s="61"/>
      <c r="P24" s="61"/>
      <c r="Q24" s="61"/>
      <c r="R24" s="61"/>
      <c r="S24" s="61">
        <v>15.2</v>
      </c>
      <c r="T24" s="61">
        <v>15.5</v>
      </c>
      <c r="U24" s="61">
        <v>13.8</v>
      </c>
      <c r="V24" s="61">
        <v>12.9</v>
      </c>
      <c r="W24" s="61">
        <v>11.3</v>
      </c>
      <c r="X24" s="61">
        <v>9.9</v>
      </c>
      <c r="Y24" s="61">
        <v>8.8000000000000007</v>
      </c>
      <c r="Z24" s="61">
        <v>7.5</v>
      </c>
      <c r="AA24" s="61">
        <v>6.4</v>
      </c>
      <c r="AB24" s="61">
        <v>5</v>
      </c>
      <c r="AC24" s="61">
        <v>4.8</v>
      </c>
      <c r="AD24" s="61">
        <v>4.5</v>
      </c>
      <c r="AE24" s="61">
        <v>4.2</v>
      </c>
      <c r="AF24" s="61">
        <v>3.1</v>
      </c>
      <c r="AG24" s="61">
        <v>2</v>
      </c>
    </row>
    <row r="25" spans="1:33" ht="14.1" customHeight="1" x14ac:dyDescent="0.2">
      <c r="A25" s="89" t="s">
        <v>193</v>
      </c>
      <c r="B25" s="89"/>
      <c r="C25" s="60"/>
      <c r="D25" s="61"/>
      <c r="E25" s="61">
        <v>9.6999999999999993</v>
      </c>
      <c r="F25" s="61">
        <v>8.6999999999999993</v>
      </c>
      <c r="G25" s="61">
        <v>7.9</v>
      </c>
      <c r="H25" s="61">
        <v>7.5</v>
      </c>
      <c r="I25" s="62">
        <v>7.4</v>
      </c>
      <c r="J25" s="61">
        <v>7.4</v>
      </c>
      <c r="K25" s="61">
        <v>7.6</v>
      </c>
      <c r="L25" s="62">
        <v>7.5</v>
      </c>
      <c r="M25" s="61">
        <v>7.7</v>
      </c>
      <c r="N25" s="61">
        <v>7.9</v>
      </c>
      <c r="O25" s="61">
        <v>8.5</v>
      </c>
      <c r="P25" s="61">
        <v>9.3000000000000007</v>
      </c>
      <c r="Q25" s="61">
        <v>9.6</v>
      </c>
      <c r="R25" s="61">
        <v>9.5</v>
      </c>
      <c r="S25" s="61">
        <v>9.1999999999999993</v>
      </c>
      <c r="T25" s="61">
        <v>9.1999999999999993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4.1" customHeight="1" x14ac:dyDescent="0.2">
      <c r="A26" s="92" t="s">
        <v>197</v>
      </c>
      <c r="B26" s="93"/>
      <c r="C26" s="60"/>
      <c r="D26" s="61"/>
      <c r="E26" s="61"/>
      <c r="F26" s="61"/>
      <c r="G26" s="61"/>
      <c r="H26" s="61"/>
      <c r="I26" s="62"/>
      <c r="J26" s="61"/>
      <c r="K26" s="61"/>
      <c r="L26" s="62"/>
      <c r="M26" s="61"/>
      <c r="N26" s="61"/>
      <c r="O26" s="61"/>
      <c r="P26" s="61"/>
      <c r="Q26" s="61"/>
      <c r="R26" s="61"/>
      <c r="S26" s="61"/>
      <c r="T26" s="61"/>
      <c r="U26" s="61">
        <v>82</v>
      </c>
      <c r="V26" s="61">
        <v>63.5</v>
      </c>
      <c r="W26" s="61">
        <v>46.2</v>
      </c>
      <c r="X26" s="61">
        <v>17.3</v>
      </c>
      <c r="Y26" s="61">
        <v>7.7</v>
      </c>
      <c r="Z26" s="61"/>
      <c r="AA26" s="61"/>
      <c r="AB26" s="61"/>
      <c r="AC26" s="61"/>
      <c r="AD26" s="61"/>
      <c r="AE26" s="61"/>
      <c r="AF26" s="61"/>
      <c r="AG26" s="61"/>
    </row>
    <row r="27" spans="1:33" ht="14.1" customHeight="1" x14ac:dyDescent="0.2">
      <c r="A27" s="88" t="s">
        <v>198</v>
      </c>
      <c r="B27" s="88"/>
      <c r="C27" s="52">
        <f t="shared" ref="C27:K27" si="12">SUM(C28:C30)</f>
        <v>0</v>
      </c>
      <c r="D27" s="52">
        <f t="shared" si="12"/>
        <v>0</v>
      </c>
      <c r="E27" s="52">
        <f t="shared" si="12"/>
        <v>1510202</v>
      </c>
      <c r="F27" s="52">
        <f t="shared" si="12"/>
        <v>1510652</v>
      </c>
      <c r="G27" s="52">
        <f t="shared" si="12"/>
        <v>1489303</v>
      </c>
      <c r="H27" s="52">
        <f t="shared" si="12"/>
        <v>1785718</v>
      </c>
      <c r="I27" s="52">
        <f t="shared" si="12"/>
        <v>1804426</v>
      </c>
      <c r="J27" s="52">
        <f t="shared" si="12"/>
        <v>1890504</v>
      </c>
      <c r="K27" s="52">
        <f t="shared" si="12"/>
        <v>1571672</v>
      </c>
      <c r="L27" s="52">
        <f t="shared" ref="L27:Q27" si="13">SUM(L28:L30)</f>
        <v>1440571</v>
      </c>
      <c r="M27" s="52">
        <f t="shared" si="13"/>
        <v>1924573</v>
      </c>
      <c r="N27" s="52">
        <f t="shared" si="13"/>
        <v>1479596</v>
      </c>
      <c r="O27" s="52">
        <f t="shared" si="13"/>
        <v>1590072</v>
      </c>
      <c r="P27" s="52">
        <f t="shared" si="13"/>
        <v>1897373</v>
      </c>
      <c r="Q27" s="52">
        <f t="shared" si="13"/>
        <v>2056346</v>
      </c>
      <c r="R27" s="52">
        <f t="shared" ref="R27:W27" si="14">SUM(R28:R30)</f>
        <v>2282147</v>
      </c>
      <c r="S27" s="52">
        <f t="shared" si="14"/>
        <v>2450349</v>
      </c>
      <c r="T27" s="52">
        <f t="shared" si="14"/>
        <v>2178269</v>
      </c>
      <c r="U27" s="52">
        <f t="shared" si="14"/>
        <v>1429909</v>
      </c>
      <c r="V27" s="52">
        <f t="shared" si="14"/>
        <v>1684972</v>
      </c>
      <c r="W27" s="52">
        <f t="shared" si="14"/>
        <v>1579509</v>
      </c>
      <c r="X27" s="52">
        <f>SUM(X28:X30)</f>
        <v>1971209</v>
      </c>
      <c r="Y27" s="52">
        <f>SUM(Y28:Y30)</f>
        <v>2564819</v>
      </c>
      <c r="Z27" s="52">
        <f t="shared" ref="Z27:AC27" si="15">SUM(Z28:Z30)</f>
        <v>3531464</v>
      </c>
      <c r="AA27" s="52">
        <f t="shared" si="15"/>
        <v>3677372</v>
      </c>
      <c r="AB27" s="52">
        <f t="shared" si="15"/>
        <v>4179978</v>
      </c>
      <c r="AC27" s="52">
        <f t="shared" si="15"/>
        <v>3942999</v>
      </c>
      <c r="AD27" s="52">
        <f t="shared" ref="AD27" si="16">SUM(AD28:AD30)</f>
        <v>4044502</v>
      </c>
      <c r="AE27" s="52">
        <f t="shared" ref="AE27:AF27" si="17">SUM(AE28:AE30)</f>
        <v>4007835</v>
      </c>
      <c r="AF27" s="52">
        <f t="shared" si="17"/>
        <v>3855367</v>
      </c>
      <c r="AG27" s="52">
        <f t="shared" ref="AG27" si="18">SUM(AG28:AG30)</f>
        <v>3522462</v>
      </c>
    </row>
    <row r="28" spans="1:33" ht="14.1" customHeight="1" x14ac:dyDescent="0.15">
      <c r="A28" s="63"/>
      <c r="B28" s="2" t="s">
        <v>18</v>
      </c>
      <c r="C28" s="52"/>
      <c r="D28" s="51"/>
      <c r="E28" s="51">
        <v>416529</v>
      </c>
      <c r="F28" s="51">
        <v>433317</v>
      </c>
      <c r="G28" s="51">
        <v>560301</v>
      </c>
      <c r="H28" s="51">
        <v>569159</v>
      </c>
      <c r="I28" s="52">
        <v>744602</v>
      </c>
      <c r="J28" s="51">
        <v>847936</v>
      </c>
      <c r="K28" s="51">
        <v>627441</v>
      </c>
      <c r="L28" s="52">
        <v>496462</v>
      </c>
      <c r="M28" s="51">
        <v>828269</v>
      </c>
      <c r="N28" s="51">
        <v>557383</v>
      </c>
      <c r="O28" s="51">
        <v>779877</v>
      </c>
      <c r="P28" s="51">
        <v>898216</v>
      </c>
      <c r="Q28" s="51">
        <v>966538</v>
      </c>
      <c r="R28" s="51">
        <v>1069355</v>
      </c>
      <c r="S28" s="51">
        <v>1198582</v>
      </c>
      <c r="T28" s="51">
        <v>1243321</v>
      </c>
      <c r="U28" s="51">
        <v>823693</v>
      </c>
      <c r="V28" s="51">
        <v>1154323</v>
      </c>
      <c r="W28" s="51">
        <v>1020701</v>
      </c>
      <c r="X28" s="51">
        <v>1032197</v>
      </c>
      <c r="Y28" s="51">
        <v>666517</v>
      </c>
      <c r="Z28" s="51">
        <v>1069315</v>
      </c>
      <c r="AA28" s="51">
        <v>1133483</v>
      </c>
      <c r="AB28" s="51">
        <v>1230864</v>
      </c>
      <c r="AC28" s="51">
        <v>1231182</v>
      </c>
      <c r="AD28" s="51">
        <v>1366137</v>
      </c>
      <c r="AE28" s="51">
        <v>1543171</v>
      </c>
      <c r="AF28" s="51">
        <v>1476980</v>
      </c>
      <c r="AG28" s="51">
        <v>996557</v>
      </c>
    </row>
    <row r="29" spans="1:33" ht="14.1" customHeight="1" x14ac:dyDescent="0.15">
      <c r="A29" s="63"/>
      <c r="B29" s="2" t="s">
        <v>19</v>
      </c>
      <c r="C29" s="52"/>
      <c r="D29" s="51"/>
      <c r="E29" s="51">
        <v>355661</v>
      </c>
      <c r="F29" s="51">
        <v>282278</v>
      </c>
      <c r="G29" s="51">
        <v>229091</v>
      </c>
      <c r="H29" s="51">
        <v>233342</v>
      </c>
      <c r="I29" s="52">
        <v>235765</v>
      </c>
      <c r="J29" s="51">
        <v>236919</v>
      </c>
      <c r="K29" s="51">
        <v>137479</v>
      </c>
      <c r="L29" s="52">
        <v>138134</v>
      </c>
      <c r="M29" s="51">
        <v>138449</v>
      </c>
      <c r="N29" s="51">
        <v>138670</v>
      </c>
      <c r="O29" s="51">
        <v>138780</v>
      </c>
      <c r="P29" s="51">
        <v>138782</v>
      </c>
      <c r="Q29" s="51">
        <v>138839</v>
      </c>
      <c r="R29" s="51">
        <v>138936</v>
      </c>
      <c r="S29" s="51">
        <v>139006</v>
      </c>
      <c r="T29" s="51">
        <v>139089</v>
      </c>
      <c r="U29" s="51">
        <v>235885</v>
      </c>
      <c r="V29" s="51">
        <v>195445</v>
      </c>
      <c r="W29" s="51">
        <v>268772</v>
      </c>
      <c r="X29" s="51">
        <v>269112</v>
      </c>
      <c r="Y29" s="51">
        <v>570361</v>
      </c>
      <c r="Z29" s="51">
        <v>772525</v>
      </c>
      <c r="AA29" s="51">
        <v>775101</v>
      </c>
      <c r="AB29" s="51">
        <v>477996</v>
      </c>
      <c r="AC29" s="51">
        <v>478403</v>
      </c>
      <c r="AD29" s="51">
        <v>478615</v>
      </c>
      <c r="AE29" s="51">
        <v>479484</v>
      </c>
      <c r="AF29" s="51">
        <v>479967</v>
      </c>
      <c r="AG29" s="51">
        <v>480139</v>
      </c>
    </row>
    <row r="30" spans="1:33" ht="14.1" customHeight="1" x14ac:dyDescent="0.15">
      <c r="A30" s="63"/>
      <c r="B30" s="2" t="s">
        <v>20</v>
      </c>
      <c r="C30" s="52"/>
      <c r="D30" s="51"/>
      <c r="E30" s="51">
        <v>738012</v>
      </c>
      <c r="F30" s="51">
        <v>795057</v>
      </c>
      <c r="G30" s="51">
        <v>699911</v>
      </c>
      <c r="H30" s="51">
        <v>983217</v>
      </c>
      <c r="I30" s="52">
        <v>824059</v>
      </c>
      <c r="J30" s="51">
        <v>805649</v>
      </c>
      <c r="K30" s="51">
        <v>806752</v>
      </c>
      <c r="L30" s="52">
        <v>805975</v>
      </c>
      <c r="M30" s="51">
        <v>957855</v>
      </c>
      <c r="N30" s="51">
        <v>783543</v>
      </c>
      <c r="O30" s="51">
        <v>671415</v>
      </c>
      <c r="P30" s="51">
        <v>860375</v>
      </c>
      <c r="Q30" s="51">
        <v>950969</v>
      </c>
      <c r="R30" s="51">
        <v>1073856</v>
      </c>
      <c r="S30" s="51">
        <v>1112761</v>
      </c>
      <c r="T30" s="51">
        <v>795859</v>
      </c>
      <c r="U30" s="51">
        <v>370331</v>
      </c>
      <c r="V30" s="51">
        <v>335204</v>
      </c>
      <c r="W30" s="51">
        <v>290036</v>
      </c>
      <c r="X30" s="51">
        <v>669900</v>
      </c>
      <c r="Y30" s="51">
        <v>1327941</v>
      </c>
      <c r="Z30" s="51">
        <v>1689624</v>
      </c>
      <c r="AA30" s="51">
        <v>1768788</v>
      </c>
      <c r="AB30" s="51">
        <v>2471118</v>
      </c>
      <c r="AC30" s="51">
        <v>2233414</v>
      </c>
      <c r="AD30" s="51">
        <v>2199750</v>
      </c>
      <c r="AE30" s="51">
        <v>1985180</v>
      </c>
      <c r="AF30" s="51">
        <v>1898420</v>
      </c>
      <c r="AG30" s="51">
        <v>2045766</v>
      </c>
    </row>
    <row r="31" spans="1:33" ht="14.1" customHeight="1" x14ac:dyDescent="0.2">
      <c r="A31" s="88" t="s">
        <v>199</v>
      </c>
      <c r="B31" s="88"/>
      <c r="C31" s="52"/>
      <c r="D31" s="51"/>
      <c r="E31" s="51">
        <v>3027623</v>
      </c>
      <c r="F31" s="51">
        <v>3209402</v>
      </c>
      <c r="G31" s="51">
        <v>3718311</v>
      </c>
      <c r="H31" s="51">
        <v>4081419</v>
      </c>
      <c r="I31" s="52">
        <v>4704369</v>
      </c>
      <c r="J31" s="51">
        <v>7384139</v>
      </c>
      <c r="K31" s="51">
        <v>7283944</v>
      </c>
      <c r="L31" s="52">
        <v>7700518</v>
      </c>
      <c r="M31" s="51">
        <v>7862184</v>
      </c>
      <c r="N31" s="51">
        <v>7936571</v>
      </c>
      <c r="O31" s="51">
        <v>8194746</v>
      </c>
      <c r="P31" s="51">
        <v>8340410</v>
      </c>
      <c r="Q31" s="51">
        <v>8655926</v>
      </c>
      <c r="R31" s="51">
        <v>8596686</v>
      </c>
      <c r="S31" s="51">
        <v>8548692</v>
      </c>
      <c r="T31" s="51">
        <v>8530464</v>
      </c>
      <c r="U31" s="51">
        <v>7952126</v>
      </c>
      <c r="V31" s="51">
        <v>7420823</v>
      </c>
      <c r="W31" s="51">
        <v>6918401</v>
      </c>
      <c r="X31" s="51">
        <v>6432720</v>
      </c>
      <c r="Y31" s="51">
        <v>6415491</v>
      </c>
      <c r="Z31" s="51">
        <v>6475877</v>
      </c>
      <c r="AA31" s="51">
        <v>6707233</v>
      </c>
      <c r="AB31" s="51">
        <v>6662460</v>
      </c>
      <c r="AC31" s="51">
        <v>6703034</v>
      </c>
      <c r="AD31" s="51">
        <v>6640406</v>
      </c>
      <c r="AE31" s="51">
        <v>7094604</v>
      </c>
      <c r="AF31" s="51">
        <v>7141331</v>
      </c>
      <c r="AG31" s="51">
        <v>7395850</v>
      </c>
    </row>
    <row r="32" spans="1:33" ht="14.1" customHeight="1" x14ac:dyDescent="0.2">
      <c r="A32" s="49"/>
      <c r="B32" s="46" t="s">
        <v>219</v>
      </c>
      <c r="C32" s="52"/>
      <c r="D32" s="51"/>
      <c r="E32" s="51"/>
      <c r="F32" s="51"/>
      <c r="G32" s="51"/>
      <c r="H32" s="51"/>
      <c r="I32" s="52"/>
      <c r="J32" s="51"/>
      <c r="K32" s="51"/>
      <c r="L32" s="52"/>
      <c r="M32" s="51"/>
      <c r="N32" s="51"/>
      <c r="O32" s="51">
        <v>150500</v>
      </c>
      <c r="P32" s="51">
        <v>448500</v>
      </c>
      <c r="Q32" s="51">
        <v>1038500</v>
      </c>
      <c r="R32" s="51">
        <v>1418500</v>
      </c>
      <c r="S32" s="51">
        <v>1750600</v>
      </c>
      <c r="T32" s="51">
        <v>1878673</v>
      </c>
      <c r="U32" s="51">
        <v>1809144</v>
      </c>
      <c r="V32" s="51">
        <v>1980273</v>
      </c>
      <c r="W32" s="51">
        <v>2141826</v>
      </c>
      <c r="X32" s="51">
        <v>2333846</v>
      </c>
      <c r="Y32" s="51">
        <v>2955102</v>
      </c>
      <c r="Z32" s="51">
        <v>3474208</v>
      </c>
      <c r="AA32" s="51">
        <v>3926938</v>
      </c>
      <c r="AB32" s="51">
        <v>4249746</v>
      </c>
      <c r="AC32" s="51">
        <v>4481885</v>
      </c>
      <c r="AD32" s="51">
        <v>4637056</v>
      </c>
      <c r="AE32" s="51">
        <v>4778742</v>
      </c>
      <c r="AF32" s="51">
        <v>4917082</v>
      </c>
      <c r="AG32" s="51">
        <v>4991875</v>
      </c>
    </row>
    <row r="33" spans="1:33" ht="14.1" customHeight="1" x14ac:dyDescent="0.2">
      <c r="A33" s="90" t="s">
        <v>200</v>
      </c>
      <c r="B33" s="90"/>
      <c r="C33" s="52">
        <f t="shared" ref="C33:K33" si="19">SUM(C34:C37)</f>
        <v>0</v>
      </c>
      <c r="D33" s="52">
        <f t="shared" si="19"/>
        <v>0</v>
      </c>
      <c r="E33" s="52">
        <f t="shared" si="19"/>
        <v>1114199</v>
      </c>
      <c r="F33" s="52">
        <f t="shared" si="19"/>
        <v>1424043</v>
      </c>
      <c r="G33" s="52">
        <f t="shared" si="19"/>
        <v>2260285</v>
      </c>
      <c r="H33" s="52">
        <f t="shared" si="19"/>
        <v>1568703</v>
      </c>
      <c r="I33" s="52">
        <f t="shared" si="19"/>
        <v>1893094</v>
      </c>
      <c r="J33" s="52">
        <f t="shared" si="19"/>
        <v>1620969</v>
      </c>
      <c r="K33" s="52">
        <f t="shared" si="19"/>
        <v>1367061</v>
      </c>
      <c r="L33" s="52">
        <f t="shared" ref="L33:Q33" si="20">SUM(L34:L37)</f>
        <v>1084957</v>
      </c>
      <c r="M33" s="52">
        <f t="shared" si="20"/>
        <v>851459</v>
      </c>
      <c r="N33" s="52">
        <f t="shared" si="20"/>
        <v>661636</v>
      </c>
      <c r="O33" s="52">
        <f t="shared" si="20"/>
        <v>775440</v>
      </c>
      <c r="P33" s="52">
        <f t="shared" si="20"/>
        <v>723272</v>
      </c>
      <c r="Q33" s="52">
        <f t="shared" si="20"/>
        <v>807037</v>
      </c>
      <c r="R33" s="52">
        <f t="shared" ref="R33:W33" si="21">SUM(R34:R37)</f>
        <v>654305</v>
      </c>
      <c r="S33" s="52">
        <f t="shared" si="21"/>
        <v>1421876</v>
      </c>
      <c r="T33" s="52">
        <f t="shared" si="21"/>
        <v>1274580</v>
      </c>
      <c r="U33" s="52">
        <f t="shared" si="21"/>
        <v>211043</v>
      </c>
      <c r="V33" s="52">
        <f t="shared" si="21"/>
        <v>613916</v>
      </c>
      <c r="W33" s="52">
        <f t="shared" si="21"/>
        <v>828823</v>
      </c>
      <c r="X33" s="52">
        <f>SUM(X34:X37)</f>
        <v>588566</v>
      </c>
      <c r="Y33" s="52">
        <f>SUM(Y34:Y37)</f>
        <v>684521</v>
      </c>
      <c r="Z33" s="52">
        <f t="shared" ref="Z33:AE33" si="22">SUM(Z34:Z37)</f>
        <v>1127148</v>
      </c>
      <c r="AA33" s="52">
        <v>1056055</v>
      </c>
      <c r="AB33" s="52">
        <f t="shared" si="22"/>
        <v>1087029</v>
      </c>
      <c r="AC33" s="52">
        <f t="shared" si="22"/>
        <v>684521</v>
      </c>
      <c r="AD33" s="52">
        <f t="shared" si="22"/>
        <v>1762148</v>
      </c>
      <c r="AE33" s="52">
        <f t="shared" si="22"/>
        <v>2413841</v>
      </c>
      <c r="AF33" s="52">
        <f t="shared" ref="AF33" si="23">SUM(AF34:AF37)</f>
        <v>2251834</v>
      </c>
      <c r="AG33" s="52">
        <f t="shared" ref="AG33" si="24">SUM(AG34:AG37)</f>
        <v>2041013</v>
      </c>
    </row>
    <row r="34" spans="1:33" ht="14.1" customHeight="1" x14ac:dyDescent="0.2">
      <c r="A34" s="46"/>
      <c r="B34" s="46" t="s">
        <v>14</v>
      </c>
      <c r="C34" s="52"/>
      <c r="D34" s="51"/>
      <c r="E34" s="51">
        <v>673706</v>
      </c>
      <c r="F34" s="51">
        <v>887840</v>
      </c>
      <c r="G34" s="51">
        <v>1635115</v>
      </c>
      <c r="H34" s="51">
        <v>1016262</v>
      </c>
      <c r="I34" s="52">
        <v>1371195</v>
      </c>
      <c r="J34" s="51">
        <v>1199895</v>
      </c>
      <c r="K34" s="51">
        <v>832046</v>
      </c>
      <c r="L34" s="52">
        <v>563894</v>
      </c>
      <c r="M34" s="51">
        <v>407701</v>
      </c>
      <c r="N34" s="51">
        <v>276321</v>
      </c>
      <c r="O34" s="51">
        <v>170934</v>
      </c>
      <c r="P34" s="51">
        <v>86641</v>
      </c>
      <c r="Q34" s="51">
        <v>231815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</row>
    <row r="35" spans="1:33" ht="14.1" customHeight="1" x14ac:dyDescent="0.2">
      <c r="A35" s="49"/>
      <c r="B35" s="46" t="s">
        <v>15</v>
      </c>
      <c r="C35" s="52"/>
      <c r="D35" s="51"/>
      <c r="E35" s="51">
        <v>0</v>
      </c>
      <c r="F35" s="51">
        <v>0</v>
      </c>
      <c r="G35" s="51">
        <v>0</v>
      </c>
      <c r="H35" s="51">
        <v>0</v>
      </c>
      <c r="I35" s="52">
        <v>0</v>
      </c>
      <c r="J35" s="51">
        <v>0</v>
      </c>
      <c r="K35" s="51">
        <v>0</v>
      </c>
      <c r="L35" s="52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</row>
    <row r="36" spans="1:33" ht="14.1" customHeight="1" x14ac:dyDescent="0.2">
      <c r="A36" s="49"/>
      <c r="B36" s="46" t="s">
        <v>16</v>
      </c>
      <c r="C36" s="52"/>
      <c r="D36" s="51"/>
      <c r="E36" s="51">
        <v>440493</v>
      </c>
      <c r="F36" s="51">
        <v>536203</v>
      </c>
      <c r="G36" s="51">
        <v>625170</v>
      </c>
      <c r="H36" s="51">
        <v>552441</v>
      </c>
      <c r="I36" s="52">
        <v>521899</v>
      </c>
      <c r="J36" s="51">
        <v>421074</v>
      </c>
      <c r="K36" s="51">
        <v>535015</v>
      </c>
      <c r="L36" s="52">
        <v>521063</v>
      </c>
      <c r="M36" s="51">
        <v>443758</v>
      </c>
      <c r="N36" s="51">
        <v>385315</v>
      </c>
      <c r="O36" s="51">
        <v>604506</v>
      </c>
      <c r="P36" s="51">
        <v>636631</v>
      </c>
      <c r="Q36" s="51">
        <v>575222</v>
      </c>
      <c r="R36" s="51">
        <v>654305</v>
      </c>
      <c r="S36" s="51">
        <v>1421876</v>
      </c>
      <c r="T36" s="51">
        <v>1274580</v>
      </c>
      <c r="U36" s="51">
        <v>211043</v>
      </c>
      <c r="V36" s="51">
        <v>613916</v>
      </c>
      <c r="W36" s="51">
        <v>828823</v>
      </c>
      <c r="X36" s="51">
        <v>588566</v>
      </c>
      <c r="Y36" s="51">
        <v>684521</v>
      </c>
      <c r="Z36" s="51">
        <v>1127148</v>
      </c>
      <c r="AA36" s="51">
        <v>1056055</v>
      </c>
      <c r="AB36" s="51">
        <v>1087029</v>
      </c>
      <c r="AC36" s="51">
        <v>684521</v>
      </c>
      <c r="AD36" s="51">
        <v>1762148</v>
      </c>
      <c r="AE36" s="51">
        <v>2413841</v>
      </c>
      <c r="AF36" s="51">
        <v>2251834</v>
      </c>
      <c r="AG36" s="51">
        <v>2041013</v>
      </c>
    </row>
    <row r="37" spans="1:33" ht="14.1" customHeight="1" x14ac:dyDescent="0.2">
      <c r="A37" s="49"/>
      <c r="B37" s="46" t="s">
        <v>17</v>
      </c>
      <c r="C37" s="52"/>
      <c r="D37" s="51"/>
      <c r="E37" s="51">
        <v>0</v>
      </c>
      <c r="F37" s="51">
        <v>0</v>
      </c>
      <c r="G37" s="51">
        <v>0</v>
      </c>
      <c r="H37" s="51">
        <v>0</v>
      </c>
      <c r="I37" s="52">
        <v>0</v>
      </c>
      <c r="J37" s="51">
        <v>0</v>
      </c>
      <c r="K37" s="51">
        <v>0</v>
      </c>
      <c r="L37" s="52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</row>
    <row r="38" spans="1:33" ht="14.1" customHeight="1" x14ac:dyDescent="0.2">
      <c r="A38" s="88" t="s">
        <v>201</v>
      </c>
      <c r="B38" s="88"/>
      <c r="C38" s="52"/>
      <c r="D38" s="51"/>
      <c r="E38" s="51">
        <v>0</v>
      </c>
      <c r="F38" s="51">
        <v>0</v>
      </c>
      <c r="G38" s="51">
        <v>0</v>
      </c>
      <c r="H38" s="51">
        <v>0</v>
      </c>
      <c r="I38" s="52">
        <v>0</v>
      </c>
      <c r="J38" s="51">
        <v>0</v>
      </c>
      <c r="K38" s="51">
        <v>0</v>
      </c>
      <c r="L38" s="52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</row>
    <row r="39" spans="1:33" ht="14.1" customHeight="1" x14ac:dyDescent="0.2">
      <c r="A39" s="88" t="s">
        <v>202</v>
      </c>
      <c r="B39" s="88"/>
      <c r="C39" s="52"/>
      <c r="D39" s="51"/>
      <c r="E39" s="51">
        <v>200000</v>
      </c>
      <c r="F39" s="51">
        <v>313241</v>
      </c>
      <c r="G39" s="51">
        <v>365426</v>
      </c>
      <c r="H39" s="51">
        <v>367955</v>
      </c>
      <c r="I39" s="52">
        <v>417955</v>
      </c>
      <c r="J39" s="51">
        <v>498231</v>
      </c>
      <c r="K39" s="51">
        <v>498574</v>
      </c>
      <c r="L39" s="52">
        <v>498962</v>
      </c>
      <c r="M39" s="51">
        <v>499197</v>
      </c>
      <c r="N39" s="51">
        <v>499385</v>
      </c>
      <c r="O39" s="51">
        <v>499462</v>
      </c>
      <c r="P39" s="51">
        <v>499487</v>
      </c>
      <c r="Q39" s="51">
        <v>499564</v>
      </c>
      <c r="R39" s="51">
        <v>499643</v>
      </c>
      <c r="S39" s="51">
        <v>499725</v>
      </c>
      <c r="T39" s="51">
        <v>499819</v>
      </c>
      <c r="U39" s="51">
        <v>500293</v>
      </c>
      <c r="V39" s="51">
        <v>500804</v>
      </c>
      <c r="W39" s="51">
        <v>501060</v>
      </c>
      <c r="X39" s="51">
        <v>501279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</mergeCells>
  <phoneticPr fontId="2"/>
  <pageMargins left="0.78740157480314965" right="0.78740157480314965" top="0.47244094488188981" bottom="0.51181102362204722" header="0" footer="0.31496062992125984"/>
  <pageSetup paperSize="9" orientation="landscape" horizontalDpi="4294967292" r:id="rId1"/>
  <headerFooter alignWithMargins="0">
    <oddFooter>&amp;C-&amp;P--</oddFooter>
  </headerFooter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56"/>
  <sheetViews>
    <sheetView view="pageBreakPreview" zoomScaleNormal="100" zoomScaleSheetLayoutView="100" workbookViewId="0">
      <pane xSplit="1" ySplit="3" topLeftCell="Z24" activePane="bottomRight" state="frozen"/>
      <selection pane="topRight" activeCell="B1" sqref="B1"/>
      <selection pane="bottomLeft" activeCell="A2" sqref="A2"/>
      <selection pane="bottomRight" activeCell="AJ40" sqref="AJ40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9.77734375" style="1" customWidth="1"/>
    <col min="10" max="11" width="9.77734375" style="5" customWidth="1"/>
    <col min="12" max="12" width="9.77734375" style="1" customWidth="1"/>
    <col min="13" max="13" width="9.77734375" style="64" customWidth="1"/>
    <col min="1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6" t="s">
        <v>95</v>
      </c>
      <c r="K1" s="27" t="str">
        <f>財政指標!$L$1</f>
        <v>高根沢町</v>
      </c>
      <c r="L1" s="64"/>
      <c r="U1" s="68" t="str">
        <f>財政指標!$L$1</f>
        <v>高根沢町</v>
      </c>
      <c r="V1" s="64"/>
      <c r="W1" s="27"/>
      <c r="X1" s="64"/>
      <c r="Y1" s="64"/>
      <c r="Z1" s="64"/>
      <c r="AA1" s="64"/>
      <c r="AB1" s="64"/>
      <c r="AC1" s="64"/>
      <c r="AE1" s="68" t="str">
        <f>財政指標!$L$1</f>
        <v>高根沢町</v>
      </c>
      <c r="AF1" s="64"/>
    </row>
    <row r="2" spans="1:32" ht="15" customHeight="1" x14ac:dyDescent="0.15">
      <c r="K2" s="1"/>
      <c r="L2" s="20" t="s">
        <v>169</v>
      </c>
      <c r="U2" s="16"/>
      <c r="V2" s="16" t="s">
        <v>169</v>
      </c>
      <c r="X2" s="20"/>
      <c r="Y2" s="16"/>
      <c r="Z2" s="16"/>
      <c r="AA2" s="16"/>
      <c r="AB2" s="16"/>
      <c r="AC2" s="16"/>
      <c r="AE2" s="16"/>
      <c r="AF2" s="16" t="s">
        <v>169</v>
      </c>
    </row>
    <row r="3" spans="1:32" s="76" customFormat="1" ht="15" customHeight="1" x14ac:dyDescent="0.2">
      <c r="A3" s="46"/>
      <c r="B3" s="46" t="s">
        <v>10</v>
      </c>
      <c r="C3" s="46" t="s">
        <v>9</v>
      </c>
      <c r="D3" s="46" t="s">
        <v>8</v>
      </c>
      <c r="E3" s="46" t="s">
        <v>7</v>
      </c>
      <c r="F3" s="46" t="s">
        <v>6</v>
      </c>
      <c r="G3" s="46" t="s">
        <v>5</v>
      </c>
      <c r="H3" s="46" t="s">
        <v>4</v>
      </c>
      <c r="I3" s="46" t="s">
        <v>3</v>
      </c>
      <c r="J3" s="47" t="s">
        <v>165</v>
      </c>
      <c r="K3" s="47" t="s">
        <v>166</v>
      </c>
      <c r="L3" s="46" t="s">
        <v>167</v>
      </c>
      <c r="M3" s="46" t="s">
        <v>175</v>
      </c>
      <c r="N3" s="46" t="s">
        <v>183</v>
      </c>
      <c r="O3" s="46" t="s">
        <v>184</v>
      </c>
      <c r="P3" s="46" t="s">
        <v>185</v>
      </c>
      <c r="Q3" s="46" t="s">
        <v>188</v>
      </c>
      <c r="R3" s="46" t="s">
        <v>194</v>
      </c>
      <c r="S3" s="46" t="s">
        <v>195</v>
      </c>
      <c r="T3" s="46" t="s">
        <v>203</v>
      </c>
      <c r="U3" s="46" t="s">
        <v>204</v>
      </c>
      <c r="V3" s="46" t="s">
        <v>205</v>
      </c>
      <c r="W3" s="46" t="s">
        <v>206</v>
      </c>
      <c r="X3" s="46" t="s">
        <v>207</v>
      </c>
      <c r="Y3" s="46" t="s">
        <v>214</v>
      </c>
      <c r="Z3" s="46" t="s">
        <v>215</v>
      </c>
      <c r="AA3" s="46" t="s">
        <v>216</v>
      </c>
      <c r="AB3" s="46" t="s">
        <v>217</v>
      </c>
      <c r="AC3" s="46" t="s">
        <v>218</v>
      </c>
      <c r="AD3" s="46" t="s">
        <v>223</v>
      </c>
      <c r="AE3" s="46" t="str">
        <f>財政指標!AF3</f>
        <v>１８(H30)</v>
      </c>
      <c r="AF3" s="46" t="str">
        <f>財政指標!AG3</f>
        <v>１９(R1)</v>
      </c>
    </row>
    <row r="4" spans="1:32" ht="15" customHeight="1" x14ac:dyDescent="0.15">
      <c r="A4" s="3" t="s">
        <v>115</v>
      </c>
      <c r="B4" s="13"/>
      <c r="C4" s="13"/>
      <c r="D4" s="13">
        <v>2832976</v>
      </c>
      <c r="E4" s="13">
        <v>2910073</v>
      </c>
      <c r="F4" s="13">
        <v>2969834</v>
      </c>
      <c r="G4" s="13">
        <v>2955587</v>
      </c>
      <c r="H4" s="13">
        <v>3061159</v>
      </c>
      <c r="I4" s="13">
        <v>3104784</v>
      </c>
      <c r="J4" s="6">
        <v>3559111</v>
      </c>
      <c r="K4" s="7">
        <v>3587426</v>
      </c>
      <c r="L4" s="7">
        <v>4118265</v>
      </c>
      <c r="M4" s="7">
        <v>3744325</v>
      </c>
      <c r="N4" s="7">
        <v>3731258</v>
      </c>
      <c r="O4" s="7">
        <v>4303013</v>
      </c>
      <c r="P4" s="7">
        <v>4166262</v>
      </c>
      <c r="Q4" s="7">
        <v>4347147</v>
      </c>
      <c r="R4" s="7">
        <v>4514910</v>
      </c>
      <c r="S4" s="7">
        <v>4784176</v>
      </c>
      <c r="T4" s="7">
        <v>5296597</v>
      </c>
      <c r="U4" s="7">
        <v>5192706</v>
      </c>
      <c r="V4" s="7">
        <v>4764413</v>
      </c>
      <c r="W4" s="7">
        <v>4399073</v>
      </c>
      <c r="X4" s="7">
        <v>4130718</v>
      </c>
      <c r="Y4" s="78">
        <v>4054094</v>
      </c>
      <c r="Z4" s="78">
        <v>4244757</v>
      </c>
      <c r="AA4" s="78">
        <v>4417389</v>
      </c>
      <c r="AB4" s="78">
        <v>4196642</v>
      </c>
      <c r="AC4" s="78">
        <v>4336592</v>
      </c>
      <c r="AD4" s="78">
        <v>4356535</v>
      </c>
      <c r="AE4" s="78">
        <v>4351709</v>
      </c>
      <c r="AF4" s="78">
        <v>4494255</v>
      </c>
    </row>
    <row r="5" spans="1:32" ht="15" customHeight="1" x14ac:dyDescent="0.15">
      <c r="A5" s="3" t="s">
        <v>116</v>
      </c>
      <c r="B5" s="13"/>
      <c r="C5" s="13"/>
      <c r="D5" s="13">
        <v>209984</v>
      </c>
      <c r="E5" s="13">
        <v>228259</v>
      </c>
      <c r="F5" s="13">
        <v>244282</v>
      </c>
      <c r="G5" s="13">
        <v>249205</v>
      </c>
      <c r="H5" s="13">
        <v>256824</v>
      </c>
      <c r="I5" s="13">
        <v>266043</v>
      </c>
      <c r="J5" s="6">
        <v>199277</v>
      </c>
      <c r="K5" s="7">
        <v>162732</v>
      </c>
      <c r="L5" s="7">
        <v>167103</v>
      </c>
      <c r="M5" s="7">
        <v>170724</v>
      </c>
      <c r="N5" s="7">
        <v>170631</v>
      </c>
      <c r="O5" s="7">
        <v>172155</v>
      </c>
      <c r="P5" s="7">
        <v>181099</v>
      </c>
      <c r="Q5" s="7">
        <v>243065</v>
      </c>
      <c r="R5" s="7">
        <v>295132</v>
      </c>
      <c r="S5" s="7">
        <v>424474</v>
      </c>
      <c r="T5" s="7">
        <v>185029</v>
      </c>
      <c r="U5" s="7">
        <v>178066</v>
      </c>
      <c r="V5" s="7">
        <v>166576</v>
      </c>
      <c r="W5" s="7">
        <v>161270</v>
      </c>
      <c r="X5" s="7">
        <v>157523</v>
      </c>
      <c r="Y5" s="78">
        <v>147119</v>
      </c>
      <c r="Z5" s="78">
        <v>139800</v>
      </c>
      <c r="AA5" s="78">
        <v>132941</v>
      </c>
      <c r="AB5" s="78">
        <v>139120</v>
      </c>
      <c r="AC5" s="78">
        <v>137480</v>
      </c>
      <c r="AD5" s="78">
        <v>136925</v>
      </c>
      <c r="AE5" s="78">
        <v>137968</v>
      </c>
      <c r="AF5" s="78">
        <v>139084</v>
      </c>
    </row>
    <row r="6" spans="1:32" ht="15" customHeight="1" x14ac:dyDescent="0.15">
      <c r="A6" s="3" t="s">
        <v>189</v>
      </c>
      <c r="B6" s="13"/>
      <c r="C6" s="13"/>
      <c r="D6" s="13">
        <v>110270</v>
      </c>
      <c r="E6" s="13">
        <v>79832</v>
      </c>
      <c r="F6" s="13">
        <v>84066</v>
      </c>
      <c r="G6" s="13">
        <v>109597</v>
      </c>
      <c r="H6" s="13">
        <v>78745</v>
      </c>
      <c r="I6" s="13">
        <v>45280</v>
      </c>
      <c r="J6" s="6">
        <v>37130</v>
      </c>
      <c r="K6" s="7">
        <v>30844</v>
      </c>
      <c r="L6" s="7">
        <v>30229</v>
      </c>
      <c r="M6" s="7">
        <v>133004</v>
      </c>
      <c r="N6" s="7">
        <v>136864</v>
      </c>
      <c r="O6" s="7">
        <v>44510</v>
      </c>
      <c r="P6" s="7">
        <v>31480</v>
      </c>
      <c r="Q6" s="7">
        <v>32136</v>
      </c>
      <c r="R6" s="7">
        <v>18908</v>
      </c>
      <c r="S6" s="7">
        <v>13329</v>
      </c>
      <c r="T6" s="7">
        <v>18356</v>
      </c>
      <c r="U6" s="7">
        <v>18876</v>
      </c>
      <c r="V6" s="7">
        <v>15490</v>
      </c>
      <c r="W6" s="7">
        <v>13365</v>
      </c>
      <c r="X6" s="7">
        <v>10389</v>
      </c>
      <c r="Y6" s="78">
        <v>9015</v>
      </c>
      <c r="Z6" s="78">
        <v>8241</v>
      </c>
      <c r="AA6" s="78">
        <v>7298</v>
      </c>
      <c r="AB6" s="78">
        <v>6069</v>
      </c>
      <c r="AC6" s="78">
        <v>3555</v>
      </c>
      <c r="AD6" s="78">
        <v>6705</v>
      </c>
      <c r="AE6" s="78">
        <v>7243</v>
      </c>
      <c r="AF6" s="78">
        <v>2909</v>
      </c>
    </row>
    <row r="7" spans="1:32" ht="15" customHeight="1" x14ac:dyDescent="0.15">
      <c r="A7" s="3" t="s">
        <v>190</v>
      </c>
      <c r="B7" s="13"/>
      <c r="C7" s="13"/>
      <c r="D7" s="13"/>
      <c r="E7" s="13"/>
      <c r="F7" s="13"/>
      <c r="G7" s="13"/>
      <c r="H7" s="13"/>
      <c r="I7" s="13"/>
      <c r="J7" s="6"/>
      <c r="K7" s="7"/>
      <c r="L7" s="7"/>
      <c r="M7" s="7"/>
      <c r="N7" s="7"/>
      <c r="O7" s="7"/>
      <c r="P7" s="7"/>
      <c r="Q7" s="7">
        <v>4988</v>
      </c>
      <c r="R7" s="7">
        <v>8955</v>
      </c>
      <c r="S7" s="7">
        <v>14376</v>
      </c>
      <c r="T7" s="7">
        <v>16227</v>
      </c>
      <c r="U7" s="7">
        <v>5983</v>
      </c>
      <c r="V7" s="7">
        <v>4745</v>
      </c>
      <c r="W7" s="7">
        <v>6070</v>
      </c>
      <c r="X7" s="7">
        <v>6911</v>
      </c>
      <c r="Y7" s="78">
        <v>7917</v>
      </c>
      <c r="Z7" s="78">
        <v>15821</v>
      </c>
      <c r="AA7" s="78">
        <v>30452</v>
      </c>
      <c r="AB7" s="78">
        <v>23752</v>
      </c>
      <c r="AC7" s="78">
        <v>13657</v>
      </c>
      <c r="AD7" s="78">
        <v>20457</v>
      </c>
      <c r="AE7" s="78">
        <v>15362</v>
      </c>
      <c r="AF7" s="78">
        <v>18235</v>
      </c>
    </row>
    <row r="8" spans="1:32" ht="15" customHeight="1" x14ac:dyDescent="0.15">
      <c r="A8" s="3" t="s">
        <v>191</v>
      </c>
      <c r="B8" s="13"/>
      <c r="C8" s="13"/>
      <c r="D8" s="13"/>
      <c r="E8" s="13"/>
      <c r="F8" s="13"/>
      <c r="G8" s="13"/>
      <c r="H8" s="13"/>
      <c r="I8" s="13"/>
      <c r="J8" s="6"/>
      <c r="K8" s="7"/>
      <c r="L8" s="7"/>
      <c r="M8" s="7"/>
      <c r="N8" s="7"/>
      <c r="O8" s="7"/>
      <c r="P8" s="7"/>
      <c r="Q8" s="7">
        <v>5886</v>
      </c>
      <c r="R8" s="7">
        <v>13329</v>
      </c>
      <c r="S8" s="7">
        <v>10623</v>
      </c>
      <c r="T8" s="7">
        <v>9467</v>
      </c>
      <c r="U8" s="7">
        <v>3522</v>
      </c>
      <c r="V8" s="7">
        <v>2808</v>
      </c>
      <c r="W8" s="7">
        <v>2352</v>
      </c>
      <c r="X8" s="7">
        <v>1782</v>
      </c>
      <c r="Y8" s="78">
        <v>2291</v>
      </c>
      <c r="Z8" s="78">
        <v>25401</v>
      </c>
      <c r="AA8" s="78">
        <v>16626</v>
      </c>
      <c r="AB8" s="78">
        <v>20482</v>
      </c>
      <c r="AC8" s="78">
        <v>7905</v>
      </c>
      <c r="AD8" s="78">
        <v>21737</v>
      </c>
      <c r="AE8" s="78">
        <v>13768</v>
      </c>
      <c r="AF8" s="78">
        <v>12620</v>
      </c>
    </row>
    <row r="9" spans="1:32" ht="15" customHeight="1" x14ac:dyDescent="0.15">
      <c r="A9" s="3" t="s">
        <v>117</v>
      </c>
      <c r="B9" s="13"/>
      <c r="C9" s="13"/>
      <c r="D9" s="13"/>
      <c r="E9" s="13"/>
      <c r="F9" s="13"/>
      <c r="G9" s="13"/>
      <c r="H9" s="13"/>
      <c r="I9" s="13"/>
      <c r="J9" s="6">
        <v>48481</v>
      </c>
      <c r="K9" s="7">
        <v>225656</v>
      </c>
      <c r="L9" s="7">
        <v>214094</v>
      </c>
      <c r="M9" s="7">
        <v>220787</v>
      </c>
      <c r="N9" s="7">
        <v>218482</v>
      </c>
      <c r="O9" s="7">
        <v>200894</v>
      </c>
      <c r="P9" s="7">
        <v>239563</v>
      </c>
      <c r="Q9" s="7">
        <v>264378</v>
      </c>
      <c r="R9" s="7">
        <v>244178</v>
      </c>
      <c r="S9" s="7">
        <v>255531</v>
      </c>
      <c r="T9" s="7">
        <v>256259</v>
      </c>
      <c r="U9" s="7">
        <v>245519</v>
      </c>
      <c r="V9" s="7">
        <v>260144</v>
      </c>
      <c r="W9" s="7">
        <v>259696</v>
      </c>
      <c r="X9" s="7">
        <v>258659</v>
      </c>
      <c r="Y9" s="78">
        <v>258047</v>
      </c>
      <c r="Z9" s="78">
        <v>255847</v>
      </c>
      <c r="AA9" s="78">
        <v>318673</v>
      </c>
      <c r="AB9" s="78">
        <v>545520</v>
      </c>
      <c r="AC9" s="78">
        <v>489795</v>
      </c>
      <c r="AD9" s="78">
        <v>516278</v>
      </c>
      <c r="AE9" s="78">
        <v>533709</v>
      </c>
      <c r="AF9" s="78">
        <v>504811</v>
      </c>
    </row>
    <row r="10" spans="1:32" ht="15" customHeight="1" x14ac:dyDescent="0.15">
      <c r="A10" s="3" t="s">
        <v>118</v>
      </c>
      <c r="B10" s="13"/>
      <c r="C10" s="13"/>
      <c r="D10" s="13">
        <v>20774</v>
      </c>
      <c r="E10" s="13">
        <v>24843</v>
      </c>
      <c r="F10" s="13">
        <v>26907</v>
      </c>
      <c r="G10" s="13">
        <v>21790</v>
      </c>
      <c r="H10" s="13">
        <v>25866</v>
      </c>
      <c r="I10" s="13">
        <v>43859</v>
      </c>
      <c r="J10" s="6">
        <v>43949</v>
      </c>
      <c r="K10" s="7">
        <v>39243</v>
      </c>
      <c r="L10" s="7">
        <v>38068</v>
      </c>
      <c r="M10" s="7">
        <v>34072</v>
      </c>
      <c r="N10" s="7">
        <v>37607</v>
      </c>
      <c r="O10" s="7">
        <v>33838</v>
      </c>
      <c r="P10" s="7">
        <v>32828</v>
      </c>
      <c r="Q10" s="7">
        <v>27595</v>
      </c>
      <c r="R10" s="7">
        <v>31622</v>
      </c>
      <c r="S10" s="7">
        <v>31710</v>
      </c>
      <c r="T10" s="7">
        <v>36394</v>
      </c>
      <c r="U10" s="7">
        <v>35917</v>
      </c>
      <c r="V10" s="7">
        <v>37454</v>
      </c>
      <c r="W10" s="7">
        <v>33504</v>
      </c>
      <c r="X10" s="7">
        <v>30444</v>
      </c>
      <c r="Y10" s="78">
        <v>29518</v>
      </c>
      <c r="Z10" s="78">
        <v>29779</v>
      </c>
      <c r="AA10" s="78">
        <v>29479</v>
      </c>
      <c r="AB10" s="78">
        <v>28158</v>
      </c>
      <c r="AC10" s="78">
        <v>29581</v>
      </c>
      <c r="AD10" s="78">
        <v>30219</v>
      </c>
      <c r="AE10" s="78">
        <v>28683</v>
      </c>
      <c r="AF10" s="78">
        <v>26991</v>
      </c>
    </row>
    <row r="11" spans="1:32" ht="15" customHeight="1" x14ac:dyDescent="0.15">
      <c r="A11" s="3" t="s">
        <v>119</v>
      </c>
      <c r="B11" s="13"/>
      <c r="C11" s="13"/>
      <c r="D11" s="13"/>
      <c r="E11" s="13"/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193</v>
      </c>
      <c r="L11" s="13">
        <v>0</v>
      </c>
      <c r="M11" s="13">
        <v>303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5" customHeight="1" x14ac:dyDescent="0.15">
      <c r="A12" s="3" t="s">
        <v>120</v>
      </c>
      <c r="B12" s="13"/>
      <c r="C12" s="13"/>
      <c r="D12" s="13">
        <v>179557</v>
      </c>
      <c r="E12" s="13">
        <v>165402</v>
      </c>
      <c r="F12" s="13">
        <v>141520</v>
      </c>
      <c r="G12" s="13">
        <v>156933</v>
      </c>
      <c r="H12" s="13">
        <v>166361</v>
      </c>
      <c r="I12" s="13">
        <v>164464</v>
      </c>
      <c r="J12" s="6">
        <v>138705</v>
      </c>
      <c r="K12" s="7">
        <v>120242</v>
      </c>
      <c r="L12" s="7">
        <v>119716</v>
      </c>
      <c r="M12" s="7">
        <v>113940</v>
      </c>
      <c r="N12" s="7">
        <v>115516</v>
      </c>
      <c r="O12" s="7">
        <v>102172</v>
      </c>
      <c r="P12" s="7">
        <v>115297</v>
      </c>
      <c r="Q12" s="7">
        <v>109465</v>
      </c>
      <c r="R12" s="7">
        <v>115246</v>
      </c>
      <c r="S12" s="7">
        <v>109186</v>
      </c>
      <c r="T12" s="7">
        <v>109399</v>
      </c>
      <c r="U12" s="7">
        <v>91058</v>
      </c>
      <c r="V12" s="7">
        <v>57049</v>
      </c>
      <c r="W12" s="7">
        <v>47810</v>
      </c>
      <c r="X12" s="7">
        <v>36169</v>
      </c>
      <c r="Y12" s="78">
        <v>50777</v>
      </c>
      <c r="Z12" s="78">
        <v>42509</v>
      </c>
      <c r="AA12" s="78">
        <v>20473</v>
      </c>
      <c r="AB12" s="78">
        <v>31620</v>
      </c>
      <c r="AC12" s="78">
        <v>32531</v>
      </c>
      <c r="AD12" s="78">
        <v>37972</v>
      </c>
      <c r="AE12" s="78">
        <v>49579</v>
      </c>
      <c r="AF12" s="78">
        <v>22035</v>
      </c>
    </row>
    <row r="13" spans="1:32" ht="15" customHeight="1" x14ac:dyDescent="0.15">
      <c r="A13" s="3" t="s">
        <v>226</v>
      </c>
      <c r="B13" s="13"/>
      <c r="C13" s="13"/>
      <c r="D13" s="13"/>
      <c r="E13" s="13"/>
      <c r="F13" s="13"/>
      <c r="G13" s="13"/>
      <c r="H13" s="13"/>
      <c r="I13" s="13"/>
      <c r="J13" s="6"/>
      <c r="K13" s="7"/>
      <c r="L13" s="7"/>
      <c r="M13" s="7"/>
      <c r="N13" s="7"/>
      <c r="O13" s="7"/>
      <c r="P13" s="7"/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/>
      <c r="X13" s="7"/>
      <c r="Y13" s="78"/>
      <c r="Z13" s="78"/>
      <c r="AA13" s="78"/>
      <c r="AB13" s="78"/>
      <c r="AC13" s="78"/>
      <c r="AD13" s="78"/>
      <c r="AE13" s="78"/>
      <c r="AF13" s="78">
        <v>6931</v>
      </c>
    </row>
    <row r="14" spans="1:32" ht="15" customHeight="1" x14ac:dyDescent="0.15">
      <c r="A14" s="3" t="s">
        <v>121</v>
      </c>
      <c r="B14" s="13"/>
      <c r="C14" s="13"/>
      <c r="D14" s="13"/>
      <c r="E14" s="13"/>
      <c r="F14" s="13"/>
      <c r="G14" s="13"/>
      <c r="H14" s="13"/>
      <c r="I14" s="13"/>
      <c r="J14" s="6"/>
      <c r="K14" s="7"/>
      <c r="L14" s="7">
        <v>97365</v>
      </c>
      <c r="M14" s="7">
        <v>175729</v>
      </c>
      <c r="N14" s="7">
        <v>153706</v>
      </c>
      <c r="O14" s="7">
        <v>148778</v>
      </c>
      <c r="P14" s="7">
        <v>193449</v>
      </c>
      <c r="Q14" s="7">
        <v>184654</v>
      </c>
      <c r="R14" s="7">
        <v>194969</v>
      </c>
      <c r="S14" s="7">
        <v>155484</v>
      </c>
      <c r="T14" s="7">
        <v>39013</v>
      </c>
      <c r="U14" s="7">
        <v>65804</v>
      </c>
      <c r="V14" s="7">
        <v>73520</v>
      </c>
      <c r="W14" s="7">
        <v>58628</v>
      </c>
      <c r="X14" s="7">
        <v>49748</v>
      </c>
      <c r="Y14" s="78">
        <v>15474</v>
      </c>
      <c r="Z14" s="78">
        <v>15045</v>
      </c>
      <c r="AA14" s="78">
        <v>15068</v>
      </c>
      <c r="AB14" s="78">
        <v>14078</v>
      </c>
      <c r="AC14" s="78">
        <v>14468</v>
      </c>
      <c r="AD14" s="78">
        <v>17668</v>
      </c>
      <c r="AE14" s="78">
        <v>21244</v>
      </c>
      <c r="AF14" s="78">
        <v>97504</v>
      </c>
    </row>
    <row r="15" spans="1:32" ht="15" customHeight="1" x14ac:dyDescent="0.15">
      <c r="A15" s="3" t="s">
        <v>122</v>
      </c>
      <c r="B15" s="13"/>
      <c r="C15" s="13"/>
      <c r="D15" s="13">
        <v>1558591</v>
      </c>
      <c r="E15" s="13">
        <v>1532073</v>
      </c>
      <c r="F15" s="13">
        <v>1702731</v>
      </c>
      <c r="G15" s="13">
        <v>1543147</v>
      </c>
      <c r="H15" s="13">
        <v>1779125</v>
      </c>
      <c r="I15" s="13">
        <v>2341132</v>
      </c>
      <c r="J15" s="6">
        <v>1749468</v>
      </c>
      <c r="K15" s="7">
        <v>1695758</v>
      </c>
      <c r="L15" s="7">
        <v>1729580</v>
      </c>
      <c r="M15" s="7">
        <v>1430164</v>
      </c>
      <c r="N15" s="7">
        <v>1519022</v>
      </c>
      <c r="O15" s="7">
        <v>1312818</v>
      </c>
      <c r="P15" s="7">
        <v>791074</v>
      </c>
      <c r="Q15" s="7">
        <v>701175</v>
      </c>
      <c r="R15" s="7">
        <v>554611</v>
      </c>
      <c r="S15" s="7">
        <v>531282</v>
      </c>
      <c r="T15" s="7">
        <v>161097</v>
      </c>
      <c r="U15" s="7">
        <v>395664</v>
      </c>
      <c r="V15" s="7">
        <v>651185</v>
      </c>
      <c r="W15" s="7">
        <v>1135743</v>
      </c>
      <c r="X15" s="7">
        <v>2532349</v>
      </c>
      <c r="Y15" s="78">
        <v>1479285</v>
      </c>
      <c r="Z15" s="78">
        <v>1308118</v>
      </c>
      <c r="AA15" s="78">
        <v>1228073</v>
      </c>
      <c r="AB15" s="78">
        <v>1281409</v>
      </c>
      <c r="AC15" s="78">
        <v>1294138</v>
      </c>
      <c r="AD15" s="78">
        <v>1252845</v>
      </c>
      <c r="AE15" s="78">
        <v>2259555</v>
      </c>
      <c r="AF15" s="78">
        <v>1715123</v>
      </c>
    </row>
    <row r="16" spans="1:32" ht="15" customHeight="1" x14ac:dyDescent="0.15">
      <c r="A16" s="3" t="s">
        <v>123</v>
      </c>
      <c r="B16" s="13"/>
      <c r="C16" s="13"/>
      <c r="D16" s="13">
        <v>1409563</v>
      </c>
      <c r="E16" s="13">
        <v>1378730</v>
      </c>
      <c r="F16" s="13"/>
      <c r="G16" s="13"/>
      <c r="H16" s="13"/>
      <c r="I16" s="13"/>
      <c r="J16" s="6">
        <v>1577630</v>
      </c>
      <c r="K16" s="6">
        <v>1499917</v>
      </c>
      <c r="L16" s="6">
        <v>1516975</v>
      </c>
      <c r="M16" s="6">
        <v>1218210</v>
      </c>
      <c r="N16" s="6">
        <v>1328272</v>
      </c>
      <c r="O16" s="6">
        <v>1134467</v>
      </c>
      <c r="P16" s="6">
        <v>628518</v>
      </c>
      <c r="Q16" s="6">
        <v>540647</v>
      </c>
      <c r="R16" s="6">
        <v>410995</v>
      </c>
      <c r="S16" s="6">
        <v>408777</v>
      </c>
      <c r="T16" s="6">
        <v>27612</v>
      </c>
      <c r="U16" s="6">
        <v>254198</v>
      </c>
      <c r="V16" s="6">
        <v>496491</v>
      </c>
      <c r="W16" s="6">
        <v>957888</v>
      </c>
      <c r="X16" s="6">
        <v>1152019</v>
      </c>
      <c r="Y16" s="6">
        <v>1120494</v>
      </c>
      <c r="Z16" s="6">
        <v>1105928</v>
      </c>
      <c r="AA16" s="6">
        <v>1067984</v>
      </c>
      <c r="AB16" s="6">
        <v>1120432</v>
      </c>
      <c r="AC16" s="6">
        <v>1124648</v>
      </c>
      <c r="AD16" s="6">
        <v>1015934</v>
      </c>
      <c r="AE16" s="6">
        <v>1070262</v>
      </c>
      <c r="AF16" s="6">
        <v>1101295</v>
      </c>
    </row>
    <row r="17" spans="1:32" ht="15" customHeight="1" x14ac:dyDescent="0.15">
      <c r="A17" s="3" t="s">
        <v>124</v>
      </c>
      <c r="B17" s="13"/>
      <c r="C17" s="13"/>
      <c r="D17" s="13">
        <v>149028</v>
      </c>
      <c r="E17" s="13">
        <v>153343</v>
      </c>
      <c r="F17" s="13"/>
      <c r="G17" s="13"/>
      <c r="H17" s="13"/>
      <c r="I17" s="13"/>
      <c r="J17" s="6">
        <v>171838</v>
      </c>
      <c r="K17" s="6">
        <v>195841</v>
      </c>
      <c r="L17" s="6">
        <v>212605</v>
      </c>
      <c r="M17" s="6">
        <v>211954</v>
      </c>
      <c r="N17" s="6">
        <v>190750</v>
      </c>
      <c r="O17" s="6">
        <v>178351</v>
      </c>
      <c r="P17" s="6">
        <v>162556</v>
      </c>
      <c r="Q17" s="6">
        <v>160528</v>
      </c>
      <c r="R17" s="6">
        <v>143616</v>
      </c>
      <c r="S17" s="6">
        <v>122505</v>
      </c>
      <c r="T17" s="6">
        <v>133485</v>
      </c>
      <c r="U17" s="6">
        <v>141466</v>
      </c>
      <c r="V17" s="6">
        <v>154694</v>
      </c>
      <c r="W17" s="6">
        <v>177855</v>
      </c>
      <c r="X17" s="6">
        <v>392305</v>
      </c>
      <c r="Y17" s="6">
        <v>204165</v>
      </c>
      <c r="Z17" s="6">
        <v>195883</v>
      </c>
      <c r="AA17" s="6">
        <v>160089</v>
      </c>
      <c r="AB17" s="6">
        <v>160977</v>
      </c>
      <c r="AC17" s="6">
        <v>169490</v>
      </c>
      <c r="AD17" s="6">
        <v>152892</v>
      </c>
      <c r="AE17" s="6">
        <v>152743</v>
      </c>
      <c r="AF17" s="6">
        <v>152821</v>
      </c>
    </row>
    <row r="18" spans="1:32" ht="15" customHeight="1" x14ac:dyDescent="0.15">
      <c r="A18" s="3" t="s">
        <v>208</v>
      </c>
      <c r="B18" s="13"/>
      <c r="C18" s="13"/>
      <c r="D18" s="13"/>
      <c r="E18" s="13"/>
      <c r="F18" s="13"/>
      <c r="G18" s="13"/>
      <c r="H18" s="13"/>
      <c r="I18" s="1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v>988025</v>
      </c>
      <c r="Y18" s="6">
        <v>154626</v>
      </c>
      <c r="Z18" s="6">
        <v>6307</v>
      </c>
      <c r="AA18" s="6"/>
      <c r="AB18" s="6"/>
      <c r="AC18" s="6"/>
      <c r="AD18" s="6">
        <v>84019</v>
      </c>
      <c r="AE18" s="6">
        <v>1036550</v>
      </c>
      <c r="AF18" s="6">
        <v>461007</v>
      </c>
    </row>
    <row r="19" spans="1:32" ht="15" customHeight="1" x14ac:dyDescent="0.15">
      <c r="A19" s="3" t="s">
        <v>125</v>
      </c>
      <c r="B19" s="13"/>
      <c r="C19" s="13"/>
      <c r="D19" s="13">
        <v>7676</v>
      </c>
      <c r="E19" s="13">
        <v>7490</v>
      </c>
      <c r="F19" s="13">
        <v>7604</v>
      </c>
      <c r="G19" s="13">
        <v>7799</v>
      </c>
      <c r="H19" s="13">
        <v>7740</v>
      </c>
      <c r="I19" s="13">
        <v>7815</v>
      </c>
      <c r="J19" s="6">
        <v>7817</v>
      </c>
      <c r="K19" s="7">
        <v>7639</v>
      </c>
      <c r="L19" s="7">
        <v>7513</v>
      </c>
      <c r="M19" s="7">
        <v>6037</v>
      </c>
      <c r="N19" s="7">
        <v>6006</v>
      </c>
      <c r="O19" s="7">
        <v>5918</v>
      </c>
      <c r="P19" s="7">
        <v>6397</v>
      </c>
      <c r="Q19" s="7">
        <v>6481</v>
      </c>
      <c r="R19" s="7">
        <v>6669</v>
      </c>
      <c r="S19" s="7">
        <v>7327</v>
      </c>
      <c r="T19" s="7">
        <v>7825</v>
      </c>
      <c r="U19" s="7">
        <v>7001</v>
      </c>
      <c r="V19" s="7">
        <v>6670</v>
      </c>
      <c r="W19" s="7">
        <v>5836</v>
      </c>
      <c r="X19" s="7">
        <v>5673</v>
      </c>
      <c r="Y19" s="78">
        <v>5770</v>
      </c>
      <c r="Z19" s="78">
        <v>5314</v>
      </c>
      <c r="AA19" s="78">
        <v>4515</v>
      </c>
      <c r="AB19" s="78">
        <v>4918</v>
      </c>
      <c r="AC19" s="78">
        <v>4665</v>
      </c>
      <c r="AD19" s="78">
        <v>4239</v>
      </c>
      <c r="AE19" s="78">
        <v>3805</v>
      </c>
      <c r="AF19" s="78">
        <v>3764</v>
      </c>
    </row>
    <row r="20" spans="1:32" ht="15" customHeight="1" x14ac:dyDescent="0.15">
      <c r="A20" s="3" t="s">
        <v>126</v>
      </c>
      <c r="B20" s="13"/>
      <c r="C20" s="13"/>
      <c r="D20" s="13">
        <v>111605</v>
      </c>
      <c r="E20" s="13">
        <v>109165</v>
      </c>
      <c r="F20" s="13">
        <v>170344</v>
      </c>
      <c r="G20" s="13">
        <v>133472</v>
      </c>
      <c r="H20" s="13">
        <v>117292</v>
      </c>
      <c r="I20" s="13">
        <v>126463</v>
      </c>
      <c r="J20" s="6">
        <v>135430</v>
      </c>
      <c r="K20" s="7">
        <v>128157</v>
      </c>
      <c r="L20" s="7">
        <v>92035</v>
      </c>
      <c r="M20" s="7">
        <v>68763</v>
      </c>
      <c r="N20" s="7">
        <v>73171</v>
      </c>
      <c r="O20" s="7">
        <v>73888</v>
      </c>
      <c r="P20" s="7">
        <v>59400</v>
      </c>
      <c r="Q20" s="7">
        <v>53596</v>
      </c>
      <c r="R20" s="7">
        <v>92708</v>
      </c>
      <c r="S20" s="7">
        <v>50520</v>
      </c>
      <c r="T20" s="7">
        <v>51566</v>
      </c>
      <c r="U20" s="7">
        <v>94664</v>
      </c>
      <c r="V20" s="7">
        <v>102723</v>
      </c>
      <c r="W20" s="7">
        <v>92040</v>
      </c>
      <c r="X20" s="7">
        <v>93498</v>
      </c>
      <c r="Y20" s="78">
        <v>88934</v>
      </c>
      <c r="Z20" s="78">
        <v>91118</v>
      </c>
      <c r="AA20" s="78">
        <v>134778</v>
      </c>
      <c r="AB20" s="78">
        <v>116926</v>
      </c>
      <c r="AC20" s="78">
        <v>85910</v>
      </c>
      <c r="AD20" s="78">
        <v>73845</v>
      </c>
      <c r="AE20" s="78">
        <v>63020</v>
      </c>
      <c r="AF20" s="78">
        <v>46964</v>
      </c>
    </row>
    <row r="21" spans="1:32" ht="15" customHeight="1" x14ac:dyDescent="0.15">
      <c r="A21" s="3" t="s">
        <v>127</v>
      </c>
      <c r="B21" s="13"/>
      <c r="C21" s="13"/>
      <c r="D21" s="13">
        <v>51626</v>
      </c>
      <c r="E21" s="13">
        <v>52125</v>
      </c>
      <c r="F21" s="13">
        <v>75993</v>
      </c>
      <c r="G21" s="13">
        <v>72183</v>
      </c>
      <c r="H21" s="13">
        <v>79073</v>
      </c>
      <c r="I21" s="13">
        <v>216318</v>
      </c>
      <c r="J21" s="6">
        <v>101061</v>
      </c>
      <c r="K21" s="7">
        <v>130698</v>
      </c>
      <c r="L21" s="7">
        <v>143260</v>
      </c>
      <c r="M21" s="7">
        <v>146586</v>
      </c>
      <c r="N21" s="7">
        <v>155654</v>
      </c>
      <c r="O21" s="7">
        <v>179138</v>
      </c>
      <c r="P21" s="7">
        <v>174654</v>
      </c>
      <c r="Q21" s="7">
        <v>181296</v>
      </c>
      <c r="R21" s="7">
        <v>202034</v>
      </c>
      <c r="S21" s="7">
        <v>211126</v>
      </c>
      <c r="T21" s="7">
        <v>215008</v>
      </c>
      <c r="U21" s="7">
        <v>164752</v>
      </c>
      <c r="V21" s="7">
        <v>149323</v>
      </c>
      <c r="W21" s="7">
        <v>139277</v>
      </c>
      <c r="X21" s="7">
        <v>143335</v>
      </c>
      <c r="Y21" s="78">
        <v>137005</v>
      </c>
      <c r="Z21" s="78">
        <v>144984</v>
      </c>
      <c r="AA21" s="78">
        <v>132385</v>
      </c>
      <c r="AB21" s="78">
        <v>132776</v>
      </c>
      <c r="AC21" s="78">
        <v>129970</v>
      </c>
      <c r="AD21" s="78">
        <v>132040</v>
      </c>
      <c r="AE21" s="78">
        <v>138995</v>
      </c>
      <c r="AF21" s="78">
        <v>101898</v>
      </c>
    </row>
    <row r="22" spans="1:32" ht="15" customHeight="1" x14ac:dyDescent="0.15">
      <c r="A22" s="4" t="s">
        <v>128</v>
      </c>
      <c r="B22" s="13"/>
      <c r="C22" s="13"/>
      <c r="D22" s="13">
        <v>10238</v>
      </c>
      <c r="E22" s="13">
        <v>11000</v>
      </c>
      <c r="F22" s="13">
        <v>11708</v>
      </c>
      <c r="G22" s="13">
        <v>12203</v>
      </c>
      <c r="H22" s="13">
        <v>29021</v>
      </c>
      <c r="I22" s="13">
        <v>41473</v>
      </c>
      <c r="J22" s="6">
        <v>33651</v>
      </c>
      <c r="K22" s="9">
        <v>42347</v>
      </c>
      <c r="L22" s="9">
        <v>46127</v>
      </c>
      <c r="M22" s="9">
        <v>51141</v>
      </c>
      <c r="N22" s="9">
        <v>53924</v>
      </c>
      <c r="O22" s="9">
        <v>55514</v>
      </c>
      <c r="P22" s="9">
        <v>56714</v>
      </c>
      <c r="Q22" s="9">
        <v>55930</v>
      </c>
      <c r="R22" s="9">
        <v>58694</v>
      </c>
      <c r="S22" s="9">
        <v>59132</v>
      </c>
      <c r="T22" s="9">
        <v>57427</v>
      </c>
      <c r="U22" s="9">
        <v>54766</v>
      </c>
      <c r="V22" s="9">
        <v>56375</v>
      </c>
      <c r="W22" s="9">
        <v>58024</v>
      </c>
      <c r="X22" s="9">
        <v>58866</v>
      </c>
      <c r="Y22" s="79">
        <v>60801</v>
      </c>
      <c r="Z22" s="79">
        <v>59513</v>
      </c>
      <c r="AA22" s="79">
        <v>56347</v>
      </c>
      <c r="AB22" s="79">
        <v>56884</v>
      </c>
      <c r="AC22" s="79">
        <v>56589</v>
      </c>
      <c r="AD22" s="79">
        <v>58800</v>
      </c>
      <c r="AE22" s="79">
        <v>54388</v>
      </c>
      <c r="AF22" s="79">
        <v>54374</v>
      </c>
    </row>
    <row r="23" spans="1:32" ht="15" customHeight="1" x14ac:dyDescent="0.15">
      <c r="A23" s="3" t="s">
        <v>129</v>
      </c>
      <c r="B23" s="13"/>
      <c r="C23" s="13"/>
      <c r="D23" s="13">
        <v>237514</v>
      </c>
      <c r="E23" s="13">
        <v>409082</v>
      </c>
      <c r="F23" s="13">
        <v>909272</v>
      </c>
      <c r="G23" s="13">
        <v>505508</v>
      </c>
      <c r="H23" s="13">
        <v>421245</v>
      </c>
      <c r="I23" s="13">
        <v>392180</v>
      </c>
      <c r="J23" s="6">
        <v>208951</v>
      </c>
      <c r="K23" s="7">
        <v>553837</v>
      </c>
      <c r="L23" s="7">
        <v>706646</v>
      </c>
      <c r="M23" s="7">
        <v>383071</v>
      </c>
      <c r="N23" s="7">
        <v>450904</v>
      </c>
      <c r="O23" s="7">
        <v>461402</v>
      </c>
      <c r="P23" s="7">
        <v>606367</v>
      </c>
      <c r="Q23" s="7">
        <v>631754</v>
      </c>
      <c r="R23" s="7">
        <v>690756</v>
      </c>
      <c r="S23" s="7">
        <v>727554</v>
      </c>
      <c r="T23" s="7">
        <v>643291</v>
      </c>
      <c r="U23" s="7">
        <v>545904</v>
      </c>
      <c r="V23" s="7">
        <v>1254638</v>
      </c>
      <c r="W23" s="7">
        <v>987692</v>
      </c>
      <c r="X23" s="7">
        <v>1241602</v>
      </c>
      <c r="Y23" s="78">
        <v>805632</v>
      </c>
      <c r="Z23" s="78">
        <v>1733453</v>
      </c>
      <c r="AA23" s="78">
        <v>962996</v>
      </c>
      <c r="AB23" s="78">
        <v>973888</v>
      </c>
      <c r="AC23" s="78">
        <v>1012445</v>
      </c>
      <c r="AD23" s="78">
        <v>937099</v>
      </c>
      <c r="AE23" s="78">
        <v>885501</v>
      </c>
      <c r="AF23" s="78">
        <v>1160015</v>
      </c>
    </row>
    <row r="24" spans="1:32" ht="15" customHeight="1" x14ac:dyDescent="0.15">
      <c r="A24" s="3" t="s">
        <v>130</v>
      </c>
      <c r="B24" s="13"/>
      <c r="C24" s="13"/>
      <c r="D24" s="13">
        <v>378903</v>
      </c>
      <c r="E24" s="13">
        <v>548300</v>
      </c>
      <c r="F24" s="13">
        <v>899951</v>
      </c>
      <c r="G24" s="13">
        <v>376942</v>
      </c>
      <c r="H24" s="13">
        <v>702073</v>
      </c>
      <c r="I24" s="13">
        <v>1514119</v>
      </c>
      <c r="J24" s="6">
        <v>756456</v>
      </c>
      <c r="K24" s="7">
        <v>823743</v>
      </c>
      <c r="L24" s="7">
        <v>945183</v>
      </c>
      <c r="M24" s="7">
        <v>503584</v>
      </c>
      <c r="N24" s="7">
        <v>350137</v>
      </c>
      <c r="O24" s="7">
        <v>388981</v>
      </c>
      <c r="P24" s="7">
        <v>404403</v>
      </c>
      <c r="Q24" s="7">
        <v>509041</v>
      </c>
      <c r="R24" s="7">
        <v>388653</v>
      </c>
      <c r="S24" s="7">
        <v>364178</v>
      </c>
      <c r="T24" s="7">
        <v>587917</v>
      </c>
      <c r="U24" s="7">
        <v>562577</v>
      </c>
      <c r="V24" s="7">
        <v>451528</v>
      </c>
      <c r="W24" s="7">
        <v>544205</v>
      </c>
      <c r="X24" s="7">
        <v>719729</v>
      </c>
      <c r="Y24" s="78">
        <v>696059</v>
      </c>
      <c r="Z24" s="78">
        <v>655987</v>
      </c>
      <c r="AA24" s="78">
        <v>650052</v>
      </c>
      <c r="AB24" s="78">
        <v>656190</v>
      </c>
      <c r="AC24" s="78">
        <v>628435</v>
      </c>
      <c r="AD24" s="78">
        <v>635225</v>
      </c>
      <c r="AE24" s="78">
        <v>689952</v>
      </c>
      <c r="AF24" s="78">
        <v>707099</v>
      </c>
    </row>
    <row r="25" spans="1:32" ht="15" customHeight="1" x14ac:dyDescent="0.15">
      <c r="A25" s="3" t="s">
        <v>131</v>
      </c>
      <c r="B25" s="13"/>
      <c r="C25" s="13"/>
      <c r="D25" s="13">
        <v>116653</v>
      </c>
      <c r="E25" s="13">
        <v>84236</v>
      </c>
      <c r="F25" s="13">
        <v>53525</v>
      </c>
      <c r="G25" s="13">
        <v>54230</v>
      </c>
      <c r="H25" s="13">
        <v>58720</v>
      </c>
      <c r="I25" s="13">
        <v>318221</v>
      </c>
      <c r="J25" s="6">
        <v>361137</v>
      </c>
      <c r="K25" s="7">
        <v>357277</v>
      </c>
      <c r="L25" s="7">
        <v>208339</v>
      </c>
      <c r="M25" s="7">
        <v>16723</v>
      </c>
      <c r="N25" s="7">
        <v>23606</v>
      </c>
      <c r="O25" s="7">
        <v>48398</v>
      </c>
      <c r="P25" s="7">
        <v>76344</v>
      </c>
      <c r="Q25" s="7">
        <v>24303</v>
      </c>
      <c r="R25" s="7">
        <v>17574</v>
      </c>
      <c r="S25" s="7">
        <v>43619</v>
      </c>
      <c r="T25" s="7">
        <v>31382</v>
      </c>
      <c r="U25" s="7">
        <v>39414</v>
      </c>
      <c r="V25" s="7">
        <v>34345</v>
      </c>
      <c r="W25" s="7">
        <v>20474</v>
      </c>
      <c r="X25" s="7">
        <v>28764</v>
      </c>
      <c r="Y25" s="78">
        <v>26817</v>
      </c>
      <c r="Z25" s="78">
        <v>67534</v>
      </c>
      <c r="AA25" s="78">
        <v>45120</v>
      </c>
      <c r="AB25" s="78">
        <v>23983</v>
      </c>
      <c r="AC25" s="78">
        <v>24794</v>
      </c>
      <c r="AD25" s="78">
        <v>25407</v>
      </c>
      <c r="AE25" s="78">
        <v>110942</v>
      </c>
      <c r="AF25" s="78">
        <v>32302</v>
      </c>
    </row>
    <row r="26" spans="1:32" ht="15" customHeight="1" x14ac:dyDescent="0.15">
      <c r="A26" s="3" t="s">
        <v>132</v>
      </c>
      <c r="B26" s="13"/>
      <c r="C26" s="13"/>
      <c r="D26" s="13">
        <v>1000</v>
      </c>
      <c r="E26" s="13">
        <v>3219</v>
      </c>
      <c r="F26" s="13">
        <v>9704</v>
      </c>
      <c r="G26" s="13">
        <v>7478</v>
      </c>
      <c r="H26" s="13">
        <v>5393</v>
      </c>
      <c r="I26" s="13">
        <v>11314</v>
      </c>
      <c r="J26" s="15">
        <v>7488</v>
      </c>
      <c r="K26" s="14">
        <v>91334</v>
      </c>
      <c r="L26" s="7">
        <v>20894</v>
      </c>
      <c r="M26" s="7">
        <v>10543</v>
      </c>
      <c r="N26" s="7">
        <v>9633</v>
      </c>
      <c r="O26" s="7">
        <v>10829</v>
      </c>
      <c r="P26" s="7">
        <v>7557</v>
      </c>
      <c r="Q26" s="7">
        <v>33250</v>
      </c>
      <c r="R26" s="7">
        <v>3817</v>
      </c>
      <c r="S26" s="7">
        <v>1501</v>
      </c>
      <c r="T26" s="7">
        <v>1453</v>
      </c>
      <c r="U26" s="7">
        <v>1100</v>
      </c>
      <c r="V26" s="7">
        <v>1067</v>
      </c>
      <c r="W26" s="7">
        <v>1580</v>
      </c>
      <c r="X26" s="7">
        <v>41693</v>
      </c>
      <c r="Y26" s="78">
        <v>4618</v>
      </c>
      <c r="Z26" s="78">
        <v>3899</v>
      </c>
      <c r="AA26" s="78">
        <v>2364</v>
      </c>
      <c r="AB26" s="78">
        <v>16736</v>
      </c>
      <c r="AC26" s="78">
        <v>9171</v>
      </c>
      <c r="AD26" s="78">
        <v>7073</v>
      </c>
      <c r="AE26" s="78">
        <v>8024</v>
      </c>
      <c r="AF26" s="78">
        <v>4508</v>
      </c>
    </row>
    <row r="27" spans="1:32" ht="15" customHeight="1" x14ac:dyDescent="0.15">
      <c r="A27" s="3" t="s">
        <v>133</v>
      </c>
      <c r="B27" s="13"/>
      <c r="C27" s="13"/>
      <c r="D27" s="13">
        <v>69391</v>
      </c>
      <c r="E27" s="13">
        <v>287142</v>
      </c>
      <c r="F27" s="13">
        <v>452021</v>
      </c>
      <c r="G27" s="13">
        <v>27702</v>
      </c>
      <c r="H27" s="13">
        <v>214909</v>
      </c>
      <c r="I27" s="13">
        <v>172918</v>
      </c>
      <c r="J27" s="6">
        <v>398590</v>
      </c>
      <c r="K27" s="7">
        <v>209899</v>
      </c>
      <c r="L27" s="7">
        <v>118101</v>
      </c>
      <c r="M27" s="7">
        <v>348326</v>
      </c>
      <c r="N27" s="7">
        <v>172106</v>
      </c>
      <c r="O27" s="7">
        <v>83925</v>
      </c>
      <c r="P27" s="7">
        <v>75528</v>
      </c>
      <c r="Q27" s="7">
        <v>99165</v>
      </c>
      <c r="R27" s="7">
        <v>139076</v>
      </c>
      <c r="S27" s="7">
        <v>389513</v>
      </c>
      <c r="T27" s="7">
        <v>1005981</v>
      </c>
      <c r="U27" s="7">
        <v>143996</v>
      </c>
      <c r="V27" s="7">
        <v>231366</v>
      </c>
      <c r="W27" s="7">
        <v>33192</v>
      </c>
      <c r="X27" s="7">
        <v>802230</v>
      </c>
      <c r="Y27" s="78">
        <v>55203</v>
      </c>
      <c r="Z27" s="78">
        <v>124999</v>
      </c>
      <c r="AA27" s="78">
        <v>541975</v>
      </c>
      <c r="AB27" s="78">
        <v>364369</v>
      </c>
      <c r="AC27" s="78">
        <v>109525</v>
      </c>
      <c r="AD27" s="78">
        <v>894234</v>
      </c>
      <c r="AE27" s="78">
        <v>181119</v>
      </c>
      <c r="AF27" s="78">
        <v>613348</v>
      </c>
    </row>
    <row r="28" spans="1:32" ht="15" customHeight="1" x14ac:dyDescent="0.15">
      <c r="A28" s="3" t="s">
        <v>134</v>
      </c>
      <c r="B28" s="13"/>
      <c r="C28" s="13"/>
      <c r="D28" s="13">
        <v>229665</v>
      </c>
      <c r="E28" s="13">
        <v>222600</v>
      </c>
      <c r="F28" s="13">
        <v>272359</v>
      </c>
      <c r="G28" s="13">
        <v>308534</v>
      </c>
      <c r="H28" s="13">
        <v>240302</v>
      </c>
      <c r="I28" s="13">
        <v>434701</v>
      </c>
      <c r="J28" s="6">
        <v>325721</v>
      </c>
      <c r="K28" s="7">
        <v>627892</v>
      </c>
      <c r="L28" s="7">
        <v>496082</v>
      </c>
      <c r="M28" s="7">
        <v>378908</v>
      </c>
      <c r="N28" s="7">
        <v>467061</v>
      </c>
      <c r="O28" s="7">
        <v>333967</v>
      </c>
      <c r="P28" s="7">
        <v>396281</v>
      </c>
      <c r="Q28" s="7">
        <v>386047</v>
      </c>
      <c r="R28" s="7">
        <v>325013</v>
      </c>
      <c r="S28" s="7">
        <v>440506</v>
      </c>
      <c r="T28" s="7">
        <v>482383</v>
      </c>
      <c r="U28" s="7">
        <v>409797</v>
      </c>
      <c r="V28" s="7">
        <v>462920</v>
      </c>
      <c r="W28" s="7">
        <v>479102</v>
      </c>
      <c r="X28" s="7">
        <v>380665</v>
      </c>
      <c r="Y28" s="78">
        <v>1445362</v>
      </c>
      <c r="Z28" s="78">
        <v>1095396</v>
      </c>
      <c r="AA28" s="78">
        <v>867783</v>
      </c>
      <c r="AB28" s="78">
        <v>402793</v>
      </c>
      <c r="AC28" s="78">
        <v>417849</v>
      </c>
      <c r="AD28" s="78">
        <v>382445</v>
      </c>
      <c r="AE28" s="78">
        <v>515787</v>
      </c>
      <c r="AF28" s="78">
        <v>637621</v>
      </c>
    </row>
    <row r="29" spans="1:32" ht="15" customHeight="1" x14ac:dyDescent="0.15">
      <c r="A29" s="3" t="s">
        <v>135</v>
      </c>
      <c r="B29" s="13"/>
      <c r="C29" s="13"/>
      <c r="D29" s="13">
        <v>290933</v>
      </c>
      <c r="E29" s="13">
        <v>282217</v>
      </c>
      <c r="F29" s="13">
        <v>293459</v>
      </c>
      <c r="G29" s="13">
        <v>235401</v>
      </c>
      <c r="H29" s="13">
        <v>211448</v>
      </c>
      <c r="I29" s="13">
        <v>268154</v>
      </c>
      <c r="J29" s="6">
        <v>138464</v>
      </c>
      <c r="K29" s="7">
        <v>178103</v>
      </c>
      <c r="L29" s="7">
        <v>244165</v>
      </c>
      <c r="M29" s="7">
        <v>260036</v>
      </c>
      <c r="N29" s="7">
        <v>436027</v>
      </c>
      <c r="O29" s="7">
        <v>392152</v>
      </c>
      <c r="P29" s="7">
        <v>433529</v>
      </c>
      <c r="Q29" s="7">
        <v>382348</v>
      </c>
      <c r="R29" s="7">
        <v>382185</v>
      </c>
      <c r="S29" s="7">
        <v>384932</v>
      </c>
      <c r="T29" s="7">
        <v>415751</v>
      </c>
      <c r="U29" s="7">
        <v>391214</v>
      </c>
      <c r="V29" s="7">
        <v>404608</v>
      </c>
      <c r="W29" s="7">
        <v>362828</v>
      </c>
      <c r="X29" s="7">
        <v>390960</v>
      </c>
      <c r="Y29" s="78">
        <v>415449</v>
      </c>
      <c r="Z29" s="78">
        <v>399095</v>
      </c>
      <c r="AA29" s="78">
        <v>391735</v>
      </c>
      <c r="AB29" s="78">
        <v>361094</v>
      </c>
      <c r="AC29" s="78">
        <v>376781</v>
      </c>
      <c r="AD29" s="78">
        <v>375257</v>
      </c>
      <c r="AE29" s="78">
        <v>367418</v>
      </c>
      <c r="AF29" s="78">
        <v>348389</v>
      </c>
    </row>
    <row r="30" spans="1:32" ht="15" customHeight="1" x14ac:dyDescent="0.15">
      <c r="A30" s="3" t="s">
        <v>136</v>
      </c>
      <c r="B30" s="13"/>
      <c r="C30" s="13"/>
      <c r="D30" s="13">
        <v>221500</v>
      </c>
      <c r="E30" s="13">
        <v>439100</v>
      </c>
      <c r="F30" s="13">
        <v>781100</v>
      </c>
      <c r="G30" s="13">
        <v>616900</v>
      </c>
      <c r="H30" s="13">
        <v>913000</v>
      </c>
      <c r="I30" s="13">
        <v>3293500</v>
      </c>
      <c r="J30" s="6">
        <v>537900</v>
      </c>
      <c r="K30" s="7">
        <v>1078600</v>
      </c>
      <c r="L30" s="7">
        <v>741300</v>
      </c>
      <c r="M30" s="7">
        <v>619600</v>
      </c>
      <c r="N30" s="14">
        <v>831355</v>
      </c>
      <c r="O30" s="7">
        <v>785668</v>
      </c>
      <c r="P30" s="7">
        <v>988500</v>
      </c>
      <c r="Q30" s="7">
        <v>652600</v>
      </c>
      <c r="R30" s="7">
        <v>636600</v>
      </c>
      <c r="S30" s="7">
        <v>723300</v>
      </c>
      <c r="T30" s="7">
        <v>219500</v>
      </c>
      <c r="U30" s="7">
        <v>291000</v>
      </c>
      <c r="V30" s="7">
        <v>319400</v>
      </c>
      <c r="W30" s="7">
        <v>300000</v>
      </c>
      <c r="X30" s="7">
        <v>774000</v>
      </c>
      <c r="Y30" s="78">
        <v>669100</v>
      </c>
      <c r="Z30" s="78">
        <v>846400</v>
      </c>
      <c r="AA30" s="78">
        <v>570000</v>
      </c>
      <c r="AB30" s="78">
        <v>659800</v>
      </c>
      <c r="AC30" s="78">
        <v>581900</v>
      </c>
      <c r="AD30" s="78">
        <v>1074000</v>
      </c>
      <c r="AE30" s="78">
        <v>635800</v>
      </c>
      <c r="AF30" s="78">
        <v>845800</v>
      </c>
    </row>
    <row r="31" spans="1:32" ht="15" customHeight="1" x14ac:dyDescent="0.15">
      <c r="A31" s="3" t="s">
        <v>186</v>
      </c>
      <c r="B31" s="71"/>
      <c r="C31" s="71"/>
      <c r="D31" s="71"/>
      <c r="E31" s="13"/>
      <c r="F31" s="13"/>
      <c r="G31" s="13"/>
      <c r="H31" s="13"/>
      <c r="I31" s="13"/>
      <c r="J31" s="6"/>
      <c r="K31" s="7"/>
      <c r="L31" s="7"/>
      <c r="M31" s="7"/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</row>
    <row r="32" spans="1:32" ht="15" customHeight="1" x14ac:dyDescent="0.15">
      <c r="A32" s="3" t="s">
        <v>187</v>
      </c>
      <c r="B32" s="71"/>
      <c r="C32" s="71"/>
      <c r="D32" s="71"/>
      <c r="E32" s="13"/>
      <c r="F32" s="13"/>
      <c r="G32" s="13"/>
      <c r="H32" s="13"/>
      <c r="I32" s="13"/>
      <c r="J32" s="6"/>
      <c r="K32" s="7"/>
      <c r="L32" s="7"/>
      <c r="M32" s="7"/>
      <c r="N32" s="7">
        <v>150500</v>
      </c>
      <c r="O32" s="7">
        <v>298000</v>
      </c>
      <c r="P32" s="7">
        <v>590000</v>
      </c>
      <c r="Q32" s="7">
        <v>380000</v>
      </c>
      <c r="R32" s="7">
        <v>340000</v>
      </c>
      <c r="S32" s="7">
        <v>170000</v>
      </c>
      <c r="T32" s="7">
        <v>0</v>
      </c>
      <c r="U32" s="7">
        <v>260000</v>
      </c>
      <c r="V32" s="7">
        <v>260000</v>
      </c>
      <c r="W32" s="7">
        <v>300000</v>
      </c>
      <c r="X32" s="7">
        <v>737000</v>
      </c>
      <c r="Y32" s="78">
        <v>650000</v>
      </c>
      <c r="Z32" s="78">
        <v>600000</v>
      </c>
      <c r="AA32" s="78">
        <v>500000</v>
      </c>
      <c r="AB32" s="78">
        <v>450000</v>
      </c>
      <c r="AC32" s="78">
        <v>410000</v>
      </c>
      <c r="AD32" s="78">
        <v>430000</v>
      </c>
      <c r="AE32" s="78">
        <v>456000</v>
      </c>
      <c r="AF32" s="78">
        <v>420000</v>
      </c>
    </row>
    <row r="33" spans="1:32" ht="15" customHeight="1" x14ac:dyDescent="0.15">
      <c r="A33" s="3" t="s">
        <v>0</v>
      </c>
      <c r="B33" s="8">
        <f t="shared" ref="B33:K33" si="0">SUM(B4:B30)-B16-B17</f>
        <v>0</v>
      </c>
      <c r="C33" s="8">
        <f t="shared" si="0"/>
        <v>0</v>
      </c>
      <c r="D33" s="8">
        <f t="shared" si="0"/>
        <v>6638856</v>
      </c>
      <c r="E33" s="6">
        <f t="shared" si="0"/>
        <v>7396158</v>
      </c>
      <c r="F33" s="6">
        <f t="shared" si="0"/>
        <v>9106380</v>
      </c>
      <c r="G33" s="6">
        <f t="shared" si="0"/>
        <v>7394611</v>
      </c>
      <c r="H33" s="6">
        <f t="shared" si="0"/>
        <v>8368296</v>
      </c>
      <c r="I33" s="6">
        <f t="shared" si="0"/>
        <v>12762738</v>
      </c>
      <c r="J33" s="6">
        <f t="shared" si="0"/>
        <v>8788787</v>
      </c>
      <c r="K33" s="6">
        <f t="shared" si="0"/>
        <v>10091620</v>
      </c>
      <c r="L33" s="6">
        <f t="shared" ref="L33:Q33" si="1">SUM(L4:L30)-L16-L17</f>
        <v>10284065</v>
      </c>
      <c r="M33" s="6">
        <f t="shared" si="1"/>
        <v>8816366</v>
      </c>
      <c r="N33" s="6">
        <f t="shared" si="1"/>
        <v>9112670</v>
      </c>
      <c r="O33" s="6">
        <f t="shared" si="1"/>
        <v>9137958</v>
      </c>
      <c r="P33" s="6">
        <f t="shared" si="1"/>
        <v>9036726</v>
      </c>
      <c r="Q33" s="6">
        <f t="shared" si="1"/>
        <v>8936300</v>
      </c>
      <c r="R33" s="6">
        <f t="shared" ref="R33:W33" si="2">SUM(R4:R30)-R16-R17</f>
        <v>8935639</v>
      </c>
      <c r="S33" s="6">
        <f t="shared" si="2"/>
        <v>9733379</v>
      </c>
      <c r="T33" s="6">
        <f t="shared" si="2"/>
        <v>9847322</v>
      </c>
      <c r="U33" s="6">
        <f t="shared" si="2"/>
        <v>8939300</v>
      </c>
      <c r="V33" s="6">
        <f t="shared" si="2"/>
        <v>9508347</v>
      </c>
      <c r="W33" s="6">
        <f t="shared" si="2"/>
        <v>9141761</v>
      </c>
      <c r="X33" s="6">
        <f>SUM(X4:X30)-X16-X17-X18</f>
        <v>11895707</v>
      </c>
      <c r="Y33" s="6">
        <f t="shared" ref="Y33:AB33" si="3">SUM(Y4:Y30)-Y16-Y17-Y18</f>
        <v>10464287</v>
      </c>
      <c r="Z33" s="6">
        <f t="shared" si="3"/>
        <v>11313010</v>
      </c>
      <c r="AA33" s="6">
        <f t="shared" si="3"/>
        <v>10576522</v>
      </c>
      <c r="AB33" s="6">
        <f t="shared" si="3"/>
        <v>10057207</v>
      </c>
      <c r="AC33" s="6">
        <f t="shared" ref="AC33:AD33" si="4">SUM(AC4:AC30)-AC16-AC17-AC18</f>
        <v>9797736</v>
      </c>
      <c r="AD33" s="6">
        <f t="shared" si="4"/>
        <v>10997005</v>
      </c>
      <c r="AE33" s="6">
        <f t="shared" ref="AE33" si="5">SUM(AE4:AE30)-AE16-AE17-AE18</f>
        <v>11073571</v>
      </c>
      <c r="AF33" s="6">
        <f t="shared" ref="AF33" si="6">SUM(AF4:AF30)-AF16-AF17-AF18</f>
        <v>11596580</v>
      </c>
    </row>
    <row r="34" spans="1:32" ht="15" customHeight="1" x14ac:dyDescent="0.15">
      <c r="A34" s="3" t="s">
        <v>1</v>
      </c>
      <c r="B34" s="13">
        <f t="shared" ref="B34:L34" si="7">+B4+B5+B6+B9+B10+B11+B12+B13+B14+B15+B19</f>
        <v>0</v>
      </c>
      <c r="C34" s="13">
        <f t="shared" si="7"/>
        <v>0</v>
      </c>
      <c r="D34" s="13">
        <f t="shared" si="7"/>
        <v>4919828</v>
      </c>
      <c r="E34" s="13">
        <f t="shared" si="7"/>
        <v>4947972</v>
      </c>
      <c r="F34" s="13">
        <f t="shared" si="7"/>
        <v>5176944</v>
      </c>
      <c r="G34" s="13">
        <f t="shared" si="7"/>
        <v>5044058</v>
      </c>
      <c r="H34" s="13">
        <f t="shared" si="7"/>
        <v>5375820</v>
      </c>
      <c r="I34" s="13">
        <f t="shared" si="7"/>
        <v>5973377</v>
      </c>
      <c r="J34" s="10">
        <f t="shared" si="7"/>
        <v>5783938</v>
      </c>
      <c r="K34" s="10">
        <f t="shared" si="7"/>
        <v>5869733</v>
      </c>
      <c r="L34" s="10">
        <f t="shared" si="7"/>
        <v>6521933</v>
      </c>
      <c r="M34" s="10">
        <f>+M4+M5+M6+M9+M10+M11+M12+M13+M14+M15+M19</f>
        <v>6029085</v>
      </c>
      <c r="N34" s="10">
        <f>+N4+N5+N6+N9+N10+N11+N12+N13+N14+N15+N19</f>
        <v>6089092</v>
      </c>
      <c r="O34" s="10">
        <f>+O4+O5+O6+O9+O10+O11+O12+O13+O14+O15+O19</f>
        <v>6324096</v>
      </c>
      <c r="P34" s="10">
        <f>+P4+P5+P6+P9+P10+P11+P12+P13+P14+P15+P19</f>
        <v>5757449</v>
      </c>
      <c r="Q34" s="10">
        <f t="shared" ref="Q34:V34" si="8">SUM(Q4:Q15)+Q19</f>
        <v>5926970</v>
      </c>
      <c r="R34" s="10">
        <f t="shared" si="8"/>
        <v>5998529</v>
      </c>
      <c r="S34" s="10">
        <f t="shared" si="8"/>
        <v>6337498</v>
      </c>
      <c r="T34" s="10">
        <f t="shared" si="8"/>
        <v>6135663</v>
      </c>
      <c r="U34" s="10">
        <f t="shared" si="8"/>
        <v>6240116</v>
      </c>
      <c r="V34" s="10">
        <f t="shared" si="8"/>
        <v>6040054</v>
      </c>
      <c r="W34" s="10">
        <f>SUM(W4:W15)+W19</f>
        <v>6123347</v>
      </c>
      <c r="X34" s="10">
        <f>SUM(X4:X15)+X19</f>
        <v>7220365</v>
      </c>
      <c r="Y34" s="81">
        <f t="shared" ref="Y34:AB34" si="9">SUM(Y4:Y15)+Y19</f>
        <v>6059307</v>
      </c>
      <c r="Z34" s="81">
        <f t="shared" si="9"/>
        <v>6090632</v>
      </c>
      <c r="AA34" s="81">
        <f t="shared" si="9"/>
        <v>6220987</v>
      </c>
      <c r="AB34" s="81">
        <f t="shared" si="9"/>
        <v>6291768</v>
      </c>
      <c r="AC34" s="81">
        <f t="shared" ref="AC34:AD34" si="10">SUM(AC4:AC15)+AC19</f>
        <v>6364367</v>
      </c>
      <c r="AD34" s="81">
        <f t="shared" si="10"/>
        <v>6401580</v>
      </c>
      <c r="AE34" s="81">
        <f t="shared" ref="AE34" si="11">SUM(AE4:AE15)+AE19</f>
        <v>7422625</v>
      </c>
      <c r="AF34" s="81">
        <f t="shared" ref="AF34" si="12">SUM(AF4:AF15)+AF19</f>
        <v>7044262</v>
      </c>
    </row>
    <row r="35" spans="1:32" ht="15" customHeight="1" x14ac:dyDescent="0.15">
      <c r="A35" s="3" t="s">
        <v>172</v>
      </c>
      <c r="B35" s="13">
        <f t="shared" ref="B35:I35" si="13">SUM(B20:B30)</f>
        <v>0</v>
      </c>
      <c r="C35" s="13">
        <f t="shared" si="13"/>
        <v>0</v>
      </c>
      <c r="D35" s="13">
        <f t="shared" si="13"/>
        <v>1719028</v>
      </c>
      <c r="E35" s="13">
        <f t="shared" si="13"/>
        <v>2448186</v>
      </c>
      <c r="F35" s="13">
        <f t="shared" si="13"/>
        <v>3929436</v>
      </c>
      <c r="G35" s="13">
        <f t="shared" si="13"/>
        <v>2350553</v>
      </c>
      <c r="H35" s="13">
        <f t="shared" si="13"/>
        <v>2992476</v>
      </c>
      <c r="I35" s="13">
        <f t="shared" si="13"/>
        <v>6789361</v>
      </c>
      <c r="J35" s="10">
        <f t="shared" ref="J35:P35" si="14">SUM(J20:J30)</f>
        <v>3004849</v>
      </c>
      <c r="K35" s="10">
        <f t="shared" si="14"/>
        <v>4221887</v>
      </c>
      <c r="L35" s="10">
        <f t="shared" si="14"/>
        <v>3762132</v>
      </c>
      <c r="M35" s="10">
        <f t="shared" si="14"/>
        <v>2787281</v>
      </c>
      <c r="N35" s="10">
        <f t="shared" si="14"/>
        <v>3023578</v>
      </c>
      <c r="O35" s="10">
        <f t="shared" si="14"/>
        <v>2813862</v>
      </c>
      <c r="P35" s="10">
        <f t="shared" si="14"/>
        <v>3279277</v>
      </c>
      <c r="Q35" s="10">
        <f t="shared" ref="Q35:V35" si="15">SUM(Q20:Q30)</f>
        <v>3009330</v>
      </c>
      <c r="R35" s="10">
        <f t="shared" si="15"/>
        <v>2937110</v>
      </c>
      <c r="S35" s="10">
        <f t="shared" si="15"/>
        <v>3395881</v>
      </c>
      <c r="T35" s="10">
        <f t="shared" si="15"/>
        <v>3711659</v>
      </c>
      <c r="U35" s="10">
        <f t="shared" si="15"/>
        <v>2699184</v>
      </c>
      <c r="V35" s="10">
        <f t="shared" si="15"/>
        <v>3468293</v>
      </c>
      <c r="W35" s="10">
        <f>SUM(W20:W30)</f>
        <v>3018414</v>
      </c>
      <c r="X35" s="10">
        <f>SUM(X20:X30)</f>
        <v>4675342</v>
      </c>
      <c r="Y35" s="81">
        <f t="shared" ref="Y35:AB35" si="16">SUM(Y20:Y30)</f>
        <v>4404980</v>
      </c>
      <c r="Z35" s="81">
        <f t="shared" si="16"/>
        <v>5222378</v>
      </c>
      <c r="AA35" s="81">
        <f t="shared" si="16"/>
        <v>4355535</v>
      </c>
      <c r="AB35" s="81">
        <f t="shared" si="16"/>
        <v>3765439</v>
      </c>
      <c r="AC35" s="81">
        <f t="shared" ref="AC35:AD35" si="17">SUM(AC20:AC30)</f>
        <v>3433369</v>
      </c>
      <c r="AD35" s="81">
        <f t="shared" si="17"/>
        <v>4595425</v>
      </c>
      <c r="AE35" s="81">
        <f t="shared" ref="AE35" si="18">SUM(AE20:AE30)</f>
        <v>3650946</v>
      </c>
      <c r="AF35" s="81">
        <f t="shared" ref="AF35" si="19">SUM(AF20:AF30)</f>
        <v>4552318</v>
      </c>
    </row>
    <row r="36" spans="1:32" ht="15" customHeight="1" x14ac:dyDescent="0.15">
      <c r="A36" s="3" t="s">
        <v>12</v>
      </c>
      <c r="B36" s="13">
        <f t="shared" ref="B36:L36" si="20">+B4+B20+B21+B22+B25+B26+B27+B28+B29</f>
        <v>0</v>
      </c>
      <c r="C36" s="13">
        <f t="shared" si="20"/>
        <v>0</v>
      </c>
      <c r="D36" s="13">
        <f t="shared" si="20"/>
        <v>3714087</v>
      </c>
      <c r="E36" s="13">
        <f t="shared" si="20"/>
        <v>3961777</v>
      </c>
      <c r="F36" s="13">
        <f t="shared" si="20"/>
        <v>4308947</v>
      </c>
      <c r="G36" s="13">
        <f t="shared" si="20"/>
        <v>3806790</v>
      </c>
      <c r="H36" s="13">
        <f t="shared" si="20"/>
        <v>4017317</v>
      </c>
      <c r="I36" s="13">
        <f t="shared" si="20"/>
        <v>4694346</v>
      </c>
      <c r="J36" s="10">
        <f t="shared" si="20"/>
        <v>5060653</v>
      </c>
      <c r="K36" s="10">
        <f t="shared" si="20"/>
        <v>5353133</v>
      </c>
      <c r="L36" s="10">
        <f t="shared" si="20"/>
        <v>5487268</v>
      </c>
      <c r="M36" s="10">
        <f t="shared" ref="M36:R36" si="21">+M4+M20+M21+M22+M25+M26+M27+M28+M29</f>
        <v>5025351</v>
      </c>
      <c r="N36" s="10">
        <f t="shared" si="21"/>
        <v>5122440</v>
      </c>
      <c r="O36" s="10">
        <f t="shared" si="21"/>
        <v>5480824</v>
      </c>
      <c r="P36" s="10">
        <f t="shared" si="21"/>
        <v>5446269</v>
      </c>
      <c r="Q36" s="10">
        <f t="shared" si="21"/>
        <v>5563082</v>
      </c>
      <c r="R36" s="10">
        <f t="shared" si="21"/>
        <v>5736011</v>
      </c>
      <c r="S36" s="10">
        <f t="shared" ref="S36:X36" si="22">+S4+S20+S21+S22+S25+S26+S27+S28+S29</f>
        <v>6365025</v>
      </c>
      <c r="T36" s="10">
        <f t="shared" si="22"/>
        <v>7557548</v>
      </c>
      <c r="U36" s="10">
        <f t="shared" si="22"/>
        <v>6492409</v>
      </c>
      <c r="V36" s="10">
        <f t="shared" si="22"/>
        <v>6207140</v>
      </c>
      <c r="W36" s="10">
        <f t="shared" si="22"/>
        <v>5585590</v>
      </c>
      <c r="X36" s="10">
        <f t="shared" si="22"/>
        <v>6070729</v>
      </c>
      <c r="Y36" s="81">
        <f t="shared" ref="Y36:AB36" si="23">+Y4+Y20+Y21+Y22+Y25+Y26+Y27+Y28+Y29</f>
        <v>6288283</v>
      </c>
      <c r="Z36" s="81">
        <f t="shared" si="23"/>
        <v>6231295</v>
      </c>
      <c r="AA36" s="81">
        <f t="shared" si="23"/>
        <v>6589876</v>
      </c>
      <c r="AB36" s="81">
        <f t="shared" si="23"/>
        <v>5672203</v>
      </c>
      <c r="AC36" s="81">
        <f t="shared" ref="AC36:AD36" si="24">+AC4+AC20+AC21+AC22+AC25+AC26+AC27+AC28+AC29</f>
        <v>5547181</v>
      </c>
      <c r="AD36" s="81">
        <f t="shared" si="24"/>
        <v>6305636</v>
      </c>
      <c r="AE36" s="81">
        <f t="shared" ref="AE36" si="25">+AE4+AE20+AE21+AE22+AE25+AE26+AE27+AE28+AE29</f>
        <v>5791402</v>
      </c>
      <c r="AF36" s="81">
        <f t="shared" ref="AF36" si="26">+AF4+AF20+AF21+AF22+AF25+AF26+AF27+AF28+AF29</f>
        <v>6333659</v>
      </c>
    </row>
    <row r="37" spans="1:32" ht="15" customHeight="1" x14ac:dyDescent="0.15">
      <c r="A37" s="3" t="s">
        <v>11</v>
      </c>
      <c r="B37" s="10">
        <f t="shared" ref="B37:K37" si="27">SUM(B5:B19)-B16-B17+B23+B24+B30</f>
        <v>0</v>
      </c>
      <c r="C37" s="10">
        <f t="shared" si="27"/>
        <v>0</v>
      </c>
      <c r="D37" s="10">
        <f t="shared" si="27"/>
        <v>2924769</v>
      </c>
      <c r="E37" s="10">
        <f t="shared" si="27"/>
        <v>3434381</v>
      </c>
      <c r="F37" s="10">
        <f t="shared" si="27"/>
        <v>4797433</v>
      </c>
      <c r="G37" s="10">
        <f t="shared" si="27"/>
        <v>3587821</v>
      </c>
      <c r="H37" s="10">
        <f t="shared" si="27"/>
        <v>4350979</v>
      </c>
      <c r="I37" s="10">
        <f t="shared" si="27"/>
        <v>8068392</v>
      </c>
      <c r="J37" s="10">
        <f t="shared" si="27"/>
        <v>3728134</v>
      </c>
      <c r="K37" s="10">
        <f t="shared" si="27"/>
        <v>4738487</v>
      </c>
      <c r="L37" s="10">
        <f t="shared" ref="L37:Q37" si="28">SUM(L5:L19)-L16-L17+L23+L24+L30</f>
        <v>4796797</v>
      </c>
      <c r="M37" s="10">
        <f t="shared" si="28"/>
        <v>3791015</v>
      </c>
      <c r="N37" s="10">
        <f t="shared" si="28"/>
        <v>3990230</v>
      </c>
      <c r="O37" s="10">
        <f t="shared" si="28"/>
        <v>3657134</v>
      </c>
      <c r="P37" s="10">
        <f t="shared" si="28"/>
        <v>3590457</v>
      </c>
      <c r="Q37" s="10">
        <f t="shared" si="28"/>
        <v>3373218</v>
      </c>
      <c r="R37" s="10">
        <f t="shared" ref="R37:X37" si="29">SUM(R5:R19)-R16-R17+R23+R24+R30</f>
        <v>3199628</v>
      </c>
      <c r="S37" s="10">
        <f t="shared" si="29"/>
        <v>3368354</v>
      </c>
      <c r="T37" s="10">
        <f t="shared" si="29"/>
        <v>2289774</v>
      </c>
      <c r="U37" s="10">
        <f t="shared" si="29"/>
        <v>2446891</v>
      </c>
      <c r="V37" s="10">
        <f t="shared" si="29"/>
        <v>3301207</v>
      </c>
      <c r="W37" s="10">
        <f t="shared" si="29"/>
        <v>3556171</v>
      </c>
      <c r="X37" s="10">
        <f t="shared" si="29"/>
        <v>6813003</v>
      </c>
      <c r="Y37" s="81">
        <f t="shared" ref="Y37:AB37" si="30">SUM(Y5:Y19)-Y16-Y17+Y23+Y24+Y30</f>
        <v>4330630</v>
      </c>
      <c r="Z37" s="81">
        <f t="shared" si="30"/>
        <v>5088022</v>
      </c>
      <c r="AA37" s="81">
        <f t="shared" si="30"/>
        <v>3986646</v>
      </c>
      <c r="AB37" s="81">
        <f t="shared" si="30"/>
        <v>4385004</v>
      </c>
      <c r="AC37" s="81">
        <f t="shared" ref="AC37:AD37" si="31">SUM(AC5:AC19)-AC16-AC17+AC23+AC24+AC30</f>
        <v>4250555</v>
      </c>
      <c r="AD37" s="81">
        <f t="shared" si="31"/>
        <v>4775388</v>
      </c>
      <c r="AE37" s="81">
        <f t="shared" ref="AE37" si="32">SUM(AE5:AE19)-AE16-AE17+AE23+AE24+AE30</f>
        <v>6318719</v>
      </c>
      <c r="AF37" s="81">
        <f t="shared" ref="AF37" si="33">SUM(AF5:AF19)-AF16-AF17+AF23+AF24+AF30</f>
        <v>5723928</v>
      </c>
    </row>
    <row r="38" spans="1:32" ht="15" customHeight="1" x14ac:dyDescent="0.2">
      <c r="A38" s="26" t="s">
        <v>96</v>
      </c>
      <c r="K38" s="68" t="str">
        <f>財政指標!$L$1</f>
        <v>高根沢町</v>
      </c>
      <c r="L38" s="64"/>
      <c r="M38" s="68"/>
      <c r="P38" s="68"/>
      <c r="Q38" s="68"/>
      <c r="R38" s="68"/>
      <c r="S38" s="68"/>
      <c r="T38" s="68"/>
      <c r="U38" s="68" t="str">
        <f>財政指標!$L$1</f>
        <v>高根沢町</v>
      </c>
      <c r="V38" s="64"/>
      <c r="W38" s="68"/>
      <c r="X38" s="68"/>
      <c r="Y38" s="68"/>
      <c r="Z38" s="68"/>
      <c r="AA38" s="68"/>
      <c r="AB38" s="68"/>
      <c r="AC38" s="68"/>
      <c r="AE38" s="68" t="str">
        <f>財政指標!$L$1</f>
        <v>高根沢町</v>
      </c>
      <c r="AF38" s="64"/>
    </row>
    <row r="39" spans="1:32" ht="15" customHeight="1" x14ac:dyDescent="0.15">
      <c r="K39" s="16"/>
      <c r="L39" s="16" t="s">
        <v>227</v>
      </c>
      <c r="N39" s="64"/>
      <c r="U39" s="16"/>
      <c r="V39" s="16" t="s">
        <v>227</v>
      </c>
      <c r="AE39" s="16"/>
      <c r="AF39" s="16" t="s">
        <v>227</v>
      </c>
    </row>
    <row r="40" spans="1:32" s="76" customFormat="1" ht="15" customHeight="1" x14ac:dyDescent="0.2">
      <c r="A40" s="46"/>
      <c r="B40" s="46" t="s">
        <v>10</v>
      </c>
      <c r="C40" s="46" t="s">
        <v>9</v>
      </c>
      <c r="D40" s="46" t="s">
        <v>8</v>
      </c>
      <c r="E40" s="46" t="s">
        <v>7</v>
      </c>
      <c r="F40" s="46" t="s">
        <v>6</v>
      </c>
      <c r="G40" s="46" t="s">
        <v>5</v>
      </c>
      <c r="H40" s="46" t="s">
        <v>4</v>
      </c>
      <c r="I40" s="46" t="s">
        <v>3</v>
      </c>
      <c r="J40" s="47" t="s">
        <v>165</v>
      </c>
      <c r="K40" s="47" t="s">
        <v>166</v>
      </c>
      <c r="L40" s="46" t="s">
        <v>168</v>
      </c>
      <c r="M40" s="46" t="s">
        <v>174</v>
      </c>
      <c r="N40" s="46" t="s">
        <v>182</v>
      </c>
      <c r="O40" s="46" t="s">
        <v>184</v>
      </c>
      <c r="P40" s="46" t="s">
        <v>185</v>
      </c>
      <c r="Q40" s="46" t="s">
        <v>188</v>
      </c>
      <c r="R40" s="46" t="s">
        <v>194</v>
      </c>
      <c r="S40" s="46" t="s">
        <v>195</v>
      </c>
      <c r="T40" s="46" t="s">
        <v>203</v>
      </c>
      <c r="U40" s="46" t="s">
        <v>204</v>
      </c>
      <c r="V40" s="46" t="s">
        <v>205</v>
      </c>
      <c r="W40" s="46" t="s">
        <v>206</v>
      </c>
      <c r="X40" s="46" t="s">
        <v>207</v>
      </c>
      <c r="Y40" s="46" t="s">
        <v>214</v>
      </c>
      <c r="Z40" s="46" t="s">
        <v>215</v>
      </c>
      <c r="AA40" s="46" t="s">
        <v>216</v>
      </c>
      <c r="AB40" s="46" t="s">
        <v>217</v>
      </c>
      <c r="AC40" s="46" t="s">
        <v>218</v>
      </c>
      <c r="AD40" s="46" t="s">
        <v>222</v>
      </c>
      <c r="AE40" s="46" t="str">
        <f>AE3</f>
        <v>１８(H30)</v>
      </c>
      <c r="AF40" s="46" t="str">
        <f>AF3</f>
        <v>１９(R1)</v>
      </c>
    </row>
    <row r="41" spans="1:32" ht="15" customHeight="1" x14ac:dyDescent="0.15">
      <c r="A41" s="3" t="s">
        <v>115</v>
      </c>
      <c r="B41" s="24" t="e">
        <f>+B4/$B$33*100</f>
        <v>#DIV/0!</v>
      </c>
      <c r="C41" s="24" t="e">
        <f t="shared" ref="C41:D43" si="34">+C4/C$33*100</f>
        <v>#DIV/0!</v>
      </c>
      <c r="D41" s="24">
        <f t="shared" si="34"/>
        <v>42.672653240257056</v>
      </c>
      <c r="E41" s="24">
        <f t="shared" ref="E41:L41" si="35">+E4/E$33*100</f>
        <v>39.345738692980866</v>
      </c>
      <c r="F41" s="24">
        <f t="shared" si="35"/>
        <v>32.612673751809176</v>
      </c>
      <c r="G41" s="24">
        <f t="shared" si="35"/>
        <v>39.969472363049249</v>
      </c>
      <c r="H41" s="24">
        <f t="shared" si="35"/>
        <v>36.580434057303904</v>
      </c>
      <c r="I41" s="24">
        <f t="shared" si="35"/>
        <v>24.326943011758136</v>
      </c>
      <c r="J41" s="24">
        <f t="shared" si="35"/>
        <v>40.49604342442251</v>
      </c>
      <c r="K41" s="24">
        <f t="shared" si="35"/>
        <v>35.548564056117847</v>
      </c>
      <c r="L41" s="24">
        <f t="shared" si="35"/>
        <v>40.045108621931114</v>
      </c>
      <c r="M41" s="24">
        <f t="shared" ref="M41:X41" si="36">+M4/M$33*100</f>
        <v>42.470162876631932</v>
      </c>
      <c r="N41" s="24">
        <f t="shared" si="36"/>
        <v>40.945825976360382</v>
      </c>
      <c r="O41" s="24">
        <f t="shared" si="36"/>
        <v>47.089437268151158</v>
      </c>
      <c r="P41" s="24">
        <f t="shared" si="36"/>
        <v>46.103666305695228</v>
      </c>
      <c r="Q41" s="24">
        <f t="shared" si="36"/>
        <v>48.64593847565547</v>
      </c>
      <c r="R41" s="24">
        <f t="shared" si="36"/>
        <v>50.526996446476858</v>
      </c>
      <c r="S41" s="24">
        <f t="shared" si="36"/>
        <v>49.152262539042198</v>
      </c>
      <c r="T41" s="24">
        <f t="shared" si="36"/>
        <v>53.787181936368079</v>
      </c>
      <c r="U41" s="24">
        <f t="shared" si="36"/>
        <v>58.088508048728649</v>
      </c>
      <c r="V41" s="24">
        <f t="shared" si="36"/>
        <v>50.107689591050899</v>
      </c>
      <c r="W41" s="24">
        <f t="shared" si="36"/>
        <v>48.120630149924068</v>
      </c>
      <c r="X41" s="24">
        <f t="shared" si="36"/>
        <v>34.724443028060456</v>
      </c>
      <c r="Y41" s="24">
        <f t="shared" ref="Y41:AB41" si="37">+Y4/Y$33*100</f>
        <v>38.742190461710386</v>
      </c>
      <c r="Z41" s="24">
        <f t="shared" si="37"/>
        <v>37.521022256676162</v>
      </c>
      <c r="AA41" s="24">
        <f t="shared" si="37"/>
        <v>41.765988857206551</v>
      </c>
      <c r="AB41" s="24">
        <f t="shared" si="37"/>
        <v>41.727708299133148</v>
      </c>
      <c r="AC41" s="24">
        <f t="shared" ref="AC41:AD41" si="38">+AC4/AC$33*100</f>
        <v>44.261164007685039</v>
      </c>
      <c r="AD41" s="24">
        <f t="shared" si="38"/>
        <v>39.615649897403884</v>
      </c>
      <c r="AE41" s="24">
        <f t="shared" ref="AE41" si="39">+AE4/AE$33*100</f>
        <v>39.298154136547282</v>
      </c>
      <c r="AF41" s="24">
        <f t="shared" ref="AF41" si="40">+AF4/AF$33*100</f>
        <v>38.755003630380678</v>
      </c>
    </row>
    <row r="42" spans="1:32" ht="15" customHeight="1" x14ac:dyDescent="0.15">
      <c r="A42" s="3" t="s">
        <v>116</v>
      </c>
      <c r="B42" s="24" t="e">
        <f>+B5/$B$33*100</f>
        <v>#DIV/0!</v>
      </c>
      <c r="C42" s="24" t="e">
        <f t="shared" si="34"/>
        <v>#DIV/0!</v>
      </c>
      <c r="D42" s="24">
        <f t="shared" si="34"/>
        <v>3.1629545813314826</v>
      </c>
      <c r="E42" s="24">
        <f t="shared" ref="E42:L42" si="41">+E5/E$33*100</f>
        <v>3.0861833941351713</v>
      </c>
      <c r="F42" s="24">
        <f t="shared" si="41"/>
        <v>2.682536858773739</v>
      </c>
      <c r="G42" s="24">
        <f t="shared" si="41"/>
        <v>3.3700893799552136</v>
      </c>
      <c r="H42" s="24">
        <f t="shared" si="41"/>
        <v>3.0690118991966822</v>
      </c>
      <c r="I42" s="24">
        <f t="shared" si="41"/>
        <v>2.0845291974182967</v>
      </c>
      <c r="J42" s="24">
        <f t="shared" si="41"/>
        <v>2.2674004956542921</v>
      </c>
      <c r="K42" s="24">
        <f t="shared" si="41"/>
        <v>1.6125458548776113</v>
      </c>
      <c r="L42" s="24">
        <f t="shared" si="41"/>
        <v>1.6248730438790497</v>
      </c>
      <c r="M42" s="24">
        <f t="shared" ref="M42:X42" si="42">+M5/M$33*100</f>
        <v>1.9364441086043842</v>
      </c>
      <c r="N42" s="24">
        <f t="shared" si="42"/>
        <v>1.8724588951426968</v>
      </c>
      <c r="O42" s="24">
        <f t="shared" si="42"/>
        <v>1.8839548179144616</v>
      </c>
      <c r="P42" s="24">
        <f t="shared" si="42"/>
        <v>2.0040333191467794</v>
      </c>
      <c r="Q42" s="24">
        <f t="shared" si="42"/>
        <v>2.7199735908597518</v>
      </c>
      <c r="R42" s="24">
        <f t="shared" si="42"/>
        <v>3.3028639585820327</v>
      </c>
      <c r="S42" s="24">
        <f t="shared" si="42"/>
        <v>4.3610137856544986</v>
      </c>
      <c r="T42" s="24">
        <f t="shared" si="42"/>
        <v>1.8789778581425487</v>
      </c>
      <c r="U42" s="24">
        <f t="shared" si="42"/>
        <v>1.9919456780732272</v>
      </c>
      <c r="V42" s="24">
        <f t="shared" si="42"/>
        <v>1.7518923110399736</v>
      </c>
      <c r="W42" s="24">
        <f t="shared" si="42"/>
        <v>1.7641021243062469</v>
      </c>
      <c r="X42" s="24">
        <f t="shared" si="42"/>
        <v>1.3242004027167111</v>
      </c>
      <c r="Y42" s="24">
        <f t="shared" ref="Y42:AB42" si="43">+Y5/Y$33*100</f>
        <v>1.4059151856213423</v>
      </c>
      <c r="Z42" s="24">
        <f t="shared" si="43"/>
        <v>1.2357453940198055</v>
      </c>
      <c r="AA42" s="24">
        <f t="shared" si="43"/>
        <v>1.256944390604019</v>
      </c>
      <c r="AB42" s="24">
        <f t="shared" si="43"/>
        <v>1.383286632163383</v>
      </c>
      <c r="AC42" s="24">
        <f t="shared" ref="AC42:AD42" si="44">+AC5/AC$33*100</f>
        <v>1.4031813063752687</v>
      </c>
      <c r="AD42" s="24">
        <f t="shared" si="44"/>
        <v>1.2451117372411853</v>
      </c>
      <c r="AE42" s="24">
        <f t="shared" ref="AE42" si="45">+AE5/AE$33*100</f>
        <v>1.2459214827809384</v>
      </c>
      <c r="AF42" s="24">
        <f t="shared" ref="AF42" si="46">+AF5/AF$33*100</f>
        <v>1.1993536025276417</v>
      </c>
    </row>
    <row r="43" spans="1:32" ht="15" customHeight="1" x14ac:dyDescent="0.15">
      <c r="A43" s="3" t="s">
        <v>189</v>
      </c>
      <c r="B43" s="24" t="e">
        <f>+B6/$B$33*100</f>
        <v>#DIV/0!</v>
      </c>
      <c r="C43" s="24" t="e">
        <f t="shared" si="34"/>
        <v>#DIV/0!</v>
      </c>
      <c r="D43" s="24">
        <f t="shared" si="34"/>
        <v>1.6609789397450405</v>
      </c>
      <c r="E43" s="24">
        <f t="shared" ref="E43:L43" si="47">+E6/E$33*100</f>
        <v>1.0793712086734761</v>
      </c>
      <c r="F43" s="24">
        <f t="shared" si="47"/>
        <v>0.92315497486377684</v>
      </c>
      <c r="G43" s="24">
        <f t="shared" si="47"/>
        <v>1.4821198843319818</v>
      </c>
      <c r="H43" s="24">
        <f t="shared" si="47"/>
        <v>0.94099204903841838</v>
      </c>
      <c r="I43" s="24">
        <f t="shared" si="47"/>
        <v>0.35478280600918083</v>
      </c>
      <c r="J43" s="24">
        <f t="shared" si="47"/>
        <v>0.42247013154375002</v>
      </c>
      <c r="K43" s="24">
        <f t="shared" si="47"/>
        <v>0.30563972880469142</v>
      </c>
      <c r="L43" s="24">
        <f t="shared" si="47"/>
        <v>0.29394018804820854</v>
      </c>
      <c r="M43" s="24">
        <f t="shared" ref="M43:X43" si="48">+M6/M$33*100</f>
        <v>1.5086034313911196</v>
      </c>
      <c r="N43" s="24">
        <f t="shared" si="48"/>
        <v>1.5019088807122392</v>
      </c>
      <c r="O43" s="24">
        <f t="shared" si="48"/>
        <v>0.48708912866528825</v>
      </c>
      <c r="P43" s="24">
        <f t="shared" si="48"/>
        <v>0.34835625203198595</v>
      </c>
      <c r="Q43" s="24">
        <f t="shared" si="48"/>
        <v>0.35961191992211544</v>
      </c>
      <c r="R43" s="24">
        <f t="shared" si="48"/>
        <v>0.21160210254689119</v>
      </c>
      <c r="S43" s="24">
        <f t="shared" si="48"/>
        <v>0.13694113832411128</v>
      </c>
      <c r="T43" s="24">
        <f t="shared" si="48"/>
        <v>0.18640600967450846</v>
      </c>
      <c r="U43" s="24">
        <f t="shared" si="48"/>
        <v>0.21115747318022665</v>
      </c>
      <c r="V43" s="24">
        <f t="shared" si="48"/>
        <v>0.16290949415287431</v>
      </c>
      <c r="W43" s="24">
        <f t="shared" si="48"/>
        <v>0.14619721517550066</v>
      </c>
      <c r="X43" s="24">
        <f t="shared" si="48"/>
        <v>8.733402730917969E-2</v>
      </c>
      <c r="Y43" s="24">
        <f t="shared" ref="Y43:AB43" si="49">+Y6/Y$33*100</f>
        <v>8.6150160063461559E-2</v>
      </c>
      <c r="Z43" s="24">
        <f t="shared" si="49"/>
        <v>7.2845334707562354E-2</v>
      </c>
      <c r="AA43" s="24">
        <f t="shared" si="49"/>
        <v>6.900188927891418E-2</v>
      </c>
      <c r="AB43" s="24">
        <f t="shared" si="49"/>
        <v>6.0344785585103297E-2</v>
      </c>
      <c r="AC43" s="24">
        <f t="shared" ref="AC43:AD43" si="50">+AC6/AC$33*100</f>
        <v>3.6283892523742221E-2</v>
      </c>
      <c r="AD43" s="24">
        <f t="shared" si="50"/>
        <v>6.0971146234815754E-2</v>
      </c>
      <c r="AE43" s="24">
        <f t="shared" ref="AE43" si="51">+AE6/AE$33*100</f>
        <v>6.5407988082615817E-2</v>
      </c>
      <c r="AF43" s="24">
        <f t="shared" ref="AF43" si="52">+AF6/AF$33*100</f>
        <v>2.508498195157538E-2</v>
      </c>
    </row>
    <row r="44" spans="1:32" ht="15" customHeight="1" x14ac:dyDescent="0.15">
      <c r="A44" s="3" t="s">
        <v>190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>
        <f t="shared" ref="Q44:X54" si="53">+Q7/Q$33*100</f>
        <v>5.5817284558486183E-2</v>
      </c>
      <c r="R44" s="24">
        <f t="shared" si="53"/>
        <v>0.10021667168962399</v>
      </c>
      <c r="S44" s="24">
        <f t="shared" si="53"/>
        <v>0.14769793717063726</v>
      </c>
      <c r="T44" s="24">
        <f t="shared" si="53"/>
        <v>0.16478591844564441</v>
      </c>
      <c r="U44" s="24">
        <f t="shared" si="53"/>
        <v>6.692917789983556E-2</v>
      </c>
      <c r="V44" s="24">
        <f t="shared" si="53"/>
        <v>4.9903521611064469E-2</v>
      </c>
      <c r="W44" s="24">
        <f t="shared" si="53"/>
        <v>6.6398585567922844E-2</v>
      </c>
      <c r="X44" s="24">
        <f t="shared" si="53"/>
        <v>5.8096588962724113E-2</v>
      </c>
      <c r="Y44" s="24">
        <f t="shared" ref="Y44:AB44" si="54">+Y7/Y$33*100</f>
        <v>7.5657328588178058E-2</v>
      </c>
      <c r="Z44" s="24">
        <f t="shared" si="54"/>
        <v>0.13984783890405825</v>
      </c>
      <c r="AA44" s="24">
        <f t="shared" si="54"/>
        <v>0.28792073613613245</v>
      </c>
      <c r="AB44" s="24">
        <f t="shared" si="54"/>
        <v>0.23616894829747462</v>
      </c>
      <c r="AC44" s="24">
        <f t="shared" ref="AC44:AD44" si="55">+AC7/AC$33*100</f>
        <v>0.13938934464043529</v>
      </c>
      <c r="AD44" s="24">
        <f t="shared" si="55"/>
        <v>0.18602337636474658</v>
      </c>
      <c r="AE44" s="24">
        <f t="shared" ref="AE44" si="56">+AE7/AE$33*100</f>
        <v>0.13872670342746707</v>
      </c>
      <c r="AF44" s="24">
        <f t="shared" ref="AF44" si="57">+AF7/AF$33*100</f>
        <v>0.15724463591852081</v>
      </c>
    </row>
    <row r="45" spans="1:32" ht="15" customHeight="1" x14ac:dyDescent="0.15">
      <c r="A45" s="3" t="s">
        <v>191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>
        <f t="shared" si="53"/>
        <v>6.5866186229199999E-2</v>
      </c>
      <c r="R45" s="24">
        <f t="shared" si="53"/>
        <v>0.14916672439430465</v>
      </c>
      <c r="S45" s="24">
        <f t="shared" si="53"/>
        <v>0.10913989889841955</v>
      </c>
      <c r="T45" s="24">
        <f t="shared" si="53"/>
        <v>9.6137812899791439E-2</v>
      </c>
      <c r="U45" s="24">
        <f t="shared" si="53"/>
        <v>3.9399058091796897E-2</v>
      </c>
      <c r="V45" s="24">
        <f t="shared" si="53"/>
        <v>2.9531947035588833E-2</v>
      </c>
      <c r="W45" s="24">
        <f t="shared" si="53"/>
        <v>2.5728084556137485E-2</v>
      </c>
      <c r="X45" s="24">
        <f t="shared" si="53"/>
        <v>1.4980194115406508E-2</v>
      </c>
      <c r="Y45" s="24">
        <f t="shared" ref="Y45:AB45" si="58">+Y8/Y$33*100</f>
        <v>2.1893512668373871E-2</v>
      </c>
      <c r="Z45" s="24">
        <f t="shared" si="58"/>
        <v>0.22452910410226809</v>
      </c>
      <c r="AA45" s="24">
        <f t="shared" si="58"/>
        <v>0.15719723364637261</v>
      </c>
      <c r="AB45" s="24">
        <f t="shared" si="58"/>
        <v>0.20365495112112139</v>
      </c>
      <c r="AC45" s="24">
        <f t="shared" ref="AC45:AD45" si="59">+AC8/AC$33*100</f>
        <v>8.0681904472625104E-2</v>
      </c>
      <c r="AD45" s="24">
        <f t="shared" si="59"/>
        <v>0.19766290912843998</v>
      </c>
      <c r="AE45" s="24">
        <f t="shared" ref="AE45" si="60">+AE8/AE$33*100</f>
        <v>0.124332069573582</v>
      </c>
      <c r="AF45" s="24">
        <f t="shared" ref="AF45" si="61">+AF8/AF$33*100</f>
        <v>0.10882518811580655</v>
      </c>
    </row>
    <row r="46" spans="1:32" ht="15" customHeight="1" x14ac:dyDescent="0.15">
      <c r="A46" s="3" t="s">
        <v>117</v>
      </c>
      <c r="B46" s="24" t="e">
        <f t="shared" ref="B46:B54" si="62">+B9/$B$33*100</f>
        <v>#DIV/0!</v>
      </c>
      <c r="C46" s="24" t="e">
        <f t="shared" ref="C46:D54" si="63">+C9/C$33*100</f>
        <v>#DIV/0!</v>
      </c>
      <c r="D46" s="24">
        <f t="shared" si="63"/>
        <v>0</v>
      </c>
      <c r="E46" s="24">
        <f t="shared" ref="E46:L46" si="64">+E9/E$33*100</f>
        <v>0</v>
      </c>
      <c r="F46" s="24">
        <f t="shared" si="64"/>
        <v>0</v>
      </c>
      <c r="G46" s="24">
        <f t="shared" si="64"/>
        <v>0</v>
      </c>
      <c r="H46" s="24">
        <f t="shared" si="64"/>
        <v>0</v>
      </c>
      <c r="I46" s="24">
        <f t="shared" si="64"/>
        <v>0</v>
      </c>
      <c r="J46" s="24">
        <f t="shared" si="64"/>
        <v>0.55162333550693621</v>
      </c>
      <c r="K46" s="24">
        <f t="shared" si="64"/>
        <v>2.2360730982736174</v>
      </c>
      <c r="L46" s="24">
        <f t="shared" si="64"/>
        <v>2.0818032558137274</v>
      </c>
      <c r="M46" s="24">
        <f t="shared" ref="M46:P54" si="65">+M9/M$33*100</f>
        <v>2.5042857794243112</v>
      </c>
      <c r="N46" s="24">
        <f t="shared" si="65"/>
        <v>2.3975629535580678</v>
      </c>
      <c r="O46" s="24">
        <f t="shared" si="65"/>
        <v>2.1984561539897642</v>
      </c>
      <c r="P46" s="24">
        <f t="shared" si="65"/>
        <v>2.6509932911543408</v>
      </c>
      <c r="Q46" s="24">
        <f t="shared" si="53"/>
        <v>2.9584727459910702</v>
      </c>
      <c r="R46" s="24">
        <f t="shared" si="53"/>
        <v>2.7326305371110005</v>
      </c>
      <c r="S46" s="24">
        <f t="shared" si="53"/>
        <v>2.6253061757895177</v>
      </c>
      <c r="T46" s="24">
        <f t="shared" si="53"/>
        <v>2.6023217276737776</v>
      </c>
      <c r="U46" s="24">
        <f t="shared" si="53"/>
        <v>2.7465125904712897</v>
      </c>
      <c r="V46" s="24">
        <f t="shared" si="53"/>
        <v>2.7359539991546376</v>
      </c>
      <c r="W46" s="24">
        <f t="shared" si="53"/>
        <v>2.840765581161004</v>
      </c>
      <c r="X46" s="24">
        <f t="shared" si="53"/>
        <v>2.1743894667210615</v>
      </c>
      <c r="Y46" s="24">
        <f t="shared" ref="Y46:AB46" si="66">+Y9/Y$33*100</f>
        <v>2.4659778540095467</v>
      </c>
      <c r="Z46" s="24">
        <f t="shared" si="66"/>
        <v>2.2615289830027554</v>
      </c>
      <c r="AA46" s="24">
        <f t="shared" si="66"/>
        <v>3.0130226174540176</v>
      </c>
      <c r="AB46" s="24">
        <f t="shared" si="66"/>
        <v>5.4241699509615344</v>
      </c>
      <c r="AC46" s="24">
        <f t="shared" ref="AC46:AD46" si="67">+AC9/AC$33*100</f>
        <v>4.9990630488512853</v>
      </c>
      <c r="AD46" s="24">
        <f t="shared" si="67"/>
        <v>4.694714606386011</v>
      </c>
      <c r="AE46" s="24">
        <f t="shared" ref="AE46" si="68">+AE9/AE$33*100</f>
        <v>4.8196647675803952</v>
      </c>
      <c r="AF46" s="24">
        <f t="shared" ref="AF46" si="69">+AF9/AF$33*100</f>
        <v>4.3531023801845032</v>
      </c>
    </row>
    <row r="47" spans="1:32" ht="15" customHeight="1" x14ac:dyDescent="0.15">
      <c r="A47" s="3" t="s">
        <v>118</v>
      </c>
      <c r="B47" s="24" t="e">
        <f t="shared" si="62"/>
        <v>#DIV/0!</v>
      </c>
      <c r="C47" s="24" t="e">
        <f t="shared" si="63"/>
        <v>#DIV/0!</v>
      </c>
      <c r="D47" s="24">
        <f t="shared" si="63"/>
        <v>0.31291535770620721</v>
      </c>
      <c r="E47" s="24">
        <f t="shared" ref="E47:L47" si="70">+E10/E$33*100</f>
        <v>0.33589060698811463</v>
      </c>
      <c r="F47" s="24">
        <f t="shared" si="70"/>
        <v>0.29547416207098759</v>
      </c>
      <c r="G47" s="24">
        <f t="shared" si="70"/>
        <v>0.29467405384813344</v>
      </c>
      <c r="H47" s="24">
        <f t="shared" si="70"/>
        <v>0.30909518496955657</v>
      </c>
      <c r="I47" s="24">
        <f t="shared" si="70"/>
        <v>0.34364883146547393</v>
      </c>
      <c r="J47" s="24">
        <f t="shared" si="70"/>
        <v>0.50005763025090944</v>
      </c>
      <c r="K47" s="24">
        <f t="shared" si="70"/>
        <v>0.38886719872527897</v>
      </c>
      <c r="L47" s="24">
        <f t="shared" si="70"/>
        <v>0.37016491047071365</v>
      </c>
      <c r="M47" s="24">
        <f t="shared" si="65"/>
        <v>0.38646308467683849</v>
      </c>
      <c r="N47" s="24">
        <f t="shared" si="65"/>
        <v>0.41268914599124074</v>
      </c>
      <c r="O47" s="24">
        <f t="shared" si="65"/>
        <v>0.37030154877052401</v>
      </c>
      <c r="P47" s="24">
        <f t="shared" si="65"/>
        <v>0.36327315888519801</v>
      </c>
      <c r="Q47" s="24">
        <f t="shared" si="53"/>
        <v>0.30879670557165717</v>
      </c>
      <c r="R47" s="24">
        <f t="shared" si="53"/>
        <v>0.35388627494911107</v>
      </c>
      <c r="S47" s="24">
        <f t="shared" si="53"/>
        <v>0.32578614271570028</v>
      </c>
      <c r="T47" s="24">
        <f t="shared" si="53"/>
        <v>0.36958271497570611</v>
      </c>
      <c r="U47" s="24">
        <f t="shared" si="53"/>
        <v>0.4017876120054143</v>
      </c>
      <c r="V47" s="24">
        <f t="shared" si="53"/>
        <v>0.39390653286002286</v>
      </c>
      <c r="W47" s="24">
        <f t="shared" si="53"/>
        <v>0.3664939391874279</v>
      </c>
      <c r="X47" s="24">
        <f t="shared" si="53"/>
        <v>0.25592425906253408</v>
      </c>
      <c r="Y47" s="24">
        <f t="shared" ref="Y47:AB47" si="71">+Y10/Y$33*100</f>
        <v>0.28208324179182009</v>
      </c>
      <c r="Z47" s="24">
        <f t="shared" si="71"/>
        <v>0.26322791193501993</v>
      </c>
      <c r="AA47" s="24">
        <f t="shared" si="71"/>
        <v>0.27872111455920956</v>
      </c>
      <c r="AB47" s="24">
        <f t="shared" si="71"/>
        <v>0.2799783279791298</v>
      </c>
      <c r="AC47" s="24">
        <f t="shared" ref="AC47:AD47" si="72">+AC10/AC$33*100</f>
        <v>0.30191668769193208</v>
      </c>
      <c r="AD47" s="24">
        <f t="shared" si="72"/>
        <v>0.27479300045785193</v>
      </c>
      <c r="AE47" s="24">
        <f t="shared" ref="AE47" si="73">+AE10/AE$33*100</f>
        <v>0.25902213477477143</v>
      </c>
      <c r="AF47" s="24">
        <f t="shared" ref="AF47" si="74">+AF10/AF$33*100</f>
        <v>0.23274965550188076</v>
      </c>
    </row>
    <row r="48" spans="1:32" ht="15" customHeight="1" x14ac:dyDescent="0.15">
      <c r="A48" s="3" t="s">
        <v>119</v>
      </c>
      <c r="B48" s="24" t="e">
        <f t="shared" si="62"/>
        <v>#DIV/0!</v>
      </c>
      <c r="C48" s="24" t="e">
        <f t="shared" si="63"/>
        <v>#DIV/0!</v>
      </c>
      <c r="D48" s="24">
        <f t="shared" si="63"/>
        <v>0</v>
      </c>
      <c r="E48" s="24">
        <f t="shared" ref="E48:L48" si="75">+E11/E$33*100</f>
        <v>0</v>
      </c>
      <c r="F48" s="24">
        <f t="shared" si="75"/>
        <v>0</v>
      </c>
      <c r="G48" s="24">
        <f t="shared" si="75"/>
        <v>0</v>
      </c>
      <c r="H48" s="24">
        <f t="shared" si="75"/>
        <v>0</v>
      </c>
      <c r="I48" s="24">
        <f t="shared" si="75"/>
        <v>0</v>
      </c>
      <c r="J48" s="24">
        <f t="shared" si="75"/>
        <v>0</v>
      </c>
      <c r="K48" s="24">
        <f t="shared" si="75"/>
        <v>1.9124778776846534E-3</v>
      </c>
      <c r="L48" s="24">
        <f t="shared" si="75"/>
        <v>0</v>
      </c>
      <c r="M48" s="24">
        <f t="shared" si="65"/>
        <v>3.4367901695551203E-3</v>
      </c>
      <c r="N48" s="24">
        <f t="shared" si="65"/>
        <v>0</v>
      </c>
      <c r="O48" s="24">
        <f t="shared" si="65"/>
        <v>0</v>
      </c>
      <c r="P48" s="24">
        <f t="shared" si="65"/>
        <v>0</v>
      </c>
      <c r="Q48" s="24">
        <f t="shared" si="53"/>
        <v>0</v>
      </c>
      <c r="R48" s="24">
        <f t="shared" si="53"/>
        <v>0</v>
      </c>
      <c r="S48" s="24">
        <f t="shared" si="53"/>
        <v>0</v>
      </c>
      <c r="T48" s="24">
        <f t="shared" si="53"/>
        <v>0</v>
      </c>
      <c r="U48" s="24">
        <f t="shared" si="53"/>
        <v>0</v>
      </c>
      <c r="V48" s="24">
        <f t="shared" si="53"/>
        <v>0</v>
      </c>
      <c r="W48" s="24">
        <f t="shared" si="53"/>
        <v>0</v>
      </c>
      <c r="X48" s="24">
        <f t="shared" si="53"/>
        <v>0</v>
      </c>
      <c r="Y48" s="24">
        <f t="shared" ref="Y48:AB48" si="76">+Y11/Y$33*100</f>
        <v>0</v>
      </c>
      <c r="Z48" s="24">
        <f t="shared" si="76"/>
        <v>0</v>
      </c>
      <c r="AA48" s="24">
        <f t="shared" si="76"/>
        <v>0</v>
      </c>
      <c r="AB48" s="24">
        <f t="shared" si="76"/>
        <v>0</v>
      </c>
      <c r="AC48" s="24">
        <f t="shared" ref="AC48:AD48" si="77">+AC11/AC$33*100</f>
        <v>0</v>
      </c>
      <c r="AD48" s="24">
        <f t="shared" si="77"/>
        <v>0</v>
      </c>
      <c r="AE48" s="24">
        <f t="shared" ref="AE48" si="78">+AE11/AE$33*100</f>
        <v>0</v>
      </c>
      <c r="AF48" s="24">
        <f t="shared" ref="AF48" si="79">+AF11/AF$33*100</f>
        <v>0</v>
      </c>
    </row>
    <row r="49" spans="1:32" ht="15" customHeight="1" x14ac:dyDescent="0.15">
      <c r="A49" s="3" t="s">
        <v>120</v>
      </c>
      <c r="B49" s="24" t="e">
        <f t="shared" si="62"/>
        <v>#DIV/0!</v>
      </c>
      <c r="C49" s="24" t="e">
        <f t="shared" si="63"/>
        <v>#DIV/0!</v>
      </c>
      <c r="D49" s="24">
        <f t="shared" si="63"/>
        <v>2.704637666489528</v>
      </c>
      <c r="E49" s="24">
        <f t="shared" ref="E49:L49" si="80">+E12/E$33*100</f>
        <v>2.2363232370103505</v>
      </c>
      <c r="F49" s="24">
        <f t="shared" si="80"/>
        <v>1.5540752746975199</v>
      </c>
      <c r="G49" s="24">
        <f t="shared" si="80"/>
        <v>2.1222617389880281</v>
      </c>
      <c r="H49" s="24">
        <f t="shared" si="80"/>
        <v>1.9879913425624525</v>
      </c>
      <c r="I49" s="24">
        <f t="shared" si="80"/>
        <v>1.2886263120029573</v>
      </c>
      <c r="J49" s="24">
        <f t="shared" si="80"/>
        <v>1.5782041367028237</v>
      </c>
      <c r="K49" s="24">
        <f t="shared" si="80"/>
        <v>1.1915034454329434</v>
      </c>
      <c r="L49" s="24">
        <f t="shared" si="80"/>
        <v>1.1640922145085626</v>
      </c>
      <c r="M49" s="24">
        <f t="shared" si="65"/>
        <v>1.2923692142544898</v>
      </c>
      <c r="N49" s="24">
        <f t="shared" si="65"/>
        <v>1.2676416461915112</v>
      </c>
      <c r="O49" s="24">
        <f t="shared" si="65"/>
        <v>1.1181053797795963</v>
      </c>
      <c r="P49" s="24">
        <f t="shared" si="65"/>
        <v>1.2758713719991068</v>
      </c>
      <c r="Q49" s="24">
        <f t="shared" si="53"/>
        <v>1.2249476852836185</v>
      </c>
      <c r="R49" s="24">
        <f t="shared" si="53"/>
        <v>1.2897342876094255</v>
      </c>
      <c r="S49" s="24">
        <f t="shared" si="53"/>
        <v>1.1217687095098219</v>
      </c>
      <c r="T49" s="24">
        <f t="shared" si="53"/>
        <v>1.1109517897353209</v>
      </c>
      <c r="U49" s="24">
        <f t="shared" si="53"/>
        <v>1.018625619455662</v>
      </c>
      <c r="V49" s="24">
        <f t="shared" si="53"/>
        <v>0.59998862052468216</v>
      </c>
      <c r="W49" s="24">
        <f t="shared" si="53"/>
        <v>0.52298457594767567</v>
      </c>
      <c r="X49" s="24">
        <f t="shared" si="53"/>
        <v>0.30405086473632881</v>
      </c>
      <c r="Y49" s="24">
        <f t="shared" ref="Y49:AB49" si="81">+Y12/Y$33*100</f>
        <v>0.48524089601135745</v>
      </c>
      <c r="Z49" s="24">
        <f t="shared" si="81"/>
        <v>0.37575322571092928</v>
      </c>
      <c r="AA49" s="24">
        <f t="shared" si="81"/>
        <v>0.19357024927476157</v>
      </c>
      <c r="AB49" s="24">
        <f t="shared" si="81"/>
        <v>0.31440140388877352</v>
      </c>
      <c r="AC49" s="24">
        <f t="shared" ref="AC49:AD49" si="82">+AC12/AC$33*100</f>
        <v>0.33202568430094465</v>
      </c>
      <c r="AD49" s="24">
        <f t="shared" si="82"/>
        <v>0.34529401414294164</v>
      </c>
      <c r="AE49" s="24">
        <f t="shared" ref="AE49" si="83">+AE12/AE$33*100</f>
        <v>0.44772368371503646</v>
      </c>
      <c r="AF49" s="24">
        <f t="shared" ref="AF49" si="84">+AF12/AF$33*100</f>
        <v>0.19001291760156874</v>
      </c>
    </row>
    <row r="50" spans="1:32" ht="15" customHeight="1" x14ac:dyDescent="0.15">
      <c r="A50" s="3" t="s">
        <v>226</v>
      </c>
      <c r="B50" s="24" t="e">
        <f t="shared" si="62"/>
        <v>#DIV/0!</v>
      </c>
      <c r="C50" s="24" t="e">
        <f t="shared" si="63"/>
        <v>#DIV/0!</v>
      </c>
      <c r="D50" s="24">
        <f t="shared" si="63"/>
        <v>0</v>
      </c>
      <c r="E50" s="24">
        <f t="shared" ref="E50:L50" si="85">+E13/E$33*100</f>
        <v>0</v>
      </c>
      <c r="F50" s="24">
        <f t="shared" si="85"/>
        <v>0</v>
      </c>
      <c r="G50" s="24">
        <f t="shared" si="85"/>
        <v>0</v>
      </c>
      <c r="H50" s="24">
        <f t="shared" si="85"/>
        <v>0</v>
      </c>
      <c r="I50" s="24">
        <f t="shared" si="85"/>
        <v>0</v>
      </c>
      <c r="J50" s="24">
        <f t="shared" si="85"/>
        <v>0</v>
      </c>
      <c r="K50" s="24">
        <f t="shared" si="85"/>
        <v>0</v>
      </c>
      <c r="L50" s="24">
        <f t="shared" si="85"/>
        <v>0</v>
      </c>
      <c r="M50" s="24">
        <f t="shared" si="65"/>
        <v>0</v>
      </c>
      <c r="N50" s="24">
        <f t="shared" si="65"/>
        <v>0</v>
      </c>
      <c r="O50" s="24">
        <f t="shared" si="65"/>
        <v>0</v>
      </c>
      <c r="P50" s="24">
        <f t="shared" si="65"/>
        <v>0</v>
      </c>
      <c r="Q50" s="24">
        <f t="shared" si="53"/>
        <v>0</v>
      </c>
      <c r="R50" s="24">
        <f t="shared" si="53"/>
        <v>0</v>
      </c>
      <c r="S50" s="24">
        <f t="shared" si="53"/>
        <v>0</v>
      </c>
      <c r="T50" s="24">
        <f t="shared" si="53"/>
        <v>0</v>
      </c>
      <c r="U50" s="24">
        <f t="shared" si="53"/>
        <v>0</v>
      </c>
      <c r="V50" s="24">
        <f t="shared" si="53"/>
        <v>0</v>
      </c>
      <c r="W50" s="24">
        <f t="shared" si="53"/>
        <v>0</v>
      </c>
      <c r="X50" s="24">
        <f t="shared" si="53"/>
        <v>0</v>
      </c>
      <c r="Y50" s="24">
        <f t="shared" ref="Y50:AB50" si="86">+Y13/Y$33*100</f>
        <v>0</v>
      </c>
      <c r="Z50" s="24">
        <f t="shared" si="86"/>
        <v>0</v>
      </c>
      <c r="AA50" s="24">
        <f t="shared" si="86"/>
        <v>0</v>
      </c>
      <c r="AB50" s="24">
        <f t="shared" si="86"/>
        <v>0</v>
      </c>
      <c r="AC50" s="24">
        <f t="shared" ref="AC50:AD50" si="87">+AC13/AC$33*100</f>
        <v>0</v>
      </c>
      <c r="AD50" s="24">
        <f t="shared" si="87"/>
        <v>0</v>
      </c>
      <c r="AE50" s="24">
        <f t="shared" ref="AE50" si="88">+AE13/AE$33*100</f>
        <v>0</v>
      </c>
      <c r="AF50" s="24">
        <f t="shared" ref="AF50" si="89">+AF13/AF$33*100</f>
        <v>5.9767621143475058E-2</v>
      </c>
    </row>
    <row r="51" spans="1:32" ht="15" customHeight="1" x14ac:dyDescent="0.15">
      <c r="A51" s="3" t="s">
        <v>121</v>
      </c>
      <c r="B51" s="24" t="e">
        <f t="shared" si="62"/>
        <v>#DIV/0!</v>
      </c>
      <c r="C51" s="24" t="e">
        <f t="shared" si="63"/>
        <v>#DIV/0!</v>
      </c>
      <c r="D51" s="24">
        <f t="shared" si="63"/>
        <v>0</v>
      </c>
      <c r="E51" s="24">
        <f t="shared" ref="E51:L51" si="90">+E14/E$33*100</f>
        <v>0</v>
      </c>
      <c r="F51" s="24">
        <f t="shared" si="90"/>
        <v>0</v>
      </c>
      <c r="G51" s="24">
        <f t="shared" si="90"/>
        <v>0</v>
      </c>
      <c r="H51" s="24">
        <f t="shared" si="90"/>
        <v>0</v>
      </c>
      <c r="I51" s="24">
        <f t="shared" si="90"/>
        <v>0</v>
      </c>
      <c r="J51" s="24">
        <f t="shared" si="90"/>
        <v>0</v>
      </c>
      <c r="K51" s="24">
        <f t="shared" si="90"/>
        <v>0</v>
      </c>
      <c r="L51" s="24">
        <f t="shared" si="90"/>
        <v>0.94675597635759789</v>
      </c>
      <c r="M51" s="24">
        <f t="shared" si="65"/>
        <v>1.9932135303820191</v>
      </c>
      <c r="N51" s="24">
        <f t="shared" si="65"/>
        <v>1.6867284780421106</v>
      </c>
      <c r="O51" s="24">
        <f t="shared" si="65"/>
        <v>1.6281317992488036</v>
      </c>
      <c r="P51" s="24">
        <f t="shared" si="65"/>
        <v>2.1406978589369645</v>
      </c>
      <c r="Q51" s="24">
        <f t="shared" si="53"/>
        <v>2.0663361794031085</v>
      </c>
      <c r="R51" s="24">
        <f t="shared" si="53"/>
        <v>2.181925657471167</v>
      </c>
      <c r="S51" s="24">
        <f t="shared" si="53"/>
        <v>1.5974308613689041</v>
      </c>
      <c r="T51" s="24">
        <f t="shared" si="53"/>
        <v>0.39617877835212456</v>
      </c>
      <c r="U51" s="24">
        <f t="shared" si="53"/>
        <v>0.7361202778741065</v>
      </c>
      <c r="V51" s="24">
        <f t="shared" si="53"/>
        <v>0.77321536540473335</v>
      </c>
      <c r="W51" s="24">
        <f t="shared" si="53"/>
        <v>0.64132063833215502</v>
      </c>
      <c r="X51" s="24">
        <f t="shared" si="53"/>
        <v>0.41820128891876712</v>
      </c>
      <c r="Y51" s="24">
        <f t="shared" ref="Y51:AB51" si="91">+Y14/Y$33*100</f>
        <v>0.14787438456150906</v>
      </c>
      <c r="Z51" s="24">
        <f t="shared" si="91"/>
        <v>0.13298847963539323</v>
      </c>
      <c r="AA51" s="24">
        <f t="shared" si="91"/>
        <v>0.14246649323851451</v>
      </c>
      <c r="AB51" s="24">
        <f t="shared" si="91"/>
        <v>0.13997922087116235</v>
      </c>
      <c r="AC51" s="24">
        <f t="shared" ref="AC51:AD51" si="92">+AC14/AC$33*100</f>
        <v>0.14766676709803164</v>
      </c>
      <c r="AD51" s="24">
        <f t="shared" si="92"/>
        <v>0.16066192567885529</v>
      </c>
      <c r="AE51" s="24">
        <f t="shared" ref="AE51" si="93">+AE14/AE$33*100</f>
        <v>0.19184416661978326</v>
      </c>
      <c r="AF51" s="24">
        <f t="shared" ref="AF51" si="94">+AF14/AF$33*100</f>
        <v>0.84079961505892264</v>
      </c>
    </row>
    <row r="52" spans="1:32" ht="15" customHeight="1" x14ac:dyDescent="0.15">
      <c r="A52" s="3" t="s">
        <v>122</v>
      </c>
      <c r="B52" s="24" t="e">
        <f t="shared" si="62"/>
        <v>#DIV/0!</v>
      </c>
      <c r="C52" s="24" t="e">
        <f t="shared" si="63"/>
        <v>#DIV/0!</v>
      </c>
      <c r="D52" s="24">
        <f t="shared" si="63"/>
        <v>23.476800822310352</v>
      </c>
      <c r="E52" s="24">
        <f t="shared" ref="E52:L52" si="95">+E15/E$33*100</f>
        <v>20.714443904524487</v>
      </c>
      <c r="F52" s="24">
        <f t="shared" si="95"/>
        <v>18.698220368576756</v>
      </c>
      <c r="G52" s="24">
        <f t="shared" si="95"/>
        <v>20.868535207599155</v>
      </c>
      <c r="H52" s="24">
        <f t="shared" si="95"/>
        <v>21.260301977845909</v>
      </c>
      <c r="I52" s="24">
        <f t="shared" si="95"/>
        <v>18.343493378928567</v>
      </c>
      <c r="J52" s="24">
        <f t="shared" si="95"/>
        <v>19.905682092420719</v>
      </c>
      <c r="K52" s="24">
        <f t="shared" si="95"/>
        <v>16.803625186045451</v>
      </c>
      <c r="L52" s="24">
        <f t="shared" si="95"/>
        <v>16.818057839968922</v>
      </c>
      <c r="M52" s="24">
        <f t="shared" si="65"/>
        <v>16.221694970467425</v>
      </c>
      <c r="N52" s="24">
        <f t="shared" si="65"/>
        <v>16.669340599407199</v>
      </c>
      <c r="O52" s="24">
        <f t="shared" si="65"/>
        <v>14.366645152013174</v>
      </c>
      <c r="P52" s="24">
        <f t="shared" si="65"/>
        <v>8.7539889999984499</v>
      </c>
      <c r="Q52" s="24">
        <f t="shared" si="53"/>
        <v>7.8463681837001893</v>
      </c>
      <c r="R52" s="24">
        <f t="shared" si="53"/>
        <v>6.206730151027811</v>
      </c>
      <c r="S52" s="24">
        <f t="shared" si="53"/>
        <v>5.4583511029417426</v>
      </c>
      <c r="T52" s="24">
        <f t="shared" si="53"/>
        <v>1.6359473164379108</v>
      </c>
      <c r="U52" s="24">
        <f t="shared" si="53"/>
        <v>4.4261183761592067</v>
      </c>
      <c r="V52" s="24">
        <f t="shared" si="53"/>
        <v>6.8485615848895716</v>
      </c>
      <c r="W52" s="24">
        <f t="shared" si="53"/>
        <v>12.423678545085568</v>
      </c>
      <c r="X52" s="24">
        <f t="shared" si="53"/>
        <v>21.287923450031176</v>
      </c>
      <c r="Y52" s="24">
        <f t="shared" ref="Y52:AB52" si="96">+Y15/Y$33*100</f>
        <v>14.136510208483388</v>
      </c>
      <c r="Z52" s="24">
        <f t="shared" si="96"/>
        <v>11.562952742020029</v>
      </c>
      <c r="AA52" s="24">
        <f t="shared" si="96"/>
        <v>11.611312300962453</v>
      </c>
      <c r="AB52" s="24">
        <f t="shared" si="96"/>
        <v>12.741201409098968</v>
      </c>
      <c r="AC52" s="24">
        <f t="shared" ref="AC52:AD52" si="97">+AC15/AC$33*100</f>
        <v>13.208541238506527</v>
      </c>
      <c r="AD52" s="24">
        <f t="shared" si="97"/>
        <v>11.392601894788626</v>
      </c>
      <c r="AE52" s="24">
        <f t="shared" ref="AE52" si="98">+AE15/AE$33*100</f>
        <v>20.404935318516493</v>
      </c>
      <c r="AF52" s="24">
        <f t="shared" ref="AF52" si="99">+AF15/AF$33*100</f>
        <v>14.789903575019531</v>
      </c>
    </row>
    <row r="53" spans="1:32" ht="15" customHeight="1" x14ac:dyDescent="0.15">
      <c r="A53" s="3" t="s">
        <v>123</v>
      </c>
      <c r="B53" s="24" t="e">
        <f t="shared" si="62"/>
        <v>#DIV/0!</v>
      </c>
      <c r="C53" s="24" t="e">
        <f t="shared" si="63"/>
        <v>#DIV/0!</v>
      </c>
      <c r="D53" s="24">
        <f t="shared" si="63"/>
        <v>21.232016479947749</v>
      </c>
      <c r="E53" s="24">
        <f t="shared" ref="E53:L53" si="100">+E16/E$33*100</f>
        <v>18.641164777712969</v>
      </c>
      <c r="F53" s="24">
        <f t="shared" si="100"/>
        <v>0</v>
      </c>
      <c r="G53" s="24">
        <f t="shared" si="100"/>
        <v>0</v>
      </c>
      <c r="H53" s="24">
        <f t="shared" si="100"/>
        <v>0</v>
      </c>
      <c r="I53" s="24">
        <f t="shared" si="100"/>
        <v>0</v>
      </c>
      <c r="J53" s="24">
        <f t="shared" si="100"/>
        <v>17.950486227507845</v>
      </c>
      <c r="K53" s="24">
        <f t="shared" si="100"/>
        <v>14.862995237632809</v>
      </c>
      <c r="L53" s="24">
        <f t="shared" si="100"/>
        <v>14.750733294665096</v>
      </c>
      <c r="M53" s="24">
        <f t="shared" si="65"/>
        <v>13.817597862883641</v>
      </c>
      <c r="N53" s="24">
        <f t="shared" si="65"/>
        <v>14.576101186589661</v>
      </c>
      <c r="O53" s="24">
        <f t="shared" si="65"/>
        <v>12.414885251168805</v>
      </c>
      <c r="P53" s="24">
        <f t="shared" si="65"/>
        <v>6.9551516777204485</v>
      </c>
      <c r="Q53" s="24">
        <f t="shared" si="53"/>
        <v>6.0500095117666151</v>
      </c>
      <c r="R53" s="24">
        <f t="shared" si="53"/>
        <v>4.5995031804664448</v>
      </c>
      <c r="S53" s="24">
        <f t="shared" si="53"/>
        <v>4.1997439943518078</v>
      </c>
      <c r="T53" s="24">
        <f t="shared" si="53"/>
        <v>0.28040110803729174</v>
      </c>
      <c r="U53" s="24">
        <f t="shared" si="53"/>
        <v>2.8436007293635965</v>
      </c>
      <c r="V53" s="24">
        <f t="shared" si="53"/>
        <v>5.2216331608427842</v>
      </c>
      <c r="W53" s="24">
        <f t="shared" si="53"/>
        <v>10.478156232699586</v>
      </c>
      <c r="X53" s="24">
        <f t="shared" si="53"/>
        <v>9.6843256142741243</v>
      </c>
      <c r="Y53" s="24">
        <f t="shared" ref="Y53:AB53" si="101">+Y16/Y$33*100</f>
        <v>10.707791175834531</v>
      </c>
      <c r="Z53" s="24">
        <f t="shared" si="101"/>
        <v>9.7757183985517546</v>
      </c>
      <c r="AA53" s="24">
        <f t="shared" si="101"/>
        <v>10.097686176987104</v>
      </c>
      <c r="AB53" s="24">
        <f t="shared" si="101"/>
        <v>11.140588038010952</v>
      </c>
      <c r="AC53" s="24">
        <f t="shared" ref="AC53:AD53" si="102">+AC16/AC$33*100</f>
        <v>11.478651802824652</v>
      </c>
      <c r="AD53" s="24">
        <f t="shared" si="102"/>
        <v>9.238278967773498</v>
      </c>
      <c r="AE53" s="24">
        <f t="shared" ref="AE53" si="103">+AE16/AE$33*100</f>
        <v>9.6650123072313363</v>
      </c>
      <c r="AF53" s="24">
        <f t="shared" ref="AF53" si="104">+AF16/AF$33*100</f>
        <v>9.4967223095084936</v>
      </c>
    </row>
    <row r="54" spans="1:32" ht="15" customHeight="1" x14ac:dyDescent="0.15">
      <c r="A54" s="3" t="s">
        <v>124</v>
      </c>
      <c r="B54" s="24" t="e">
        <f t="shared" si="62"/>
        <v>#DIV/0!</v>
      </c>
      <c r="C54" s="24" t="e">
        <f t="shared" si="63"/>
        <v>#DIV/0!</v>
      </c>
      <c r="D54" s="24">
        <f t="shared" si="63"/>
        <v>2.2447843423625997</v>
      </c>
      <c r="E54" s="24">
        <f t="shared" ref="E54:L54" si="105">+E17/E$33*100</f>
        <v>2.0732791268115149</v>
      </c>
      <c r="F54" s="24">
        <f t="shared" si="105"/>
        <v>0</v>
      </c>
      <c r="G54" s="24">
        <f t="shared" si="105"/>
        <v>0</v>
      </c>
      <c r="H54" s="24">
        <f t="shared" si="105"/>
        <v>0</v>
      </c>
      <c r="I54" s="24">
        <f t="shared" si="105"/>
        <v>0</v>
      </c>
      <c r="J54" s="24">
        <f t="shared" si="105"/>
        <v>1.9551958649128713</v>
      </c>
      <c r="K54" s="24">
        <f t="shared" si="105"/>
        <v>1.9406299484126435</v>
      </c>
      <c r="L54" s="24">
        <f t="shared" si="105"/>
        <v>2.0673245453038271</v>
      </c>
      <c r="M54" s="24">
        <f t="shared" si="65"/>
        <v>2.4040971075837825</v>
      </c>
      <c r="N54" s="24">
        <f t="shared" si="65"/>
        <v>2.0932394128175389</v>
      </c>
      <c r="O54" s="24">
        <f t="shared" si="65"/>
        <v>1.951759900844368</v>
      </c>
      <c r="P54" s="24">
        <f t="shared" si="65"/>
        <v>1.7988373222780019</v>
      </c>
      <c r="Q54" s="24">
        <f t="shared" si="53"/>
        <v>1.7963586719335745</v>
      </c>
      <c r="R54" s="24">
        <f t="shared" si="53"/>
        <v>1.6072269705613669</v>
      </c>
      <c r="S54" s="24">
        <f t="shared" si="53"/>
        <v>1.2586071085899357</v>
      </c>
      <c r="T54" s="24">
        <f t="shared" si="53"/>
        <v>1.3555462084006189</v>
      </c>
      <c r="U54" s="24">
        <f t="shared" si="53"/>
        <v>1.5825176467956104</v>
      </c>
      <c r="V54" s="24">
        <f t="shared" si="53"/>
        <v>1.6269284240467876</v>
      </c>
      <c r="W54" s="24">
        <f t="shared" si="53"/>
        <v>1.9455223123859833</v>
      </c>
      <c r="X54" s="24">
        <f t="shared" si="53"/>
        <v>3.2978703998005328</v>
      </c>
      <c r="Y54" s="24">
        <f t="shared" ref="Y54:AB54" si="106">+Y17/Y$33*100</f>
        <v>1.9510646066951336</v>
      </c>
      <c r="Z54" s="24">
        <f t="shared" si="106"/>
        <v>1.7314843706493672</v>
      </c>
      <c r="AA54" s="24">
        <f t="shared" si="106"/>
        <v>1.5136261239753483</v>
      </c>
      <c r="AB54" s="24">
        <f t="shared" si="106"/>
        <v>1.600613371088017</v>
      </c>
      <c r="AC54" s="24">
        <f t="shared" ref="AC54:AD54" si="107">+AC17/AC$33*100</f>
        <v>1.7298894356818757</v>
      </c>
      <c r="AD54" s="24">
        <f t="shared" si="107"/>
        <v>1.3903058150832885</v>
      </c>
      <c r="AE54" s="24">
        <f t="shared" ref="AE54" si="108">+AE17/AE$33*100</f>
        <v>1.379347276501862</v>
      </c>
      <c r="AF54" s="24">
        <f t="shared" ref="AF54" si="109">+AF17/AF$33*100</f>
        <v>1.3178109408118599</v>
      </c>
    </row>
    <row r="55" spans="1:32" ht="15" customHeight="1" x14ac:dyDescent="0.15">
      <c r="A55" s="3" t="s">
        <v>208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>
        <f t="shared" ref="X55:AB69" si="110">+X18/X$33*100</f>
        <v>8.3057274359565181</v>
      </c>
      <c r="Y55" s="24">
        <f t="shared" si="110"/>
        <v>1.4776544259537223</v>
      </c>
      <c r="Z55" s="24">
        <f t="shared" si="110"/>
        <v>5.574997281890496E-2</v>
      </c>
      <c r="AA55" s="24">
        <f t="shared" si="110"/>
        <v>0</v>
      </c>
      <c r="AB55" s="24">
        <f t="shared" si="110"/>
        <v>0</v>
      </c>
      <c r="AC55" s="24">
        <f t="shared" ref="AC55:AD55" si="111">+AC18/AC$33*100</f>
        <v>0</v>
      </c>
      <c r="AD55" s="24">
        <f t="shared" si="111"/>
        <v>0.76401711193183963</v>
      </c>
      <c r="AE55" s="24">
        <f t="shared" ref="AE55" si="112">+AE18/AE$33*100</f>
        <v>9.3605757347832963</v>
      </c>
      <c r="AF55" s="24">
        <f t="shared" ref="AF55" si="113">+AF18/AF$33*100</f>
        <v>3.9753703246991781</v>
      </c>
    </row>
    <row r="56" spans="1:32" ht="15" customHeight="1" x14ac:dyDescent="0.15">
      <c r="A56" s="3" t="s">
        <v>125</v>
      </c>
      <c r="B56" s="24" t="e">
        <f t="shared" ref="B56:B67" si="114">+B19/$B$33*100</f>
        <v>#DIV/0!</v>
      </c>
      <c r="C56" s="24" t="e">
        <f t="shared" ref="C56:D67" si="115">+C19/C$33*100</f>
        <v>#DIV/0!</v>
      </c>
      <c r="D56" s="24">
        <f t="shared" si="115"/>
        <v>0.11562233011229645</v>
      </c>
      <c r="E56" s="24">
        <f t="shared" ref="E56:L56" si="116">+E19/E$33*100</f>
        <v>0.10126879387920053</v>
      </c>
      <c r="F56" s="24">
        <f t="shared" si="116"/>
        <v>8.3501896472582965E-2</v>
      </c>
      <c r="G56" s="24">
        <f t="shared" si="116"/>
        <v>0.10546869875913689</v>
      </c>
      <c r="H56" s="24">
        <f t="shared" si="116"/>
        <v>9.2491948181565281E-2</v>
      </c>
      <c r="I56" s="24">
        <f t="shared" si="116"/>
        <v>6.1232942335727646E-2</v>
      </c>
      <c r="J56" s="24">
        <f t="shared" si="116"/>
        <v>8.8942876872542251E-2</v>
      </c>
      <c r="K56" s="24">
        <f t="shared" si="116"/>
        <v>7.5696468951466672E-2</v>
      </c>
      <c r="L56" s="24">
        <f t="shared" si="116"/>
        <v>7.305476968494462E-2</v>
      </c>
      <c r="M56" s="24">
        <f t="shared" ref="M56:W56" si="117">+M19/M$33*100</f>
        <v>6.8474924929387004E-2</v>
      </c>
      <c r="N56" s="24">
        <f t="shared" si="117"/>
        <v>6.590823545678709E-2</v>
      </c>
      <c r="O56" s="24">
        <f t="shared" si="117"/>
        <v>6.4762827756485647E-2</v>
      </c>
      <c r="P56" s="24">
        <f t="shared" si="117"/>
        <v>7.0788911824924208E-2</v>
      </c>
      <c r="Q56" s="24">
        <f t="shared" si="117"/>
        <v>7.2524422859572751E-2</v>
      </c>
      <c r="R56" s="24">
        <f t="shared" si="117"/>
        <v>7.4633722333679778E-2</v>
      </c>
      <c r="S56" s="24">
        <f t="shared" si="117"/>
        <v>7.5277044076882238E-2</v>
      </c>
      <c r="T56" s="24">
        <f t="shared" si="117"/>
        <v>7.9463228682884551E-2</v>
      </c>
      <c r="U56" s="24">
        <f t="shared" si="117"/>
        <v>7.8317094179633756E-2</v>
      </c>
      <c r="V56" s="24">
        <f t="shared" si="117"/>
        <v>7.0148891284678605E-2</v>
      </c>
      <c r="W56" s="24">
        <f t="shared" si="117"/>
        <v>6.3838903686062237E-2</v>
      </c>
      <c r="X56" s="24">
        <f t="shared" si="110"/>
        <v>4.7689473185578632E-2</v>
      </c>
      <c r="Y56" s="24">
        <f t="shared" si="110"/>
        <v>5.5139924965743006E-2</v>
      </c>
      <c r="Z56" s="24">
        <f t="shared" si="110"/>
        <v>4.6972467981553981E-2</v>
      </c>
      <c r="AA56" s="24">
        <f t="shared" si="110"/>
        <v>4.2688891490038031E-2</v>
      </c>
      <c r="AB56" s="24">
        <f t="shared" si="110"/>
        <v>4.8900256303763059E-2</v>
      </c>
      <c r="AC56" s="24">
        <f t="shared" ref="AC56:AD56" si="118">+AC19/AC$33*100</f>
        <v>4.7613040400353711E-2</v>
      </c>
      <c r="AD56" s="24">
        <f t="shared" si="118"/>
        <v>3.8546858894762705E-2</v>
      </c>
      <c r="AE56" s="24">
        <f t="shared" ref="AE56" si="119">+AE19/AE$33*100</f>
        <v>3.4361092731513616E-2</v>
      </c>
      <c r="AF56" s="24">
        <f t="shared" ref="AF56" si="120">+AF19/AF$33*100</f>
        <v>3.2457845330261165E-2</v>
      </c>
    </row>
    <row r="57" spans="1:32" ht="15" customHeight="1" x14ac:dyDescent="0.15">
      <c r="A57" s="3" t="s">
        <v>126</v>
      </c>
      <c r="B57" s="24" t="e">
        <f t="shared" si="114"/>
        <v>#DIV/0!</v>
      </c>
      <c r="C57" s="24" t="e">
        <f t="shared" si="115"/>
        <v>#DIV/0!</v>
      </c>
      <c r="D57" s="24">
        <f t="shared" si="115"/>
        <v>1.6810878259748367</v>
      </c>
      <c r="E57" s="24">
        <f t="shared" ref="E57:L57" si="121">+E20/E$33*100</f>
        <v>1.4759690098561984</v>
      </c>
      <c r="F57" s="24">
        <f t="shared" si="121"/>
        <v>1.8706006118787046</v>
      </c>
      <c r="G57" s="24">
        <f t="shared" si="121"/>
        <v>1.8049901475547532</v>
      </c>
      <c r="H57" s="24">
        <f t="shared" si="121"/>
        <v>1.4016234607380045</v>
      </c>
      <c r="I57" s="24">
        <f t="shared" si="121"/>
        <v>0.99087672253398917</v>
      </c>
      <c r="J57" s="24">
        <f t="shared" si="121"/>
        <v>1.5409407464306508</v>
      </c>
      <c r="K57" s="24">
        <f t="shared" si="121"/>
        <v>1.2699348568416171</v>
      </c>
      <c r="L57" s="24">
        <f t="shared" si="121"/>
        <v>0.89492822147662421</v>
      </c>
      <c r="M57" s="24">
        <f t="shared" ref="M57:W57" si="122">+M20/M$33*100</f>
        <v>0.77994720273636553</v>
      </c>
      <c r="N57" s="24">
        <f t="shared" si="122"/>
        <v>0.80295895714428378</v>
      </c>
      <c r="O57" s="24">
        <f t="shared" si="122"/>
        <v>0.80858327429388488</v>
      </c>
      <c r="P57" s="24">
        <f t="shared" si="122"/>
        <v>0.65731770554955404</v>
      </c>
      <c r="Q57" s="24">
        <f t="shared" si="122"/>
        <v>0.59975605116211417</v>
      </c>
      <c r="R57" s="24">
        <f t="shared" si="122"/>
        <v>1.0375083415970587</v>
      </c>
      <c r="S57" s="24">
        <f t="shared" si="122"/>
        <v>0.519038660674777</v>
      </c>
      <c r="T57" s="24">
        <f t="shared" si="122"/>
        <v>0.52365506073630985</v>
      </c>
      <c r="U57" s="24">
        <f t="shared" si="122"/>
        <v>1.0589643484389157</v>
      </c>
      <c r="V57" s="24">
        <f t="shared" si="122"/>
        <v>1.0803455111598261</v>
      </c>
      <c r="W57" s="24">
        <f t="shared" si="122"/>
        <v>1.0068082068651762</v>
      </c>
      <c r="X57" s="24">
        <f t="shared" si="110"/>
        <v>0.78598102660060476</v>
      </c>
      <c r="Y57" s="24">
        <f t="shared" si="110"/>
        <v>0.84988112424668782</v>
      </c>
      <c r="Z57" s="24">
        <f t="shared" si="110"/>
        <v>0.8054266724770861</v>
      </c>
      <c r="AA57" s="24">
        <f t="shared" si="110"/>
        <v>1.2743130492235539</v>
      </c>
      <c r="AB57" s="24">
        <f t="shared" si="110"/>
        <v>1.1626090623370882</v>
      </c>
      <c r="AC57" s="24">
        <f t="shared" ref="AC57:AD57" si="123">+AC20/AC$33*100</f>
        <v>0.87683521989161584</v>
      </c>
      <c r="AD57" s="24">
        <f t="shared" si="123"/>
        <v>0.67150101323042044</v>
      </c>
      <c r="AE57" s="24">
        <f t="shared" ref="AE57" si="124">+AE20/AE$33*100</f>
        <v>0.56910277633114015</v>
      </c>
      <c r="AF57" s="24">
        <f t="shared" ref="AF57" si="125">+AF20/AF$33*100</f>
        <v>0.40498146867438506</v>
      </c>
    </row>
    <row r="58" spans="1:32" ht="15" customHeight="1" x14ac:dyDescent="0.15">
      <c r="A58" s="3" t="s">
        <v>127</v>
      </c>
      <c r="B58" s="24" t="e">
        <f t="shared" si="114"/>
        <v>#DIV/0!</v>
      </c>
      <c r="C58" s="24" t="e">
        <f t="shared" si="115"/>
        <v>#DIV/0!</v>
      </c>
      <c r="D58" s="24">
        <f t="shared" si="115"/>
        <v>0.77763397790221689</v>
      </c>
      <c r="E58" s="24">
        <f t="shared" ref="E58:L58" si="126">+E21/E$33*100</f>
        <v>0.70475779451980336</v>
      </c>
      <c r="F58" s="24">
        <f t="shared" si="126"/>
        <v>0.83450284306167755</v>
      </c>
      <c r="G58" s="24">
        <f t="shared" si="126"/>
        <v>0.97615682555850458</v>
      </c>
      <c r="H58" s="24">
        <f t="shared" si="126"/>
        <v>0.94491160446523392</v>
      </c>
      <c r="I58" s="24">
        <f t="shared" si="126"/>
        <v>1.6949184414817571</v>
      </c>
      <c r="J58" s="24">
        <f t="shared" si="126"/>
        <v>1.1498856440598686</v>
      </c>
      <c r="K58" s="24">
        <f t="shared" si="126"/>
        <v>1.2951141640291648</v>
      </c>
      <c r="L58" s="24">
        <f t="shared" si="126"/>
        <v>1.3930289238739739</v>
      </c>
      <c r="M58" s="24">
        <f t="shared" ref="M58:W58" si="127">+M21/M$33*100</f>
        <v>1.6626578343049734</v>
      </c>
      <c r="N58" s="24">
        <f t="shared" si="127"/>
        <v>1.7081053083234661</v>
      </c>
      <c r="O58" s="24">
        <f t="shared" si="127"/>
        <v>1.9603723282597709</v>
      </c>
      <c r="P58" s="24">
        <f t="shared" si="127"/>
        <v>1.9327132414991888</v>
      </c>
      <c r="Q58" s="24">
        <f t="shared" si="127"/>
        <v>2.0287591061177448</v>
      </c>
      <c r="R58" s="24">
        <f t="shared" si="127"/>
        <v>2.2609910718192618</v>
      </c>
      <c r="S58" s="24">
        <f t="shared" si="127"/>
        <v>2.1690925628191402</v>
      </c>
      <c r="T58" s="24">
        <f t="shared" si="127"/>
        <v>2.1834159581660884</v>
      </c>
      <c r="U58" s="24">
        <f t="shared" si="127"/>
        <v>1.8430078417773204</v>
      </c>
      <c r="V58" s="24">
        <f t="shared" si="127"/>
        <v>1.5704412133886154</v>
      </c>
      <c r="W58" s="24">
        <f t="shared" si="127"/>
        <v>1.5235248438457316</v>
      </c>
      <c r="X58" s="24">
        <f t="shared" si="110"/>
        <v>1.2049304845857418</v>
      </c>
      <c r="Y58" s="24">
        <f t="shared" si="110"/>
        <v>1.3092626377697782</v>
      </c>
      <c r="Z58" s="24">
        <f t="shared" si="110"/>
        <v>1.2815687425362481</v>
      </c>
      <c r="AA58" s="24">
        <f t="shared" si="110"/>
        <v>1.2516874639886344</v>
      </c>
      <c r="AB58" s="24">
        <f t="shared" si="110"/>
        <v>1.320207489017577</v>
      </c>
      <c r="AC58" s="24">
        <f t="shared" ref="AC58:AD58" si="128">+AC21/AC$33*100</f>
        <v>1.3265309455163927</v>
      </c>
      <c r="AD58" s="24">
        <f t="shared" si="128"/>
        <v>1.2006905516547459</v>
      </c>
      <c r="AE58" s="24">
        <f t="shared" ref="AE58" si="129">+AE21/AE$33*100</f>
        <v>1.2551958171397466</v>
      </c>
      <c r="AF58" s="24">
        <f t="shared" ref="AF58" si="130">+AF21/AF$33*100</f>
        <v>0.87869009656295205</v>
      </c>
    </row>
    <row r="59" spans="1:32" ht="15" customHeight="1" x14ac:dyDescent="0.15">
      <c r="A59" s="4" t="s">
        <v>128</v>
      </c>
      <c r="B59" s="24" t="e">
        <f t="shared" si="114"/>
        <v>#DIV/0!</v>
      </c>
      <c r="C59" s="24" t="e">
        <f t="shared" si="115"/>
        <v>#DIV/0!</v>
      </c>
      <c r="D59" s="24">
        <f t="shared" si="115"/>
        <v>0.15421331627015256</v>
      </c>
      <c r="E59" s="24">
        <f t="shared" ref="E59:L59" si="131">+E22/E$33*100</f>
        <v>0.14872586551017433</v>
      </c>
      <c r="F59" s="24">
        <f t="shared" si="131"/>
        <v>0.12856920093385077</v>
      </c>
      <c r="G59" s="24">
        <f t="shared" si="131"/>
        <v>0.16502558417204097</v>
      </c>
      <c r="H59" s="24">
        <f t="shared" si="131"/>
        <v>0.3467970062244452</v>
      </c>
      <c r="I59" s="24">
        <f t="shared" si="131"/>
        <v>0.32495378342797604</v>
      </c>
      <c r="J59" s="24">
        <f t="shared" si="131"/>
        <v>0.38288560184698983</v>
      </c>
      <c r="K59" s="24">
        <f t="shared" si="131"/>
        <v>0.41962539215705702</v>
      </c>
      <c r="L59" s="24">
        <f t="shared" si="131"/>
        <v>0.44852886480200194</v>
      </c>
      <c r="M59" s="24">
        <f t="shared" ref="M59:W59" si="132">+M22/M$33*100</f>
        <v>0.58006893089511025</v>
      </c>
      <c r="N59" s="24">
        <f t="shared" si="132"/>
        <v>0.59174753392803647</v>
      </c>
      <c r="O59" s="24">
        <f t="shared" si="132"/>
        <v>0.60750990538586414</v>
      </c>
      <c r="P59" s="24">
        <f t="shared" si="132"/>
        <v>0.6275945513895187</v>
      </c>
      <c r="Q59" s="24">
        <f t="shared" si="132"/>
        <v>0.62587424325503849</v>
      </c>
      <c r="R59" s="24">
        <f t="shared" si="132"/>
        <v>0.65685285629824575</v>
      </c>
      <c r="S59" s="24">
        <f t="shared" si="132"/>
        <v>0.60751769760532282</v>
      </c>
      <c r="T59" s="24">
        <f t="shared" si="132"/>
        <v>0.58317378064818037</v>
      </c>
      <c r="U59" s="24">
        <f t="shared" si="132"/>
        <v>0.61264304811338688</v>
      </c>
      <c r="V59" s="24">
        <f t="shared" si="132"/>
        <v>0.59290011187012848</v>
      </c>
      <c r="W59" s="24">
        <f t="shared" si="132"/>
        <v>0.63471359620974555</v>
      </c>
      <c r="X59" s="24">
        <f t="shared" si="110"/>
        <v>0.49485078944866412</v>
      </c>
      <c r="Y59" s="24">
        <f t="shared" si="110"/>
        <v>0.58103337570920988</v>
      </c>
      <c r="Z59" s="24">
        <f t="shared" si="110"/>
        <v>0.52605805174750131</v>
      </c>
      <c r="AA59" s="24">
        <f t="shared" si="110"/>
        <v>0.53275547481487773</v>
      </c>
      <c r="AB59" s="24">
        <f t="shared" si="110"/>
        <v>0.56560434721091057</v>
      </c>
      <c r="AC59" s="24">
        <f t="shared" ref="AC59:AD59" si="133">+AC22/AC$33*100</f>
        <v>0.57757220647708818</v>
      </c>
      <c r="AD59" s="24">
        <f t="shared" si="133"/>
        <v>0.53469103633216497</v>
      </c>
      <c r="AE59" s="24">
        <f t="shared" ref="AE59" si="134">+AE22/AE$33*100</f>
        <v>0.49115140906217153</v>
      </c>
      <c r="AF59" s="24">
        <f t="shared" ref="AF59" si="135">+AF22/AF$33*100</f>
        <v>0.46887961795632849</v>
      </c>
    </row>
    <row r="60" spans="1:32" ht="15" customHeight="1" x14ac:dyDescent="0.15">
      <c r="A60" s="3" t="s">
        <v>129</v>
      </c>
      <c r="B60" s="24" t="e">
        <f t="shared" si="114"/>
        <v>#DIV/0!</v>
      </c>
      <c r="C60" s="24" t="e">
        <f t="shared" si="115"/>
        <v>#DIV/0!</v>
      </c>
      <c r="D60" s="24">
        <f t="shared" si="115"/>
        <v>3.5776344599129728</v>
      </c>
      <c r="E60" s="24">
        <f t="shared" ref="E60:L60" si="136">+E23/E$33*100</f>
        <v>5.5310067740575581</v>
      </c>
      <c r="F60" s="24">
        <f t="shared" si="136"/>
        <v>9.9849995278035841</v>
      </c>
      <c r="G60" s="24">
        <f t="shared" si="136"/>
        <v>6.8361675820404892</v>
      </c>
      <c r="H60" s="24">
        <f t="shared" si="136"/>
        <v>5.033820505393213</v>
      </c>
      <c r="I60" s="24">
        <f t="shared" si="136"/>
        <v>3.072851609113969</v>
      </c>
      <c r="J60" s="24">
        <f t="shared" si="136"/>
        <v>2.377472568171239</v>
      </c>
      <c r="K60" s="24">
        <f t="shared" si="136"/>
        <v>5.4880881364934471</v>
      </c>
      <c r="L60" s="24">
        <f t="shared" si="136"/>
        <v>6.8712712336999031</v>
      </c>
      <c r="M60" s="24">
        <f t="shared" ref="M60:W60" si="137">+M23/M$33*100</f>
        <v>4.3449988351209559</v>
      </c>
      <c r="N60" s="24">
        <f t="shared" si="137"/>
        <v>4.9480997336675197</v>
      </c>
      <c r="O60" s="24">
        <f t="shared" si="137"/>
        <v>5.0492900054913807</v>
      </c>
      <c r="P60" s="24">
        <f t="shared" si="137"/>
        <v>6.7100297165145868</v>
      </c>
      <c r="Q60" s="24">
        <f t="shared" si="137"/>
        <v>7.0695254187974887</v>
      </c>
      <c r="R60" s="24">
        <f t="shared" si="137"/>
        <v>7.7303481038121609</v>
      </c>
      <c r="S60" s="24">
        <f t="shared" si="137"/>
        <v>7.4748347927271714</v>
      </c>
      <c r="T60" s="24">
        <f t="shared" si="137"/>
        <v>6.5326491811682406</v>
      </c>
      <c r="U60" s="24">
        <f t="shared" si="137"/>
        <v>6.1067868848791296</v>
      </c>
      <c r="V60" s="24">
        <f t="shared" si="137"/>
        <v>13.195122138474751</v>
      </c>
      <c r="W60" s="24">
        <f t="shared" si="137"/>
        <v>10.804176569481525</v>
      </c>
      <c r="X60" s="24">
        <f t="shared" si="110"/>
        <v>10.437395608348456</v>
      </c>
      <c r="Y60" s="24">
        <f t="shared" si="110"/>
        <v>7.6988714090123871</v>
      </c>
      <c r="Z60" s="24">
        <f t="shared" si="110"/>
        <v>15.322650647352031</v>
      </c>
      <c r="AA60" s="24">
        <f t="shared" si="110"/>
        <v>9.1050347174619404</v>
      </c>
      <c r="AB60" s="24">
        <f t="shared" si="110"/>
        <v>9.683483694827002</v>
      </c>
      <c r="AC60" s="24">
        <f t="shared" ref="AC60:AD60" si="138">+AC23/AC$33*100</f>
        <v>10.333458668410742</v>
      </c>
      <c r="AD60" s="24">
        <f t="shared" si="138"/>
        <v>8.5214019635346165</v>
      </c>
      <c r="AE60" s="24">
        <f t="shared" ref="AE60" si="139">+AE23/AE$33*100</f>
        <v>7.9965261431926518</v>
      </c>
      <c r="AF60" s="24">
        <f t="shared" ref="AF60" si="140">+AF23/AF$33*100</f>
        <v>10.003078493831802</v>
      </c>
    </row>
    <row r="61" spans="1:32" ht="15" customHeight="1" x14ac:dyDescent="0.15">
      <c r="A61" s="3" t="s">
        <v>130</v>
      </c>
      <c r="B61" s="24" t="e">
        <f t="shared" si="114"/>
        <v>#DIV/0!</v>
      </c>
      <c r="C61" s="24" t="e">
        <f t="shared" si="115"/>
        <v>#DIV/0!</v>
      </c>
      <c r="D61" s="24">
        <f t="shared" si="115"/>
        <v>5.7073537970999819</v>
      </c>
      <c r="E61" s="24">
        <f t="shared" ref="E61:L61" si="141">+E24/E$33*100</f>
        <v>7.4133083690207808</v>
      </c>
      <c r="F61" s="24">
        <f t="shared" si="141"/>
        <v>9.8826427186214492</v>
      </c>
      <c r="G61" s="24">
        <f t="shared" si="141"/>
        <v>5.0975230475274493</v>
      </c>
      <c r="H61" s="24">
        <f t="shared" si="141"/>
        <v>8.3896769425938089</v>
      </c>
      <c r="I61" s="24">
        <f t="shared" si="141"/>
        <v>11.863590712275061</v>
      </c>
      <c r="J61" s="24">
        <f t="shared" si="141"/>
        <v>8.6070580615959855</v>
      </c>
      <c r="K61" s="24">
        <f t="shared" si="141"/>
        <v>8.1626438569823279</v>
      </c>
      <c r="L61" s="24">
        <f t="shared" si="141"/>
        <v>9.1907528783608434</v>
      </c>
      <c r="M61" s="24">
        <f t="shared" ref="M61:W61" si="142">+M24/M$33*100</f>
        <v>5.711922576716983</v>
      </c>
      <c r="N61" s="24">
        <f t="shared" si="142"/>
        <v>3.8423096633588179</v>
      </c>
      <c r="O61" s="24">
        <f t="shared" si="142"/>
        <v>4.2567606460874519</v>
      </c>
      <c r="P61" s="24">
        <f t="shared" si="142"/>
        <v>4.4751052538275475</v>
      </c>
      <c r="Q61" s="24">
        <f t="shared" si="142"/>
        <v>5.69632845808668</v>
      </c>
      <c r="R61" s="24">
        <f t="shared" si="142"/>
        <v>4.3494706981783846</v>
      </c>
      <c r="S61" s="24">
        <f t="shared" si="142"/>
        <v>3.7415372400478804</v>
      </c>
      <c r="T61" s="24">
        <f t="shared" si="142"/>
        <v>5.970323708313793</v>
      </c>
      <c r="U61" s="24">
        <f t="shared" si="142"/>
        <v>6.2933003702750776</v>
      </c>
      <c r="V61" s="24">
        <f t="shared" si="142"/>
        <v>4.7487539106429333</v>
      </c>
      <c r="W61" s="24">
        <f t="shared" si="142"/>
        <v>5.9529558911023814</v>
      </c>
      <c r="X61" s="24">
        <f t="shared" si="110"/>
        <v>6.0503255502174014</v>
      </c>
      <c r="Y61" s="24">
        <f t="shared" si="110"/>
        <v>6.6517575444939538</v>
      </c>
      <c r="Z61" s="24">
        <f t="shared" si="110"/>
        <v>5.7985186966156661</v>
      </c>
      <c r="AA61" s="24">
        <f t="shared" si="110"/>
        <v>6.1461792449351496</v>
      </c>
      <c r="AB61" s="24">
        <f t="shared" si="110"/>
        <v>6.5245748645722408</v>
      </c>
      <c r="AC61" s="24">
        <f t="shared" ref="AC61:AD61" si="143">+AC24/AC$33*100</f>
        <v>6.4140838250795902</v>
      </c>
      <c r="AD61" s="24">
        <f t="shared" si="143"/>
        <v>5.7763454686071345</v>
      </c>
      <c r="AE61" s="24">
        <f t="shared" ref="AE61" si="144">+AE24/AE$33*100</f>
        <v>6.2306188310889059</v>
      </c>
      <c r="AF61" s="24">
        <f t="shared" ref="AF61" si="145">+AF24/AF$33*100</f>
        <v>6.09747873942145</v>
      </c>
    </row>
    <row r="62" spans="1:32" ht="15" customHeight="1" x14ac:dyDescent="0.15">
      <c r="A62" s="3" t="s">
        <v>131</v>
      </c>
      <c r="B62" s="24" t="e">
        <f t="shared" si="114"/>
        <v>#DIV/0!</v>
      </c>
      <c r="C62" s="24" t="e">
        <f t="shared" si="115"/>
        <v>#DIV/0!</v>
      </c>
      <c r="D62" s="24">
        <f t="shared" si="115"/>
        <v>1.7571250227448827</v>
      </c>
      <c r="E62" s="24">
        <f t="shared" ref="E62:L62" si="146">+E25/E$33*100</f>
        <v>1.1389156370104587</v>
      </c>
      <c r="F62" s="24">
        <f t="shared" si="146"/>
        <v>0.58777472497304095</v>
      </c>
      <c r="G62" s="24">
        <f t="shared" si="146"/>
        <v>0.73337191097679111</v>
      </c>
      <c r="H62" s="24">
        <f t="shared" si="146"/>
        <v>0.70169602031285705</v>
      </c>
      <c r="I62" s="24">
        <f t="shared" si="146"/>
        <v>2.4933599671167741</v>
      </c>
      <c r="J62" s="24">
        <f t="shared" si="146"/>
        <v>4.109065335182204</v>
      </c>
      <c r="K62" s="24">
        <f t="shared" si="146"/>
        <v>3.5403334647955433</v>
      </c>
      <c r="L62" s="24">
        <f t="shared" si="146"/>
        <v>2.0258428938362405</v>
      </c>
      <c r="M62" s="24">
        <f t="shared" ref="M62:W62" si="147">+M25/M$33*100</f>
        <v>0.18968132675072699</v>
      </c>
      <c r="N62" s="24">
        <f t="shared" si="147"/>
        <v>0.25904592177704233</v>
      </c>
      <c r="O62" s="24">
        <f t="shared" si="147"/>
        <v>0.52963692763744374</v>
      </c>
      <c r="P62" s="24">
        <f t="shared" si="147"/>
        <v>0.84481924095076033</v>
      </c>
      <c r="Q62" s="24">
        <f t="shared" si="147"/>
        <v>0.27195819298814949</v>
      </c>
      <c r="R62" s="24">
        <f t="shared" si="147"/>
        <v>0.19667311985186509</v>
      </c>
      <c r="S62" s="24">
        <f t="shared" si="147"/>
        <v>0.44813830839218322</v>
      </c>
      <c r="T62" s="24">
        <f t="shared" si="147"/>
        <v>0.31868562843786363</v>
      </c>
      <c r="U62" s="24">
        <f t="shared" si="147"/>
        <v>0.44090700614142048</v>
      </c>
      <c r="V62" s="24">
        <f t="shared" si="147"/>
        <v>0.36120894620274163</v>
      </c>
      <c r="W62" s="24">
        <f t="shared" si="147"/>
        <v>0.22396122585134309</v>
      </c>
      <c r="X62" s="24">
        <f t="shared" si="110"/>
        <v>0.24180151713555151</v>
      </c>
      <c r="Y62" s="24">
        <f t="shared" si="110"/>
        <v>0.2562716408676482</v>
      </c>
      <c r="Z62" s="24">
        <f t="shared" si="110"/>
        <v>0.59695872274487516</v>
      </c>
      <c r="AA62" s="24">
        <f t="shared" si="110"/>
        <v>0.42660526778084518</v>
      </c>
      <c r="AB62" s="24">
        <f t="shared" si="110"/>
        <v>0.23846580864846473</v>
      </c>
      <c r="AC62" s="24">
        <f t="shared" ref="AC62:AD62" si="148">+AC25/AC$33*100</f>
        <v>0.25305846166910395</v>
      </c>
      <c r="AD62" s="24">
        <f t="shared" si="148"/>
        <v>0.2310356319743421</v>
      </c>
      <c r="AE62" s="24">
        <f t="shared" ref="AE62" si="149">+AE25/AE$33*100</f>
        <v>1.001862904026172</v>
      </c>
      <c r="AF62" s="24">
        <f t="shared" ref="AF62" si="150">+AF25/AF$33*100</f>
        <v>0.27854764076995114</v>
      </c>
    </row>
    <row r="63" spans="1:32" ht="15" customHeight="1" x14ac:dyDescent="0.15">
      <c r="A63" s="3" t="s">
        <v>132</v>
      </c>
      <c r="B63" s="24" t="e">
        <f t="shared" si="114"/>
        <v>#DIV/0!</v>
      </c>
      <c r="C63" s="24" t="e">
        <f t="shared" si="115"/>
        <v>#DIV/0!</v>
      </c>
      <c r="D63" s="24">
        <f t="shared" si="115"/>
        <v>1.5062836127188178E-2</v>
      </c>
      <c r="E63" s="24">
        <f t="shared" ref="E63:L63" si="151">+E26/E$33*100</f>
        <v>4.3522596461568294E-2</v>
      </c>
      <c r="F63" s="24">
        <f t="shared" si="151"/>
        <v>0.10656265167937205</v>
      </c>
      <c r="G63" s="24">
        <f t="shared" si="151"/>
        <v>0.10112769961800559</v>
      </c>
      <c r="H63" s="24">
        <f t="shared" si="151"/>
        <v>6.4445617124442064E-2</v>
      </c>
      <c r="I63" s="24">
        <f t="shared" si="151"/>
        <v>8.8648689646375248E-2</v>
      </c>
      <c r="J63" s="24">
        <f t="shared" si="151"/>
        <v>8.5199470643673586E-2</v>
      </c>
      <c r="K63" s="24">
        <f t="shared" si="151"/>
        <v>0.90504795067590738</v>
      </c>
      <c r="L63" s="24">
        <f t="shared" si="151"/>
        <v>0.20316868864597801</v>
      </c>
      <c r="M63" s="24">
        <f t="shared" ref="M63:W63" si="152">+M26/M$33*100</f>
        <v>0.119584418341979</v>
      </c>
      <c r="N63" s="24">
        <f t="shared" si="152"/>
        <v>0.10570996206380787</v>
      </c>
      <c r="O63" s="24">
        <f t="shared" si="152"/>
        <v>0.11850568803227154</v>
      </c>
      <c r="P63" s="24">
        <f t="shared" si="152"/>
        <v>8.3625419206026605E-2</v>
      </c>
      <c r="Q63" s="24">
        <f t="shared" si="152"/>
        <v>0.37207792934435951</v>
      </c>
      <c r="R63" s="24">
        <f t="shared" si="152"/>
        <v>4.27165869167275E-2</v>
      </c>
      <c r="S63" s="24">
        <f t="shared" si="152"/>
        <v>1.5421160524007129E-2</v>
      </c>
      <c r="T63" s="24">
        <f t="shared" si="152"/>
        <v>1.4755280674278752E-2</v>
      </c>
      <c r="U63" s="24">
        <f t="shared" si="152"/>
        <v>1.2305214054791761E-2</v>
      </c>
      <c r="V63" s="24">
        <f t="shared" si="152"/>
        <v>1.1221719190517551E-2</v>
      </c>
      <c r="W63" s="24">
        <f t="shared" si="152"/>
        <v>1.7283322108289638E-2</v>
      </c>
      <c r="X63" s="24">
        <f t="shared" si="110"/>
        <v>0.35048778521528817</v>
      </c>
      <c r="Y63" s="24">
        <f t="shared" si="110"/>
        <v>4.4131052598232447E-2</v>
      </c>
      <c r="Z63" s="24">
        <f t="shared" si="110"/>
        <v>3.4464744572841356E-2</v>
      </c>
      <c r="AA63" s="24">
        <f t="shared" si="110"/>
        <v>2.2351393019368747E-2</v>
      </c>
      <c r="AB63" s="24">
        <f t="shared" si="110"/>
        <v>0.16640802958515222</v>
      </c>
      <c r="AC63" s="24">
        <f t="shared" ref="AC63:AD63" si="153">+AC26/AC$33*100</f>
        <v>9.3603256915679292E-2</v>
      </c>
      <c r="AD63" s="24">
        <f t="shared" si="153"/>
        <v>6.4317511904377594E-2</v>
      </c>
      <c r="AE63" s="24">
        <f t="shared" ref="AE63" si="154">+AE26/AE$33*100</f>
        <v>7.2460816840385092E-2</v>
      </c>
      <c r="AF63" s="24">
        <f t="shared" ref="AF63" si="155">+AF26/AF$33*100</f>
        <v>3.8873529954521077E-2</v>
      </c>
    </row>
    <row r="64" spans="1:32" ht="15" customHeight="1" x14ac:dyDescent="0.15">
      <c r="A64" s="3" t="s">
        <v>133</v>
      </c>
      <c r="B64" s="24" t="e">
        <f t="shared" si="114"/>
        <v>#DIV/0!</v>
      </c>
      <c r="C64" s="24" t="e">
        <f t="shared" si="115"/>
        <v>#DIV/0!</v>
      </c>
      <c r="D64" s="24">
        <f t="shared" si="115"/>
        <v>1.045225261701715</v>
      </c>
      <c r="E64" s="24">
        <f t="shared" ref="E64:L64" si="156">+E27/E$33*100</f>
        <v>3.8823129522111346</v>
      </c>
      <c r="F64" s="24">
        <f t="shared" si="156"/>
        <v>4.963783633013338</v>
      </c>
      <c r="G64" s="24">
        <f t="shared" si="156"/>
        <v>0.37462416887108735</v>
      </c>
      <c r="H64" s="24">
        <f t="shared" si="156"/>
        <v>2.5681333451875985</v>
      </c>
      <c r="I64" s="24">
        <f t="shared" si="156"/>
        <v>1.3548660169941591</v>
      </c>
      <c r="J64" s="24">
        <f t="shared" si="156"/>
        <v>4.5352106041482179</v>
      </c>
      <c r="K64" s="24">
        <f t="shared" si="156"/>
        <v>2.0799336479177772</v>
      </c>
      <c r="L64" s="24">
        <f t="shared" si="156"/>
        <v>1.1483883075418135</v>
      </c>
      <c r="M64" s="24">
        <f t="shared" ref="M64:W64" si="157">+M27/M$33*100</f>
        <v>3.9509022198034884</v>
      </c>
      <c r="N64" s="24">
        <f t="shared" si="157"/>
        <v>1.8886451501041956</v>
      </c>
      <c r="O64" s="24">
        <f t="shared" si="157"/>
        <v>0.91842181809108769</v>
      </c>
      <c r="P64" s="24">
        <f t="shared" si="157"/>
        <v>0.83578942196543304</v>
      </c>
      <c r="Q64" s="24">
        <f t="shared" si="157"/>
        <v>1.1096874545393507</v>
      </c>
      <c r="R64" s="24">
        <f t="shared" si="157"/>
        <v>1.5564191883758955</v>
      </c>
      <c r="S64" s="24">
        <f t="shared" si="157"/>
        <v>4.0018271147152493</v>
      </c>
      <c r="T64" s="24">
        <f t="shared" si="157"/>
        <v>10.215782524426437</v>
      </c>
      <c r="U64" s="24">
        <f t="shared" si="157"/>
        <v>1.6108196391216314</v>
      </c>
      <c r="V64" s="24">
        <f t="shared" si="157"/>
        <v>2.4332936103404723</v>
      </c>
      <c r="W64" s="24">
        <f t="shared" si="157"/>
        <v>0.36308103001161374</v>
      </c>
      <c r="X64" s="24">
        <f t="shared" si="110"/>
        <v>6.7438614619542996</v>
      </c>
      <c r="Y64" s="24">
        <f t="shared" si="110"/>
        <v>0.52753713654833811</v>
      </c>
      <c r="Z64" s="24">
        <f t="shared" si="110"/>
        <v>1.1049137232266213</v>
      </c>
      <c r="AA64" s="24">
        <f t="shared" si="110"/>
        <v>5.1243215870018517</v>
      </c>
      <c r="AB64" s="24">
        <f t="shared" si="110"/>
        <v>3.6229641092203826</v>
      </c>
      <c r="AC64" s="24">
        <f t="shared" ref="AC64:AD64" si="158">+AC27/AC$33*100</f>
        <v>1.1178602893566432</v>
      </c>
      <c r="AD64" s="24">
        <f t="shared" si="158"/>
        <v>8.1316140167254645</v>
      </c>
      <c r="AE64" s="24">
        <f t="shared" ref="AE64" si="159">+AE27/AE$33*100</f>
        <v>1.6355970445306216</v>
      </c>
      <c r="AF64" s="24">
        <f t="shared" ref="AF64" si="160">+AF27/AF$33*100</f>
        <v>5.2890421141405488</v>
      </c>
    </row>
    <row r="65" spans="1:32" ht="15" customHeight="1" x14ac:dyDescent="0.15">
      <c r="A65" s="3" t="s">
        <v>134</v>
      </c>
      <c r="B65" s="24" t="e">
        <f t="shared" si="114"/>
        <v>#DIV/0!</v>
      </c>
      <c r="C65" s="24" t="e">
        <f t="shared" si="115"/>
        <v>#DIV/0!</v>
      </c>
      <c r="D65" s="24">
        <f t="shared" si="115"/>
        <v>3.4594062591506729</v>
      </c>
      <c r="E65" s="24">
        <f t="shared" ref="E65:L65" si="161">+E28/E$33*100</f>
        <v>3.009670696596801</v>
      </c>
      <c r="F65" s="24">
        <f t="shared" si="161"/>
        <v>2.9908591558885087</v>
      </c>
      <c r="G65" s="24">
        <f t="shared" si="161"/>
        <v>4.1724169128031212</v>
      </c>
      <c r="H65" s="24">
        <f t="shared" si="161"/>
        <v>2.8715762444349484</v>
      </c>
      <c r="I65" s="24">
        <f t="shared" si="161"/>
        <v>3.4060167967092956</v>
      </c>
      <c r="J65" s="24">
        <f t="shared" si="161"/>
        <v>3.7060973260587611</v>
      </c>
      <c r="K65" s="24">
        <f t="shared" si="161"/>
        <v>6.2219148164516698</v>
      </c>
      <c r="L65" s="24">
        <f t="shared" si="161"/>
        <v>4.823792926240742</v>
      </c>
      <c r="M65" s="24">
        <f t="shared" ref="M65:W65" si="162">+M28/M$33*100</f>
        <v>4.297779833550468</v>
      </c>
      <c r="N65" s="24">
        <f t="shared" si="162"/>
        <v>5.1254023244559503</v>
      </c>
      <c r="O65" s="24">
        <f t="shared" si="162"/>
        <v>3.654722422668172</v>
      </c>
      <c r="P65" s="24">
        <f t="shared" si="162"/>
        <v>4.385227570250553</v>
      </c>
      <c r="Q65" s="24">
        <f t="shared" si="162"/>
        <v>4.3199870192361489</v>
      </c>
      <c r="R65" s="24">
        <f t="shared" si="162"/>
        <v>3.6372664562657469</v>
      </c>
      <c r="S65" s="24">
        <f t="shared" si="162"/>
        <v>4.5257253416311025</v>
      </c>
      <c r="T65" s="24">
        <f t="shared" si="162"/>
        <v>4.8986211682729577</v>
      </c>
      <c r="U65" s="24">
        <f t="shared" si="162"/>
        <v>4.5842180036468179</v>
      </c>
      <c r="V65" s="24">
        <f t="shared" si="162"/>
        <v>4.8685644308101077</v>
      </c>
      <c r="W65" s="24">
        <f t="shared" si="162"/>
        <v>5.2408064485606216</v>
      </c>
      <c r="X65" s="24">
        <f t="shared" si="110"/>
        <v>3.2000199735921537</v>
      </c>
      <c r="Y65" s="24">
        <f t="shared" si="110"/>
        <v>13.812331408723786</v>
      </c>
      <c r="Z65" s="24">
        <f t="shared" si="110"/>
        <v>9.68262204311673</v>
      </c>
      <c r="AA65" s="24">
        <f t="shared" si="110"/>
        <v>8.2048049443853088</v>
      </c>
      <c r="AB65" s="24">
        <f t="shared" si="110"/>
        <v>4.0050184907201372</v>
      </c>
      <c r="AC65" s="24">
        <f t="shared" ref="AC65:AD65" si="163">+AC28/AC$33*100</f>
        <v>4.2647505505353482</v>
      </c>
      <c r="AD65" s="24">
        <f t="shared" si="163"/>
        <v>3.4777196154771235</v>
      </c>
      <c r="AE65" s="24">
        <f t="shared" ref="AE65" si="164">+AE28/AE$33*100</f>
        <v>4.6578199570852075</v>
      </c>
      <c r="AF65" s="24">
        <f t="shared" ref="AF65" si="165">+AF28/AF$33*100</f>
        <v>5.4983538250070279</v>
      </c>
    </row>
    <row r="66" spans="1:32" ht="15" customHeight="1" x14ac:dyDescent="0.15">
      <c r="A66" s="3" t="s">
        <v>135</v>
      </c>
      <c r="B66" s="24" t="e">
        <f t="shared" si="114"/>
        <v>#DIV/0!</v>
      </c>
      <c r="C66" s="24" t="e">
        <f t="shared" si="115"/>
        <v>#DIV/0!</v>
      </c>
      <c r="D66" s="24">
        <f t="shared" si="115"/>
        <v>4.3822761029912378</v>
      </c>
      <c r="E66" s="24">
        <f t="shared" ref="E66:L66" si="166">+E29/E$33*100</f>
        <v>3.8157243260622606</v>
      </c>
      <c r="F66" s="24">
        <f t="shared" si="166"/>
        <v>3.2225648391567234</v>
      </c>
      <c r="G66" s="24">
        <f t="shared" si="166"/>
        <v>3.1834128935247579</v>
      </c>
      <c r="H66" s="24">
        <f t="shared" si="166"/>
        <v>2.526774865516229</v>
      </c>
      <c r="I66" s="24">
        <f t="shared" si="166"/>
        <v>2.1010695353927975</v>
      </c>
      <c r="J66" s="24">
        <f t="shared" si="166"/>
        <v>1.5754620063041691</v>
      </c>
      <c r="K66" s="24">
        <f t="shared" si="166"/>
        <v>1.7648603494780819</v>
      </c>
      <c r="L66" s="24">
        <f t="shared" si="166"/>
        <v>2.3742070864001734</v>
      </c>
      <c r="M66" s="24">
        <f t="shared" ref="M66:W66" si="167">+M29/M$33*100</f>
        <v>2.9494692030707435</v>
      </c>
      <c r="N66" s="24">
        <f t="shared" si="167"/>
        <v>4.7848435200660173</v>
      </c>
      <c r="O66" s="24">
        <f t="shared" si="167"/>
        <v>4.2914620531195258</v>
      </c>
      <c r="P66" s="24">
        <f t="shared" si="167"/>
        <v>4.7974122486396071</v>
      </c>
      <c r="Q66" s="24">
        <f t="shared" si="167"/>
        <v>4.2785940489911933</v>
      </c>
      <c r="R66" s="24">
        <f t="shared" si="167"/>
        <v>4.2770863952762639</v>
      </c>
      <c r="S66" s="24">
        <f t="shared" si="167"/>
        <v>3.9547622670400484</v>
      </c>
      <c r="T66" s="24">
        <f t="shared" si="167"/>
        <v>4.2219701965671481</v>
      </c>
      <c r="U66" s="24">
        <f t="shared" si="167"/>
        <v>4.3763381920284585</v>
      </c>
      <c r="V66" s="24">
        <f t="shared" si="167"/>
        <v>4.2552927443645041</v>
      </c>
      <c r="W66" s="24">
        <f t="shared" si="167"/>
        <v>3.9689070847509575</v>
      </c>
      <c r="X66" s="24">
        <f t="shared" si="110"/>
        <v>3.2865637998649428</v>
      </c>
      <c r="Y66" s="24">
        <f t="shared" si="110"/>
        <v>3.9701606043488677</v>
      </c>
      <c r="Z66" s="24">
        <f t="shared" si="110"/>
        <v>3.5277525609895157</v>
      </c>
      <c r="AA66" s="24">
        <f t="shared" si="110"/>
        <v>3.7038168123698889</v>
      </c>
      <c r="AB66" s="24">
        <f t="shared" si="110"/>
        <v>3.5904003964520168</v>
      </c>
      <c r="AC66" s="24">
        <f t="shared" ref="AC66:AD66" si="168">+AC29/AC$33*100</f>
        <v>3.8455924919797795</v>
      </c>
      <c r="AD66" s="24">
        <f t="shared" si="168"/>
        <v>3.4123563643010071</v>
      </c>
      <c r="AE66" s="24">
        <f t="shared" ref="AE66" si="169">+AE29/AE$33*100</f>
        <v>3.3179721338310832</v>
      </c>
      <c r="AF66" s="24">
        <f t="shared" ref="AF66" si="170">+AF29/AF$33*100</f>
        <v>3.0042391808619437</v>
      </c>
    </row>
    <row r="67" spans="1:32" ht="15" customHeight="1" x14ac:dyDescent="0.15">
      <c r="A67" s="3" t="s">
        <v>136</v>
      </c>
      <c r="B67" s="24" t="e">
        <f t="shared" si="114"/>
        <v>#DIV/0!</v>
      </c>
      <c r="C67" s="24" t="e">
        <f t="shared" si="115"/>
        <v>#DIV/0!</v>
      </c>
      <c r="D67" s="24">
        <f t="shared" si="115"/>
        <v>3.3364182021721818</v>
      </c>
      <c r="E67" s="24">
        <f t="shared" ref="E67:L67" si="171">+E30/E$33*100</f>
        <v>5.9368661405015954</v>
      </c>
      <c r="F67" s="24">
        <f t="shared" si="171"/>
        <v>8.5775028057252172</v>
      </c>
      <c r="G67" s="24">
        <f t="shared" si="171"/>
        <v>8.3425619008220977</v>
      </c>
      <c r="H67" s="24">
        <f t="shared" si="171"/>
        <v>10.910225928910737</v>
      </c>
      <c r="I67" s="24">
        <f t="shared" si="171"/>
        <v>25.805591245389508</v>
      </c>
      <c r="J67" s="24">
        <f t="shared" si="171"/>
        <v>6.120298512183763</v>
      </c>
      <c r="K67" s="24">
        <f t="shared" si="171"/>
        <v>10.688075849070813</v>
      </c>
      <c r="L67" s="24">
        <f t="shared" si="171"/>
        <v>7.2082391544588651</v>
      </c>
      <c r="M67" s="24">
        <f t="shared" ref="M67:W67" si="172">+M30/M$33*100</f>
        <v>7.0278389077767418</v>
      </c>
      <c r="N67" s="24">
        <f t="shared" si="172"/>
        <v>9.1230671142486237</v>
      </c>
      <c r="O67" s="24">
        <f t="shared" si="172"/>
        <v>8.5978508546438928</v>
      </c>
      <c r="P67" s="24">
        <f t="shared" si="172"/>
        <v>10.938696160534246</v>
      </c>
      <c r="Q67" s="24">
        <f t="shared" si="172"/>
        <v>7.3027986974474892</v>
      </c>
      <c r="R67" s="24">
        <f t="shared" si="172"/>
        <v>7.1242806474164855</v>
      </c>
      <c r="S67" s="24">
        <f t="shared" si="172"/>
        <v>7.4311295183306845</v>
      </c>
      <c r="T67" s="24">
        <f t="shared" si="172"/>
        <v>2.2290324212004036</v>
      </c>
      <c r="U67" s="24">
        <f t="shared" si="172"/>
        <v>3.2552884454040023</v>
      </c>
      <c r="V67" s="24">
        <f t="shared" si="172"/>
        <v>3.3591538045466787</v>
      </c>
      <c r="W67" s="24">
        <f t="shared" si="172"/>
        <v>3.2816434382828428</v>
      </c>
      <c r="X67" s="24">
        <f t="shared" si="110"/>
        <v>6.5065489592169676</v>
      </c>
      <c r="Y67" s="24">
        <f t="shared" si="110"/>
        <v>6.3941289072060048</v>
      </c>
      <c r="Z67" s="24">
        <f t="shared" si="110"/>
        <v>7.4816516559253463</v>
      </c>
      <c r="AA67" s="24">
        <f t="shared" si="110"/>
        <v>5.3892952711675921</v>
      </c>
      <c r="AB67" s="24">
        <f t="shared" si="110"/>
        <v>6.5604695220054632</v>
      </c>
      <c r="AC67" s="24">
        <f t="shared" ref="AC67:AD67" si="173">+AC30/AC$33*100</f>
        <v>5.939127161621828</v>
      </c>
      <c r="AD67" s="24">
        <f t="shared" si="173"/>
        <v>9.766295459536483</v>
      </c>
      <c r="AE67" s="24">
        <f t="shared" ref="AE67" si="174">+AE30/AE$33*100</f>
        <v>5.741598622522039</v>
      </c>
      <c r="AF67" s="24">
        <f t="shared" ref="AF67" si="175">+AF30/AF$33*100</f>
        <v>7.2935296440847219</v>
      </c>
    </row>
    <row r="68" spans="1:32" ht="15" customHeight="1" x14ac:dyDescent="0.15">
      <c r="A68" s="3" t="s">
        <v>186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>
        <f t="shared" ref="N68:W68" si="176">+N31/N$33*100</f>
        <v>0</v>
      </c>
      <c r="O68" s="24">
        <f t="shared" si="176"/>
        <v>0</v>
      </c>
      <c r="P68" s="24">
        <f t="shared" si="176"/>
        <v>0</v>
      </c>
      <c r="Q68" s="24">
        <f t="shared" si="176"/>
        <v>0</v>
      </c>
      <c r="R68" s="24">
        <f t="shared" si="176"/>
        <v>0</v>
      </c>
      <c r="S68" s="24">
        <f t="shared" si="176"/>
        <v>0</v>
      </c>
      <c r="T68" s="24">
        <f t="shared" si="176"/>
        <v>0</v>
      </c>
      <c r="U68" s="24">
        <f t="shared" si="176"/>
        <v>0</v>
      </c>
      <c r="V68" s="24">
        <f t="shared" si="176"/>
        <v>0</v>
      </c>
      <c r="W68" s="24">
        <f t="shared" si="176"/>
        <v>0</v>
      </c>
      <c r="X68" s="24">
        <f t="shared" si="110"/>
        <v>0</v>
      </c>
      <c r="Y68" s="24">
        <f t="shared" si="110"/>
        <v>0</v>
      </c>
      <c r="Z68" s="24">
        <f t="shared" si="110"/>
        <v>0</v>
      </c>
      <c r="AA68" s="24">
        <f t="shared" si="110"/>
        <v>0</v>
      </c>
      <c r="AB68" s="24">
        <f t="shared" si="110"/>
        <v>0</v>
      </c>
      <c r="AC68" s="24">
        <f t="shared" ref="AC68:AD68" si="177">+AC31/AC$33*100</f>
        <v>0</v>
      </c>
      <c r="AD68" s="24">
        <f t="shared" si="177"/>
        <v>0</v>
      </c>
      <c r="AE68" s="24">
        <f t="shared" ref="AE68" si="178">+AE31/AE$33*100</f>
        <v>0</v>
      </c>
      <c r="AF68" s="24">
        <f t="shared" ref="AF68" si="179">+AF31/AF$33*100</f>
        <v>0</v>
      </c>
    </row>
    <row r="69" spans="1:32" ht="15" customHeight="1" x14ac:dyDescent="0.15">
      <c r="A69" s="3" t="s">
        <v>187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>
        <f t="shared" ref="N69:W69" si="180">+N32/N$33*100</f>
        <v>1.6515466926817279</v>
      </c>
      <c r="O69" s="24">
        <f t="shared" si="180"/>
        <v>3.2611224520839337</v>
      </c>
      <c r="P69" s="24">
        <f t="shared" si="180"/>
        <v>6.5289132369400162</v>
      </c>
      <c r="Q69" s="24">
        <f t="shared" si="180"/>
        <v>4.2523191925069659</v>
      </c>
      <c r="R69" s="24">
        <f t="shared" si="180"/>
        <v>3.8049880931850537</v>
      </c>
      <c r="S69" s="24">
        <f t="shared" si="180"/>
        <v>1.7465671479555043</v>
      </c>
      <c r="T69" s="24">
        <f t="shared" si="180"/>
        <v>0</v>
      </c>
      <c r="U69" s="24">
        <f t="shared" si="180"/>
        <v>2.9085051402235074</v>
      </c>
      <c r="V69" s="24">
        <f t="shared" si="180"/>
        <v>2.7344395403322999</v>
      </c>
      <c r="W69" s="24">
        <f t="shared" si="180"/>
        <v>3.2816434382828428</v>
      </c>
      <c r="X69" s="24">
        <f t="shared" si="110"/>
        <v>6.1955123810631854</v>
      </c>
      <c r="Y69" s="24">
        <f t="shared" si="110"/>
        <v>6.2116033323627304</v>
      </c>
      <c r="Z69" s="24">
        <f t="shared" si="110"/>
        <v>5.3036283005141867</v>
      </c>
      <c r="AA69" s="24">
        <f t="shared" si="110"/>
        <v>4.7274519922522735</v>
      </c>
      <c r="AB69" s="24">
        <f t="shared" si="110"/>
        <v>4.4744032811495273</v>
      </c>
      <c r="AC69" s="24">
        <f t="shared" ref="AC69:AD69" si="181">+AC32/AC$33*100</f>
        <v>4.1846402066763178</v>
      </c>
      <c r="AD69" s="24">
        <f t="shared" si="181"/>
        <v>3.9101555378032478</v>
      </c>
      <c r="AE69" s="24">
        <f t="shared" ref="AE69" si="182">+AE32/AE$33*100</f>
        <v>4.1179128214376375</v>
      </c>
      <c r="AF69" s="24">
        <f t="shared" ref="AF69" si="183">+AF32/AF$33*100</f>
        <v>3.6217574491789821</v>
      </c>
    </row>
    <row r="70" spans="1:32" ht="15" customHeight="1" x14ac:dyDescent="0.15">
      <c r="A70" s="3" t="s">
        <v>0</v>
      </c>
      <c r="B70" s="25" t="e">
        <f t="shared" ref="B70:N70" si="184">SUM(B41:B67)-B53-B54</f>
        <v>#DIV/0!</v>
      </c>
      <c r="C70" s="25" t="e">
        <f t="shared" si="184"/>
        <v>#DIV/0!</v>
      </c>
      <c r="D70" s="25">
        <f t="shared" si="184"/>
        <v>100</v>
      </c>
      <c r="E70" s="25">
        <f t="shared" si="184"/>
        <v>100.00000000000001</v>
      </c>
      <c r="F70" s="25">
        <f t="shared" si="184"/>
        <v>100.00000000000001</v>
      </c>
      <c r="G70" s="25">
        <f t="shared" si="184"/>
        <v>99.999999999999972</v>
      </c>
      <c r="H70" s="25">
        <f t="shared" si="184"/>
        <v>100.00000000000001</v>
      </c>
      <c r="I70" s="25">
        <f t="shared" si="184"/>
        <v>100</v>
      </c>
      <c r="J70" s="25">
        <f t="shared" si="184"/>
        <v>100.00000000000003</v>
      </c>
      <c r="K70" s="25">
        <f t="shared" si="184"/>
        <v>99.999999999999986</v>
      </c>
      <c r="L70" s="25">
        <f t="shared" si="184"/>
        <v>99.999999999999986</v>
      </c>
      <c r="M70" s="25">
        <f t="shared" si="184"/>
        <v>100.00000000000003</v>
      </c>
      <c r="N70" s="25">
        <f t="shared" si="184"/>
        <v>100.00000000000001</v>
      </c>
      <c r="O70" s="25">
        <f t="shared" ref="O70:T70" si="185">SUM(O41:O67)-O53-O54</f>
        <v>100.00000000000003</v>
      </c>
      <c r="P70" s="25">
        <f t="shared" si="185"/>
        <v>99.999999999999986</v>
      </c>
      <c r="Q70" s="25">
        <f t="shared" si="185"/>
        <v>100.00000000000001</v>
      </c>
      <c r="R70" s="25">
        <f t="shared" si="185"/>
        <v>100.00000000000001</v>
      </c>
      <c r="S70" s="25">
        <f t="shared" si="185"/>
        <v>100.00000000000001</v>
      </c>
      <c r="T70" s="25">
        <f t="shared" si="185"/>
        <v>99.999999999999972</v>
      </c>
      <c r="U70" s="25">
        <f>SUM(U41:U67)-U53-U54</f>
        <v>100</v>
      </c>
      <c r="V70" s="25">
        <f>SUM(V41:V67)-V53-V54</f>
        <v>100</v>
      </c>
      <c r="W70" s="25">
        <f>SUM(W41:W67)-W53-W54</f>
        <v>99.999999999999972</v>
      </c>
      <c r="X70" s="25">
        <f>SUM(X41:X67)-X53-X54-X55</f>
        <v>100</v>
      </c>
      <c r="Y70" s="25">
        <f t="shared" ref="Y70:AB70" si="186">SUM(Y41:Y67)-Y53-Y54-Y55</f>
        <v>99.999999999999986</v>
      </c>
      <c r="Z70" s="25">
        <f t="shared" si="186"/>
        <v>99.999999999999986</v>
      </c>
      <c r="AA70" s="25">
        <f t="shared" si="186"/>
        <v>100</v>
      </c>
      <c r="AB70" s="25">
        <f t="shared" si="186"/>
        <v>100</v>
      </c>
      <c r="AC70" s="25">
        <f t="shared" ref="AC70:AD70" si="187">SUM(AC41:AC67)-AC53-AC54-AC55</f>
        <v>99.999999999999986</v>
      </c>
      <c r="AD70" s="25">
        <f t="shared" si="187"/>
        <v>99.999999999999986</v>
      </c>
      <c r="AE70" s="25">
        <f t="shared" ref="AE70" si="188">SUM(AE41:AE67)-AE53-AE54-AE55</f>
        <v>99.999999999999986</v>
      </c>
      <c r="AF70" s="25">
        <f t="shared" ref="AF70" si="189">SUM(AF41:AF67)-AF53-AF54-AF55</f>
        <v>99.999999999999986</v>
      </c>
    </row>
    <row r="71" spans="1:32" ht="15" customHeight="1" x14ac:dyDescent="0.15">
      <c r="A71" s="3" t="s">
        <v>1</v>
      </c>
      <c r="B71" s="24" t="e">
        <f>+B34/$B$33*100</f>
        <v>#DIV/0!</v>
      </c>
      <c r="C71" s="24" t="e">
        <f t="shared" ref="C71:D74" si="190">+C34/C$33*100</f>
        <v>#DIV/0!</v>
      </c>
      <c r="D71" s="24">
        <f t="shared" si="190"/>
        <v>74.106562937951963</v>
      </c>
      <c r="E71" s="24">
        <f t="shared" ref="E71:L71" si="191">+E34/E$33*100</f>
        <v>66.899219838191669</v>
      </c>
      <c r="F71" s="24">
        <f t="shared" si="191"/>
        <v>56.849637287264528</v>
      </c>
      <c r="G71" s="24">
        <f t="shared" si="191"/>
        <v>68.212621326530893</v>
      </c>
      <c r="H71" s="24">
        <f t="shared" si="191"/>
        <v>64.240318459098475</v>
      </c>
      <c r="I71" s="24">
        <f t="shared" si="191"/>
        <v>46.803256479918339</v>
      </c>
      <c r="J71" s="24">
        <f t="shared" si="191"/>
        <v>65.810424123374474</v>
      </c>
      <c r="K71" s="24">
        <f t="shared" si="191"/>
        <v>58.164427515106595</v>
      </c>
      <c r="L71" s="24">
        <f t="shared" si="191"/>
        <v>63.417850820662835</v>
      </c>
      <c r="M71" s="24">
        <f t="shared" ref="M71:N74" si="192">+M34/M$33*100</f>
        <v>68.38514871093146</v>
      </c>
      <c r="N71" s="24">
        <f t="shared" si="192"/>
        <v>66.820064810862235</v>
      </c>
      <c r="O71" s="24">
        <f t="shared" ref="O71:P74" si="193">+O34/O$33*100</f>
        <v>69.206884076289256</v>
      </c>
      <c r="P71" s="24">
        <f t="shared" si="193"/>
        <v>63.71166946967297</v>
      </c>
      <c r="Q71" s="24">
        <f t="shared" ref="Q71:R74" si="194">+Q34/Q$33*100</f>
        <v>66.324653380034235</v>
      </c>
      <c r="R71" s="24">
        <f t="shared" si="194"/>
        <v>67.130386534191899</v>
      </c>
      <c r="S71" s="24">
        <f t="shared" ref="S71:T74" si="195">+S34/S$33*100</f>
        <v>65.110975335492441</v>
      </c>
      <c r="T71" s="24">
        <f t="shared" si="195"/>
        <v>62.307935091388302</v>
      </c>
      <c r="U71" s="24">
        <f t="shared" ref="U71:V74" si="196">+U34/U$33*100</f>
        <v>69.805421006119047</v>
      </c>
      <c r="V71" s="24">
        <f t="shared" si="196"/>
        <v>63.523701859008717</v>
      </c>
      <c r="W71" s="24">
        <f t="shared" ref="W71:X74" si="197">+W34/W$33*100</f>
        <v>66.982138342929773</v>
      </c>
      <c r="X71" s="24">
        <f t="shared" si="197"/>
        <v>60.697233043819935</v>
      </c>
      <c r="Y71" s="24">
        <f t="shared" ref="Y71:AB71" si="198">+Y34/Y$33*100</f>
        <v>57.904633158475107</v>
      </c>
      <c r="Z71" s="24">
        <f t="shared" si="198"/>
        <v>53.837413738695538</v>
      </c>
      <c r="AA71" s="24">
        <f t="shared" si="198"/>
        <v>58.818834773850995</v>
      </c>
      <c r="AB71" s="24">
        <f t="shared" si="198"/>
        <v>62.559794185403561</v>
      </c>
      <c r="AC71" s="24">
        <f t="shared" ref="AC71:AD71" si="199">+AC34/AC$33*100</f>
        <v>64.957526922546194</v>
      </c>
      <c r="AD71" s="24">
        <f t="shared" si="199"/>
        <v>58.212031366722115</v>
      </c>
      <c r="AE71" s="24">
        <f t="shared" ref="AE71" si="200">+AE34/AE$33*100</f>
        <v>67.030093544349882</v>
      </c>
      <c r="AF71" s="24">
        <f t="shared" ref="AF71" si="201">+AF34/AF$33*100</f>
        <v>60.744305648734368</v>
      </c>
    </row>
    <row r="72" spans="1:32" ht="15" customHeight="1" x14ac:dyDescent="0.15">
      <c r="A72" s="3" t="s">
        <v>172</v>
      </c>
      <c r="B72" s="24" t="e">
        <f>+B35/$B$33*100</f>
        <v>#DIV/0!</v>
      </c>
      <c r="C72" s="24" t="e">
        <f t="shared" si="190"/>
        <v>#DIV/0!</v>
      </c>
      <c r="D72" s="24">
        <f t="shared" si="190"/>
        <v>25.89343706204804</v>
      </c>
      <c r="E72" s="24">
        <f t="shared" ref="E72:L72" si="202">+E35/E$33*100</f>
        <v>33.100780161808338</v>
      </c>
      <c r="F72" s="24">
        <f t="shared" si="202"/>
        <v>43.150362712735472</v>
      </c>
      <c r="G72" s="24">
        <f t="shared" si="202"/>
        <v>31.787378673469096</v>
      </c>
      <c r="H72" s="24">
        <f t="shared" si="202"/>
        <v>35.759681540901518</v>
      </c>
      <c r="I72" s="24">
        <f t="shared" si="202"/>
        <v>53.196743520081654</v>
      </c>
      <c r="J72" s="24">
        <f t="shared" si="202"/>
        <v>34.189575876625526</v>
      </c>
      <c r="K72" s="24">
        <f t="shared" si="202"/>
        <v>41.835572484893405</v>
      </c>
      <c r="L72" s="24">
        <f t="shared" si="202"/>
        <v>36.582149179337158</v>
      </c>
      <c r="M72" s="24">
        <f t="shared" si="192"/>
        <v>31.614851289068536</v>
      </c>
      <c r="N72" s="24">
        <f t="shared" si="192"/>
        <v>33.179935189137758</v>
      </c>
      <c r="O72" s="24">
        <f t="shared" si="193"/>
        <v>30.793115923710744</v>
      </c>
      <c r="P72" s="24">
        <f t="shared" si="193"/>
        <v>36.288330530327023</v>
      </c>
      <c r="Q72" s="24">
        <f t="shared" si="194"/>
        <v>33.675346619965758</v>
      </c>
      <c r="R72" s="24">
        <f t="shared" si="194"/>
        <v>32.869613465808094</v>
      </c>
      <c r="S72" s="24">
        <f t="shared" si="195"/>
        <v>34.889024664507566</v>
      </c>
      <c r="T72" s="24">
        <f t="shared" si="195"/>
        <v>37.692064908611698</v>
      </c>
      <c r="U72" s="24">
        <f t="shared" si="196"/>
        <v>30.194578993880956</v>
      </c>
      <c r="V72" s="24">
        <f t="shared" si="196"/>
        <v>36.476298140991283</v>
      </c>
      <c r="W72" s="24">
        <f t="shared" si="197"/>
        <v>33.017861657070227</v>
      </c>
      <c r="X72" s="24">
        <f t="shared" si="197"/>
        <v>39.302766956180072</v>
      </c>
      <c r="Y72" s="24">
        <f t="shared" ref="Y72:AB72" si="203">+Y35/Y$33*100</f>
        <v>42.095366841524893</v>
      </c>
      <c r="Z72" s="24">
        <f t="shared" si="203"/>
        <v>46.162586261304462</v>
      </c>
      <c r="AA72" s="24">
        <f t="shared" si="203"/>
        <v>41.181165226149012</v>
      </c>
      <c r="AB72" s="24">
        <f t="shared" si="203"/>
        <v>37.440205814596439</v>
      </c>
      <c r="AC72" s="24">
        <f t="shared" ref="AC72:AD72" si="204">+AC35/AC$33*100</f>
        <v>35.042473077453813</v>
      </c>
      <c r="AD72" s="24">
        <f t="shared" si="204"/>
        <v>41.787968633277877</v>
      </c>
      <c r="AE72" s="24">
        <f t="shared" ref="AE72" si="205">+AE35/AE$33*100</f>
        <v>32.969906455650118</v>
      </c>
      <c r="AF72" s="24">
        <f t="shared" ref="AF72" si="206">+AF35/AF$33*100</f>
        <v>39.255694351265632</v>
      </c>
    </row>
    <row r="73" spans="1:32" ht="15" customHeight="1" x14ac:dyDescent="0.15">
      <c r="A73" s="3" t="s">
        <v>12</v>
      </c>
      <c r="B73" s="24" t="e">
        <f>+B36/$B$33*100</f>
        <v>#DIV/0!</v>
      </c>
      <c r="C73" s="24" t="e">
        <f t="shared" si="190"/>
        <v>#DIV/0!</v>
      </c>
      <c r="D73" s="24">
        <f t="shared" si="190"/>
        <v>55.944683843119961</v>
      </c>
      <c r="E73" s="24">
        <f t="shared" ref="E73:L73" si="207">+E36/E$33*100</f>
        <v>53.56533757120927</v>
      </c>
      <c r="F73" s="24">
        <f t="shared" si="207"/>
        <v>47.317891412394388</v>
      </c>
      <c r="G73" s="24">
        <f t="shared" si="207"/>
        <v>51.480598506128317</v>
      </c>
      <c r="H73" s="24">
        <f t="shared" si="207"/>
        <v>48.006392221307657</v>
      </c>
      <c r="I73" s="24">
        <f t="shared" si="207"/>
        <v>36.781652965061255</v>
      </c>
      <c r="J73" s="24">
        <f t="shared" si="207"/>
        <v>57.580790159097042</v>
      </c>
      <c r="K73" s="24">
        <f t="shared" si="207"/>
        <v>53.045328698464665</v>
      </c>
      <c r="L73" s="24">
        <f t="shared" si="207"/>
        <v>53.356994534748658</v>
      </c>
      <c r="M73" s="24">
        <f t="shared" si="192"/>
        <v>57.000253846085791</v>
      </c>
      <c r="N73" s="24">
        <f t="shared" si="192"/>
        <v>56.21228465422319</v>
      </c>
      <c r="O73" s="24">
        <f t="shared" si="193"/>
        <v>59.978651685639171</v>
      </c>
      <c r="P73" s="24">
        <f t="shared" si="193"/>
        <v>60.268165705145869</v>
      </c>
      <c r="Q73" s="24">
        <f t="shared" si="194"/>
        <v>62.252632521289577</v>
      </c>
      <c r="R73" s="24">
        <f t="shared" si="194"/>
        <v>64.19251046287792</v>
      </c>
      <c r="S73" s="24">
        <f t="shared" si="195"/>
        <v>65.393785652444024</v>
      </c>
      <c r="T73" s="24">
        <f t="shared" si="195"/>
        <v>76.747241534297345</v>
      </c>
      <c r="U73" s="24">
        <f t="shared" si="196"/>
        <v>72.627711342051398</v>
      </c>
      <c r="V73" s="24">
        <f t="shared" si="196"/>
        <v>65.280957878377805</v>
      </c>
      <c r="W73" s="24">
        <f t="shared" si="197"/>
        <v>61.09971590812755</v>
      </c>
      <c r="X73" s="24">
        <f t="shared" si="197"/>
        <v>51.032939866457703</v>
      </c>
      <c r="Y73" s="24">
        <f t="shared" ref="Y73:AB73" si="208">+Y36/Y$33*100</f>
        <v>60.092799442522939</v>
      </c>
      <c r="Z73" s="24">
        <f t="shared" si="208"/>
        <v>55.080787518087583</v>
      </c>
      <c r="AA73" s="24">
        <f t="shared" si="208"/>
        <v>62.306644849790885</v>
      </c>
      <c r="AB73" s="24">
        <f t="shared" si="208"/>
        <v>56.399386032324884</v>
      </c>
      <c r="AC73" s="24">
        <f t="shared" ref="AC73:AD73" si="209">+AC36/AC$33*100</f>
        <v>56.616967430026691</v>
      </c>
      <c r="AD73" s="24">
        <f t="shared" si="209"/>
        <v>57.339575639003527</v>
      </c>
      <c r="AE73" s="24">
        <f t="shared" ref="AE73" si="210">+AE36/AE$33*100</f>
        <v>52.299316995393809</v>
      </c>
      <c r="AF73" s="24">
        <f t="shared" ref="AF73" si="211">+AF36/AF$33*100</f>
        <v>54.61661110430834</v>
      </c>
    </row>
    <row r="74" spans="1:32" ht="15" customHeight="1" x14ac:dyDescent="0.15">
      <c r="A74" s="3" t="s">
        <v>11</v>
      </c>
      <c r="B74" s="24" t="e">
        <f>+B37/$B$33*100</f>
        <v>#DIV/0!</v>
      </c>
      <c r="C74" s="24" t="e">
        <f t="shared" si="190"/>
        <v>#DIV/0!</v>
      </c>
      <c r="D74" s="24">
        <f t="shared" si="190"/>
        <v>44.055316156880039</v>
      </c>
      <c r="E74" s="24">
        <f t="shared" ref="E74:L74" si="212">+E37/E$33*100</f>
        <v>46.43466242879073</v>
      </c>
      <c r="F74" s="24">
        <f t="shared" si="212"/>
        <v>52.682108587605612</v>
      </c>
      <c r="G74" s="24">
        <f t="shared" si="212"/>
        <v>48.519401493871683</v>
      </c>
      <c r="H74" s="24">
        <f t="shared" si="212"/>
        <v>51.993607778692343</v>
      </c>
      <c r="I74" s="24">
        <f t="shared" si="212"/>
        <v>63.218347034938738</v>
      </c>
      <c r="J74" s="24">
        <f t="shared" si="212"/>
        <v>42.419209840902958</v>
      </c>
      <c r="K74" s="24">
        <f t="shared" si="212"/>
        <v>46.954671301535335</v>
      </c>
      <c r="L74" s="24">
        <f t="shared" si="212"/>
        <v>46.643005465251335</v>
      </c>
      <c r="M74" s="24">
        <f t="shared" si="192"/>
        <v>42.999746153914209</v>
      </c>
      <c r="N74" s="24">
        <f t="shared" si="192"/>
        <v>43.78771534577681</v>
      </c>
      <c r="O74" s="24">
        <f t="shared" si="193"/>
        <v>40.021348314360822</v>
      </c>
      <c r="P74" s="24">
        <f t="shared" si="193"/>
        <v>39.731834294854131</v>
      </c>
      <c r="Q74" s="24">
        <f t="shared" si="194"/>
        <v>37.74736747871043</v>
      </c>
      <c r="R74" s="24">
        <f t="shared" si="194"/>
        <v>35.80748953712208</v>
      </c>
      <c r="S74" s="24">
        <f t="shared" si="195"/>
        <v>34.606214347555976</v>
      </c>
      <c r="T74" s="24">
        <f t="shared" si="195"/>
        <v>23.252758465702655</v>
      </c>
      <c r="U74" s="24">
        <f t="shared" si="196"/>
        <v>27.372288657948609</v>
      </c>
      <c r="V74" s="24">
        <f t="shared" si="196"/>
        <v>34.719042121622188</v>
      </c>
      <c r="W74" s="24">
        <f t="shared" si="197"/>
        <v>38.90028409187245</v>
      </c>
      <c r="X74" s="24">
        <f t="shared" si="197"/>
        <v>57.272787569498803</v>
      </c>
      <c r="Y74" s="24">
        <f t="shared" ref="Y74:AB74" si="213">+Y37/Y$33*100</f>
        <v>41.384854983430785</v>
      </c>
      <c r="Z74" s="24">
        <f t="shared" si="213"/>
        <v>44.974962454731319</v>
      </c>
      <c r="AA74" s="24">
        <f t="shared" si="213"/>
        <v>37.693355150209115</v>
      </c>
      <c r="AB74" s="24">
        <f t="shared" si="213"/>
        <v>43.600613967675123</v>
      </c>
      <c r="AC74" s="24">
        <f t="shared" ref="AC74:AD74" si="214">+AC37/AC$33*100</f>
        <v>43.383032569973309</v>
      </c>
      <c r="AD74" s="24">
        <f t="shared" si="214"/>
        <v>43.424441472928308</v>
      </c>
      <c r="AE74" s="24">
        <f t="shared" ref="AE74" si="215">+AE37/AE$33*100</f>
        <v>57.061258739389487</v>
      </c>
      <c r="AF74" s="24">
        <f t="shared" ref="AF74" si="216">+AF37/AF$33*100</f>
        <v>49.358759220390844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39370078740157483" bottom="0.59055118110236227" header="0.51181102362204722" footer="0.39370078740157483"/>
  <pageSetup paperSize="9" firstPageNumber="2" orientation="landscape" useFirstPageNumber="1" horizontalDpi="4294967292" r:id="rId1"/>
  <headerFooter alignWithMargins="0">
    <oddFooter>&amp;C-&amp;P--</oddFooter>
  </headerFooter>
  <rowBreaks count="1" manualBreakCount="1">
    <brk id="37" max="16383" man="1"/>
  </rowBreaks>
  <colBreaks count="1" manualBreakCount="1">
    <brk id="12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15"/>
  <sheetViews>
    <sheetView view="pageBreakPreview" zoomScaleNormal="100" zoomScaleSheetLayoutView="100" workbookViewId="0">
      <pane xSplit="1" ySplit="3" topLeftCell="Z25" activePane="bottomRight" state="frozen"/>
      <selection pane="topRight" activeCell="B1" sqref="B1"/>
      <selection pane="bottomLeft" activeCell="A2" sqref="A2"/>
      <selection pane="bottomRight" activeCell="AI40" sqref="AI40"/>
    </sheetView>
  </sheetViews>
  <sheetFormatPr defaultColWidth="9" defaultRowHeight="12" x14ac:dyDescent="0.15"/>
  <cols>
    <col min="1" max="1" width="24.77734375" style="11" customWidth="1"/>
    <col min="2" max="3" width="8.6640625" style="11" hidden="1" customWidth="1"/>
    <col min="4" max="9" width="9.77734375" style="11" customWidth="1"/>
    <col min="10" max="11" width="9.77734375" style="8" customWidth="1"/>
    <col min="12" max="32" width="9.77734375" style="11" customWidth="1"/>
    <col min="33" max="16384" width="9" style="11"/>
  </cols>
  <sheetData>
    <row r="1" spans="1:32" ht="18" customHeight="1" x14ac:dyDescent="0.2">
      <c r="A1" s="28" t="s">
        <v>97</v>
      </c>
      <c r="K1" s="69" t="str">
        <f>財政指標!$L$1</f>
        <v>高根沢町</v>
      </c>
      <c r="U1" s="69" t="str">
        <f>財政指標!$L$1</f>
        <v>高根沢町</v>
      </c>
      <c r="W1" s="69"/>
      <c r="AE1" s="69" t="str">
        <f>財政指標!$L$1</f>
        <v>高根沢町</v>
      </c>
    </row>
    <row r="2" spans="1:32" ht="18" customHeight="1" x14ac:dyDescent="0.15">
      <c r="K2" s="11"/>
      <c r="L2" s="20" t="s">
        <v>169</v>
      </c>
      <c r="U2" s="16"/>
      <c r="V2" s="16" t="s">
        <v>169</v>
      </c>
      <c r="X2" s="20"/>
      <c r="Y2" s="16"/>
      <c r="Z2" s="16"/>
      <c r="AA2" s="16"/>
      <c r="AB2" s="16"/>
      <c r="AC2" s="16"/>
      <c r="AE2" s="16"/>
      <c r="AF2" s="16" t="s">
        <v>169</v>
      </c>
    </row>
    <row r="3" spans="1:32" s="75" customFormat="1" ht="18" customHeight="1" x14ac:dyDescent="0.2">
      <c r="A3" s="56"/>
      <c r="B3" s="56" t="s">
        <v>10</v>
      </c>
      <c r="C3" s="56" t="s">
        <v>9</v>
      </c>
      <c r="D3" s="56" t="s">
        <v>8</v>
      </c>
      <c r="E3" s="56" t="s">
        <v>7</v>
      </c>
      <c r="F3" s="56" t="s">
        <v>6</v>
      </c>
      <c r="G3" s="56" t="s">
        <v>5</v>
      </c>
      <c r="H3" s="56" t="s">
        <v>4</v>
      </c>
      <c r="I3" s="56" t="s">
        <v>3</v>
      </c>
      <c r="J3" s="55" t="s">
        <v>2</v>
      </c>
      <c r="K3" s="55" t="s">
        <v>82</v>
      </c>
      <c r="L3" s="56" t="s">
        <v>83</v>
      </c>
      <c r="M3" s="56" t="s">
        <v>174</v>
      </c>
      <c r="N3" s="56" t="s">
        <v>182</v>
      </c>
      <c r="O3" s="46" t="s">
        <v>184</v>
      </c>
      <c r="P3" s="46" t="s">
        <v>185</v>
      </c>
      <c r="Q3" s="46" t="s">
        <v>188</v>
      </c>
      <c r="R3" s="46" t="s">
        <v>194</v>
      </c>
      <c r="S3" s="46" t="s">
        <v>195</v>
      </c>
      <c r="T3" s="46" t="s">
        <v>203</v>
      </c>
      <c r="U3" s="46" t="s">
        <v>204</v>
      </c>
      <c r="V3" s="46" t="s">
        <v>205</v>
      </c>
      <c r="W3" s="46" t="s">
        <v>206</v>
      </c>
      <c r="X3" s="46" t="s">
        <v>207</v>
      </c>
      <c r="Y3" s="46" t="s">
        <v>214</v>
      </c>
      <c r="Z3" s="46" t="s">
        <v>215</v>
      </c>
      <c r="AA3" s="46" t="s">
        <v>216</v>
      </c>
      <c r="AB3" s="46" t="s">
        <v>217</v>
      </c>
      <c r="AC3" s="46" t="s">
        <v>218</v>
      </c>
      <c r="AD3" s="46" t="s">
        <v>223</v>
      </c>
      <c r="AE3" s="46" t="str">
        <f>財政指標!AF3</f>
        <v>１８(H30)</v>
      </c>
      <c r="AF3" s="46" t="str">
        <f>財政指標!AG3</f>
        <v>１９(R1)</v>
      </c>
    </row>
    <row r="4" spans="1:32" ht="18" customHeight="1" x14ac:dyDescent="0.15">
      <c r="A4" s="12" t="s">
        <v>40</v>
      </c>
      <c r="B4" s="14">
        <f t="shared" ref="B4:J4" si="0">SUM(B5:B8)</f>
        <v>0</v>
      </c>
      <c r="C4" s="14">
        <f t="shared" si="0"/>
        <v>679795</v>
      </c>
      <c r="D4" s="14">
        <f t="shared" si="0"/>
        <v>1418034</v>
      </c>
      <c r="E4" s="14">
        <f t="shared" si="0"/>
        <v>1421126</v>
      </c>
      <c r="F4" s="14">
        <f t="shared" si="0"/>
        <v>1443131</v>
      </c>
      <c r="G4" s="14">
        <f t="shared" si="0"/>
        <v>1311289</v>
      </c>
      <c r="H4" s="14">
        <f t="shared" si="0"/>
        <v>1365264</v>
      </c>
      <c r="I4" s="14">
        <f t="shared" si="0"/>
        <v>1346133</v>
      </c>
      <c r="J4" s="14">
        <f t="shared" si="0"/>
        <v>1779285</v>
      </c>
      <c r="K4" s="14">
        <f t="shared" ref="K4:P4" si="1">SUM(K5:K8)</f>
        <v>1714795</v>
      </c>
      <c r="L4" s="14">
        <f t="shared" si="1"/>
        <v>2106342</v>
      </c>
      <c r="M4" s="14">
        <f t="shared" si="1"/>
        <v>1716981</v>
      </c>
      <c r="N4" s="14">
        <f t="shared" si="1"/>
        <v>1675117</v>
      </c>
      <c r="O4" s="14">
        <f t="shared" si="1"/>
        <v>2013500</v>
      </c>
      <c r="P4" s="14">
        <f t="shared" si="1"/>
        <v>1981019</v>
      </c>
      <c r="Q4" s="14">
        <f>SUM(Q5:Q8)</f>
        <v>2113364</v>
      </c>
      <c r="R4" s="14">
        <f>SUM(R5:R8)</f>
        <v>2162059</v>
      </c>
      <c r="S4" s="14">
        <f>SUM(S5:S8)</f>
        <v>2492772</v>
      </c>
      <c r="T4" s="14">
        <f>SUM(T5:T8)</f>
        <v>2746228</v>
      </c>
      <c r="U4" s="14">
        <f>SUM(U5:U8)</f>
        <v>2597281</v>
      </c>
      <c r="V4" s="14">
        <v>2187157</v>
      </c>
      <c r="W4" s="14">
        <v>1847375</v>
      </c>
      <c r="X4" s="14">
        <f>SUM(X5:X8)</f>
        <v>1764389</v>
      </c>
      <c r="Y4" s="80">
        <f>SUM(Y5:Y8)</f>
        <v>1802135</v>
      </c>
      <c r="Z4" s="80">
        <f t="shared" ref="Z4:AB4" si="2">SUM(Z5:Z8)</f>
        <v>1917083</v>
      </c>
      <c r="AA4" s="80">
        <f t="shared" si="2"/>
        <v>1980254</v>
      </c>
      <c r="AB4" s="80">
        <f t="shared" si="2"/>
        <v>1908358</v>
      </c>
      <c r="AC4" s="80">
        <f t="shared" ref="AC4" si="3">SUM(AC5:AC8)</f>
        <v>1998287</v>
      </c>
      <c r="AD4" s="80">
        <f t="shared" ref="AD4" si="4">SUM(AD5:AD8)</f>
        <v>1942759</v>
      </c>
      <c r="AE4" s="80">
        <v>1981752</v>
      </c>
      <c r="AF4" s="80">
        <v>2138099</v>
      </c>
    </row>
    <row r="5" spans="1:32" ht="18" customHeight="1" x14ac:dyDescent="0.15">
      <c r="A5" s="12" t="s">
        <v>41</v>
      </c>
      <c r="B5" s="14"/>
      <c r="C5" s="14">
        <v>8640</v>
      </c>
      <c r="D5" s="14">
        <v>13240</v>
      </c>
      <c r="E5" s="14">
        <v>13514</v>
      </c>
      <c r="F5" s="14">
        <v>13913</v>
      </c>
      <c r="G5" s="14">
        <v>14019</v>
      </c>
      <c r="H5" s="14">
        <v>14787</v>
      </c>
      <c r="I5" s="14">
        <v>19329</v>
      </c>
      <c r="J5" s="14">
        <v>20544</v>
      </c>
      <c r="K5" s="14">
        <v>20280</v>
      </c>
      <c r="L5" s="14">
        <v>21081</v>
      </c>
      <c r="M5" s="14">
        <v>23153</v>
      </c>
      <c r="N5" s="14">
        <v>21811</v>
      </c>
      <c r="O5" s="14">
        <v>21521</v>
      </c>
      <c r="P5" s="14">
        <v>22022</v>
      </c>
      <c r="Q5" s="14">
        <v>33455</v>
      </c>
      <c r="R5" s="14">
        <v>38461</v>
      </c>
      <c r="S5" s="14">
        <v>44223</v>
      </c>
      <c r="T5" s="14">
        <v>44257</v>
      </c>
      <c r="U5" s="14">
        <v>46564</v>
      </c>
      <c r="V5" s="14">
        <v>46928</v>
      </c>
      <c r="W5" s="14">
        <v>46879</v>
      </c>
      <c r="X5" s="14">
        <v>45865</v>
      </c>
      <c r="Y5" s="80">
        <v>45488</v>
      </c>
      <c r="Z5" s="80">
        <v>46694</v>
      </c>
      <c r="AA5" s="80">
        <v>54236</v>
      </c>
      <c r="AB5" s="80">
        <v>53545</v>
      </c>
      <c r="AC5" s="80">
        <v>54558</v>
      </c>
      <c r="AD5" s="80">
        <v>55101</v>
      </c>
      <c r="AE5" s="80">
        <v>55899</v>
      </c>
      <c r="AF5" s="80">
        <v>56870</v>
      </c>
    </row>
    <row r="6" spans="1:32" ht="18" customHeight="1" x14ac:dyDescent="0.15">
      <c r="A6" s="12" t="s">
        <v>42</v>
      </c>
      <c r="B6" s="15"/>
      <c r="C6" s="15">
        <v>543332</v>
      </c>
      <c r="D6" s="15">
        <v>975039</v>
      </c>
      <c r="E6" s="15">
        <v>1086946</v>
      </c>
      <c r="F6" s="15">
        <v>1167633</v>
      </c>
      <c r="G6" s="15">
        <v>990916</v>
      </c>
      <c r="H6" s="15">
        <v>1049855</v>
      </c>
      <c r="I6" s="15">
        <v>1054138</v>
      </c>
      <c r="J6" s="15">
        <v>1286508</v>
      </c>
      <c r="K6" s="15">
        <v>1101382</v>
      </c>
      <c r="L6" s="15">
        <v>1156979</v>
      </c>
      <c r="M6" s="15">
        <v>1135598</v>
      </c>
      <c r="N6" s="15">
        <v>1203549</v>
      </c>
      <c r="O6" s="15">
        <v>1160110</v>
      </c>
      <c r="P6" s="15">
        <v>1149335</v>
      </c>
      <c r="Q6" s="15">
        <v>1124173</v>
      </c>
      <c r="R6" s="15">
        <v>1239335</v>
      </c>
      <c r="S6" s="15">
        <v>1382310</v>
      </c>
      <c r="T6" s="15">
        <v>1740290</v>
      </c>
      <c r="U6" s="15">
        <v>1786656</v>
      </c>
      <c r="V6" s="15">
        <v>1779078</v>
      </c>
      <c r="W6" s="15">
        <v>1547659</v>
      </c>
      <c r="X6" s="15">
        <v>1508884</v>
      </c>
      <c r="Y6" s="15">
        <v>1590753</v>
      </c>
      <c r="Z6" s="15">
        <v>1651267</v>
      </c>
      <c r="AA6" s="15">
        <v>1741655</v>
      </c>
      <c r="AB6" s="15">
        <v>1651730</v>
      </c>
      <c r="AC6" s="15">
        <v>1722582</v>
      </c>
      <c r="AD6" s="15">
        <v>1699709</v>
      </c>
      <c r="AE6" s="15">
        <v>1724318</v>
      </c>
      <c r="AF6" s="15">
        <v>1748548</v>
      </c>
    </row>
    <row r="7" spans="1:32" ht="18" customHeight="1" x14ac:dyDescent="0.15">
      <c r="A7" s="12" t="s">
        <v>43</v>
      </c>
      <c r="B7" s="15"/>
      <c r="C7" s="15">
        <v>23145</v>
      </c>
      <c r="D7" s="15">
        <v>48621</v>
      </c>
      <c r="E7" s="15">
        <v>47901</v>
      </c>
      <c r="F7" s="15">
        <v>51066</v>
      </c>
      <c r="G7" s="15">
        <v>56936</v>
      </c>
      <c r="H7" s="15">
        <v>59371</v>
      </c>
      <c r="I7" s="15">
        <v>59104</v>
      </c>
      <c r="J7" s="15">
        <v>59825</v>
      </c>
      <c r="K7" s="15">
        <v>69730</v>
      </c>
      <c r="L7" s="15">
        <v>72465</v>
      </c>
      <c r="M7" s="15">
        <v>71774</v>
      </c>
      <c r="N7" s="15">
        <v>76456</v>
      </c>
      <c r="O7" s="15">
        <v>73029</v>
      </c>
      <c r="P7" s="15">
        <v>72349</v>
      </c>
      <c r="Q7" s="15">
        <v>77022</v>
      </c>
      <c r="R7" s="15">
        <v>76972</v>
      </c>
      <c r="S7" s="15">
        <v>70579</v>
      </c>
      <c r="T7" s="15">
        <v>75996</v>
      </c>
      <c r="U7" s="15">
        <v>76314</v>
      </c>
      <c r="V7" s="15">
        <v>70810</v>
      </c>
      <c r="W7" s="15">
        <v>77348</v>
      </c>
      <c r="X7" s="15">
        <v>75691</v>
      </c>
      <c r="Y7" s="15">
        <v>73399</v>
      </c>
      <c r="Z7" s="15">
        <v>82323</v>
      </c>
      <c r="AA7" s="15">
        <v>74823</v>
      </c>
      <c r="AB7" s="15">
        <v>73692</v>
      </c>
      <c r="AC7" s="15">
        <v>81192</v>
      </c>
      <c r="AD7" s="15">
        <v>84287</v>
      </c>
      <c r="AE7" s="15">
        <v>85868</v>
      </c>
      <c r="AF7" s="15">
        <v>82947</v>
      </c>
    </row>
    <row r="8" spans="1:32" ht="18" customHeight="1" x14ac:dyDescent="0.15">
      <c r="A8" s="12" t="s">
        <v>44</v>
      </c>
      <c r="B8" s="15"/>
      <c r="C8" s="15">
        <v>104678</v>
      </c>
      <c r="D8" s="15">
        <v>381134</v>
      </c>
      <c r="E8" s="15">
        <v>272765</v>
      </c>
      <c r="F8" s="15">
        <v>210519</v>
      </c>
      <c r="G8" s="15">
        <v>249418</v>
      </c>
      <c r="H8" s="15">
        <v>241251</v>
      </c>
      <c r="I8" s="15">
        <v>213562</v>
      </c>
      <c r="J8" s="15">
        <v>412408</v>
      </c>
      <c r="K8" s="15">
        <v>523403</v>
      </c>
      <c r="L8" s="15">
        <v>855817</v>
      </c>
      <c r="M8" s="15">
        <v>486456</v>
      </c>
      <c r="N8" s="15">
        <v>373301</v>
      </c>
      <c r="O8" s="15">
        <v>758840</v>
      </c>
      <c r="P8" s="15">
        <v>737313</v>
      </c>
      <c r="Q8" s="15">
        <v>878714</v>
      </c>
      <c r="R8" s="15">
        <v>807291</v>
      </c>
      <c r="S8" s="15">
        <v>995660</v>
      </c>
      <c r="T8" s="15">
        <v>885685</v>
      </c>
      <c r="U8" s="15">
        <v>687747</v>
      </c>
      <c r="V8" s="15">
        <v>290341</v>
      </c>
      <c r="W8" s="15">
        <v>175489</v>
      </c>
      <c r="X8" s="15">
        <v>133949</v>
      </c>
      <c r="Y8" s="15">
        <v>92495</v>
      </c>
      <c r="Z8" s="15">
        <v>136799</v>
      </c>
      <c r="AA8" s="15">
        <v>109540</v>
      </c>
      <c r="AB8" s="15">
        <v>129391</v>
      </c>
      <c r="AC8" s="15">
        <v>139955</v>
      </c>
      <c r="AD8" s="15">
        <v>103662</v>
      </c>
      <c r="AE8" s="15">
        <v>115667</v>
      </c>
      <c r="AF8" s="15">
        <v>249734</v>
      </c>
    </row>
    <row r="9" spans="1:32" ht="18" customHeight="1" x14ac:dyDescent="0.15">
      <c r="A9" s="12" t="s">
        <v>45</v>
      </c>
      <c r="B9" s="14"/>
      <c r="C9" s="14">
        <v>618459</v>
      </c>
      <c r="D9" s="14">
        <v>1206824</v>
      </c>
      <c r="E9" s="14">
        <v>1268157</v>
      </c>
      <c r="F9" s="14">
        <v>1300580</v>
      </c>
      <c r="G9" s="14">
        <v>1415163</v>
      </c>
      <c r="H9" s="14">
        <v>1459646</v>
      </c>
      <c r="I9" s="14">
        <v>1512534</v>
      </c>
      <c r="J9" s="14">
        <v>1513460</v>
      </c>
      <c r="K9" s="14">
        <v>1580293</v>
      </c>
      <c r="L9" s="14">
        <v>1697518</v>
      </c>
      <c r="M9" s="14">
        <v>1701148</v>
      </c>
      <c r="N9" s="14">
        <v>1727812</v>
      </c>
      <c r="O9" s="14">
        <v>1952930</v>
      </c>
      <c r="P9" s="14">
        <v>1848520</v>
      </c>
      <c r="Q9" s="14">
        <v>1886442</v>
      </c>
      <c r="R9" s="14">
        <v>1996303</v>
      </c>
      <c r="S9" s="14">
        <v>1930944</v>
      </c>
      <c r="T9" s="14">
        <v>2182463</v>
      </c>
      <c r="U9" s="14">
        <v>2231222</v>
      </c>
      <c r="V9" s="14">
        <v>2219434</v>
      </c>
      <c r="W9" s="14">
        <v>2196959</v>
      </c>
      <c r="X9" s="14">
        <v>1969673</v>
      </c>
      <c r="Y9" s="80">
        <v>1858940</v>
      </c>
      <c r="Z9" s="80">
        <v>1914321</v>
      </c>
      <c r="AA9" s="80">
        <v>2028937</v>
      </c>
      <c r="AB9" s="80">
        <v>1879879</v>
      </c>
      <c r="AC9" s="80">
        <v>1921499</v>
      </c>
      <c r="AD9" s="80">
        <v>2002703</v>
      </c>
      <c r="AE9" s="80">
        <v>1967891</v>
      </c>
      <c r="AF9" s="80">
        <v>1951625</v>
      </c>
    </row>
    <row r="10" spans="1:32" ht="18" customHeight="1" x14ac:dyDescent="0.15">
      <c r="A10" s="12" t="s">
        <v>46</v>
      </c>
      <c r="B10" s="14"/>
      <c r="C10" s="14">
        <v>618336</v>
      </c>
      <c r="D10" s="14">
        <v>1200388</v>
      </c>
      <c r="E10" s="14">
        <v>1262037</v>
      </c>
      <c r="F10" s="14">
        <v>1294460</v>
      </c>
      <c r="G10" s="14">
        <v>1408997</v>
      </c>
      <c r="H10" s="14">
        <v>1453462</v>
      </c>
      <c r="I10" s="14">
        <v>1506313</v>
      </c>
      <c r="J10" s="14">
        <v>1506987</v>
      </c>
      <c r="K10" s="14">
        <v>1573830</v>
      </c>
      <c r="L10" s="14">
        <v>1690950</v>
      </c>
      <c r="M10" s="14">
        <v>1694516</v>
      </c>
      <c r="N10" s="14">
        <v>1721173</v>
      </c>
      <c r="O10" s="14">
        <v>1945536</v>
      </c>
      <c r="P10" s="14">
        <v>1840209</v>
      </c>
      <c r="Q10" s="14">
        <v>1876894</v>
      </c>
      <c r="R10" s="14">
        <v>1987107</v>
      </c>
      <c r="S10" s="14">
        <v>1920560</v>
      </c>
      <c r="T10" s="14">
        <v>2172417</v>
      </c>
      <c r="U10" s="14">
        <v>2222050</v>
      </c>
      <c r="V10" s="14">
        <v>2210205</v>
      </c>
      <c r="W10" s="14">
        <v>2187763</v>
      </c>
      <c r="X10" s="14">
        <v>1960427</v>
      </c>
      <c r="Y10" s="80">
        <v>1849856</v>
      </c>
      <c r="Z10" s="80">
        <v>1905443</v>
      </c>
      <c r="AA10" s="80">
        <v>2020063</v>
      </c>
      <c r="AB10" s="80">
        <v>1871006</v>
      </c>
      <c r="AC10" s="80">
        <v>1912822</v>
      </c>
      <c r="AD10" s="80">
        <v>1992760</v>
      </c>
      <c r="AE10" s="80">
        <v>1958017</v>
      </c>
      <c r="AF10" s="80">
        <v>1941712</v>
      </c>
    </row>
    <row r="11" spans="1:32" ht="18" customHeight="1" x14ac:dyDescent="0.15">
      <c r="A11" s="12" t="s">
        <v>47</v>
      </c>
      <c r="B11" s="14"/>
      <c r="C11" s="14">
        <v>22788</v>
      </c>
      <c r="D11" s="14">
        <v>31637</v>
      </c>
      <c r="E11" s="14">
        <v>32503</v>
      </c>
      <c r="F11" s="14">
        <v>33095</v>
      </c>
      <c r="G11" s="14">
        <v>33779</v>
      </c>
      <c r="H11" s="14">
        <v>34326</v>
      </c>
      <c r="I11" s="14">
        <v>35392</v>
      </c>
      <c r="J11" s="14">
        <v>36498</v>
      </c>
      <c r="K11" s="14">
        <v>37714</v>
      </c>
      <c r="L11" s="14">
        <v>38061</v>
      </c>
      <c r="M11" s="14">
        <v>38564</v>
      </c>
      <c r="N11" s="14">
        <v>40552</v>
      </c>
      <c r="O11" s="14">
        <v>43376</v>
      </c>
      <c r="P11" s="14">
        <v>43829</v>
      </c>
      <c r="Q11" s="14">
        <v>45902</v>
      </c>
      <c r="R11" s="14">
        <v>47878</v>
      </c>
      <c r="S11" s="14">
        <v>50789</v>
      </c>
      <c r="T11" s="14">
        <v>51673</v>
      </c>
      <c r="U11" s="14">
        <v>52374</v>
      </c>
      <c r="V11" s="14">
        <v>54749</v>
      </c>
      <c r="W11" s="14">
        <v>55513</v>
      </c>
      <c r="X11" s="14">
        <v>56302</v>
      </c>
      <c r="Y11" s="80">
        <v>56665</v>
      </c>
      <c r="Z11" s="80">
        <v>57606</v>
      </c>
      <c r="AA11" s="80">
        <v>59776</v>
      </c>
      <c r="AB11" s="80">
        <v>61699</v>
      </c>
      <c r="AC11" s="80">
        <v>76559</v>
      </c>
      <c r="AD11" s="80">
        <v>80125</v>
      </c>
      <c r="AE11" s="80">
        <v>82998</v>
      </c>
      <c r="AF11" s="80">
        <v>87039</v>
      </c>
    </row>
    <row r="12" spans="1:32" ht="18" customHeight="1" x14ac:dyDescent="0.15">
      <c r="A12" s="12" t="s">
        <v>48</v>
      </c>
      <c r="B12" s="14"/>
      <c r="C12" s="14">
        <v>71771</v>
      </c>
      <c r="D12" s="14">
        <v>94074</v>
      </c>
      <c r="E12" s="14">
        <v>98536</v>
      </c>
      <c r="F12" s="14">
        <v>101068</v>
      </c>
      <c r="G12" s="14">
        <v>104832</v>
      </c>
      <c r="H12" s="14">
        <v>107450</v>
      </c>
      <c r="I12" s="14">
        <v>113392</v>
      </c>
      <c r="J12" s="14">
        <v>133165</v>
      </c>
      <c r="K12" s="14">
        <v>134691</v>
      </c>
      <c r="L12" s="14">
        <v>149538</v>
      </c>
      <c r="M12" s="14">
        <v>161681</v>
      </c>
      <c r="N12" s="14">
        <v>160568</v>
      </c>
      <c r="O12" s="14">
        <v>163559</v>
      </c>
      <c r="P12" s="14">
        <v>168663</v>
      </c>
      <c r="Q12" s="14">
        <v>175323</v>
      </c>
      <c r="R12" s="14">
        <v>173540</v>
      </c>
      <c r="S12" s="14">
        <v>178842</v>
      </c>
      <c r="T12" s="14">
        <v>177381</v>
      </c>
      <c r="U12" s="14">
        <v>169959</v>
      </c>
      <c r="V12" s="14">
        <v>160307</v>
      </c>
      <c r="W12" s="14">
        <v>156660</v>
      </c>
      <c r="X12" s="14">
        <v>198183</v>
      </c>
      <c r="Y12" s="80">
        <v>200358</v>
      </c>
      <c r="Z12" s="80">
        <v>219168</v>
      </c>
      <c r="AA12" s="80">
        <v>211778</v>
      </c>
      <c r="AB12" s="80">
        <v>212846</v>
      </c>
      <c r="AC12" s="80">
        <v>204552</v>
      </c>
      <c r="AD12" s="80">
        <v>192903</v>
      </c>
      <c r="AE12" s="80">
        <v>182505</v>
      </c>
      <c r="AF12" s="80">
        <v>186718</v>
      </c>
    </row>
    <row r="13" spans="1:32" ht="18" customHeight="1" x14ac:dyDescent="0.15">
      <c r="A13" s="12" t="s">
        <v>49</v>
      </c>
      <c r="B13" s="14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</row>
    <row r="14" spans="1:32" ht="18" customHeight="1" x14ac:dyDescent="0.15">
      <c r="A14" s="12" t="s">
        <v>50</v>
      </c>
      <c r="B14" s="14"/>
      <c r="C14" s="14">
        <v>25494</v>
      </c>
      <c r="D14" s="14">
        <v>11762</v>
      </c>
      <c r="E14" s="14">
        <v>12131</v>
      </c>
      <c r="F14" s="14">
        <v>10966</v>
      </c>
      <c r="G14" s="14">
        <v>6899</v>
      </c>
      <c r="H14" s="14">
        <v>5900</v>
      </c>
      <c r="I14" s="14">
        <v>5150</v>
      </c>
      <c r="J14" s="14">
        <v>4751</v>
      </c>
      <c r="K14" s="14">
        <v>562</v>
      </c>
      <c r="L14" s="14">
        <v>0</v>
      </c>
      <c r="M14" s="14">
        <v>1046</v>
      </c>
      <c r="N14" s="14">
        <v>155</v>
      </c>
      <c r="O14" s="14">
        <v>156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</row>
    <row r="15" spans="1:32" ht="18" customHeight="1" x14ac:dyDescent="0.15">
      <c r="A15" s="12" t="s">
        <v>51</v>
      </c>
      <c r="B15" s="14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</row>
    <row r="16" spans="1:32" ht="18" customHeight="1" x14ac:dyDescent="0.15">
      <c r="A16" s="12" t="s">
        <v>52</v>
      </c>
      <c r="B16" s="14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</row>
    <row r="17" spans="1:32" ht="18" customHeight="1" x14ac:dyDescent="0.15">
      <c r="A17" s="12" t="s">
        <v>53</v>
      </c>
      <c r="B17" s="15">
        <f t="shared" ref="B17:J17" si="5">SUM(B18:B21)</f>
        <v>0</v>
      </c>
      <c r="C17" s="15">
        <f t="shared" si="5"/>
        <v>0</v>
      </c>
      <c r="D17" s="15">
        <f t="shared" si="5"/>
        <v>70645</v>
      </c>
      <c r="E17" s="15">
        <f t="shared" si="5"/>
        <v>77620</v>
      </c>
      <c r="F17" s="15">
        <f t="shared" si="5"/>
        <v>80994</v>
      </c>
      <c r="G17" s="15">
        <f t="shared" si="5"/>
        <v>83625</v>
      </c>
      <c r="H17" s="15">
        <f t="shared" si="5"/>
        <v>88573</v>
      </c>
      <c r="I17" s="15">
        <f t="shared" si="5"/>
        <v>92366</v>
      </c>
      <c r="J17" s="15">
        <f t="shared" si="5"/>
        <v>91952</v>
      </c>
      <c r="K17" s="15">
        <f t="shared" ref="K17:P17" si="6">SUM(K18:K21)</f>
        <v>119371</v>
      </c>
      <c r="L17" s="15">
        <f t="shared" si="6"/>
        <v>126806</v>
      </c>
      <c r="M17" s="15">
        <f t="shared" si="6"/>
        <v>124905</v>
      </c>
      <c r="N17" s="15">
        <f t="shared" si="6"/>
        <v>127054</v>
      </c>
      <c r="O17" s="15">
        <f t="shared" si="6"/>
        <v>129492</v>
      </c>
      <c r="P17" s="15">
        <f t="shared" si="6"/>
        <v>124231</v>
      </c>
      <c r="Q17" s="15">
        <f t="shared" ref="Q17:V17" si="7">SUM(Q18:Q21)</f>
        <v>126116</v>
      </c>
      <c r="R17" s="15">
        <f t="shared" si="7"/>
        <v>135130</v>
      </c>
      <c r="S17" s="15">
        <f t="shared" si="7"/>
        <v>130829</v>
      </c>
      <c r="T17" s="15">
        <f t="shared" si="7"/>
        <v>138852</v>
      </c>
      <c r="U17" s="15">
        <f t="shared" si="7"/>
        <v>141870</v>
      </c>
      <c r="V17" s="15">
        <f t="shared" si="7"/>
        <v>142766</v>
      </c>
      <c r="W17" s="15">
        <f>SUM(W18:W21)</f>
        <v>142566</v>
      </c>
      <c r="X17" s="15">
        <f>SUM(X18:X21)</f>
        <v>142171</v>
      </c>
      <c r="Y17" s="15">
        <f t="shared" ref="Y17:AB17" si="8">SUM(Y18:Y21)</f>
        <v>135996</v>
      </c>
      <c r="Z17" s="15">
        <f t="shared" si="8"/>
        <v>136579</v>
      </c>
      <c r="AA17" s="15">
        <f t="shared" si="8"/>
        <v>136644</v>
      </c>
      <c r="AB17" s="15">
        <f t="shared" si="8"/>
        <v>133860</v>
      </c>
      <c r="AC17" s="15">
        <f t="shared" ref="AC17" si="9">SUM(AC18:AC21)</f>
        <v>135695</v>
      </c>
      <c r="AD17" s="15">
        <f t="shared" ref="AD17" si="10">SUM(AD18:AD21)</f>
        <v>138045</v>
      </c>
      <c r="AE17" s="15">
        <f t="shared" ref="AE17" si="11">SUM(AE18:AE21)</f>
        <v>136563</v>
      </c>
      <c r="AF17" s="15">
        <f t="shared" ref="AF17" si="12">SUM(AF18:AF21)</f>
        <v>130774</v>
      </c>
    </row>
    <row r="18" spans="1:32" ht="18" customHeight="1" x14ac:dyDescent="0.15">
      <c r="A18" s="12" t="s">
        <v>54</v>
      </c>
      <c r="B18" s="15"/>
      <c r="C18" s="15"/>
      <c r="D18" s="15">
        <v>1146</v>
      </c>
      <c r="E18" s="15">
        <v>1426</v>
      </c>
      <c r="F18" s="15">
        <v>897</v>
      </c>
      <c r="G18" s="15">
        <v>891</v>
      </c>
      <c r="H18" s="15">
        <v>794</v>
      </c>
      <c r="I18" s="15">
        <v>925</v>
      </c>
      <c r="J18" s="15">
        <v>1158</v>
      </c>
      <c r="K18" s="15">
        <v>22022</v>
      </c>
      <c r="L18" s="15">
        <v>20897</v>
      </c>
      <c r="M18" s="15">
        <v>19680</v>
      </c>
      <c r="N18" s="15">
        <v>18154</v>
      </c>
      <c r="O18" s="15">
        <v>17214</v>
      </c>
      <c r="P18" s="15">
        <v>15704</v>
      </c>
      <c r="Q18" s="15">
        <v>13343</v>
      </c>
      <c r="R18" s="15">
        <v>13167</v>
      </c>
      <c r="S18" s="15">
        <v>14996</v>
      </c>
      <c r="T18" s="15">
        <v>15697</v>
      </c>
      <c r="U18" s="15">
        <v>14457</v>
      </c>
      <c r="V18" s="15">
        <v>16276</v>
      </c>
      <c r="W18" s="15">
        <v>14193</v>
      </c>
      <c r="X18" s="15">
        <v>14750</v>
      </c>
      <c r="Y18" s="15">
        <v>14725</v>
      </c>
      <c r="Z18" s="15">
        <v>14198</v>
      </c>
      <c r="AA18" s="15">
        <v>13819</v>
      </c>
      <c r="AB18" s="15">
        <v>13129</v>
      </c>
      <c r="AC18" s="15">
        <v>13149</v>
      </c>
      <c r="AD18" s="15">
        <v>13125</v>
      </c>
      <c r="AE18" s="15">
        <v>12403</v>
      </c>
      <c r="AF18" s="15">
        <v>4601</v>
      </c>
    </row>
    <row r="19" spans="1:32" ht="18" customHeight="1" x14ac:dyDescent="0.15">
      <c r="A19" s="12" t="s">
        <v>55</v>
      </c>
      <c r="B19" s="14"/>
      <c r="C19" s="14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</row>
    <row r="20" spans="1:32" ht="18" customHeight="1" x14ac:dyDescent="0.15">
      <c r="A20" s="12" t="s">
        <v>56</v>
      </c>
      <c r="B20" s="14"/>
      <c r="C20" s="14"/>
      <c r="D20" s="14">
        <v>69499</v>
      </c>
      <c r="E20" s="14">
        <v>76194</v>
      </c>
      <c r="F20" s="14">
        <v>80097</v>
      </c>
      <c r="G20" s="14">
        <v>82734</v>
      </c>
      <c r="H20" s="14">
        <v>87779</v>
      </c>
      <c r="I20" s="14">
        <v>91441</v>
      </c>
      <c r="J20" s="14">
        <v>90794</v>
      </c>
      <c r="K20" s="14">
        <v>97349</v>
      </c>
      <c r="L20" s="14">
        <v>105909</v>
      </c>
      <c r="M20" s="14">
        <v>105225</v>
      </c>
      <c r="N20" s="14">
        <v>108900</v>
      </c>
      <c r="O20" s="14">
        <v>112278</v>
      </c>
      <c r="P20" s="14">
        <v>108527</v>
      </c>
      <c r="Q20" s="14">
        <v>112773</v>
      </c>
      <c r="R20" s="14">
        <v>121963</v>
      </c>
      <c r="S20" s="14">
        <v>115833</v>
      </c>
      <c r="T20" s="14">
        <v>123155</v>
      </c>
      <c r="U20" s="14">
        <v>127413</v>
      </c>
      <c r="V20" s="14">
        <v>126490</v>
      </c>
      <c r="W20" s="14">
        <v>128373</v>
      </c>
      <c r="X20" s="14">
        <v>127421</v>
      </c>
      <c r="Y20" s="80">
        <v>121271</v>
      </c>
      <c r="Z20" s="80">
        <v>122381</v>
      </c>
      <c r="AA20" s="80">
        <v>122825</v>
      </c>
      <c r="AB20" s="80">
        <v>120731</v>
      </c>
      <c r="AC20" s="80">
        <v>122546</v>
      </c>
      <c r="AD20" s="80">
        <v>124920</v>
      </c>
      <c r="AE20" s="80">
        <v>124160</v>
      </c>
      <c r="AF20" s="80">
        <v>126173</v>
      </c>
    </row>
    <row r="21" spans="1:32" ht="18" customHeight="1" x14ac:dyDescent="0.15">
      <c r="A21" s="12" t="s">
        <v>57</v>
      </c>
      <c r="B21" s="14"/>
      <c r="C21" s="14"/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</row>
    <row r="22" spans="1:32" ht="18" customHeight="1" x14ac:dyDescent="0.15">
      <c r="A22" s="12" t="s">
        <v>58</v>
      </c>
      <c r="B22" s="15">
        <f t="shared" ref="B22:J22" si="13">+B4+B9+B11+B12+B13+B14+B15+B16+B17</f>
        <v>0</v>
      </c>
      <c r="C22" s="15">
        <f t="shared" si="13"/>
        <v>1418307</v>
      </c>
      <c r="D22" s="15">
        <f t="shared" si="13"/>
        <v>2832976</v>
      </c>
      <c r="E22" s="15">
        <f t="shared" si="13"/>
        <v>2910073</v>
      </c>
      <c r="F22" s="15">
        <f t="shared" si="13"/>
        <v>2969834</v>
      </c>
      <c r="G22" s="15">
        <f t="shared" si="13"/>
        <v>2955587</v>
      </c>
      <c r="H22" s="15">
        <f t="shared" si="13"/>
        <v>3061159</v>
      </c>
      <c r="I22" s="15">
        <f t="shared" si="13"/>
        <v>3104967</v>
      </c>
      <c r="J22" s="15">
        <f t="shared" si="13"/>
        <v>3559111</v>
      </c>
      <c r="K22" s="15">
        <f t="shared" ref="K22:P22" si="14">+K4+K9+K11+K12+K13+K14+K15+K16+K17</f>
        <v>3587426</v>
      </c>
      <c r="L22" s="15">
        <f t="shared" si="14"/>
        <v>4118265</v>
      </c>
      <c r="M22" s="15">
        <f t="shared" si="14"/>
        <v>3744325</v>
      </c>
      <c r="N22" s="15">
        <f t="shared" si="14"/>
        <v>3731258</v>
      </c>
      <c r="O22" s="15">
        <f t="shared" si="14"/>
        <v>4303013</v>
      </c>
      <c r="P22" s="15">
        <f t="shared" si="14"/>
        <v>4166262</v>
      </c>
      <c r="Q22" s="15">
        <f t="shared" ref="Q22:V22" si="15">+Q4+Q9+Q11+Q12+Q13+Q14+Q15+Q16+Q17</f>
        <v>4347147</v>
      </c>
      <c r="R22" s="15">
        <f t="shared" si="15"/>
        <v>4514910</v>
      </c>
      <c r="S22" s="15">
        <f t="shared" si="15"/>
        <v>4784176</v>
      </c>
      <c r="T22" s="15">
        <f t="shared" si="15"/>
        <v>5296597</v>
      </c>
      <c r="U22" s="15">
        <f t="shared" si="15"/>
        <v>5192706</v>
      </c>
      <c r="V22" s="15">
        <f t="shared" si="15"/>
        <v>4764413</v>
      </c>
      <c r="W22" s="15">
        <f>+W4+W9+W11+W12+W13+W14+W15+W16+W17</f>
        <v>4399073</v>
      </c>
      <c r="X22" s="15">
        <f>+X4+X9+X11+X12+X13+X14+X15+X16+X17</f>
        <v>4130718</v>
      </c>
      <c r="Y22" s="15">
        <f t="shared" ref="Y22:AB22" si="16">+Y4+Y9+Y11+Y12+Y13+Y14+Y15+Y16+Y17</f>
        <v>4054094</v>
      </c>
      <c r="Z22" s="15">
        <f t="shared" si="16"/>
        <v>4244757</v>
      </c>
      <c r="AA22" s="15">
        <f t="shared" si="16"/>
        <v>4417389</v>
      </c>
      <c r="AB22" s="15">
        <f t="shared" si="16"/>
        <v>4196642</v>
      </c>
      <c r="AC22" s="15">
        <f t="shared" ref="AC22" si="17">+AC4+AC9+AC11+AC12+AC13+AC14+AC15+AC16+AC17</f>
        <v>4336592</v>
      </c>
      <c r="AD22" s="15">
        <f t="shared" ref="AD22" si="18">+AD4+AD9+AD11+AD12+AD13+AD14+AD15+AD16+AD17</f>
        <v>4356535</v>
      </c>
      <c r="AE22" s="15">
        <f t="shared" ref="AE22" si="19">+AE4+AE9+AE11+AE12+AE13+AE14+AE15+AE16+AE17</f>
        <v>4351709</v>
      </c>
      <c r="AF22" s="15">
        <f t="shared" ref="AF22" si="20">+AF4+AF9+AF11+AF12+AF13+AF14+AF15+AF16+AF17</f>
        <v>4494255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28" t="s">
        <v>100</v>
      </c>
      <c r="K29" s="69" t="str">
        <f>財政指標!$L$1</f>
        <v>高根沢町</v>
      </c>
      <c r="M29" s="69"/>
      <c r="P29" s="69"/>
      <c r="R29" s="69"/>
      <c r="S29" s="69"/>
      <c r="T29" s="69"/>
      <c r="U29" s="69" t="str">
        <f>財政指標!$L$1</f>
        <v>高根沢町</v>
      </c>
      <c r="W29" s="69"/>
      <c r="X29" s="69"/>
      <c r="Y29" s="69"/>
      <c r="Z29" s="69"/>
      <c r="AA29" s="69"/>
      <c r="AB29" s="69"/>
      <c r="AC29" s="69"/>
      <c r="AE29" s="69" t="str">
        <f>財政指標!$L$1</f>
        <v>高根沢町</v>
      </c>
    </row>
    <row r="30" spans="1:32" ht="18" customHeight="1" x14ac:dyDescent="0.15">
      <c r="K30" s="16"/>
      <c r="L30" s="16" t="s">
        <v>227</v>
      </c>
      <c r="U30" s="16"/>
      <c r="V30" s="16" t="s">
        <v>227</v>
      </c>
      <c r="AE30" s="16"/>
      <c r="AF30" s="16" t="s">
        <v>227</v>
      </c>
    </row>
    <row r="31" spans="1:32" s="75" customFormat="1" ht="18" customHeight="1" x14ac:dyDescent="0.2">
      <c r="A31" s="56"/>
      <c r="B31" s="56" t="s">
        <v>10</v>
      </c>
      <c r="C31" s="56" t="s">
        <v>9</v>
      </c>
      <c r="D31" s="56" t="s">
        <v>8</v>
      </c>
      <c r="E31" s="56" t="s">
        <v>7</v>
      </c>
      <c r="F31" s="56" t="s">
        <v>6</v>
      </c>
      <c r="G31" s="56" t="s">
        <v>5</v>
      </c>
      <c r="H31" s="56" t="s">
        <v>4</v>
      </c>
      <c r="I31" s="56" t="s">
        <v>3</v>
      </c>
      <c r="J31" s="55" t="s">
        <v>2</v>
      </c>
      <c r="K31" s="55" t="s">
        <v>82</v>
      </c>
      <c r="L31" s="56" t="s">
        <v>83</v>
      </c>
      <c r="M31" s="56" t="s">
        <v>174</v>
      </c>
      <c r="N31" s="56" t="s">
        <v>182</v>
      </c>
      <c r="O31" s="46" t="s">
        <v>184</v>
      </c>
      <c r="P31" s="46" t="s">
        <v>185</v>
      </c>
      <c r="Q31" s="46" t="s">
        <v>188</v>
      </c>
      <c r="R31" s="46" t="s">
        <v>194</v>
      </c>
      <c r="S31" s="46" t="s">
        <v>195</v>
      </c>
      <c r="T31" s="46" t="s">
        <v>203</v>
      </c>
      <c r="U31" s="46" t="s">
        <v>204</v>
      </c>
      <c r="V31" s="46" t="s">
        <v>205</v>
      </c>
      <c r="W31" s="46" t="s">
        <v>206</v>
      </c>
      <c r="X31" s="46" t="s">
        <v>207</v>
      </c>
      <c r="Y31" s="46" t="s">
        <v>214</v>
      </c>
      <c r="Z31" s="46" t="s">
        <v>215</v>
      </c>
      <c r="AA31" s="46" t="s">
        <v>216</v>
      </c>
      <c r="AB31" s="46" t="s">
        <v>217</v>
      </c>
      <c r="AC31" s="46" t="s">
        <v>218</v>
      </c>
      <c r="AD31" s="46" t="s">
        <v>222</v>
      </c>
      <c r="AE31" s="46" t="str">
        <f>AE3</f>
        <v>１８(H30)</v>
      </c>
      <c r="AF31" s="46" t="str">
        <f>AF3</f>
        <v>１９(R1)</v>
      </c>
    </row>
    <row r="32" spans="1:32" ht="18" customHeight="1" x14ac:dyDescent="0.15">
      <c r="A32" s="12" t="s">
        <v>40</v>
      </c>
      <c r="B32" s="29" t="e">
        <f>B4/B$22*100</f>
        <v>#DIV/0!</v>
      </c>
      <c r="C32" s="29">
        <f>C4/C$22*100</f>
        <v>47.930032073450953</v>
      </c>
      <c r="D32" s="29">
        <f>D4/D$22*100</f>
        <v>50.054571588322673</v>
      </c>
      <c r="E32" s="29">
        <f>E4/E$22*100</f>
        <v>48.834719953760612</v>
      </c>
      <c r="F32" s="29">
        <f>F4/F$22*100</f>
        <v>48.592985331840097</v>
      </c>
      <c r="G32" s="29">
        <f>G4/G$22*100</f>
        <v>44.36644903364374</v>
      </c>
      <c r="H32" s="29">
        <f>H4/H$22*100</f>
        <v>44.599578133641536</v>
      </c>
      <c r="I32" s="29">
        <f>I4/I$22*100</f>
        <v>43.35418057583221</v>
      </c>
      <c r="J32" s="29">
        <f>J4/J$22*100</f>
        <v>49.992399787475016</v>
      </c>
      <c r="K32" s="29">
        <f>K4/K$22*100</f>
        <v>47.800149745249101</v>
      </c>
      <c r="L32" s="29">
        <f>L4/L$22*100</f>
        <v>51.146344395030432</v>
      </c>
      <c r="M32" s="29">
        <f>M4/M$22*100</f>
        <v>45.855554739505784</v>
      </c>
      <c r="N32" s="29">
        <f>N4/N$22*100</f>
        <v>44.894161700959842</v>
      </c>
      <c r="O32" s="29">
        <f>O4/O$22*100</f>
        <v>46.79279379355814</v>
      </c>
      <c r="P32" s="29">
        <f>P4/P$22*100</f>
        <v>47.549073966063581</v>
      </c>
      <c r="Q32" s="29">
        <f>Q4/Q$22*100</f>
        <v>48.614965171410127</v>
      </c>
      <c r="R32" s="29">
        <f>R4/R$22*100</f>
        <v>47.887089665131754</v>
      </c>
      <c r="S32" s="29">
        <f>S4/S$22*100</f>
        <v>52.104521238349086</v>
      </c>
      <c r="T32" s="29">
        <f>T4/T$22*100</f>
        <v>51.848913557138665</v>
      </c>
      <c r="U32" s="29">
        <f>U4/U$22*100</f>
        <v>50.017871221671314</v>
      </c>
      <c r="V32" s="29">
        <f>V4/V$22*100</f>
        <v>45.906116871060505</v>
      </c>
      <c r="W32" s="29">
        <f>W4/W$22*100</f>
        <v>41.994642962278647</v>
      </c>
      <c r="X32" s="29">
        <f>X4/X$22*100</f>
        <v>42.71385749402404</v>
      </c>
      <c r="Y32" s="82">
        <f>Y4/Y$22*100</f>
        <v>44.452225330739743</v>
      </c>
      <c r="Z32" s="82">
        <f>Z4/Z$22*100</f>
        <v>45.163551176192186</v>
      </c>
      <c r="AA32" s="82">
        <f>AA4/AA$22*100</f>
        <v>44.828608030671511</v>
      </c>
      <c r="AB32" s="82">
        <f>AB4/AB$22*100</f>
        <v>45.473452345947067</v>
      </c>
      <c r="AC32" s="82">
        <f>AC4/AC$22*100</f>
        <v>46.079663477680171</v>
      </c>
      <c r="AD32" s="82">
        <f>AD4/AD$22*100</f>
        <v>44.594132722450297</v>
      </c>
      <c r="AE32" s="82">
        <f>AE4/AE$22*100</f>
        <v>45.539625926274027</v>
      </c>
      <c r="AF32" s="82">
        <f>AF4/AF$22*100</f>
        <v>47.574047311512139</v>
      </c>
    </row>
    <row r="33" spans="1:32" ht="18" customHeight="1" x14ac:dyDescent="0.15">
      <c r="A33" s="12" t="s">
        <v>41</v>
      </c>
      <c r="B33" s="29" t="e">
        <f>B5/B$22*100</f>
        <v>#DIV/0!</v>
      </c>
      <c r="C33" s="29">
        <f>C5/C$22*100</f>
        <v>0.6091769976457847</v>
      </c>
      <c r="D33" s="29">
        <f>D5/D$22*100</f>
        <v>0.46735305911522013</v>
      </c>
      <c r="E33" s="29">
        <f>E5/E$22*100</f>
        <v>0.46438697585936844</v>
      </c>
      <c r="F33" s="29">
        <f>F5/F$22*100</f>
        <v>0.46847736270781459</v>
      </c>
      <c r="G33" s="29">
        <f>G5/G$22*100</f>
        <v>0.47432202131082585</v>
      </c>
      <c r="H33" s="29">
        <f>H5/H$22*100</f>
        <v>0.4830523340996008</v>
      </c>
      <c r="I33" s="29">
        <f>I5/I$22*100</f>
        <v>0.62251869343538913</v>
      </c>
      <c r="J33" s="29">
        <f>J5/J$22*100</f>
        <v>0.57722279524296938</v>
      </c>
      <c r="K33" s="29">
        <f>K5/K$22*100</f>
        <v>0.56530782795240941</v>
      </c>
      <c r="L33" s="29">
        <f>L5/L$22*100</f>
        <v>0.51189032274513657</v>
      </c>
      <c r="M33" s="29">
        <f>M5/M$22*100</f>
        <v>0.61834910164048251</v>
      </c>
      <c r="N33" s="29">
        <f>N5/N$22*100</f>
        <v>0.58454816043275482</v>
      </c>
      <c r="O33" s="29">
        <f>O5/O$22*100</f>
        <v>0.50013792661095846</v>
      </c>
      <c r="P33" s="29">
        <f>P5/P$22*100</f>
        <v>0.52857933562507597</v>
      </c>
      <c r="Q33" s="29">
        <f>Q5/Q$22*100</f>
        <v>0.76958520151262422</v>
      </c>
      <c r="R33" s="29">
        <f>R5/R$22*100</f>
        <v>0.85186637164417456</v>
      </c>
      <c r="S33" s="29">
        <f>S5/S$22*100</f>
        <v>0.92435980616097735</v>
      </c>
      <c r="T33" s="29">
        <f>T5/T$22*100</f>
        <v>0.83557423757178428</v>
      </c>
      <c r="U33" s="29">
        <f>U5/U$22*100</f>
        <v>0.8967193598097023</v>
      </c>
      <c r="V33" s="29">
        <f>V5/V$22*100</f>
        <v>0.98496918718003668</v>
      </c>
      <c r="W33" s="29">
        <f>W5/W$22*100</f>
        <v>1.0656563325955264</v>
      </c>
      <c r="X33" s="29">
        <f>X5/X$22*100</f>
        <v>1.1103396552366924</v>
      </c>
      <c r="Y33" s="82">
        <f>Y5/Y$22*100</f>
        <v>1.122026277634411</v>
      </c>
      <c r="Z33" s="82">
        <f>Z5/Z$22*100</f>
        <v>1.1000394133280185</v>
      </c>
      <c r="AA33" s="82">
        <f>AA5/AA$22*100</f>
        <v>1.2277841050448579</v>
      </c>
      <c r="AB33" s="82">
        <f>AB5/AB$22*100</f>
        <v>1.2759010656615455</v>
      </c>
      <c r="AC33" s="82">
        <f>AC5/AC$22*100</f>
        <v>1.2580846895442319</v>
      </c>
      <c r="AD33" s="82">
        <f>AD5/AD$22*100</f>
        <v>1.2647895632653015</v>
      </c>
      <c r="AE33" s="82">
        <f>AE5/AE$22*100</f>
        <v>1.2845298249492325</v>
      </c>
      <c r="AF33" s="82">
        <f>AF5/AF$22*100</f>
        <v>1.2653932631771005</v>
      </c>
    </row>
    <row r="34" spans="1:32" ht="18" customHeight="1" x14ac:dyDescent="0.15">
      <c r="A34" s="12" t="s">
        <v>42</v>
      </c>
      <c r="B34" s="29" t="e">
        <f>B6/B$22*100</f>
        <v>#DIV/0!</v>
      </c>
      <c r="C34" s="29">
        <f>C6/C$22*100</f>
        <v>38.308490333898092</v>
      </c>
      <c r="D34" s="29">
        <f>D6/D$22*100</f>
        <v>34.417481828296467</v>
      </c>
      <c r="E34" s="29">
        <f>E6/E$22*100</f>
        <v>37.351159232087994</v>
      </c>
      <c r="F34" s="29">
        <f>F6/F$22*100</f>
        <v>39.316439908762582</v>
      </c>
      <c r="G34" s="29">
        <f>G6/G$22*100</f>
        <v>33.526876386991823</v>
      </c>
      <c r="H34" s="29">
        <f>H6/H$22*100</f>
        <v>34.295997039029992</v>
      </c>
      <c r="I34" s="29">
        <f>I6/I$22*100</f>
        <v>33.950054863707088</v>
      </c>
      <c r="J34" s="29">
        <f>J6/J$22*100</f>
        <v>36.146891737852513</v>
      </c>
      <c r="K34" s="29">
        <f>K6/K$22*100</f>
        <v>30.701176832637106</v>
      </c>
      <c r="L34" s="29">
        <f>L6/L$22*100</f>
        <v>28.09384534506643</v>
      </c>
      <c r="M34" s="29">
        <f>M6/M$22*100</f>
        <v>30.328510479191845</v>
      </c>
      <c r="N34" s="29">
        <f>N6/N$22*100</f>
        <v>32.255850439717648</v>
      </c>
      <c r="O34" s="29">
        <f>O6/O$22*100</f>
        <v>26.960411228132475</v>
      </c>
      <c r="P34" s="29">
        <f>P6/P$22*100</f>
        <v>27.586719222170856</v>
      </c>
      <c r="Q34" s="29">
        <f>Q6/Q$22*100</f>
        <v>25.860018076223323</v>
      </c>
      <c r="R34" s="29">
        <f>R6/R$22*100</f>
        <v>27.449827349825355</v>
      </c>
      <c r="S34" s="29">
        <f>S6/S$22*100</f>
        <v>28.89337683229045</v>
      </c>
      <c r="T34" s="29">
        <f>T6/T$22*100</f>
        <v>32.856756895040348</v>
      </c>
      <c r="U34" s="29">
        <f>U6/U$22*100</f>
        <v>34.407031709478645</v>
      </c>
      <c r="V34" s="29">
        <f>V6/V$22*100</f>
        <v>37.340969391192573</v>
      </c>
      <c r="W34" s="29">
        <f>W6/W$22*100</f>
        <v>35.181480280049911</v>
      </c>
      <c r="X34" s="29">
        <f>X6/X$22*100</f>
        <v>36.528371096743953</v>
      </c>
      <c r="Y34" s="82">
        <f>Y6/Y$22*100</f>
        <v>39.23818737306042</v>
      </c>
      <c r="Z34" s="82">
        <f>Z6/Z$22*100</f>
        <v>38.90133168989415</v>
      </c>
      <c r="AA34" s="82">
        <f>AA6/AA$22*100</f>
        <v>39.427249898073278</v>
      </c>
      <c r="AB34" s="82">
        <f>AB6/AB$22*100</f>
        <v>39.358372717996915</v>
      </c>
      <c r="AC34" s="82">
        <f>AC6/AC$22*100</f>
        <v>39.722021347638879</v>
      </c>
      <c r="AD34" s="82">
        <f>AD6/AD$22*100</f>
        <v>39.015157688392264</v>
      </c>
      <c r="AE34" s="82">
        <f>AE6/AE$22*100</f>
        <v>39.623927059461003</v>
      </c>
      <c r="AF34" s="82">
        <f>AF6/AF$22*100</f>
        <v>38.906292589094299</v>
      </c>
    </row>
    <row r="35" spans="1:32" ht="18" customHeight="1" x14ac:dyDescent="0.15">
      <c r="A35" s="12" t="s">
        <v>43</v>
      </c>
      <c r="B35" s="29" t="e">
        <f>B7/B$22*100</f>
        <v>#DIV/0!</v>
      </c>
      <c r="C35" s="29">
        <f>C7/C$22*100</f>
        <v>1.6318751864018159</v>
      </c>
      <c r="D35" s="29">
        <f>D7/D$22*100</f>
        <v>1.7162517437493294</v>
      </c>
      <c r="E35" s="29">
        <f>E7/E$22*100</f>
        <v>1.6460411817847866</v>
      </c>
      <c r="F35" s="29">
        <f>F7/F$22*100</f>
        <v>1.7194900455715707</v>
      </c>
      <c r="G35" s="29">
        <f>G7/G$22*100</f>
        <v>1.9263855200337532</v>
      </c>
      <c r="H35" s="29">
        <f>H7/H$22*100</f>
        <v>1.9394941589117063</v>
      </c>
      <c r="I35" s="29">
        <f>I7/I$22*100</f>
        <v>1.9035306977497668</v>
      </c>
      <c r="J35" s="29">
        <f>J7/J$22*100</f>
        <v>1.6808972802477924</v>
      </c>
      <c r="K35" s="29">
        <f>K7/K$22*100</f>
        <v>1.9437334735267013</v>
      </c>
      <c r="L35" s="29">
        <f>L7/L$22*100</f>
        <v>1.7596002199955565</v>
      </c>
      <c r="M35" s="29">
        <f>M7/M$22*100</f>
        <v>1.9168742029604799</v>
      </c>
      <c r="N35" s="29">
        <f>N7/N$22*100</f>
        <v>2.0490676334898308</v>
      </c>
      <c r="O35" s="29">
        <f>O7/O$22*100</f>
        <v>1.6971596413954595</v>
      </c>
      <c r="P35" s="29">
        <f>P7/P$22*100</f>
        <v>1.7365446532167206</v>
      </c>
      <c r="Q35" s="29">
        <f>Q7/Q$22*100</f>
        <v>1.7717827347453399</v>
      </c>
      <c r="R35" s="29">
        <f>R7/R$22*100</f>
        <v>1.7048401850756716</v>
      </c>
      <c r="S35" s="29">
        <f>S7/S$22*100</f>
        <v>1.4752592713980421</v>
      </c>
      <c r="T35" s="29">
        <f>T7/T$22*100</f>
        <v>1.4348080475067293</v>
      </c>
      <c r="U35" s="29">
        <f>U7/U$22*100</f>
        <v>1.469638373518547</v>
      </c>
      <c r="V35" s="29">
        <f>V7/V$22*100</f>
        <v>1.4862271595682406</v>
      </c>
      <c r="W35" s="29">
        <f>W7/W$22*100</f>
        <v>1.7582795284370141</v>
      </c>
      <c r="X35" s="29">
        <f>X7/X$22*100</f>
        <v>1.8323933030528834</v>
      </c>
      <c r="Y35" s="82">
        <f>Y7/Y$22*100</f>
        <v>1.8104908272970484</v>
      </c>
      <c r="Z35" s="82">
        <f>Z7/Z$22*100</f>
        <v>1.9394043051227667</v>
      </c>
      <c r="AA35" s="82">
        <f>AA7/AA$22*100</f>
        <v>1.6938286394972233</v>
      </c>
      <c r="AB35" s="82">
        <f>AB7/AB$22*100</f>
        <v>1.7559753726908323</v>
      </c>
      <c r="AC35" s="82">
        <f>AC7/AC$22*100</f>
        <v>1.8722536037515174</v>
      </c>
      <c r="AD35" s="82">
        <f>AD7/AD$22*100</f>
        <v>1.9347256477911918</v>
      </c>
      <c r="AE35" s="82">
        <f>AE7/AE$22*100</f>
        <v>1.9732017926750156</v>
      </c>
      <c r="AF35" s="82">
        <f>AF7/AF$22*100</f>
        <v>1.845622911917548</v>
      </c>
    </row>
    <row r="36" spans="1:32" ht="18" customHeight="1" x14ac:dyDescent="0.15">
      <c r="A36" s="12" t="s">
        <v>44</v>
      </c>
      <c r="B36" s="29" t="e">
        <f>B8/B$22*100</f>
        <v>#DIV/0!</v>
      </c>
      <c r="C36" s="29">
        <f>C8/C$22*100</f>
        <v>7.3804895555052612</v>
      </c>
      <c r="D36" s="29">
        <f>D8/D$22*100</f>
        <v>13.453484957161658</v>
      </c>
      <c r="E36" s="29">
        <f>E8/E$22*100</f>
        <v>9.3731325640284613</v>
      </c>
      <c r="F36" s="29">
        <f>F8/F$22*100</f>
        <v>7.0885780147981334</v>
      </c>
      <c r="G36" s="29">
        <f>G8/G$22*100</f>
        <v>8.4388651053073396</v>
      </c>
      <c r="H36" s="29">
        <f>H8/H$22*100</f>
        <v>7.8810346016002439</v>
      </c>
      <c r="I36" s="29">
        <f>I8/I$22*100</f>
        <v>6.8780763209399645</v>
      </c>
      <c r="J36" s="29">
        <f>J8/J$22*100</f>
        <v>11.587387974131742</v>
      </c>
      <c r="K36" s="29">
        <f>K8/K$22*100</f>
        <v>14.589931611132883</v>
      </c>
      <c r="L36" s="29">
        <f>L8/L$22*100</f>
        <v>20.781008507223309</v>
      </c>
      <c r="M36" s="29">
        <f>M8/M$22*100</f>
        <v>12.99182095571298</v>
      </c>
      <c r="N36" s="29">
        <f>N8/N$22*100</f>
        <v>10.0046954673196</v>
      </c>
      <c r="O36" s="29">
        <f>O8/O$22*100</f>
        <v>17.635084997419252</v>
      </c>
      <c r="P36" s="29">
        <f>P8/P$22*100</f>
        <v>17.697230755050931</v>
      </c>
      <c r="Q36" s="29">
        <f>Q8/Q$22*100</f>
        <v>20.213579158928834</v>
      </c>
      <c r="R36" s="29">
        <f>R8/R$22*100</f>
        <v>17.880555758586549</v>
      </c>
      <c r="S36" s="29">
        <f>S8/S$22*100</f>
        <v>20.81152532849962</v>
      </c>
      <c r="T36" s="29">
        <f>T8/T$22*100</f>
        <v>16.721774377019809</v>
      </c>
      <c r="U36" s="29">
        <f>U8/U$22*100</f>
        <v>13.244481778864431</v>
      </c>
      <c r="V36" s="29">
        <f>V8/V$22*100</f>
        <v>6.0939511331196519</v>
      </c>
      <c r="W36" s="29">
        <f>W8/W$22*100</f>
        <v>3.9892268211961928</v>
      </c>
      <c r="X36" s="29">
        <f>X8/X$22*100</f>
        <v>3.2427534389905097</v>
      </c>
      <c r="Y36" s="82">
        <f>Y8/Y$22*100</f>
        <v>2.2815208527478643</v>
      </c>
      <c r="Z36" s="82">
        <f>Z8/Z$22*100</f>
        <v>3.2227757678472524</v>
      </c>
      <c r="AA36" s="82">
        <f>AA8/AA$22*100</f>
        <v>2.4797453880561573</v>
      </c>
      <c r="AB36" s="82">
        <f>AB8/AB$22*100</f>
        <v>3.0832031895977785</v>
      </c>
      <c r="AC36" s="82">
        <f>AC8/AC$22*100</f>
        <v>3.2273038367455369</v>
      </c>
      <c r="AD36" s="82">
        <f>AD8/AD$22*100</f>
        <v>2.3794598230015369</v>
      </c>
      <c r="AE36" s="82">
        <f>AE8/AE$22*100</f>
        <v>2.6579672491887671</v>
      </c>
      <c r="AF36" s="82">
        <f>AF8/AF$22*100</f>
        <v>5.5567385473231941</v>
      </c>
    </row>
    <row r="37" spans="1:32" ht="18" customHeight="1" x14ac:dyDescent="0.15">
      <c r="A37" s="12" t="s">
        <v>45</v>
      </c>
      <c r="B37" s="29" t="e">
        <f>B9/B$22*100</f>
        <v>#DIV/0!</v>
      </c>
      <c r="C37" s="29">
        <f>C9/C$22*100</f>
        <v>43.605439442941481</v>
      </c>
      <c r="D37" s="29">
        <f>D9/D$22*100</f>
        <v>42.599160741213481</v>
      </c>
      <c r="E37" s="29">
        <f>E9/E$22*100</f>
        <v>43.578185152056328</v>
      </c>
      <c r="F37" s="29">
        <f>F9/F$22*100</f>
        <v>43.793020081257069</v>
      </c>
      <c r="G37" s="29">
        <f>G9/G$22*100</f>
        <v>47.880945477159017</v>
      </c>
      <c r="H37" s="29">
        <f>H9/H$22*100</f>
        <v>47.682789427141813</v>
      </c>
      <c r="I37" s="29">
        <f>I9/I$22*100</f>
        <v>48.713367968161982</v>
      </c>
      <c r="J37" s="29">
        <f>J9/J$22*100</f>
        <v>42.523540288572057</v>
      </c>
      <c r="K37" s="29">
        <f>K9/K$22*100</f>
        <v>44.050887739565923</v>
      </c>
      <c r="L37" s="29">
        <f>L9/L$22*100</f>
        <v>41.219251310928264</v>
      </c>
      <c r="M37" s="29">
        <f>M9/M$22*100</f>
        <v>45.432701488252221</v>
      </c>
      <c r="N37" s="29">
        <f>N9/N$22*100</f>
        <v>46.30641997953505</v>
      </c>
      <c r="O37" s="29">
        <f>O9/O$22*100</f>
        <v>45.385175457290046</v>
      </c>
      <c r="P37" s="29">
        <f>P9/P$22*100</f>
        <v>44.36878909679708</v>
      </c>
      <c r="Q37" s="29">
        <f>Q9/Q$22*100</f>
        <v>43.394943856280911</v>
      </c>
      <c r="R37" s="29">
        <f>R9/R$22*100</f>
        <v>44.215787247143354</v>
      </c>
      <c r="S37" s="29">
        <f>S9/S$22*100</f>
        <v>40.36105695108207</v>
      </c>
      <c r="T37" s="29">
        <f>T9/T$22*100</f>
        <v>41.205003892121681</v>
      </c>
      <c r="U37" s="29">
        <f>U9/U$22*100</f>
        <v>42.968386810268093</v>
      </c>
      <c r="V37" s="29">
        <f>V9/V$22*100</f>
        <v>46.583577032469684</v>
      </c>
      <c r="W37" s="29">
        <f>W9/W$22*100</f>
        <v>49.941408110299598</v>
      </c>
      <c r="X37" s="29">
        <f>X9/X$22*100</f>
        <v>47.683550414237914</v>
      </c>
      <c r="Y37" s="82">
        <f>Y9/Y$22*100</f>
        <v>45.853401524483644</v>
      </c>
      <c r="Z37" s="82">
        <f>Z9/Z$22*100</f>
        <v>45.098482669325946</v>
      </c>
      <c r="AA37" s="82">
        <f>AA9/AA$22*100</f>
        <v>45.930684392975124</v>
      </c>
      <c r="AB37" s="82">
        <f>AB9/AB$22*100</f>
        <v>44.794838349327868</v>
      </c>
      <c r="AC37" s="82">
        <f>AC9/AC$22*100</f>
        <v>44.308964274250378</v>
      </c>
      <c r="AD37" s="82">
        <f>AD9/AD$22*100</f>
        <v>45.970088614001725</v>
      </c>
      <c r="AE37" s="82">
        <f>AE9/AE$22*100</f>
        <v>45.221107385627121</v>
      </c>
      <c r="AF37" s="82">
        <f>AF9/AF$22*100</f>
        <v>43.424883545771216</v>
      </c>
    </row>
    <row r="38" spans="1:32" ht="18" customHeight="1" x14ac:dyDescent="0.15">
      <c r="A38" s="12" t="s">
        <v>46</v>
      </c>
      <c r="B38" s="29" t="e">
        <f>B10/B$22*100</f>
        <v>#DIV/0!</v>
      </c>
      <c r="C38" s="29">
        <f>C10/C$22*100</f>
        <v>43.596767131516664</v>
      </c>
      <c r="D38" s="29">
        <f>D10/D$22*100</f>
        <v>42.371979148429077</v>
      </c>
      <c r="E38" s="29">
        <f>E10/E$22*100</f>
        <v>43.367881149373225</v>
      </c>
      <c r="F38" s="29">
        <f>F10/F$22*100</f>
        <v>43.586947957360579</v>
      </c>
      <c r="G38" s="29">
        <f>G10/G$22*100</f>
        <v>47.672323636556804</v>
      </c>
      <c r="H38" s="29">
        <f>H10/H$22*100</f>
        <v>47.480774438701154</v>
      </c>
      <c r="I38" s="29">
        <f>I10/I$22*100</f>
        <v>48.513011571459536</v>
      </c>
      <c r="J38" s="29">
        <f>J10/J$22*100</f>
        <v>42.341669029148008</v>
      </c>
      <c r="K38" s="29">
        <f>K10/K$22*100</f>
        <v>43.870730713330389</v>
      </c>
      <c r="L38" s="29">
        <f>L10/L$22*100</f>
        <v>41.059766673587056</v>
      </c>
      <c r="M38" s="29">
        <f>M10/M$22*100</f>
        <v>45.255580111234998</v>
      </c>
      <c r="N38" s="29">
        <f>N10/N$22*100</f>
        <v>46.12849071278373</v>
      </c>
      <c r="O38" s="29">
        <f>O10/O$22*100</f>
        <v>45.213342371961232</v>
      </c>
      <c r="P38" s="29">
        <f>P10/P$22*100</f>
        <v>44.169305722971814</v>
      </c>
      <c r="Q38" s="29">
        <f>Q10/Q$22*100</f>
        <v>43.175305550974009</v>
      </c>
      <c r="R38" s="29">
        <f>R10/R$22*100</f>
        <v>44.012106553619006</v>
      </c>
      <c r="S38" s="29">
        <f>S10/S$22*100</f>
        <v>40.144008079970298</v>
      </c>
      <c r="T38" s="29">
        <f>T10/T$22*100</f>
        <v>41.015334940528795</v>
      </c>
      <c r="U38" s="29">
        <f>U10/U$22*100</f>
        <v>42.791754434008013</v>
      </c>
      <c r="V38" s="29">
        <f>V10/V$22*100</f>
        <v>46.38987006374132</v>
      </c>
      <c r="W38" s="29">
        <f>W10/W$22*100</f>
        <v>49.732364068520802</v>
      </c>
      <c r="X38" s="29">
        <f>X10/X$22*100</f>
        <v>47.459715235946874</v>
      </c>
      <c r="Y38" s="82">
        <f>Y10/Y$22*100</f>
        <v>45.629331732317993</v>
      </c>
      <c r="Z38" s="82">
        <f>Z10/Z$22*100</f>
        <v>44.889330531759533</v>
      </c>
      <c r="AA38" s="82">
        <f>AA10/AA$22*100</f>
        <v>45.729796492905649</v>
      </c>
      <c r="AB38" s="82">
        <f>AB10/AB$22*100</f>
        <v>44.583407400488298</v>
      </c>
      <c r="AC38" s="82">
        <f>AC10/AC$22*100</f>
        <v>44.108876278884438</v>
      </c>
      <c r="AD38" s="82">
        <f>AD10/AD$22*100</f>
        <v>45.741856773789266</v>
      </c>
      <c r="AE38" s="82">
        <f>AE10/AE$22*100</f>
        <v>44.994208022641217</v>
      </c>
      <c r="AF38" s="82">
        <f>AF10/AF$22*100</f>
        <v>43.204313061897913</v>
      </c>
    </row>
    <row r="39" spans="1:32" ht="18" customHeight="1" x14ac:dyDescent="0.15">
      <c r="A39" s="12" t="s">
        <v>47</v>
      </c>
      <c r="B39" s="29" t="e">
        <f>B11/B$22*100</f>
        <v>#DIV/0!</v>
      </c>
      <c r="C39" s="29">
        <f>C11/C$22*100</f>
        <v>1.6067043312907572</v>
      </c>
      <c r="D39" s="29">
        <f>D11/D$22*100</f>
        <v>1.116740840727207</v>
      </c>
      <c r="E39" s="29">
        <f>E11/E$22*100</f>
        <v>1.1169135619621913</v>
      </c>
      <c r="F39" s="29">
        <f>F11/F$22*100</f>
        <v>1.1143720490774904</v>
      </c>
      <c r="G39" s="29">
        <f>G11/G$22*100</f>
        <v>1.1428863369611519</v>
      </c>
      <c r="H39" s="29">
        <f>H11/H$22*100</f>
        <v>1.121339989200169</v>
      </c>
      <c r="I39" s="29">
        <f>I11/I$22*100</f>
        <v>1.1398510837635312</v>
      </c>
      <c r="J39" s="29">
        <f>J11/J$22*100</f>
        <v>1.02548080124503</v>
      </c>
      <c r="K39" s="29">
        <f>K11/K$22*100</f>
        <v>1.0512830090432528</v>
      </c>
      <c r="L39" s="29">
        <f>L11/L$22*100</f>
        <v>0.92419987543297966</v>
      </c>
      <c r="M39" s="29">
        <f>M11/M$22*100</f>
        <v>1.0299319637050737</v>
      </c>
      <c r="N39" s="29">
        <f>N11/N$22*100</f>
        <v>1.086818440322272</v>
      </c>
      <c r="O39" s="29">
        <f>O11/O$22*100</f>
        <v>1.0080378562649008</v>
      </c>
      <c r="P39" s="29">
        <f>P11/P$22*100</f>
        <v>1.0519981700622765</v>
      </c>
      <c r="Q39" s="29">
        <f>Q11/Q$22*100</f>
        <v>1.0559109227270207</v>
      </c>
      <c r="R39" s="29">
        <f>R11/R$22*100</f>
        <v>1.0604419578684847</v>
      </c>
      <c r="S39" s="29">
        <f>S11/S$22*100</f>
        <v>1.061603920925986</v>
      </c>
      <c r="T39" s="29">
        <f>T11/T$22*100</f>
        <v>0.97558866570365832</v>
      </c>
      <c r="U39" s="29">
        <f>U11/U$22*100</f>
        <v>1.0086070730751941</v>
      </c>
      <c r="V39" s="29">
        <f>V11/V$22*100</f>
        <v>1.1491237220618784</v>
      </c>
      <c r="W39" s="29">
        <f>W11/W$22*100</f>
        <v>1.2619249555531358</v>
      </c>
      <c r="X39" s="29">
        <f>X11/X$22*100</f>
        <v>1.3630075933530199</v>
      </c>
      <c r="Y39" s="82">
        <f>Y11/Y$22*100</f>
        <v>1.3977228944370801</v>
      </c>
      <c r="Z39" s="82">
        <f>Z11/Z$22*100</f>
        <v>1.3571094882463237</v>
      </c>
      <c r="AA39" s="82">
        <f>AA11/AA$22*100</f>
        <v>1.3531975562940008</v>
      </c>
      <c r="AB39" s="82">
        <f>AB11/AB$22*100</f>
        <v>1.4701992688439949</v>
      </c>
      <c r="AC39" s="82">
        <f>AC11/AC$22*100</f>
        <v>1.7654185590897185</v>
      </c>
      <c r="AD39" s="82">
        <f>AD11/AD$22*100</f>
        <v>1.839191008450523</v>
      </c>
      <c r="AE39" s="82">
        <f>AE11/AE$22*100</f>
        <v>1.9072506916248306</v>
      </c>
      <c r="AF39" s="82">
        <f>AF11/AF$22*100</f>
        <v>1.9366724852061132</v>
      </c>
    </row>
    <row r="40" spans="1:32" ht="18" customHeight="1" x14ac:dyDescent="0.15">
      <c r="A40" s="12" t="s">
        <v>48</v>
      </c>
      <c r="B40" s="29" t="e">
        <f>B12/B$22*100</f>
        <v>#DIV/0!</v>
      </c>
      <c r="C40" s="29">
        <f>C12/C$22*100</f>
        <v>5.0603289696800484</v>
      </c>
      <c r="D40" s="29">
        <f>D12/D$22*100</f>
        <v>3.3206776195774337</v>
      </c>
      <c r="E40" s="29">
        <f>E12/E$22*100</f>
        <v>3.3860318967943415</v>
      </c>
      <c r="F40" s="29">
        <f>F12/F$22*100</f>
        <v>3.4031531728709417</v>
      </c>
      <c r="G40" s="29">
        <f>G12/G$22*100</f>
        <v>3.5469096325027825</v>
      </c>
      <c r="H40" s="29">
        <f>H12/H$22*100</f>
        <v>3.5101084262529323</v>
      </c>
      <c r="I40" s="29">
        <f>I12/I$22*100</f>
        <v>3.6519550771393057</v>
      </c>
      <c r="J40" s="29">
        <f>J12/J$22*100</f>
        <v>3.7415242177049266</v>
      </c>
      <c r="K40" s="29">
        <f>K12/K$22*100</f>
        <v>3.7545304070383612</v>
      </c>
      <c r="L40" s="29">
        <f>L12/L$22*100</f>
        <v>3.6310922196604638</v>
      </c>
      <c r="M40" s="29">
        <f>M12/M$22*100</f>
        <v>4.3180279489627642</v>
      </c>
      <c r="N40" s="29">
        <f>N12/N$22*100</f>
        <v>4.3033207566992155</v>
      </c>
      <c r="O40" s="29">
        <f>O12/O$22*100</f>
        <v>3.8010342985252423</v>
      </c>
      <c r="P40" s="29">
        <f>P12/P$22*100</f>
        <v>4.0483051713982459</v>
      </c>
      <c r="Q40" s="29">
        <f>Q12/Q$22*100</f>
        <v>4.0330589234732575</v>
      </c>
      <c r="R40" s="29">
        <f>R12/R$22*100</f>
        <v>3.8437089554387569</v>
      </c>
      <c r="S40" s="29">
        <f>S12/S$22*100</f>
        <v>3.7381985947005294</v>
      </c>
      <c r="T40" s="29">
        <f>T12/T$22*100</f>
        <v>3.3489616068581389</v>
      </c>
      <c r="U40" s="29">
        <f>U12/U$22*100</f>
        <v>3.2730333664182027</v>
      </c>
      <c r="V40" s="29">
        <f>V12/V$22*100</f>
        <v>3.3646747248821627</v>
      </c>
      <c r="W40" s="29">
        <f>W12/W$22*100</f>
        <v>3.5612048265623231</v>
      </c>
      <c r="X40" s="29">
        <f>X12/X$22*100</f>
        <v>4.7977857602479759</v>
      </c>
      <c r="Y40" s="82">
        <f>Y12/Y$22*100</f>
        <v>4.9421153036905414</v>
      </c>
      <c r="Z40" s="82">
        <f>Z12/Z$22*100</f>
        <v>5.1632637628019697</v>
      </c>
      <c r="AA40" s="82">
        <f>AA12/AA$22*100</f>
        <v>4.7941895087799606</v>
      </c>
      <c r="AB40" s="82">
        <f>AB12/AB$22*100</f>
        <v>5.071816943165512</v>
      </c>
      <c r="AC40" s="82">
        <f>AC12/AC$22*100</f>
        <v>4.7168836727088923</v>
      </c>
      <c r="AD40" s="82">
        <f>AD12/AD$22*100</f>
        <v>4.427899695514899</v>
      </c>
      <c r="AE40" s="82">
        <f>AE12/AE$22*100</f>
        <v>4.1938695808933915</v>
      </c>
      <c r="AF40" s="82">
        <f>AF12/AF$22*100</f>
        <v>4.1545929191823783</v>
      </c>
    </row>
    <row r="41" spans="1:32" ht="18" customHeight="1" x14ac:dyDescent="0.15">
      <c r="A41" s="12" t="s">
        <v>49</v>
      </c>
      <c r="B41" s="29" t="e">
        <f>B13/B$22*100</f>
        <v>#DIV/0!</v>
      </c>
      <c r="C41" s="29">
        <f>C13/C$22*100</f>
        <v>0</v>
      </c>
      <c r="D41" s="29">
        <f>D13/D$22*100</f>
        <v>0</v>
      </c>
      <c r="E41" s="29">
        <f>E13/E$22*100</f>
        <v>0</v>
      </c>
      <c r="F41" s="29">
        <f>F13/F$22*100</f>
        <v>0</v>
      </c>
      <c r="G41" s="29">
        <f>G13/G$22*100</f>
        <v>0</v>
      </c>
      <c r="H41" s="29">
        <f>H13/H$22*100</f>
        <v>0</v>
      </c>
      <c r="I41" s="29">
        <f>I13/I$22*100</f>
        <v>0</v>
      </c>
      <c r="J41" s="29">
        <f>J13/J$22*100</f>
        <v>0</v>
      </c>
      <c r="K41" s="29">
        <f>K13/K$22*100</f>
        <v>0</v>
      </c>
      <c r="L41" s="29">
        <f>L13/L$22*100</f>
        <v>0</v>
      </c>
      <c r="M41" s="29">
        <f>M13/M$22*100</f>
        <v>0</v>
      </c>
      <c r="N41" s="29">
        <f>N13/N$22*100</f>
        <v>0</v>
      </c>
      <c r="O41" s="29">
        <f>O13/O$22*100</f>
        <v>0</v>
      </c>
      <c r="P41" s="29">
        <f>P13/P$22*100</f>
        <v>0</v>
      </c>
      <c r="Q41" s="29">
        <f>Q13/Q$22*100</f>
        <v>0</v>
      </c>
      <c r="R41" s="29">
        <f>R13/R$22*100</f>
        <v>0</v>
      </c>
      <c r="S41" s="29">
        <f>S13/S$22*100</f>
        <v>0</v>
      </c>
      <c r="T41" s="29">
        <f>T13/T$22*100</f>
        <v>0</v>
      </c>
      <c r="U41" s="29">
        <f>U13/U$22*100</f>
        <v>0</v>
      </c>
      <c r="V41" s="29">
        <f>V13/V$22*100</f>
        <v>0</v>
      </c>
      <c r="W41" s="29">
        <f>W13/W$22*100</f>
        <v>0</v>
      </c>
      <c r="X41" s="29">
        <f>X13/X$22*100</f>
        <v>0</v>
      </c>
      <c r="Y41" s="82">
        <f>Y13/Y$22*100</f>
        <v>0</v>
      </c>
      <c r="Z41" s="82">
        <f>Z13/Z$22*100</f>
        <v>0</v>
      </c>
      <c r="AA41" s="82">
        <f>AA13/AA$22*100</f>
        <v>0</v>
      </c>
      <c r="AB41" s="82">
        <f>AB13/AB$22*100</f>
        <v>0</v>
      </c>
      <c r="AC41" s="82">
        <f>AC13/AC$22*100</f>
        <v>0</v>
      </c>
      <c r="AD41" s="82">
        <f>AD13/AD$22*100</f>
        <v>0</v>
      </c>
      <c r="AE41" s="82">
        <f>AE13/AE$22*100</f>
        <v>0</v>
      </c>
      <c r="AF41" s="82">
        <f>AF13/AF$22*100</f>
        <v>0</v>
      </c>
    </row>
    <row r="42" spans="1:32" ht="18" customHeight="1" x14ac:dyDescent="0.15">
      <c r="A42" s="12" t="s">
        <v>50</v>
      </c>
      <c r="B42" s="29" t="e">
        <f>B14/B$22*100</f>
        <v>#DIV/0!</v>
      </c>
      <c r="C42" s="29">
        <f>C14/C$22*100</f>
        <v>1.7974951826367633</v>
      </c>
      <c r="D42" s="29">
        <f>D14/D$22*100</f>
        <v>0.41518177351308305</v>
      </c>
      <c r="E42" s="29">
        <f>E14/E$22*100</f>
        <v>0.41686239486088494</v>
      </c>
      <c r="F42" s="29">
        <f>F14/F$22*100</f>
        <v>0.36924622723020883</v>
      </c>
      <c r="G42" s="29">
        <f>G14/G$22*100</f>
        <v>0.23342232862710524</v>
      </c>
      <c r="H42" s="29">
        <f>H14/H$22*100</f>
        <v>0.19273745662998884</v>
      </c>
      <c r="I42" s="29">
        <f>I14/I$22*100</f>
        <v>0.1658632764857082</v>
      </c>
      <c r="J42" s="29">
        <f>J14/J$22*100</f>
        <v>0.13348839078073149</v>
      </c>
      <c r="K42" s="29">
        <f>K14/K$22*100</f>
        <v>1.5665828368306413E-2</v>
      </c>
      <c r="L42" s="29">
        <f>L14/L$22*100</f>
        <v>0</v>
      </c>
      <c r="M42" s="29">
        <f>M14/M$22*100</f>
        <v>2.7935609221955895E-2</v>
      </c>
      <c r="N42" s="29">
        <f>N14/N$22*100</f>
        <v>4.1540949459940857E-3</v>
      </c>
      <c r="O42" s="29">
        <f>O14/O$22*100</f>
        <v>3.6253666907350734E-3</v>
      </c>
      <c r="P42" s="29">
        <f>P14/P$22*100</f>
        <v>0</v>
      </c>
      <c r="Q42" s="29">
        <f>Q14/Q$22*100</f>
        <v>0</v>
      </c>
      <c r="R42" s="29">
        <f>R14/R$22*100</f>
        <v>0</v>
      </c>
      <c r="S42" s="29">
        <f>S14/S$22*100</f>
        <v>0</v>
      </c>
      <c r="T42" s="29">
        <f>T14/T$22*100</f>
        <v>0</v>
      </c>
      <c r="U42" s="29">
        <f>U14/U$22*100</f>
        <v>0</v>
      </c>
      <c r="V42" s="29">
        <f>V14/V$22*100</f>
        <v>0</v>
      </c>
      <c r="W42" s="29">
        <f>W14/W$22*100</f>
        <v>0</v>
      </c>
      <c r="X42" s="29">
        <f>X14/X$22*100</f>
        <v>0</v>
      </c>
      <c r="Y42" s="82">
        <f>Y14/Y$22*100</f>
        <v>0</v>
      </c>
      <c r="Z42" s="82">
        <f>Z14/Z$22*100</f>
        <v>0</v>
      </c>
      <c r="AA42" s="82">
        <f>AA14/AA$22*100</f>
        <v>0</v>
      </c>
      <c r="AB42" s="82">
        <f>AB14/AB$22*100</f>
        <v>0</v>
      </c>
      <c r="AC42" s="82">
        <f>AC14/AC$22*100</f>
        <v>0</v>
      </c>
      <c r="AD42" s="82">
        <f>AD14/AD$22*100</f>
        <v>0</v>
      </c>
      <c r="AE42" s="82">
        <f>AE14/AE$22*100</f>
        <v>0</v>
      </c>
      <c r="AF42" s="82">
        <f>AF14/AF$22*100</f>
        <v>0</v>
      </c>
    </row>
    <row r="43" spans="1:32" ht="18" customHeight="1" x14ac:dyDescent="0.15">
      <c r="A43" s="12" t="s">
        <v>51</v>
      </c>
      <c r="B43" s="29" t="e">
        <f>B15/B$22*100</f>
        <v>#DIV/0!</v>
      </c>
      <c r="C43" s="29">
        <f>C15/C$22*100</f>
        <v>0</v>
      </c>
      <c r="D43" s="29">
        <f>D15/D$22*100</f>
        <v>0</v>
      </c>
      <c r="E43" s="29">
        <f>E15/E$22*100</f>
        <v>0</v>
      </c>
      <c r="F43" s="29">
        <f>F15/F$22*100</f>
        <v>0</v>
      </c>
      <c r="G43" s="29">
        <f>G15/G$22*100</f>
        <v>0</v>
      </c>
      <c r="H43" s="29">
        <f>H15/H$22*100</f>
        <v>0</v>
      </c>
      <c r="I43" s="29">
        <f>I15/I$22*100</f>
        <v>0</v>
      </c>
      <c r="J43" s="29">
        <f>J15/J$22*100</f>
        <v>0</v>
      </c>
      <c r="K43" s="29">
        <f>K15/K$22*100</f>
        <v>0</v>
      </c>
      <c r="L43" s="29">
        <f>L15/L$22*100</f>
        <v>0</v>
      </c>
      <c r="M43" s="29">
        <f>M15/M$22*100</f>
        <v>0</v>
      </c>
      <c r="N43" s="29">
        <f>N15/N$22*100</f>
        <v>0</v>
      </c>
      <c r="O43" s="29">
        <f>O15/O$22*100</f>
        <v>0</v>
      </c>
      <c r="P43" s="29">
        <f>P15/P$22*100</f>
        <v>0</v>
      </c>
      <c r="Q43" s="29">
        <f>Q15/Q$22*100</f>
        <v>0</v>
      </c>
      <c r="R43" s="29">
        <f>R15/R$22*100</f>
        <v>0</v>
      </c>
      <c r="S43" s="29">
        <f>S15/S$22*100</f>
        <v>0</v>
      </c>
      <c r="T43" s="29">
        <f>T15/T$22*100</f>
        <v>0</v>
      </c>
      <c r="U43" s="29">
        <f>U15/U$22*100</f>
        <v>0</v>
      </c>
      <c r="V43" s="29">
        <f>V15/V$22*100</f>
        <v>0</v>
      </c>
      <c r="W43" s="29">
        <f>W15/W$22*100</f>
        <v>0</v>
      </c>
      <c r="X43" s="29">
        <f>X15/X$22*100</f>
        <v>0</v>
      </c>
      <c r="Y43" s="82">
        <f>Y15/Y$22*100</f>
        <v>0</v>
      </c>
      <c r="Z43" s="82">
        <f>Z15/Z$22*100</f>
        <v>0</v>
      </c>
      <c r="AA43" s="82">
        <f>AA15/AA$22*100</f>
        <v>0</v>
      </c>
      <c r="AB43" s="82">
        <f>AB15/AB$22*100</f>
        <v>0</v>
      </c>
      <c r="AC43" s="82">
        <f>AC15/AC$22*100</f>
        <v>0</v>
      </c>
      <c r="AD43" s="82">
        <f>AD15/AD$22*100</f>
        <v>0</v>
      </c>
      <c r="AE43" s="82">
        <f>AE15/AE$22*100</f>
        <v>0</v>
      </c>
      <c r="AF43" s="82">
        <f>AF15/AF$22*100</f>
        <v>0</v>
      </c>
    </row>
    <row r="44" spans="1:32" ht="18" customHeight="1" x14ac:dyDescent="0.15">
      <c r="A44" s="12" t="s">
        <v>52</v>
      </c>
      <c r="B44" s="29" t="e">
        <f>B16/B$22*100</f>
        <v>#DIV/0!</v>
      </c>
      <c r="C44" s="29">
        <f>C16/C$22*100</f>
        <v>0</v>
      </c>
      <c r="D44" s="29">
        <f>D16/D$22*100</f>
        <v>0</v>
      </c>
      <c r="E44" s="29">
        <f>E16/E$22*100</f>
        <v>0</v>
      </c>
      <c r="F44" s="29">
        <f>F16/F$22*100</f>
        <v>0</v>
      </c>
      <c r="G44" s="29">
        <f>G16/G$22*100</f>
        <v>0</v>
      </c>
      <c r="H44" s="29">
        <f>H16/H$22*100</f>
        <v>0</v>
      </c>
      <c r="I44" s="29">
        <f>I16/I$22*100</f>
        <v>0</v>
      </c>
      <c r="J44" s="29">
        <f>J16/J$22*100</f>
        <v>0</v>
      </c>
      <c r="K44" s="29">
        <f>K16/K$22*100</f>
        <v>0</v>
      </c>
      <c r="L44" s="29">
        <f>L16/L$22*100</f>
        <v>0</v>
      </c>
      <c r="M44" s="29">
        <f>M16/M$22*100</f>
        <v>0</v>
      </c>
      <c r="N44" s="29">
        <f>N16/N$22*100</f>
        <v>0</v>
      </c>
      <c r="O44" s="29">
        <f>O16/O$22*100</f>
        <v>0</v>
      </c>
      <c r="P44" s="29">
        <f>P16/P$22*100</f>
        <v>0</v>
      </c>
      <c r="Q44" s="29">
        <f>Q16/Q$22*100</f>
        <v>0</v>
      </c>
      <c r="R44" s="29">
        <f>R16/R$22*100</f>
        <v>0</v>
      </c>
      <c r="S44" s="29">
        <f>S16/S$22*100</f>
        <v>0</v>
      </c>
      <c r="T44" s="29">
        <f>T16/T$22*100</f>
        <v>0</v>
      </c>
      <c r="U44" s="29">
        <f>U16/U$22*100</f>
        <v>0</v>
      </c>
      <c r="V44" s="29">
        <f>V16/V$22*100</f>
        <v>0</v>
      </c>
      <c r="W44" s="29">
        <f>W16/W$22*100</f>
        <v>0</v>
      </c>
      <c r="X44" s="29">
        <f>X16/X$22*100</f>
        <v>0</v>
      </c>
      <c r="Y44" s="82">
        <f>Y16/Y$22*100</f>
        <v>0</v>
      </c>
      <c r="Z44" s="82">
        <f>Z16/Z$22*100</f>
        <v>0</v>
      </c>
      <c r="AA44" s="82">
        <f>AA16/AA$22*100</f>
        <v>0</v>
      </c>
      <c r="AB44" s="82">
        <f>AB16/AB$22*100</f>
        <v>0</v>
      </c>
      <c r="AC44" s="82">
        <f>AC16/AC$22*100</f>
        <v>0</v>
      </c>
      <c r="AD44" s="82">
        <f>AD16/AD$22*100</f>
        <v>0</v>
      </c>
      <c r="AE44" s="82">
        <f>AE16/AE$22*100</f>
        <v>0</v>
      </c>
      <c r="AF44" s="82">
        <f>AF16/AF$22*100</f>
        <v>0</v>
      </c>
    </row>
    <row r="45" spans="1:32" ht="18" customHeight="1" x14ac:dyDescent="0.15">
      <c r="A45" s="12" t="s">
        <v>53</v>
      </c>
      <c r="B45" s="29" t="e">
        <f>B17/B$22*100</f>
        <v>#DIV/0!</v>
      </c>
      <c r="C45" s="29">
        <f>C17/C$22*100</f>
        <v>0</v>
      </c>
      <c r="D45" s="29">
        <f>D17/D$22*100</f>
        <v>2.4936674366461276</v>
      </c>
      <c r="E45" s="29">
        <f>E17/E$22*100</f>
        <v>2.667287040565649</v>
      </c>
      <c r="F45" s="29">
        <f>F17/F$22*100</f>
        <v>2.727223137724196</v>
      </c>
      <c r="G45" s="29">
        <f>G17/G$22*100</f>
        <v>2.8293871911061999</v>
      </c>
      <c r="H45" s="29">
        <f>H17/H$22*100</f>
        <v>2.8934465671335596</v>
      </c>
      <c r="I45" s="29">
        <f>I17/I$22*100</f>
        <v>2.9747820186172671</v>
      </c>
      <c r="J45" s="29">
        <f>J17/J$22*100</f>
        <v>2.5835665142222313</v>
      </c>
      <c r="K45" s="29">
        <f>K17/K$22*100</f>
        <v>3.3274832707350619</v>
      </c>
      <c r="L45" s="29">
        <f>L17/L$22*100</f>
        <v>3.079112198947858</v>
      </c>
      <c r="M45" s="29">
        <f>M17/M$22*100</f>
        <v>3.3358482503521998</v>
      </c>
      <c r="N45" s="29">
        <f>N17/N$22*100</f>
        <v>3.4051250275376295</v>
      </c>
      <c r="O45" s="29">
        <f>O17/O$22*100</f>
        <v>3.0093332276709366</v>
      </c>
      <c r="P45" s="29">
        <f>P17/P$22*100</f>
        <v>2.981833595678812</v>
      </c>
      <c r="Q45" s="29">
        <f>Q17/Q$22*100</f>
        <v>2.9011211261086869</v>
      </c>
      <c r="R45" s="29">
        <f>R17/R$22*100</f>
        <v>2.9929721744176518</v>
      </c>
      <c r="S45" s="29">
        <f>S17/S$22*100</f>
        <v>2.7346192949423265</v>
      </c>
      <c r="T45" s="29">
        <f>T17/T$22*100</f>
        <v>2.6215322781778565</v>
      </c>
      <c r="U45" s="29">
        <f>U17/U$22*100</f>
        <v>2.7321015285671866</v>
      </c>
      <c r="V45" s="29">
        <f>V17/V$22*100</f>
        <v>2.9965076495257654</v>
      </c>
      <c r="W45" s="29">
        <f>W17/W$22*100</f>
        <v>3.2408191453062951</v>
      </c>
      <c r="X45" s="29">
        <f>X17/X$22*100</f>
        <v>3.4417987381370501</v>
      </c>
      <c r="Y45" s="82">
        <f>Y17/Y$22*100</f>
        <v>3.3545349466489927</v>
      </c>
      <c r="Z45" s="82">
        <f>Z17/Z$22*100</f>
        <v>3.2175929034335771</v>
      </c>
      <c r="AA45" s="82">
        <f>AA17/AA$22*100</f>
        <v>3.0933205112794004</v>
      </c>
      <c r="AB45" s="82">
        <f>AB17/AB$22*100</f>
        <v>3.1896930927155571</v>
      </c>
      <c r="AC45" s="82">
        <f>AC17/AC$22*100</f>
        <v>3.1290700162708416</v>
      </c>
      <c r="AD45" s="82">
        <f>AD17/AD$22*100</f>
        <v>3.1686879595825586</v>
      </c>
      <c r="AE45" s="82">
        <f>AE17/AE$22*100</f>
        <v>3.1381464155806373</v>
      </c>
      <c r="AF45" s="82">
        <f>AF17/AF$22*100</f>
        <v>2.9098037383281548</v>
      </c>
    </row>
    <row r="46" spans="1:32" ht="18" customHeight="1" x14ac:dyDescent="0.15">
      <c r="A46" s="12" t="s">
        <v>54</v>
      </c>
      <c r="B46" s="29" t="e">
        <f>B18/B$22*100</f>
        <v>#DIV/0!</v>
      </c>
      <c r="C46" s="29">
        <f>C18/C$22*100</f>
        <v>0</v>
      </c>
      <c r="D46" s="29">
        <f>D18/D$22*100</f>
        <v>4.0452160554837031E-2</v>
      </c>
      <c r="E46" s="29">
        <f>E18/E$22*100</f>
        <v>4.9002207161126195E-2</v>
      </c>
      <c r="F46" s="29">
        <f>F18/F$22*100</f>
        <v>3.0203708355416501E-2</v>
      </c>
      <c r="G46" s="29">
        <f>G18/G$22*100</f>
        <v>3.0146295811965609E-2</v>
      </c>
      <c r="H46" s="29">
        <f>H18/H$22*100</f>
        <v>2.5937888231222225E-2</v>
      </c>
      <c r="I46" s="29">
        <f>I18/I$22*100</f>
        <v>2.9790976844520409E-2</v>
      </c>
      <c r="J46" s="29">
        <f>J18/J$22*100</f>
        <v>3.2536214801954753E-2</v>
      </c>
      <c r="K46" s="29">
        <f>K18/K$22*100</f>
        <v>0.61386632086627013</v>
      </c>
      <c r="L46" s="29">
        <f>L18/L$22*100</f>
        <v>0.50742242182083963</v>
      </c>
      <c r="M46" s="29">
        <f>M18/M$22*100</f>
        <v>0.52559540104024094</v>
      </c>
      <c r="N46" s="29">
        <f>N18/N$22*100</f>
        <v>0.48653832031984917</v>
      </c>
      <c r="O46" s="29">
        <f>O18/O$22*100</f>
        <v>0.40004527060457407</v>
      </c>
      <c r="P46" s="29">
        <f>P18/P$22*100</f>
        <v>0.37693260769485931</v>
      </c>
      <c r="Q46" s="29">
        <f>Q18/Q$22*100</f>
        <v>0.30693694048073367</v>
      </c>
      <c r="R46" s="29">
        <f>R18/R$22*100</f>
        <v>0.29163372027349382</v>
      </c>
      <c r="S46" s="29">
        <f>S18/S$22*100</f>
        <v>0.31345000685593505</v>
      </c>
      <c r="T46" s="29">
        <f>T18/T$22*100</f>
        <v>0.29636009686974485</v>
      </c>
      <c r="U46" s="29">
        <f>U18/U$22*100</f>
        <v>0.27840975398953843</v>
      </c>
      <c r="V46" s="29">
        <f>V18/V$22*100</f>
        <v>0.34161606057241467</v>
      </c>
      <c r="W46" s="29">
        <f>W18/W$22*100</f>
        <v>0.32263615539001061</v>
      </c>
      <c r="X46" s="29">
        <f>X18/X$22*100</f>
        <v>0.35708077869271154</v>
      </c>
      <c r="Y46" s="82">
        <f>Y18/Y$22*100</f>
        <v>0.36321308780704148</v>
      </c>
      <c r="Z46" s="82">
        <f>Z18/Z$22*100</f>
        <v>0.33448322247893109</v>
      </c>
      <c r="AA46" s="82">
        <f>AA18/AA$22*100</f>
        <v>0.312831856103232</v>
      </c>
      <c r="AB46" s="82">
        <f>AB18/AB$22*100</f>
        <v>0.31284536541358543</v>
      </c>
      <c r="AC46" s="82">
        <f>AC18/AC$22*100</f>
        <v>0.30321044728210539</v>
      </c>
      <c r="AD46" s="82">
        <f>AD18/AD$22*100</f>
        <v>0.30127153804571755</v>
      </c>
      <c r="AE46" s="82">
        <f>AE18/AE$22*100</f>
        <v>0.2850144621343017</v>
      </c>
      <c r="AF46" s="82">
        <f>AF18/AF$22*100</f>
        <v>0.10237514337748971</v>
      </c>
    </row>
    <row r="47" spans="1:32" ht="18" customHeight="1" x14ac:dyDescent="0.15">
      <c r="A47" s="12" t="s">
        <v>55</v>
      </c>
      <c r="B47" s="29" t="e">
        <f>B19/B$22*100</f>
        <v>#DIV/0!</v>
      </c>
      <c r="C47" s="29">
        <f>C19/C$22*100</f>
        <v>0</v>
      </c>
      <c r="D47" s="29">
        <f>D19/D$22*100</f>
        <v>0</v>
      </c>
      <c r="E47" s="29">
        <f>E19/E$22*100</f>
        <v>0</v>
      </c>
      <c r="F47" s="29">
        <f>F19/F$22*100</f>
        <v>0</v>
      </c>
      <c r="G47" s="29">
        <f>G19/G$22*100</f>
        <v>0</v>
      </c>
      <c r="H47" s="29">
        <f>H19/H$22*100</f>
        <v>0</v>
      </c>
      <c r="I47" s="29">
        <f>I19/I$22*100</f>
        <v>0</v>
      </c>
      <c r="J47" s="29">
        <f>J19/J$22*100</f>
        <v>0</v>
      </c>
      <c r="K47" s="29">
        <f>K19/K$22*100</f>
        <v>0</v>
      </c>
      <c r="L47" s="29">
        <f>L19/L$22*100</f>
        <v>0</v>
      </c>
      <c r="M47" s="29">
        <f>M19/M$22*100</f>
        <v>0</v>
      </c>
      <c r="N47" s="29">
        <f>N19/N$22*100</f>
        <v>0</v>
      </c>
      <c r="O47" s="29">
        <f>O19/O$22*100</f>
        <v>0</v>
      </c>
      <c r="P47" s="29">
        <f>P19/P$22*100</f>
        <v>0</v>
      </c>
      <c r="Q47" s="29">
        <f>Q19/Q$22*100</f>
        <v>0</v>
      </c>
      <c r="R47" s="29">
        <f>R19/R$22*100</f>
        <v>0</v>
      </c>
      <c r="S47" s="29">
        <f>S19/S$22*100</f>
        <v>0</v>
      </c>
      <c r="T47" s="29">
        <f>T19/T$22*100</f>
        <v>0</v>
      </c>
      <c r="U47" s="29">
        <f>U19/U$22*100</f>
        <v>0</v>
      </c>
      <c r="V47" s="29">
        <f>V19/V$22*100</f>
        <v>0</v>
      </c>
      <c r="W47" s="29">
        <f>W19/W$22*100</f>
        <v>0</v>
      </c>
      <c r="X47" s="29">
        <f>X19/X$22*100</f>
        <v>0</v>
      </c>
      <c r="Y47" s="82">
        <f>Y19/Y$22*100</f>
        <v>0</v>
      </c>
      <c r="Z47" s="82">
        <f>Z19/Z$22*100</f>
        <v>0</v>
      </c>
      <c r="AA47" s="82">
        <f>AA19/AA$22*100</f>
        <v>0</v>
      </c>
      <c r="AB47" s="82">
        <f>AB19/AB$22*100</f>
        <v>0</v>
      </c>
      <c r="AC47" s="82">
        <f>AC19/AC$22*100</f>
        <v>0</v>
      </c>
      <c r="AD47" s="82">
        <f>AD19/AD$22*100</f>
        <v>0</v>
      </c>
      <c r="AE47" s="82">
        <f>AE19/AE$22*100</f>
        <v>0</v>
      </c>
      <c r="AF47" s="82">
        <f>AF19/AF$22*100</f>
        <v>0</v>
      </c>
    </row>
    <row r="48" spans="1:32" ht="18" customHeight="1" x14ac:dyDescent="0.15">
      <c r="A48" s="12" t="s">
        <v>56</v>
      </c>
      <c r="B48" s="29" t="e">
        <f>B20/B$22*100</f>
        <v>#DIV/0!</v>
      </c>
      <c r="C48" s="29">
        <f>C20/C$22*100</f>
        <v>0</v>
      </c>
      <c r="D48" s="29">
        <f>D20/D$22*100</f>
        <v>2.4532152760912909</v>
      </c>
      <c r="E48" s="29">
        <f>E20/E$22*100</f>
        <v>2.6182848334045228</v>
      </c>
      <c r="F48" s="29">
        <f>F20/F$22*100</f>
        <v>2.6970194293687797</v>
      </c>
      <c r="G48" s="29">
        <f>G20/G$22*100</f>
        <v>2.7992408952942345</v>
      </c>
      <c r="H48" s="29">
        <f>H20/H$22*100</f>
        <v>2.8675086789023374</v>
      </c>
      <c r="I48" s="29">
        <f>I20/I$22*100</f>
        <v>2.9449910417727465</v>
      </c>
      <c r="J48" s="29">
        <f>J20/J$22*100</f>
        <v>2.5510302994202769</v>
      </c>
      <c r="K48" s="29">
        <f>K20/K$22*100</f>
        <v>2.7136169498687917</v>
      </c>
      <c r="L48" s="29">
        <f>L20/L$22*100</f>
        <v>2.5716897771270184</v>
      </c>
      <c r="M48" s="29">
        <f>M20/M$22*100</f>
        <v>2.8102528493119587</v>
      </c>
      <c r="N48" s="29">
        <f>N20/N$22*100</f>
        <v>2.9185867072177802</v>
      </c>
      <c r="O48" s="29">
        <f>O20/O$22*100</f>
        <v>2.6092879570663627</v>
      </c>
      <c r="P48" s="29">
        <f>P20/P$22*100</f>
        <v>2.6049009879839531</v>
      </c>
      <c r="Q48" s="29">
        <f>Q20/Q$22*100</f>
        <v>2.5941841856279533</v>
      </c>
      <c r="R48" s="29">
        <f>R20/R$22*100</f>
        <v>2.7013384541441581</v>
      </c>
      <c r="S48" s="29">
        <f>S20/S$22*100</f>
        <v>2.4211692880863911</v>
      </c>
      <c r="T48" s="29">
        <f>T20/T$22*100</f>
        <v>2.3251721813081114</v>
      </c>
      <c r="U48" s="29">
        <f>U20/U$22*100</f>
        <v>2.4536917745776479</v>
      </c>
      <c r="V48" s="29">
        <f>V20/V$22*100</f>
        <v>2.6548915889533506</v>
      </c>
      <c r="W48" s="29">
        <f>W20/W$22*100</f>
        <v>2.9181829899162848</v>
      </c>
      <c r="X48" s="29">
        <f>X20/X$22*100</f>
        <v>3.0847179594443386</v>
      </c>
      <c r="Y48" s="82">
        <f>Y20/Y$22*100</f>
        <v>2.991321858841951</v>
      </c>
      <c r="Z48" s="82">
        <f>Z20/Z$22*100</f>
        <v>2.8831096809546457</v>
      </c>
      <c r="AA48" s="82">
        <f>AA20/AA$22*100</f>
        <v>2.7804886551761685</v>
      </c>
      <c r="AB48" s="82">
        <f>AB20/AB$22*100</f>
        <v>2.8768477273019717</v>
      </c>
      <c r="AC48" s="82">
        <f>AC20/AC$22*100</f>
        <v>2.825859568988736</v>
      </c>
      <c r="AD48" s="82">
        <f>AD20/AD$22*100</f>
        <v>2.8674164215368405</v>
      </c>
      <c r="AE48" s="82">
        <f>AE20/AE$22*100</f>
        <v>2.853131953446336</v>
      </c>
      <c r="AF48" s="82">
        <f>AF20/AF$22*100</f>
        <v>2.807428594950665</v>
      </c>
    </row>
    <row r="49" spans="1:32" ht="18" customHeight="1" x14ac:dyDescent="0.15">
      <c r="A49" s="12" t="s">
        <v>57</v>
      </c>
      <c r="B49" s="29" t="e">
        <f>B21/B$22*100</f>
        <v>#DIV/0!</v>
      </c>
      <c r="C49" s="29">
        <f>C21/C$22*100</f>
        <v>0</v>
      </c>
      <c r="D49" s="29">
        <f>D21/D$22*100</f>
        <v>0</v>
      </c>
      <c r="E49" s="29">
        <f>E21/E$22*100</f>
        <v>0</v>
      </c>
      <c r="F49" s="29">
        <f>F21/F$22*100</f>
        <v>0</v>
      </c>
      <c r="G49" s="29">
        <f>G21/G$22*100</f>
        <v>0</v>
      </c>
      <c r="H49" s="29">
        <f>H21/H$22*100</f>
        <v>0</v>
      </c>
      <c r="I49" s="29">
        <f>I21/I$22*100</f>
        <v>0</v>
      </c>
      <c r="J49" s="29">
        <f>J21/J$22*100</f>
        <v>0</v>
      </c>
      <c r="K49" s="29">
        <f>K21/K$22*100</f>
        <v>0</v>
      </c>
      <c r="L49" s="29">
        <f>L21/L$22*100</f>
        <v>0</v>
      </c>
      <c r="M49" s="29">
        <f>M21/M$22*100</f>
        <v>0</v>
      </c>
      <c r="N49" s="29">
        <f>N21/N$22*100</f>
        <v>0</v>
      </c>
      <c r="O49" s="29">
        <f>O21/O$22*100</f>
        <v>0</v>
      </c>
      <c r="P49" s="29">
        <f>P21/P$22*100</f>
        <v>0</v>
      </c>
      <c r="Q49" s="29">
        <f>Q21/Q$22*100</f>
        <v>0</v>
      </c>
      <c r="R49" s="29">
        <f>R21/R$22*100</f>
        <v>0</v>
      </c>
      <c r="S49" s="29">
        <f>S21/S$22*100</f>
        <v>0</v>
      </c>
      <c r="T49" s="29">
        <f>T21/T$22*100</f>
        <v>0</v>
      </c>
      <c r="U49" s="29">
        <f>U21/U$22*100</f>
        <v>0</v>
      </c>
      <c r="V49" s="29">
        <f>V21/V$22*100</f>
        <v>0</v>
      </c>
      <c r="W49" s="29">
        <f>W21/W$22*100</f>
        <v>0</v>
      </c>
      <c r="X49" s="29">
        <f>X21/X$22*100</f>
        <v>0</v>
      </c>
      <c r="Y49" s="82">
        <f>Y21/Y$22*100</f>
        <v>0</v>
      </c>
      <c r="Z49" s="82">
        <f>Z21/Z$22*100</f>
        <v>0</v>
      </c>
      <c r="AA49" s="82">
        <f>AA21/AA$22*100</f>
        <v>0</v>
      </c>
      <c r="AB49" s="82">
        <f>AB21/AB$22*100</f>
        <v>0</v>
      </c>
      <c r="AC49" s="82">
        <f>AC21/AC$22*100</f>
        <v>0</v>
      </c>
      <c r="AD49" s="82">
        <f>AD21/AD$22*100</f>
        <v>0</v>
      </c>
      <c r="AE49" s="82">
        <f>AE21/AE$22*100</f>
        <v>0</v>
      </c>
      <c r="AF49" s="82">
        <f>AF21/AF$22*100</f>
        <v>0</v>
      </c>
    </row>
    <row r="50" spans="1:32" ht="18" customHeight="1" x14ac:dyDescent="0.15">
      <c r="A50" s="12" t="s">
        <v>58</v>
      </c>
      <c r="B50" s="30" t="e">
        <f>+B32+B37+B39+B40+B41+B42+B43+B44+B45</f>
        <v>#DIV/0!</v>
      </c>
      <c r="C50" s="30">
        <f>+C32+C37+C39+C40+C41+C42+C43+C44+C45</f>
        <v>100</v>
      </c>
      <c r="D50" s="30">
        <f t="shared" ref="D50:L50" si="21">+D32+D37+D39+D40+D41+D42+D43+D44+D45</f>
        <v>100</v>
      </c>
      <c r="E50" s="30">
        <f t="shared" si="21"/>
        <v>100.00000000000001</v>
      </c>
      <c r="F50" s="30">
        <f t="shared" si="21"/>
        <v>100</v>
      </c>
      <c r="G50" s="30">
        <f t="shared" si="21"/>
        <v>100</v>
      </c>
      <c r="H50" s="30">
        <f t="shared" si="21"/>
        <v>99.999999999999986</v>
      </c>
      <c r="I50" s="30">
        <f t="shared" si="21"/>
        <v>100</v>
      </c>
      <c r="J50" s="30">
        <f t="shared" si="21"/>
        <v>99.999999999999972</v>
      </c>
      <c r="K50" s="30">
        <f t="shared" si="21"/>
        <v>100</v>
      </c>
      <c r="L50" s="30">
        <f t="shared" si="21"/>
        <v>99.999999999999986</v>
      </c>
      <c r="M50" s="30">
        <f t="shared" ref="M50:R50" si="22">+M32+M37+M39+M40+M41+M42+M43+M44+M45</f>
        <v>100</v>
      </c>
      <c r="N50" s="30">
        <f t="shared" si="22"/>
        <v>100.00000000000001</v>
      </c>
      <c r="O50" s="30">
        <f t="shared" si="22"/>
        <v>100</v>
      </c>
      <c r="P50" s="30">
        <f t="shared" si="22"/>
        <v>99.999999999999986</v>
      </c>
      <c r="Q50" s="30">
        <f t="shared" si="22"/>
        <v>100.00000000000001</v>
      </c>
      <c r="R50" s="30">
        <f t="shared" si="22"/>
        <v>100</v>
      </c>
      <c r="S50" s="30">
        <f t="shared" ref="S50:X50" si="23">+S32+S37+S39+S40+S41+S42+S43+S44+S45</f>
        <v>100</v>
      </c>
      <c r="T50" s="30">
        <f t="shared" si="23"/>
        <v>100</v>
      </c>
      <c r="U50" s="30">
        <f t="shared" si="23"/>
        <v>99.999999999999986</v>
      </c>
      <c r="V50" s="30">
        <f t="shared" si="23"/>
        <v>100</v>
      </c>
      <c r="W50" s="30">
        <f t="shared" si="23"/>
        <v>99.999999999999986</v>
      </c>
      <c r="X50" s="30">
        <f t="shared" si="23"/>
        <v>100</v>
      </c>
      <c r="Y50" s="30">
        <f t="shared" ref="Y50:AB50" si="24">+Y32+Y37+Y39+Y40+Y41+Y42+Y43+Y44+Y45</f>
        <v>100</v>
      </c>
      <c r="Z50" s="30">
        <f t="shared" si="24"/>
        <v>100.00000000000001</v>
      </c>
      <c r="AA50" s="30">
        <f t="shared" si="24"/>
        <v>100</v>
      </c>
      <c r="AB50" s="30">
        <f t="shared" si="24"/>
        <v>100.00000000000001</v>
      </c>
      <c r="AC50" s="30">
        <f t="shared" ref="AC50" si="25">+AC32+AC37+AC39+AC40+AC41+AC42+AC43+AC44+AC45</f>
        <v>100.00000000000001</v>
      </c>
      <c r="AD50" s="30">
        <f t="shared" ref="AD50" si="26">+AD32+AD37+AD39+AD40+AD41+AD42+AD43+AD44+AD45</f>
        <v>100</v>
      </c>
      <c r="AE50" s="30">
        <f t="shared" ref="AE50" si="27">+AE32+AE37+AE39+AE40+AE41+AE42+AE43+AE44+AE45</f>
        <v>100</v>
      </c>
      <c r="AF50" s="30">
        <f t="shared" ref="AF50" si="28">+AF32+AF37+AF39+AF40+AF41+AF42+AF43+AF44+AF45</f>
        <v>100</v>
      </c>
    </row>
    <row r="51" spans="1:32" ht="18" customHeight="1" x14ac:dyDescent="0.15"/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</sheetData>
  <phoneticPr fontId="2"/>
  <pageMargins left="0.78740157480314965" right="0.78740157480314965" top="0.78740157480314965" bottom="0.78740157480314965" header="0" footer="0.31496062992125984"/>
  <pageSetup paperSize="9" firstPageNumber="4" orientation="landscape" useFirstPageNumber="1" horizontalDpi="4294967292" r:id="rId1"/>
  <headerFooter alignWithMargins="0">
    <oddFooter>&amp;C-&amp;P--</oddFooter>
  </headerFooter>
  <colBreaks count="1" manualBreakCount="1">
    <brk id="12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3"/>
  <sheetViews>
    <sheetView view="pageBreakPreview" zoomScaleNormal="100" zoomScaleSheetLayoutView="100" workbookViewId="0">
      <pane xSplit="1" ySplit="3" topLeftCell="Z21" activePane="bottomRight" state="frozen"/>
      <selection pane="topRight" activeCell="B1" sqref="B1"/>
      <selection pane="bottomLeft" activeCell="A2" sqref="A2"/>
      <selection pane="bottomRight" activeCell="AE29" sqref="AE29:AF30"/>
    </sheetView>
  </sheetViews>
  <sheetFormatPr defaultColWidth="9" defaultRowHeight="12" x14ac:dyDescent="0.15"/>
  <cols>
    <col min="1" max="1" width="25.21875" style="16" customWidth="1"/>
    <col min="2" max="2" width="8.6640625" style="20" hidden="1" customWidth="1"/>
    <col min="3" max="3" width="8.6640625" style="16" hidden="1" customWidth="1"/>
    <col min="4" max="9" width="9.77734375" style="16" customWidth="1"/>
    <col min="10" max="11" width="9.77734375" style="18" customWidth="1"/>
    <col min="12" max="33" width="9.77734375" style="16" customWidth="1"/>
    <col min="34" max="16384" width="9" style="16"/>
  </cols>
  <sheetData>
    <row r="1" spans="1:32" ht="18" customHeight="1" x14ac:dyDescent="0.2">
      <c r="A1" s="31" t="s">
        <v>98</v>
      </c>
      <c r="K1" s="32" t="str">
        <f>財政指標!$L$1</f>
        <v>高根沢町</v>
      </c>
      <c r="U1" s="32" t="str">
        <f>財政指標!$L$1</f>
        <v>高根沢町</v>
      </c>
      <c r="W1" s="32"/>
      <c r="AE1" s="32" t="str">
        <f>財政指標!$L$1</f>
        <v>高根沢町</v>
      </c>
    </row>
    <row r="2" spans="1:32" ht="18" customHeight="1" x14ac:dyDescent="0.15">
      <c r="K2" s="16"/>
      <c r="L2" s="20" t="s">
        <v>169</v>
      </c>
      <c r="V2" s="16" t="s">
        <v>169</v>
      </c>
      <c r="X2" s="20"/>
      <c r="AF2" s="16" t="s">
        <v>169</v>
      </c>
    </row>
    <row r="3" spans="1:32" s="74" customFormat="1" ht="18" customHeight="1" x14ac:dyDescent="0.2">
      <c r="A3" s="51"/>
      <c r="B3" s="72" t="s">
        <v>10</v>
      </c>
      <c r="C3" s="51" t="s">
        <v>9</v>
      </c>
      <c r="D3" s="51" t="s">
        <v>8</v>
      </c>
      <c r="E3" s="51" t="s">
        <v>7</v>
      </c>
      <c r="F3" s="51" t="s">
        <v>6</v>
      </c>
      <c r="G3" s="51" t="s">
        <v>5</v>
      </c>
      <c r="H3" s="51" t="s">
        <v>4</v>
      </c>
      <c r="I3" s="51" t="s">
        <v>3</v>
      </c>
      <c r="J3" s="52" t="s">
        <v>165</v>
      </c>
      <c r="K3" s="52" t="s">
        <v>166</v>
      </c>
      <c r="L3" s="51" t="s">
        <v>83</v>
      </c>
      <c r="M3" s="51" t="s">
        <v>174</v>
      </c>
      <c r="N3" s="51" t="s">
        <v>182</v>
      </c>
      <c r="O3" s="46" t="s">
        <v>184</v>
      </c>
      <c r="P3" s="46" t="s">
        <v>185</v>
      </c>
      <c r="Q3" s="46" t="s">
        <v>188</v>
      </c>
      <c r="R3" s="46" t="s">
        <v>194</v>
      </c>
      <c r="S3" s="46" t="s">
        <v>195</v>
      </c>
      <c r="T3" s="46" t="s">
        <v>203</v>
      </c>
      <c r="U3" s="46" t="s">
        <v>204</v>
      </c>
      <c r="V3" s="46" t="s">
        <v>205</v>
      </c>
      <c r="W3" s="46" t="s">
        <v>206</v>
      </c>
      <c r="X3" s="46" t="s">
        <v>207</v>
      </c>
      <c r="Y3" s="46" t="s">
        <v>210</v>
      </c>
      <c r="Z3" s="46" t="s">
        <v>211</v>
      </c>
      <c r="AA3" s="46" t="s">
        <v>212</v>
      </c>
      <c r="AB3" s="46" t="s">
        <v>213</v>
      </c>
      <c r="AC3" s="46" t="s">
        <v>218</v>
      </c>
      <c r="AD3" s="46" t="s">
        <v>223</v>
      </c>
      <c r="AE3" s="46" t="str">
        <f>財政指標!AF3</f>
        <v>１８(H30)</v>
      </c>
      <c r="AF3" s="46" t="str">
        <f>財政指標!AG3</f>
        <v>１９(R1)</v>
      </c>
    </row>
    <row r="4" spans="1:32" ht="18" customHeight="1" x14ac:dyDescent="0.15">
      <c r="A4" s="17" t="s">
        <v>60</v>
      </c>
      <c r="B4" s="17"/>
      <c r="C4" s="13"/>
      <c r="D4" s="13">
        <v>1323805</v>
      </c>
      <c r="E4" s="13">
        <v>1488814</v>
      </c>
      <c r="F4" s="13">
        <v>1530875</v>
      </c>
      <c r="G4" s="13">
        <v>1556660</v>
      </c>
      <c r="H4" s="13">
        <v>1623877</v>
      </c>
      <c r="I4" s="13">
        <v>1724575</v>
      </c>
      <c r="J4" s="15">
        <v>1764966</v>
      </c>
      <c r="K4" s="14">
        <v>1866266</v>
      </c>
      <c r="L4" s="17">
        <v>1920162</v>
      </c>
      <c r="M4" s="17">
        <v>1816276</v>
      </c>
      <c r="N4" s="17">
        <v>1821431</v>
      </c>
      <c r="O4" s="17">
        <v>1831253</v>
      </c>
      <c r="P4" s="17">
        <v>1696905</v>
      </c>
      <c r="Q4" s="17">
        <v>1729716</v>
      </c>
      <c r="R4" s="17">
        <v>1737316</v>
      </c>
      <c r="S4" s="17">
        <v>1717518</v>
      </c>
      <c r="T4" s="17">
        <v>1740574</v>
      </c>
      <c r="U4" s="17">
        <v>1665247</v>
      </c>
      <c r="V4" s="17">
        <v>1640093</v>
      </c>
      <c r="W4" s="17">
        <v>1599878</v>
      </c>
      <c r="X4" s="17">
        <v>1583031</v>
      </c>
      <c r="Y4" s="83">
        <v>1520954</v>
      </c>
      <c r="Z4" s="83">
        <v>1481694</v>
      </c>
      <c r="AA4" s="83">
        <v>1530267</v>
      </c>
      <c r="AB4" s="83">
        <v>1460045</v>
      </c>
      <c r="AC4" s="83">
        <v>1466302</v>
      </c>
      <c r="AD4" s="83">
        <v>1444745</v>
      </c>
      <c r="AE4" s="83">
        <v>1452801</v>
      </c>
      <c r="AF4" s="83">
        <v>1502551</v>
      </c>
    </row>
    <row r="5" spans="1:32" ht="18" customHeight="1" x14ac:dyDescent="0.15">
      <c r="A5" s="17" t="s">
        <v>61</v>
      </c>
      <c r="B5" s="17"/>
      <c r="C5" s="13"/>
      <c r="D5" s="13">
        <v>916015</v>
      </c>
      <c r="E5" s="13">
        <v>1013071</v>
      </c>
      <c r="F5" s="13">
        <v>1062878</v>
      </c>
      <c r="G5" s="13">
        <v>1080462</v>
      </c>
      <c r="H5" s="13">
        <v>1116318</v>
      </c>
      <c r="I5" s="13">
        <v>1163042</v>
      </c>
      <c r="J5" s="15">
        <v>1201928</v>
      </c>
      <c r="K5" s="14">
        <v>1285075</v>
      </c>
      <c r="L5" s="17">
        <v>1302813</v>
      </c>
      <c r="M5" s="17">
        <v>1232869</v>
      </c>
      <c r="N5" s="17">
        <v>1242872</v>
      </c>
      <c r="O5" s="17">
        <v>1233273</v>
      </c>
      <c r="P5" s="17">
        <v>1141670</v>
      </c>
      <c r="Q5" s="17">
        <v>1161484</v>
      </c>
      <c r="R5" s="17">
        <v>1151536</v>
      </c>
      <c r="S5" s="17">
        <v>1149139</v>
      </c>
      <c r="T5" s="17">
        <v>1159852</v>
      </c>
      <c r="U5" s="17">
        <v>1112169</v>
      </c>
      <c r="V5" s="17">
        <v>1075435</v>
      </c>
      <c r="W5" s="17">
        <v>1032780</v>
      </c>
      <c r="X5" s="17">
        <v>995110</v>
      </c>
      <c r="Y5" s="83">
        <v>955189</v>
      </c>
      <c r="Z5" s="83">
        <v>942563</v>
      </c>
      <c r="AA5" s="83">
        <v>979462</v>
      </c>
      <c r="AB5" s="83">
        <v>940362</v>
      </c>
      <c r="AC5" s="83">
        <v>949550</v>
      </c>
      <c r="AD5" s="83">
        <v>933576</v>
      </c>
      <c r="AE5" s="83">
        <v>939116</v>
      </c>
      <c r="AF5" s="83">
        <v>973519</v>
      </c>
    </row>
    <row r="6" spans="1:32" ht="18" customHeight="1" x14ac:dyDescent="0.15">
      <c r="A6" s="17" t="s">
        <v>62</v>
      </c>
      <c r="B6" s="17"/>
      <c r="C6" s="13"/>
      <c r="D6" s="13">
        <v>131613</v>
      </c>
      <c r="E6" s="13">
        <v>153689</v>
      </c>
      <c r="F6" s="13">
        <v>241406</v>
      </c>
      <c r="G6" s="13">
        <v>242920</v>
      </c>
      <c r="H6" s="13">
        <v>257641</v>
      </c>
      <c r="I6" s="13">
        <v>300746</v>
      </c>
      <c r="J6" s="15">
        <v>351448</v>
      </c>
      <c r="K6" s="18">
        <v>228342</v>
      </c>
      <c r="L6" s="17">
        <v>551203</v>
      </c>
      <c r="M6" s="17">
        <v>372888</v>
      </c>
      <c r="N6" s="17">
        <v>413935</v>
      </c>
      <c r="O6" s="17">
        <v>473551</v>
      </c>
      <c r="P6" s="17">
        <v>479356</v>
      </c>
      <c r="Q6" s="17">
        <v>525606</v>
      </c>
      <c r="R6" s="17">
        <v>592900</v>
      </c>
      <c r="S6" s="17">
        <v>592577</v>
      </c>
      <c r="T6" s="17">
        <v>692543</v>
      </c>
      <c r="U6" s="17">
        <v>713222</v>
      </c>
      <c r="V6" s="17">
        <v>783770</v>
      </c>
      <c r="W6" s="17">
        <v>1167992</v>
      </c>
      <c r="X6" s="17">
        <v>1296789</v>
      </c>
      <c r="Y6" s="83">
        <v>1188045</v>
      </c>
      <c r="Z6" s="83">
        <v>1166414</v>
      </c>
      <c r="AA6" s="83">
        <v>1246030</v>
      </c>
      <c r="AB6" s="83">
        <v>1224226</v>
      </c>
      <c r="AC6" s="83">
        <v>1223987</v>
      </c>
      <c r="AD6" s="83">
        <v>1265381</v>
      </c>
      <c r="AE6" s="83">
        <v>1316839</v>
      </c>
      <c r="AF6" s="83">
        <v>1383072</v>
      </c>
    </row>
    <row r="7" spans="1:32" ht="18" customHeight="1" x14ac:dyDescent="0.15">
      <c r="A7" s="17" t="s">
        <v>63</v>
      </c>
      <c r="B7" s="17"/>
      <c r="C7" s="13"/>
      <c r="D7" s="13">
        <v>454674</v>
      </c>
      <c r="E7" s="13">
        <v>447499</v>
      </c>
      <c r="F7" s="13">
        <v>439589</v>
      </c>
      <c r="G7" s="13">
        <v>461905</v>
      </c>
      <c r="H7" s="13">
        <v>506535</v>
      </c>
      <c r="I7" s="13">
        <v>857327</v>
      </c>
      <c r="J7" s="15">
        <v>921963</v>
      </c>
      <c r="K7" s="14">
        <v>933747</v>
      </c>
      <c r="L7" s="17">
        <v>839929</v>
      </c>
      <c r="M7" s="17">
        <v>793870</v>
      </c>
      <c r="N7" s="17">
        <v>807890</v>
      </c>
      <c r="O7" s="17">
        <v>862207</v>
      </c>
      <c r="P7" s="17">
        <v>878462</v>
      </c>
      <c r="Q7" s="17">
        <v>848416</v>
      </c>
      <c r="R7" s="17">
        <v>861283</v>
      </c>
      <c r="S7" s="17">
        <v>908458</v>
      </c>
      <c r="T7" s="17">
        <v>957517</v>
      </c>
      <c r="U7" s="17">
        <v>965909</v>
      </c>
      <c r="V7" s="17">
        <v>951532</v>
      </c>
      <c r="W7" s="17">
        <v>901691</v>
      </c>
      <c r="X7" s="17">
        <v>896393</v>
      </c>
      <c r="Y7" s="83">
        <v>705524</v>
      </c>
      <c r="Z7" s="83">
        <v>703077</v>
      </c>
      <c r="AA7" s="83">
        <v>693144</v>
      </c>
      <c r="AB7" s="83">
        <v>688336</v>
      </c>
      <c r="AC7" s="83">
        <v>705157</v>
      </c>
      <c r="AD7" s="83">
        <v>670970</v>
      </c>
      <c r="AE7" s="83">
        <v>634393</v>
      </c>
      <c r="AF7" s="83">
        <v>629904</v>
      </c>
    </row>
    <row r="8" spans="1:32" ht="18" customHeight="1" x14ac:dyDescent="0.15">
      <c r="A8" s="17" t="s">
        <v>64</v>
      </c>
      <c r="B8" s="17"/>
      <c r="C8" s="13"/>
      <c r="D8" s="13">
        <v>454674</v>
      </c>
      <c r="E8" s="13">
        <v>447499</v>
      </c>
      <c r="F8" s="13">
        <v>438937</v>
      </c>
      <c r="G8" s="13">
        <v>461905</v>
      </c>
      <c r="H8" s="13">
        <v>505614</v>
      </c>
      <c r="I8" s="13">
        <v>857327</v>
      </c>
      <c r="J8" s="15">
        <v>921963</v>
      </c>
      <c r="K8" s="14">
        <v>933438</v>
      </c>
      <c r="L8" s="17">
        <v>839929</v>
      </c>
      <c r="M8" s="17">
        <v>793870</v>
      </c>
      <c r="N8" s="17">
        <v>807890</v>
      </c>
      <c r="O8" s="17">
        <v>862207</v>
      </c>
      <c r="P8" s="17">
        <v>878462</v>
      </c>
      <c r="Q8" s="17">
        <v>848416</v>
      </c>
      <c r="R8" s="17">
        <v>861283</v>
      </c>
      <c r="S8" s="17">
        <v>908458</v>
      </c>
      <c r="T8" s="17">
        <v>957517</v>
      </c>
      <c r="U8" s="17">
        <v>965909</v>
      </c>
      <c r="V8" s="17">
        <v>951532</v>
      </c>
      <c r="W8" s="17">
        <v>901691</v>
      </c>
      <c r="X8" s="17">
        <v>896393</v>
      </c>
      <c r="Y8" s="83">
        <v>705524</v>
      </c>
      <c r="Z8" s="83">
        <v>703077</v>
      </c>
      <c r="AA8" s="83">
        <v>693144</v>
      </c>
      <c r="AB8" s="83">
        <v>688336</v>
      </c>
      <c r="AC8" s="83">
        <v>705157</v>
      </c>
      <c r="AD8" s="83">
        <v>670970</v>
      </c>
      <c r="AE8" s="83">
        <v>634393</v>
      </c>
      <c r="AF8" s="83">
        <v>629904</v>
      </c>
    </row>
    <row r="9" spans="1:32" ht="18" customHeight="1" x14ac:dyDescent="0.15">
      <c r="A9" s="17" t="s">
        <v>65</v>
      </c>
      <c r="B9" s="17"/>
      <c r="C9" s="13"/>
      <c r="D9" s="13">
        <v>0</v>
      </c>
      <c r="E9" s="13">
        <v>0</v>
      </c>
      <c r="F9" s="13">
        <v>652</v>
      </c>
      <c r="G9" s="13">
        <v>0</v>
      </c>
      <c r="H9" s="13">
        <v>921</v>
      </c>
      <c r="I9" s="13">
        <v>0</v>
      </c>
      <c r="J9" s="15">
        <v>0</v>
      </c>
      <c r="K9" s="14">
        <v>309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</row>
    <row r="10" spans="1:32" ht="18" customHeight="1" x14ac:dyDescent="0.15">
      <c r="A10" s="17" t="s">
        <v>66</v>
      </c>
      <c r="B10" s="17"/>
      <c r="C10" s="13"/>
      <c r="D10" s="13">
        <v>761174</v>
      </c>
      <c r="E10" s="13">
        <v>846386</v>
      </c>
      <c r="F10" s="13">
        <v>840694</v>
      </c>
      <c r="G10" s="13">
        <v>833553</v>
      </c>
      <c r="H10" s="13">
        <v>925123</v>
      </c>
      <c r="I10" s="13">
        <v>1132120</v>
      </c>
      <c r="J10" s="15">
        <v>1099999</v>
      </c>
      <c r="K10" s="14">
        <v>1449365</v>
      </c>
      <c r="L10" s="17">
        <v>1204846</v>
      </c>
      <c r="M10" s="17">
        <v>1287431</v>
      </c>
      <c r="N10" s="17">
        <v>1523383</v>
      </c>
      <c r="O10" s="17">
        <v>1479867</v>
      </c>
      <c r="P10" s="17">
        <v>1578074</v>
      </c>
      <c r="Q10" s="17">
        <v>1648600</v>
      </c>
      <c r="R10" s="17">
        <v>1646226</v>
      </c>
      <c r="S10" s="17">
        <v>1690296</v>
      </c>
      <c r="T10" s="17">
        <v>1817243</v>
      </c>
      <c r="U10" s="17">
        <v>1747486</v>
      </c>
      <c r="V10" s="17">
        <v>1719216</v>
      </c>
      <c r="W10" s="17">
        <v>1846972</v>
      </c>
      <c r="X10" s="17">
        <v>2067946</v>
      </c>
      <c r="Y10" s="83">
        <v>1968807</v>
      </c>
      <c r="Z10" s="83">
        <v>2087159</v>
      </c>
      <c r="AA10" s="83">
        <v>2031999</v>
      </c>
      <c r="AB10" s="83">
        <v>2147515</v>
      </c>
      <c r="AC10" s="83">
        <v>2192216</v>
      </c>
      <c r="AD10" s="83">
        <v>2298262</v>
      </c>
      <c r="AE10" s="83">
        <v>2358145</v>
      </c>
      <c r="AF10" s="83">
        <v>2365637</v>
      </c>
    </row>
    <row r="11" spans="1:32" ht="18" customHeight="1" x14ac:dyDescent="0.15">
      <c r="A11" s="17" t="s">
        <v>67</v>
      </c>
      <c r="B11" s="17"/>
      <c r="C11" s="13"/>
      <c r="D11" s="13">
        <v>127127</v>
      </c>
      <c r="E11" s="13">
        <v>120510</v>
      </c>
      <c r="F11" s="13">
        <v>93367</v>
      </c>
      <c r="G11" s="13">
        <v>99653</v>
      </c>
      <c r="H11" s="13">
        <v>66058</v>
      </c>
      <c r="I11" s="13">
        <v>104205</v>
      </c>
      <c r="J11" s="15">
        <v>94498</v>
      </c>
      <c r="K11" s="15">
        <v>147933</v>
      </c>
      <c r="L11" s="17">
        <v>122591</v>
      </c>
      <c r="M11" s="17">
        <v>71467</v>
      </c>
      <c r="N11" s="17">
        <v>64893</v>
      </c>
      <c r="O11" s="17">
        <v>20115</v>
      </c>
      <c r="P11" s="17">
        <v>19509</v>
      </c>
      <c r="Q11" s="17">
        <v>23774</v>
      </c>
      <c r="R11" s="17">
        <v>31653</v>
      </c>
      <c r="S11" s="17">
        <v>36513</v>
      </c>
      <c r="T11" s="17">
        <v>47563</v>
      </c>
      <c r="U11" s="17">
        <v>36964</v>
      </c>
      <c r="V11" s="17">
        <v>33886</v>
      </c>
      <c r="W11" s="17">
        <v>32583</v>
      </c>
      <c r="X11" s="17">
        <v>30548</v>
      </c>
      <c r="Y11" s="83">
        <v>30375</v>
      </c>
      <c r="Z11" s="83">
        <v>20874</v>
      </c>
      <c r="AA11" s="83">
        <v>28616</v>
      </c>
      <c r="AB11" s="83">
        <v>23451</v>
      </c>
      <c r="AC11" s="83">
        <v>30869</v>
      </c>
      <c r="AD11" s="83">
        <v>19875</v>
      </c>
      <c r="AE11" s="83">
        <v>22980</v>
      </c>
      <c r="AF11" s="83">
        <v>25935</v>
      </c>
    </row>
    <row r="12" spans="1:32" ht="18" customHeight="1" x14ac:dyDescent="0.15">
      <c r="A12" s="17" t="s">
        <v>68</v>
      </c>
      <c r="B12" s="17"/>
      <c r="C12" s="13"/>
      <c r="D12" s="13">
        <v>818789</v>
      </c>
      <c r="E12" s="13">
        <v>845904</v>
      </c>
      <c r="F12" s="13">
        <v>871045</v>
      </c>
      <c r="G12" s="13">
        <v>899712</v>
      </c>
      <c r="H12" s="13">
        <v>1029648</v>
      </c>
      <c r="I12" s="13">
        <v>1118885</v>
      </c>
      <c r="J12" s="15">
        <v>1372123</v>
      </c>
      <c r="K12" s="15">
        <v>1559556</v>
      </c>
      <c r="L12" s="17">
        <v>1378385</v>
      </c>
      <c r="M12" s="17">
        <v>1284450</v>
      </c>
      <c r="N12" s="17">
        <v>1182642</v>
      </c>
      <c r="O12" s="17">
        <v>1271582</v>
      </c>
      <c r="P12" s="17">
        <v>970005</v>
      </c>
      <c r="Q12" s="17">
        <v>1129318</v>
      </c>
      <c r="R12" s="17">
        <v>1021946</v>
      </c>
      <c r="S12" s="17">
        <v>949737</v>
      </c>
      <c r="T12" s="17">
        <v>1059952</v>
      </c>
      <c r="U12" s="17">
        <v>914115</v>
      </c>
      <c r="V12" s="17">
        <v>1596619</v>
      </c>
      <c r="W12" s="17">
        <v>875685</v>
      </c>
      <c r="X12" s="17">
        <v>822723</v>
      </c>
      <c r="Y12" s="83">
        <v>753378</v>
      </c>
      <c r="Z12" s="83">
        <v>765553</v>
      </c>
      <c r="AA12" s="83">
        <v>828286</v>
      </c>
      <c r="AB12" s="83">
        <v>1135083</v>
      </c>
      <c r="AC12" s="83">
        <v>1372541</v>
      </c>
      <c r="AD12" s="83">
        <v>1041761</v>
      </c>
      <c r="AE12" s="83">
        <v>2351148</v>
      </c>
      <c r="AF12" s="83">
        <v>1794682</v>
      </c>
    </row>
    <row r="13" spans="1:32" ht="18" customHeight="1" x14ac:dyDescent="0.15">
      <c r="A13" s="17" t="s">
        <v>69</v>
      </c>
      <c r="B13" s="17"/>
      <c r="C13" s="13"/>
      <c r="D13" s="13">
        <v>373867</v>
      </c>
      <c r="E13" s="13">
        <v>430859</v>
      </c>
      <c r="F13" s="13">
        <v>447036</v>
      </c>
      <c r="G13" s="13">
        <v>450434</v>
      </c>
      <c r="H13" s="13">
        <v>553377</v>
      </c>
      <c r="I13" s="13">
        <v>526097</v>
      </c>
      <c r="J13" s="15">
        <v>610926</v>
      </c>
      <c r="K13" s="15">
        <v>604420</v>
      </c>
      <c r="L13" s="17">
        <v>581900</v>
      </c>
      <c r="M13" s="17">
        <v>679987</v>
      </c>
      <c r="N13" s="17">
        <v>672173</v>
      </c>
      <c r="O13" s="17">
        <v>708250</v>
      </c>
      <c r="P13" s="17">
        <v>643577</v>
      </c>
      <c r="Q13" s="17">
        <v>664853</v>
      </c>
      <c r="R13" s="17">
        <v>643814</v>
      </c>
      <c r="S13" s="17">
        <v>641945</v>
      </c>
      <c r="T13" s="17">
        <v>665159</v>
      </c>
      <c r="U13" s="17">
        <v>614869</v>
      </c>
      <c r="V13" s="17">
        <v>612421</v>
      </c>
      <c r="W13" s="17">
        <v>613780</v>
      </c>
      <c r="X13" s="17">
        <v>606208</v>
      </c>
      <c r="Y13" s="83">
        <v>570663</v>
      </c>
      <c r="Z13" s="83">
        <v>572245</v>
      </c>
      <c r="AA13" s="83">
        <v>597395</v>
      </c>
      <c r="AB13" s="83">
        <v>613204</v>
      </c>
      <c r="AC13" s="83">
        <v>612319</v>
      </c>
      <c r="AD13" s="83">
        <v>777648</v>
      </c>
      <c r="AE13" s="83">
        <v>1776947</v>
      </c>
      <c r="AF13" s="83">
        <v>1229895</v>
      </c>
    </row>
    <row r="14" spans="1:32" ht="18" customHeight="1" x14ac:dyDescent="0.15">
      <c r="A14" s="17" t="s">
        <v>70</v>
      </c>
      <c r="B14" s="17"/>
      <c r="C14" s="13"/>
      <c r="D14" s="13">
        <v>333024</v>
      </c>
      <c r="E14" s="13">
        <v>481013</v>
      </c>
      <c r="F14" s="13">
        <v>401115</v>
      </c>
      <c r="G14" s="13">
        <v>331922</v>
      </c>
      <c r="H14" s="13">
        <v>567629</v>
      </c>
      <c r="I14" s="13">
        <v>1039102</v>
      </c>
      <c r="J14" s="15">
        <v>563122</v>
      </c>
      <c r="K14" s="15">
        <v>636246</v>
      </c>
      <c r="L14" s="17">
        <v>632877</v>
      </c>
      <c r="M14" s="17">
        <v>463937</v>
      </c>
      <c r="N14" s="17">
        <v>697559</v>
      </c>
      <c r="O14" s="17">
        <v>777131</v>
      </c>
      <c r="P14" s="17">
        <v>904355</v>
      </c>
      <c r="Q14" s="17">
        <v>949978</v>
      </c>
      <c r="R14" s="17">
        <v>946564</v>
      </c>
      <c r="S14" s="17">
        <v>1031297</v>
      </c>
      <c r="T14" s="17">
        <v>1044186</v>
      </c>
      <c r="U14" s="17">
        <v>996307</v>
      </c>
      <c r="V14" s="17">
        <v>947898</v>
      </c>
      <c r="W14" s="17">
        <v>968179</v>
      </c>
      <c r="X14" s="17">
        <v>997374</v>
      </c>
      <c r="Y14" s="83">
        <v>1007033</v>
      </c>
      <c r="Z14" s="83">
        <v>1170038</v>
      </c>
      <c r="AA14" s="83">
        <v>1094125</v>
      </c>
      <c r="AB14" s="83">
        <v>1190352</v>
      </c>
      <c r="AC14" s="83">
        <v>1265138</v>
      </c>
      <c r="AD14" s="83">
        <v>1367174</v>
      </c>
      <c r="AE14" s="83">
        <v>786284</v>
      </c>
      <c r="AF14" s="83">
        <v>795975</v>
      </c>
    </row>
    <row r="15" spans="1:32" ht="18" customHeight="1" x14ac:dyDescent="0.15">
      <c r="A15" s="17" t="s">
        <v>71</v>
      </c>
      <c r="B15" s="17"/>
      <c r="C15" s="13"/>
      <c r="D15" s="13">
        <v>342392</v>
      </c>
      <c r="E15" s="13">
        <v>255594</v>
      </c>
      <c r="F15" s="13">
        <v>363161</v>
      </c>
      <c r="G15" s="13">
        <v>31415</v>
      </c>
      <c r="H15" s="13">
        <v>188708</v>
      </c>
      <c r="I15" s="13">
        <v>118078</v>
      </c>
      <c r="J15" s="15">
        <v>8046</v>
      </c>
      <c r="K15" s="14">
        <v>6487</v>
      </c>
      <c r="L15" s="17">
        <v>496515</v>
      </c>
      <c r="M15" s="17">
        <v>2614</v>
      </c>
      <c r="N15" s="17">
        <v>223184</v>
      </c>
      <c r="O15" s="17">
        <v>318607</v>
      </c>
      <c r="P15" s="17">
        <v>168973</v>
      </c>
      <c r="Q15" s="17">
        <v>233732</v>
      </c>
      <c r="R15" s="17">
        <v>231048</v>
      </c>
      <c r="S15" s="17">
        <v>46677</v>
      </c>
      <c r="T15" s="17">
        <v>142273</v>
      </c>
      <c r="U15" s="17">
        <v>333192</v>
      </c>
      <c r="V15" s="17">
        <v>104393</v>
      </c>
      <c r="W15" s="17">
        <v>413783</v>
      </c>
      <c r="X15" s="17">
        <v>1259641</v>
      </c>
      <c r="Y15" s="83">
        <v>1011220</v>
      </c>
      <c r="Z15" s="83">
        <v>263590</v>
      </c>
      <c r="AA15" s="83">
        <v>1037306</v>
      </c>
      <c r="AB15" s="83">
        <v>118269</v>
      </c>
      <c r="AC15" s="83">
        <v>191088</v>
      </c>
      <c r="AD15" s="83">
        <v>832726</v>
      </c>
      <c r="AE15" s="83">
        <v>5010</v>
      </c>
      <c r="AF15" s="83">
        <v>254735</v>
      </c>
    </row>
    <row r="16" spans="1:32" ht="18" customHeight="1" x14ac:dyDescent="0.15">
      <c r="A16" s="17" t="s">
        <v>72</v>
      </c>
      <c r="B16" s="17"/>
      <c r="C16" s="13"/>
      <c r="D16" s="13">
        <v>180405</v>
      </c>
      <c r="E16" s="13">
        <v>187171</v>
      </c>
      <c r="F16" s="13">
        <v>216000</v>
      </c>
      <c r="G16" s="13">
        <v>434865</v>
      </c>
      <c r="H16" s="13">
        <v>271044</v>
      </c>
      <c r="I16" s="13">
        <v>281239</v>
      </c>
      <c r="J16" s="15">
        <v>247215</v>
      </c>
      <c r="K16" s="14">
        <v>371731</v>
      </c>
      <c r="L16" s="17">
        <v>387677</v>
      </c>
      <c r="M16" s="17">
        <v>411061</v>
      </c>
      <c r="N16" s="17">
        <v>407711</v>
      </c>
      <c r="O16" s="17">
        <v>450312</v>
      </c>
      <c r="P16" s="17">
        <v>456221</v>
      </c>
      <c r="Q16" s="17">
        <v>344710</v>
      </c>
      <c r="R16" s="17">
        <v>342254</v>
      </c>
      <c r="S16" s="17">
        <v>311530</v>
      </c>
      <c r="T16" s="17">
        <v>255455</v>
      </c>
      <c r="U16" s="17">
        <v>212875</v>
      </c>
      <c r="V16" s="17">
        <v>212098</v>
      </c>
      <c r="W16" s="17">
        <v>210559</v>
      </c>
      <c r="X16" s="17">
        <v>256013</v>
      </c>
      <c r="Y16" s="83">
        <v>231744</v>
      </c>
      <c r="Z16" s="83">
        <v>223986</v>
      </c>
      <c r="AA16" s="83">
        <v>223076</v>
      </c>
      <c r="AB16" s="83">
        <v>222927</v>
      </c>
      <c r="AC16" s="83">
        <v>222910</v>
      </c>
      <c r="AD16" s="83">
        <v>228170</v>
      </c>
      <c r="AE16" s="83">
        <v>355869</v>
      </c>
      <c r="AF16" s="83">
        <v>348160</v>
      </c>
    </row>
    <row r="17" spans="1:32" ht="18" customHeight="1" x14ac:dyDescent="0.15">
      <c r="A17" s="17" t="s">
        <v>80</v>
      </c>
      <c r="B17" s="17"/>
      <c r="C17" s="13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5">
        <v>0</v>
      </c>
      <c r="K17" s="14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</row>
    <row r="18" spans="1:32" ht="18" customHeight="1" x14ac:dyDescent="0.15">
      <c r="A18" s="17" t="s">
        <v>176</v>
      </c>
      <c r="B18" s="17"/>
      <c r="C18" s="13"/>
      <c r="D18" s="13">
        <v>1943253</v>
      </c>
      <c r="E18" s="13">
        <v>2297219</v>
      </c>
      <c r="F18" s="13">
        <v>3800594</v>
      </c>
      <c r="G18" s="13">
        <v>2261704</v>
      </c>
      <c r="H18" s="13">
        <v>2497332</v>
      </c>
      <c r="I18" s="13">
        <v>5731069</v>
      </c>
      <c r="J18" s="15">
        <v>1728886</v>
      </c>
      <c r="K18" s="14">
        <v>2385907</v>
      </c>
      <c r="L18" s="17">
        <v>2340369</v>
      </c>
      <c r="M18" s="17">
        <v>1845269</v>
      </c>
      <c r="N18" s="17">
        <v>1631245</v>
      </c>
      <c r="O18" s="17">
        <v>1250904</v>
      </c>
      <c r="P18" s="17">
        <v>1498819</v>
      </c>
      <c r="Q18" s="17">
        <v>1177437</v>
      </c>
      <c r="R18" s="17">
        <v>1083943</v>
      </c>
      <c r="S18" s="17">
        <v>1966393</v>
      </c>
      <c r="T18" s="17">
        <v>1680219</v>
      </c>
      <c r="U18" s="17">
        <v>868890</v>
      </c>
      <c r="V18" s="17">
        <v>1039740</v>
      </c>
      <c r="W18" s="17">
        <v>741067</v>
      </c>
      <c r="X18" s="17">
        <v>454481</v>
      </c>
      <c r="Y18" s="83">
        <v>488172</v>
      </c>
      <c r="Z18" s="83">
        <v>1204088</v>
      </c>
      <c r="AA18" s="83">
        <v>1460880</v>
      </c>
      <c r="AB18" s="83">
        <v>1415321</v>
      </c>
      <c r="AC18" s="83">
        <v>739249</v>
      </c>
      <c r="AD18" s="83">
        <v>1312154</v>
      </c>
      <c r="AE18" s="83">
        <v>1150591</v>
      </c>
      <c r="AF18" s="83">
        <v>1616624</v>
      </c>
    </row>
    <row r="19" spans="1:32" ht="18" customHeight="1" x14ac:dyDescent="0.15">
      <c r="A19" s="17" t="s">
        <v>74</v>
      </c>
      <c r="B19" s="17"/>
      <c r="C19" s="13"/>
      <c r="D19" s="13">
        <v>388184</v>
      </c>
      <c r="E19" s="13">
        <v>914806</v>
      </c>
      <c r="F19" s="13">
        <v>2057102</v>
      </c>
      <c r="G19" s="13">
        <v>1019503</v>
      </c>
      <c r="H19" s="13">
        <v>1004031</v>
      </c>
      <c r="I19" s="13">
        <v>2656039</v>
      </c>
      <c r="J19" s="15">
        <v>258991</v>
      </c>
      <c r="K19" s="14">
        <v>703454</v>
      </c>
      <c r="L19" s="17">
        <v>230150</v>
      </c>
      <c r="M19" s="17">
        <v>303763</v>
      </c>
      <c r="N19" s="17">
        <v>546625</v>
      </c>
      <c r="O19" s="17">
        <v>681420</v>
      </c>
      <c r="P19" s="17">
        <v>429578</v>
      </c>
      <c r="Q19" s="17">
        <v>271340</v>
      </c>
      <c r="R19" s="17">
        <v>487745</v>
      </c>
      <c r="S19" s="17">
        <v>821685</v>
      </c>
      <c r="T19" s="17">
        <v>590287</v>
      </c>
      <c r="U19" s="17">
        <v>161907</v>
      </c>
      <c r="V19" s="17">
        <v>269362</v>
      </c>
      <c r="W19" s="17">
        <v>125197</v>
      </c>
      <c r="X19" s="17">
        <v>52440</v>
      </c>
      <c r="Y19" s="83">
        <v>36115</v>
      </c>
      <c r="Z19" s="83">
        <v>224519</v>
      </c>
      <c r="AA19" s="83">
        <v>437458</v>
      </c>
      <c r="AB19" s="83">
        <v>665087</v>
      </c>
      <c r="AC19" s="83">
        <v>236208</v>
      </c>
      <c r="AD19" s="83">
        <v>1031245</v>
      </c>
      <c r="AE19" s="83">
        <v>588837</v>
      </c>
      <c r="AF19" s="83">
        <v>985969</v>
      </c>
    </row>
    <row r="20" spans="1:32" ht="18" customHeight="1" x14ac:dyDescent="0.15">
      <c r="A20" s="17" t="s">
        <v>75</v>
      </c>
      <c r="B20" s="17"/>
      <c r="C20" s="13"/>
      <c r="D20" s="13">
        <v>1555069</v>
      </c>
      <c r="E20" s="13">
        <v>1382413</v>
      </c>
      <c r="F20" s="13">
        <v>1743492</v>
      </c>
      <c r="G20" s="13">
        <v>1242201</v>
      </c>
      <c r="H20" s="13">
        <v>1487051</v>
      </c>
      <c r="I20" s="13">
        <v>3067430</v>
      </c>
      <c r="J20" s="15">
        <v>1445872</v>
      </c>
      <c r="K20" s="14">
        <v>1673761</v>
      </c>
      <c r="L20" s="17">
        <v>2085878</v>
      </c>
      <c r="M20" s="17">
        <v>1537582</v>
      </c>
      <c r="N20" s="17">
        <v>1082624</v>
      </c>
      <c r="O20" s="17">
        <v>567488</v>
      </c>
      <c r="P20" s="17">
        <v>1067245</v>
      </c>
      <c r="Q20" s="17">
        <v>906097</v>
      </c>
      <c r="R20" s="17">
        <v>596198</v>
      </c>
      <c r="S20" s="17">
        <v>1144708</v>
      </c>
      <c r="T20" s="17">
        <v>1089932</v>
      </c>
      <c r="U20" s="17">
        <v>706983</v>
      </c>
      <c r="V20" s="17">
        <v>770378</v>
      </c>
      <c r="W20" s="17">
        <v>615870</v>
      </c>
      <c r="X20" s="17">
        <v>402041</v>
      </c>
      <c r="Y20" s="83">
        <v>452057</v>
      </c>
      <c r="Z20" s="83">
        <v>979569</v>
      </c>
      <c r="AA20" s="83">
        <v>1023422</v>
      </c>
      <c r="AB20" s="83">
        <v>750234</v>
      </c>
      <c r="AC20" s="83">
        <v>503041</v>
      </c>
      <c r="AD20" s="83">
        <v>280909</v>
      </c>
      <c r="AE20" s="83">
        <v>561754</v>
      </c>
      <c r="AF20" s="83">
        <v>630655</v>
      </c>
    </row>
    <row r="21" spans="1:32" ht="18" customHeight="1" x14ac:dyDescent="0.15">
      <c r="A21" s="17" t="s">
        <v>177</v>
      </c>
      <c r="B21" s="17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29671</v>
      </c>
      <c r="J21" s="15">
        <v>8629</v>
      </c>
      <c r="K21" s="14">
        <v>9977</v>
      </c>
      <c r="L21" s="17">
        <v>30603</v>
      </c>
      <c r="M21" s="17">
        <v>42</v>
      </c>
      <c r="N21" s="17">
        <v>4830</v>
      </c>
      <c r="O21" s="17">
        <v>6148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22173</v>
      </c>
      <c r="V21" s="17">
        <v>0</v>
      </c>
      <c r="W21" s="17">
        <v>2707</v>
      </c>
      <c r="X21" s="17">
        <v>785406</v>
      </c>
      <c r="Y21" s="83">
        <v>463639</v>
      </c>
      <c r="Z21" s="83">
        <v>1358754</v>
      </c>
      <c r="AA21" s="83"/>
      <c r="AB21" s="83">
        <v>13833</v>
      </c>
      <c r="AC21" s="83">
        <v>5834</v>
      </c>
      <c r="AD21" s="83">
        <v>0</v>
      </c>
      <c r="AE21" s="83">
        <v>1890</v>
      </c>
      <c r="AF21" s="83">
        <v>6426</v>
      </c>
    </row>
    <row r="22" spans="1:32" ht="18" customHeight="1" x14ac:dyDescent="0.15">
      <c r="A22" s="17" t="s">
        <v>178</v>
      </c>
      <c r="B22" s="17"/>
      <c r="C22" s="13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5">
        <v>0</v>
      </c>
      <c r="K22" s="14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</row>
    <row r="23" spans="1:32" ht="18" customHeight="1" x14ac:dyDescent="0.15">
      <c r="A23" s="17" t="s">
        <v>59</v>
      </c>
      <c r="B23" s="17">
        <f t="shared" ref="B23:G23" si="0">SUM(B4:B22)-B5-B8-B9-B13-B19-B20</f>
        <v>0</v>
      </c>
      <c r="C23" s="13">
        <f t="shared" si="0"/>
        <v>0</v>
      </c>
      <c r="D23" s="13">
        <f t="shared" si="0"/>
        <v>6416256</v>
      </c>
      <c r="E23" s="13">
        <f t="shared" si="0"/>
        <v>7123799</v>
      </c>
      <c r="F23" s="13">
        <f t="shared" si="0"/>
        <v>8797846</v>
      </c>
      <c r="G23" s="13">
        <f t="shared" si="0"/>
        <v>7154309</v>
      </c>
      <c r="H23" s="13">
        <f t="shared" ref="H23:N23" si="1">SUM(H4:H22)-H5-H8-H9-H13-H19-H20</f>
        <v>7933595</v>
      </c>
      <c r="I23" s="13">
        <f t="shared" si="1"/>
        <v>12437017</v>
      </c>
      <c r="J23" s="15">
        <f t="shared" si="1"/>
        <v>8160895</v>
      </c>
      <c r="K23" s="14">
        <f t="shared" si="1"/>
        <v>9595557</v>
      </c>
      <c r="L23" s="19">
        <f t="shared" si="1"/>
        <v>9905157</v>
      </c>
      <c r="M23" s="19">
        <f t="shared" si="1"/>
        <v>8349305</v>
      </c>
      <c r="N23" s="19">
        <f t="shared" si="1"/>
        <v>8778703</v>
      </c>
      <c r="O23" s="19">
        <f t="shared" ref="O23:U23" si="2">SUM(O4:O22)-O5-O8-O9-O13-O19-O20</f>
        <v>8741677</v>
      </c>
      <c r="P23" s="19">
        <f t="shared" si="2"/>
        <v>8650679</v>
      </c>
      <c r="Q23" s="19">
        <f t="shared" si="2"/>
        <v>8611287</v>
      </c>
      <c r="R23" s="19">
        <f t="shared" si="2"/>
        <v>8495133</v>
      </c>
      <c r="S23" s="19">
        <f t="shared" si="2"/>
        <v>9250996</v>
      </c>
      <c r="T23" s="19">
        <f t="shared" si="2"/>
        <v>9437525</v>
      </c>
      <c r="U23" s="19">
        <f t="shared" si="2"/>
        <v>8476380</v>
      </c>
      <c r="V23" s="19">
        <f>SUM(V4:V22)-V5-V8-V9-V13-V19-V20</f>
        <v>9029245</v>
      </c>
      <c r="W23" s="19">
        <f>SUM(W4:W22)-W5-W8-W9-W13-W19-W20</f>
        <v>8761096</v>
      </c>
      <c r="X23" s="19">
        <f>SUM(X4:X22)-X5-X8-X9-X13-X19-X20</f>
        <v>10450345</v>
      </c>
      <c r="Y23" s="13">
        <f t="shared" ref="Y23:AB23" si="3">SUM(Y4:Y22)-Y5-Y8-Y9-Y13-Y19-Y20</f>
        <v>9368891</v>
      </c>
      <c r="Z23" s="13">
        <f t="shared" si="3"/>
        <v>10445227</v>
      </c>
      <c r="AA23" s="13">
        <f t="shared" si="3"/>
        <v>10173729</v>
      </c>
      <c r="AB23" s="13">
        <f t="shared" si="3"/>
        <v>9639358</v>
      </c>
      <c r="AC23" s="13">
        <f t="shared" ref="AC23" si="4">SUM(AC4:AC22)-AC5-AC8-AC9-AC13-AC19-AC20</f>
        <v>9415291</v>
      </c>
      <c r="AD23" s="13">
        <f t="shared" ref="AD23" si="5">SUM(AD4:AD22)-AD5-AD8-AD9-AD13-AD19-AD20</f>
        <v>10481218</v>
      </c>
      <c r="AE23" s="13">
        <f t="shared" ref="AE23:AF23" si="6">SUM(AE4:AE22)-AE5-AE8-AE9-AE13-AE19-AE20</f>
        <v>10435950</v>
      </c>
      <c r="AF23" s="13">
        <f t="shared" si="6"/>
        <v>10723701</v>
      </c>
    </row>
    <row r="24" spans="1:32" ht="18" customHeight="1" x14ac:dyDescent="0.15">
      <c r="A24" s="17" t="s">
        <v>78</v>
      </c>
      <c r="B24" s="17">
        <f t="shared" ref="B24:G24" si="7">SUM(B4:B7)-B5</f>
        <v>0</v>
      </c>
      <c r="C24" s="13">
        <f t="shared" si="7"/>
        <v>0</v>
      </c>
      <c r="D24" s="13">
        <f t="shared" si="7"/>
        <v>1910092</v>
      </c>
      <c r="E24" s="13">
        <f t="shared" si="7"/>
        <v>2090002</v>
      </c>
      <c r="F24" s="13">
        <f t="shared" si="7"/>
        <v>2211870</v>
      </c>
      <c r="G24" s="13">
        <f t="shared" si="7"/>
        <v>2261485</v>
      </c>
      <c r="H24" s="13">
        <f t="shared" ref="H24:M24" si="8">SUM(H4:H7)-H5</f>
        <v>2388053</v>
      </c>
      <c r="I24" s="13">
        <f t="shared" si="8"/>
        <v>2882648</v>
      </c>
      <c r="J24" s="15">
        <f t="shared" si="8"/>
        <v>3038377</v>
      </c>
      <c r="K24" s="14">
        <f t="shared" si="8"/>
        <v>3028355</v>
      </c>
      <c r="L24" s="19">
        <f t="shared" si="8"/>
        <v>3311294</v>
      </c>
      <c r="M24" s="19">
        <f t="shared" si="8"/>
        <v>2983034</v>
      </c>
      <c r="N24" s="19">
        <f t="shared" ref="N24:S24" si="9">SUM(N4:N7)-N5</f>
        <v>3043256</v>
      </c>
      <c r="O24" s="19">
        <f t="shared" si="9"/>
        <v>3167011</v>
      </c>
      <c r="P24" s="19">
        <f t="shared" si="9"/>
        <v>3054723</v>
      </c>
      <c r="Q24" s="19">
        <f t="shared" si="9"/>
        <v>3103738</v>
      </c>
      <c r="R24" s="19">
        <f t="shared" si="9"/>
        <v>3191499</v>
      </c>
      <c r="S24" s="19">
        <f t="shared" si="9"/>
        <v>3218553</v>
      </c>
      <c r="T24" s="19">
        <f>SUM(T4:T7)-T5</f>
        <v>3390634</v>
      </c>
      <c r="U24" s="19">
        <f>SUM(U4:U7)-U5</f>
        <v>3344378</v>
      </c>
      <c r="V24" s="19">
        <f>SUM(V4:V7)-V5</f>
        <v>3375395</v>
      </c>
      <c r="W24" s="19">
        <f>SUM(W4:W7)-W5</f>
        <v>3669561</v>
      </c>
      <c r="X24" s="19">
        <f>SUM(X4:X7)-X5</f>
        <v>3776213</v>
      </c>
      <c r="Y24" s="13">
        <f t="shared" ref="Y24:AB24" si="10">SUM(Y4:Y7)-Y5</f>
        <v>3414523</v>
      </c>
      <c r="Z24" s="13">
        <f t="shared" si="10"/>
        <v>3351185</v>
      </c>
      <c r="AA24" s="13">
        <f t="shared" si="10"/>
        <v>3469441</v>
      </c>
      <c r="AB24" s="13">
        <f t="shared" si="10"/>
        <v>3372607</v>
      </c>
      <c r="AC24" s="13">
        <f t="shared" ref="AC24" si="11">SUM(AC4:AC7)-AC5</f>
        <v>3395446</v>
      </c>
      <c r="AD24" s="13">
        <f t="shared" ref="AD24" si="12">SUM(AD4:AD7)-AD5</f>
        <v>3381096</v>
      </c>
      <c r="AE24" s="13">
        <f t="shared" ref="AE24:AF24" si="13">SUM(AE4:AE7)-AE5</f>
        <v>3404033</v>
      </c>
      <c r="AF24" s="13">
        <f t="shared" si="13"/>
        <v>3515527</v>
      </c>
    </row>
    <row r="25" spans="1:32" ht="18" customHeight="1" x14ac:dyDescent="0.15">
      <c r="A25" s="17" t="s">
        <v>179</v>
      </c>
      <c r="B25" s="17">
        <f t="shared" ref="B25:G25" si="14">+B18+B21+B22</f>
        <v>0</v>
      </c>
      <c r="C25" s="13">
        <f t="shared" si="14"/>
        <v>0</v>
      </c>
      <c r="D25" s="13">
        <f t="shared" si="14"/>
        <v>1943253</v>
      </c>
      <c r="E25" s="13">
        <f t="shared" si="14"/>
        <v>2297219</v>
      </c>
      <c r="F25" s="13">
        <f t="shared" si="14"/>
        <v>3800594</v>
      </c>
      <c r="G25" s="13">
        <f t="shared" si="14"/>
        <v>2261704</v>
      </c>
      <c r="H25" s="13">
        <f t="shared" ref="H25:M25" si="15">+H18+H21+H22</f>
        <v>2497332</v>
      </c>
      <c r="I25" s="13">
        <f t="shared" si="15"/>
        <v>5760740</v>
      </c>
      <c r="J25" s="15">
        <f t="shared" si="15"/>
        <v>1737515</v>
      </c>
      <c r="K25" s="14">
        <f t="shared" si="15"/>
        <v>2395884</v>
      </c>
      <c r="L25" s="19">
        <f t="shared" si="15"/>
        <v>2370972</v>
      </c>
      <c r="M25" s="19">
        <f t="shared" si="15"/>
        <v>1845311</v>
      </c>
      <c r="N25" s="19">
        <f t="shared" ref="N25:S25" si="16">+N18+N21+N22</f>
        <v>1636075</v>
      </c>
      <c r="O25" s="19">
        <f t="shared" si="16"/>
        <v>1257052</v>
      </c>
      <c r="P25" s="19">
        <f t="shared" si="16"/>
        <v>1498819</v>
      </c>
      <c r="Q25" s="19">
        <f t="shared" si="16"/>
        <v>1177437</v>
      </c>
      <c r="R25" s="19">
        <f t="shared" si="16"/>
        <v>1083943</v>
      </c>
      <c r="S25" s="19">
        <f t="shared" si="16"/>
        <v>1966393</v>
      </c>
      <c r="T25" s="19">
        <f>+T18+T21+T22</f>
        <v>1680219</v>
      </c>
      <c r="U25" s="19">
        <f>+U18+U21+U22</f>
        <v>891063</v>
      </c>
      <c r="V25" s="19">
        <f>+V18+V21+V22</f>
        <v>1039740</v>
      </c>
      <c r="W25" s="19">
        <f>+W18+W21+W22</f>
        <v>743774</v>
      </c>
      <c r="X25" s="19">
        <f>+X18+X21+X22</f>
        <v>1239887</v>
      </c>
      <c r="Y25" s="13">
        <f t="shared" ref="Y25:AB25" si="17">+Y18+Y21+Y22</f>
        <v>951811</v>
      </c>
      <c r="Z25" s="13">
        <f t="shared" si="17"/>
        <v>2562842</v>
      </c>
      <c r="AA25" s="13">
        <f t="shared" si="17"/>
        <v>1460880</v>
      </c>
      <c r="AB25" s="13">
        <f t="shared" si="17"/>
        <v>1429154</v>
      </c>
      <c r="AC25" s="13">
        <f t="shared" ref="AC25" si="18">+AC18+AC21+AC22</f>
        <v>745083</v>
      </c>
      <c r="AD25" s="13">
        <f t="shared" ref="AD25" si="19">+AD18+AD21+AD22</f>
        <v>1312154</v>
      </c>
      <c r="AE25" s="13">
        <f t="shared" ref="AE25:AF25" si="20">+AE18+AE21+AE22</f>
        <v>1152481</v>
      </c>
      <c r="AF25" s="13">
        <f t="shared" si="20"/>
        <v>1623050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31" t="s">
        <v>99</v>
      </c>
      <c r="K29" s="32" t="str">
        <f>財政指標!$L$1</f>
        <v>高根沢町</v>
      </c>
      <c r="M29" s="32"/>
      <c r="P29" s="32"/>
      <c r="R29" s="32"/>
      <c r="S29" s="32"/>
      <c r="T29" s="32"/>
      <c r="U29" s="32" t="str">
        <f>財政指標!$L$1</f>
        <v>高根沢町</v>
      </c>
      <c r="W29" s="32"/>
      <c r="X29" s="32"/>
      <c r="Y29" s="32"/>
      <c r="Z29" s="32"/>
      <c r="AA29" s="32"/>
      <c r="AB29" s="32"/>
      <c r="AC29" s="32"/>
      <c r="AE29" s="32" t="str">
        <f>財政指標!$L$1</f>
        <v>高根沢町</v>
      </c>
    </row>
    <row r="30" spans="1:32" ht="18" customHeight="1" x14ac:dyDescent="0.15">
      <c r="K30" s="16"/>
      <c r="L30" s="16" t="s">
        <v>227</v>
      </c>
      <c r="V30" s="16" t="s">
        <v>227</v>
      </c>
      <c r="AF30" s="16" t="s">
        <v>227</v>
      </c>
    </row>
    <row r="31" spans="1:32" s="74" customFormat="1" ht="18" customHeight="1" x14ac:dyDescent="0.2">
      <c r="A31" s="51"/>
      <c r="B31" s="72" t="s">
        <v>10</v>
      </c>
      <c r="C31" s="51" t="s">
        <v>9</v>
      </c>
      <c r="D31" s="51" t="s">
        <v>8</v>
      </c>
      <c r="E31" s="51" t="s">
        <v>7</v>
      </c>
      <c r="F31" s="51" t="s">
        <v>6</v>
      </c>
      <c r="G31" s="51" t="s">
        <v>5</v>
      </c>
      <c r="H31" s="51" t="s">
        <v>4</v>
      </c>
      <c r="I31" s="51" t="s">
        <v>3</v>
      </c>
      <c r="J31" s="52" t="s">
        <v>165</v>
      </c>
      <c r="K31" s="52" t="s">
        <v>166</v>
      </c>
      <c r="L31" s="51" t="s">
        <v>83</v>
      </c>
      <c r="M31" s="51" t="s">
        <v>174</v>
      </c>
      <c r="N31" s="51" t="s">
        <v>182</v>
      </c>
      <c r="O31" s="46" t="s">
        <v>184</v>
      </c>
      <c r="P31" s="46" t="s">
        <v>185</v>
      </c>
      <c r="Q31" s="46" t="s">
        <v>188</v>
      </c>
      <c r="R31" s="46" t="s">
        <v>194</v>
      </c>
      <c r="S31" s="46" t="s">
        <v>195</v>
      </c>
      <c r="T31" s="46" t="s">
        <v>203</v>
      </c>
      <c r="U31" s="46" t="s">
        <v>204</v>
      </c>
      <c r="V31" s="46" t="s">
        <v>205</v>
      </c>
      <c r="W31" s="46" t="s">
        <v>206</v>
      </c>
      <c r="X31" s="46" t="s">
        <v>207</v>
      </c>
      <c r="Y31" s="46" t="s">
        <v>210</v>
      </c>
      <c r="Z31" s="46" t="s">
        <v>211</v>
      </c>
      <c r="AA31" s="46" t="s">
        <v>212</v>
      </c>
      <c r="AB31" s="46" t="s">
        <v>213</v>
      </c>
      <c r="AC31" s="46" t="s">
        <v>218</v>
      </c>
      <c r="AD31" s="46" t="s">
        <v>222</v>
      </c>
      <c r="AE31" s="46" t="str">
        <f>AE3</f>
        <v>１８(H30)</v>
      </c>
      <c r="AF31" s="46" t="str">
        <f>AF3</f>
        <v>１９(R1)</v>
      </c>
    </row>
    <row r="32" spans="1:32" ht="18" customHeight="1" x14ac:dyDescent="0.15">
      <c r="A32" s="17" t="s">
        <v>60</v>
      </c>
      <c r="B32" s="33" t="e">
        <f>B4/B$23*100</f>
        <v>#DIV/0!</v>
      </c>
      <c r="C32" s="33" t="e">
        <f>C4/C$23*100</f>
        <v>#DIV/0!</v>
      </c>
      <c r="D32" s="33">
        <f>D4/D$23*100</f>
        <v>20.632047723781593</v>
      </c>
      <c r="E32" s="33">
        <f>E4/E$23*100</f>
        <v>20.899157879103551</v>
      </c>
      <c r="F32" s="33">
        <f>F4/F$23*100</f>
        <v>17.400566002178262</v>
      </c>
      <c r="G32" s="33">
        <f>G4/G$23*100</f>
        <v>21.758355698642596</v>
      </c>
      <c r="H32" s="33">
        <f>H4/H$23*100</f>
        <v>20.468362703162942</v>
      </c>
      <c r="I32" s="33">
        <f>I4/I$23*100</f>
        <v>13.866468141034142</v>
      </c>
      <c r="J32" s="33">
        <f>J4/J$23*100</f>
        <v>21.627113202657306</v>
      </c>
      <c r="K32" s="33">
        <f>K4/K$23*100</f>
        <v>19.44927219962322</v>
      </c>
      <c r="L32" s="33">
        <f>L4/L$23*100</f>
        <v>19.385477686017495</v>
      </c>
      <c r="M32" s="33">
        <f>M4/M$23*100</f>
        <v>21.753619013798154</v>
      </c>
      <c r="N32" s="33">
        <f>N4/N$23*100</f>
        <v>20.748292771722657</v>
      </c>
      <c r="O32" s="33">
        <f>O4/O$23*100</f>
        <v>20.948531957884054</v>
      </c>
      <c r="P32" s="33">
        <f>P4/P$23*100</f>
        <v>19.615859055687999</v>
      </c>
      <c r="Q32" s="33">
        <f>Q4/Q$23*100</f>
        <v>20.086614230834485</v>
      </c>
      <c r="R32" s="33">
        <f>R4/R$23*100</f>
        <v>20.450721607301496</v>
      </c>
      <c r="S32" s="33">
        <f>S4/S$23*100</f>
        <v>18.565763081077975</v>
      </c>
      <c r="T32" s="33">
        <f>T4/T$23*100</f>
        <v>18.443119355975217</v>
      </c>
      <c r="U32" s="33">
        <f>U4/U$23*100</f>
        <v>19.645733202145255</v>
      </c>
      <c r="V32" s="33">
        <f>V4/V$23*100</f>
        <v>18.164231893142784</v>
      </c>
      <c r="W32" s="33">
        <f>W4/W$23*100</f>
        <v>18.261162758632025</v>
      </c>
      <c r="X32" s="33">
        <f>X4/X$23*100</f>
        <v>15.148121904109384</v>
      </c>
      <c r="Y32" s="84">
        <f>Y4/Y$23*100</f>
        <v>16.234087897916627</v>
      </c>
      <c r="Z32" s="84">
        <f>Z4/Z$23*100</f>
        <v>14.185369068570743</v>
      </c>
      <c r="AA32" s="84">
        <f>AA4/AA$23*100</f>
        <v>15.04135799174521</v>
      </c>
      <c r="AB32" s="84">
        <f>AB4/AB$23*100</f>
        <v>15.146703753507234</v>
      </c>
      <c r="AC32" s="84">
        <f>AC4/AC$23*100</f>
        <v>15.573623799837943</v>
      </c>
      <c r="AD32" s="84">
        <f>AD4/AD$23*100</f>
        <v>13.78413272197945</v>
      </c>
      <c r="AE32" s="84">
        <f>AE4/AE$23*100</f>
        <v>13.921118824831472</v>
      </c>
      <c r="AF32" s="84">
        <f>AF4/AF$23*100</f>
        <v>14.011496590589386</v>
      </c>
    </row>
    <row r="33" spans="1:32" ht="18" customHeight="1" x14ac:dyDescent="0.15">
      <c r="A33" s="17" t="s">
        <v>61</v>
      </c>
      <c r="B33" s="33" t="e">
        <f>B5/B$23*100</f>
        <v>#DIV/0!</v>
      </c>
      <c r="C33" s="33" t="e">
        <f>C5/C$23*100</f>
        <v>#DIV/0!</v>
      </c>
      <c r="D33" s="33">
        <f>D5/D$23*100</f>
        <v>14.276472135775132</v>
      </c>
      <c r="E33" s="33">
        <f>E5/E$23*100</f>
        <v>14.220937452053322</v>
      </c>
      <c r="F33" s="33">
        <f>F5/F$23*100</f>
        <v>12.081116218674435</v>
      </c>
      <c r="G33" s="33">
        <f>G5/G$23*100</f>
        <v>15.102255158394753</v>
      </c>
      <c r="H33" s="33">
        <f>H5/H$23*100</f>
        <v>14.070771195151757</v>
      </c>
      <c r="I33" s="33">
        <f>I5/I$23*100</f>
        <v>9.3514546132726188</v>
      </c>
      <c r="J33" s="33">
        <f>J5/J$23*100</f>
        <v>14.727894428245921</v>
      </c>
      <c r="K33" s="33">
        <f>K5/K$23*100</f>
        <v>13.392396084979746</v>
      </c>
      <c r="L33" s="33">
        <f>L5/L$23*100</f>
        <v>13.152875820140963</v>
      </c>
      <c r="M33" s="33">
        <f>M5/M$23*100</f>
        <v>14.7661272405308</v>
      </c>
      <c r="N33" s="33">
        <f>N5/N$23*100</f>
        <v>14.157808961073179</v>
      </c>
      <c r="O33" s="33">
        <f>O5/O$23*100</f>
        <v>14.107968070657382</v>
      </c>
      <c r="P33" s="33">
        <f>P5/P$23*100</f>
        <v>13.197461147269479</v>
      </c>
      <c r="Q33" s="33">
        <f>Q5/Q$23*100</f>
        <v>13.48792578856099</v>
      </c>
      <c r="R33" s="33">
        <f>R5/R$23*100</f>
        <v>13.555243926139827</v>
      </c>
      <c r="S33" s="33">
        <f>S5/S$23*100</f>
        <v>12.42178680003753</v>
      </c>
      <c r="T33" s="33">
        <f>T5/T$23*100</f>
        <v>12.289789960821295</v>
      </c>
      <c r="U33" s="33">
        <f>U5/U$23*100</f>
        <v>13.120801568594139</v>
      </c>
      <c r="V33" s="33">
        <f>V5/V$23*100</f>
        <v>11.910575025929631</v>
      </c>
      <c r="W33" s="33">
        <f>W5/W$23*100</f>
        <v>11.7882511503127</v>
      </c>
      <c r="X33" s="33">
        <f>X5/X$23*100</f>
        <v>9.5222693604852271</v>
      </c>
      <c r="Y33" s="84">
        <f>Y5/Y$23*100</f>
        <v>10.19532621310249</v>
      </c>
      <c r="Z33" s="84">
        <f>Z5/Z$23*100</f>
        <v>9.0238632439486466</v>
      </c>
      <c r="AA33" s="84">
        <f>AA5/AA$23*100</f>
        <v>9.6273647548504577</v>
      </c>
      <c r="AB33" s="84">
        <f>AB5/AB$23*100</f>
        <v>9.7554422192847277</v>
      </c>
      <c r="AC33" s="84">
        <f>AC5/AC$23*100</f>
        <v>10.08519014441508</v>
      </c>
      <c r="AD33" s="84">
        <f>AD5/AD$23*100</f>
        <v>8.9071327397254798</v>
      </c>
      <c r="AE33" s="84">
        <f>AE5/AE$23*100</f>
        <v>8.9988549197725174</v>
      </c>
      <c r="AF33" s="84">
        <f>AF5/AF$23*100</f>
        <v>9.0781997744994936</v>
      </c>
    </row>
    <row r="34" spans="1:32" ht="18" customHeight="1" x14ac:dyDescent="0.15">
      <c r="A34" s="17" t="s">
        <v>62</v>
      </c>
      <c r="B34" s="33" t="e">
        <f>B6/B$23*100</f>
        <v>#DIV/0!</v>
      </c>
      <c r="C34" s="33" t="e">
        <f>C6/C$23*100</f>
        <v>#DIV/0!</v>
      </c>
      <c r="D34" s="33">
        <f>D6/D$23*100</f>
        <v>2.0512429678616315</v>
      </c>
      <c r="E34" s="33">
        <f>E6/E$23*100</f>
        <v>2.1574022512426305</v>
      </c>
      <c r="F34" s="33">
        <f>F6/F$23*100</f>
        <v>2.7439216371825559</v>
      </c>
      <c r="G34" s="33">
        <f>G6/G$23*100</f>
        <v>3.3954362329052321</v>
      </c>
      <c r="H34" s="33">
        <f>H6/H$23*100</f>
        <v>3.2474685183702974</v>
      </c>
      <c r="I34" s="33">
        <f>I6/I$23*100</f>
        <v>2.4181521983929106</v>
      </c>
      <c r="J34" s="33">
        <f>J6/J$23*100</f>
        <v>4.3064884427504575</v>
      </c>
      <c r="K34" s="33">
        <f>K6/K$23*100</f>
        <v>2.379663838170103</v>
      </c>
      <c r="L34" s="33">
        <f>L6/L$23*100</f>
        <v>5.5648083114684601</v>
      </c>
      <c r="M34" s="33">
        <f>M6/M$23*100</f>
        <v>4.4660962798700012</v>
      </c>
      <c r="N34" s="33">
        <f>N6/N$23*100</f>
        <v>4.7152181820025127</v>
      </c>
      <c r="O34" s="33">
        <f>O6/O$23*100</f>
        <v>5.4171642351919429</v>
      </c>
      <c r="P34" s="33">
        <f>P6/P$23*100</f>
        <v>5.5412528889350767</v>
      </c>
      <c r="Q34" s="33">
        <f>Q6/Q$23*100</f>
        <v>6.1036869401751446</v>
      </c>
      <c r="R34" s="33">
        <f>R6/R$23*100</f>
        <v>6.9792903772077493</v>
      </c>
      <c r="S34" s="33">
        <f>S6/S$23*100</f>
        <v>6.4055481161163623</v>
      </c>
      <c r="T34" s="33">
        <f>T6/T$23*100</f>
        <v>7.3381845346105052</v>
      </c>
      <c r="U34" s="33">
        <f>U6/U$23*100</f>
        <v>8.4142287155601814</v>
      </c>
      <c r="V34" s="33">
        <f>V6/V$23*100</f>
        <v>8.6803492429322713</v>
      </c>
      <c r="W34" s="33">
        <f>W6/W$23*100</f>
        <v>13.331574040508173</v>
      </c>
      <c r="X34" s="33">
        <f>X6/X$23*100</f>
        <v>12.409054437915685</v>
      </c>
      <c r="Y34" s="84">
        <f>Y6/Y$23*100</f>
        <v>12.680743110363862</v>
      </c>
      <c r="Z34" s="84">
        <f>Z6/Z$23*100</f>
        <v>11.166956926833663</v>
      </c>
      <c r="AA34" s="84">
        <f>AA6/AA$23*100</f>
        <v>12.247524973389796</v>
      </c>
      <c r="AB34" s="84">
        <f>AB6/AB$23*100</f>
        <v>12.700285641429648</v>
      </c>
      <c r="AC34" s="84">
        <f>AC6/AC$23*100</f>
        <v>12.999991184552872</v>
      </c>
      <c r="AD34" s="84">
        <f>AD6/AD$23*100</f>
        <v>12.072843060796941</v>
      </c>
      <c r="AE34" s="84">
        <f>AE6/AE$23*100</f>
        <v>12.618295411534167</v>
      </c>
      <c r="AF34" s="84">
        <f>AF6/AF$23*100</f>
        <v>12.897338334964767</v>
      </c>
    </row>
    <row r="35" spans="1:32" ht="18" customHeight="1" x14ac:dyDescent="0.15">
      <c r="A35" s="17" t="s">
        <v>63</v>
      </c>
      <c r="B35" s="33" t="e">
        <f>B7/B$23*100</f>
        <v>#DIV/0!</v>
      </c>
      <c r="C35" s="33" t="e">
        <f>C7/C$23*100</f>
        <v>#DIV/0!</v>
      </c>
      <c r="D35" s="33">
        <f>D7/D$23*100</f>
        <v>7.0862820934825539</v>
      </c>
      <c r="E35" s="33">
        <f>E7/E$23*100</f>
        <v>6.2817465793181411</v>
      </c>
      <c r="F35" s="33">
        <f>F7/F$23*100</f>
        <v>4.9965525652529044</v>
      </c>
      <c r="G35" s="33">
        <f>G7/G$23*100</f>
        <v>6.45631884225297</v>
      </c>
      <c r="H35" s="33">
        <f>H7/H$23*100</f>
        <v>6.3846843707045799</v>
      </c>
      <c r="I35" s="33">
        <f>I7/I$23*100</f>
        <v>6.8933491045320592</v>
      </c>
      <c r="J35" s="33">
        <f>J7/J$23*100</f>
        <v>11.2973270701314</v>
      </c>
      <c r="K35" s="33">
        <f>K7/K$23*100</f>
        <v>9.7310348945871503</v>
      </c>
      <c r="L35" s="33">
        <f>L7/L$23*100</f>
        <v>8.4797141529407352</v>
      </c>
      <c r="M35" s="33">
        <f>M7/M$23*100</f>
        <v>9.5082165521561368</v>
      </c>
      <c r="N35" s="33">
        <f>N7/N$23*100</f>
        <v>9.2028401006390119</v>
      </c>
      <c r="O35" s="33">
        <f>O7/O$23*100</f>
        <v>9.8631761388575665</v>
      </c>
      <c r="P35" s="33">
        <f>P7/P$23*100</f>
        <v>10.154832932767475</v>
      </c>
      <c r="Q35" s="33">
        <f>Q7/Q$23*100</f>
        <v>9.8523716605891778</v>
      </c>
      <c r="R35" s="33">
        <f>R7/R$23*100</f>
        <v>10.138546388855831</v>
      </c>
      <c r="S35" s="33">
        <f>S7/S$23*100</f>
        <v>9.8201101805686655</v>
      </c>
      <c r="T35" s="33">
        <f>T7/T$23*100</f>
        <v>10.145848620268556</v>
      </c>
      <c r="U35" s="33">
        <f>U7/U$23*100</f>
        <v>11.395300824172583</v>
      </c>
      <c r="V35" s="33">
        <f>V7/V$23*100</f>
        <v>10.538334046755846</v>
      </c>
      <c r="W35" s="33">
        <f>W7/W$23*100</f>
        <v>10.29198858225044</v>
      </c>
      <c r="X35" s="33">
        <f>X7/X$23*100</f>
        <v>8.5776402597234824</v>
      </c>
      <c r="Y35" s="84">
        <f>Y7/Y$23*100</f>
        <v>7.5304964056044632</v>
      </c>
      <c r="Z35" s="84">
        <f>Z7/Z$23*100</f>
        <v>6.731083967825688</v>
      </c>
      <c r="AA35" s="84">
        <f>AA7/AA$23*100</f>
        <v>6.8130770929715148</v>
      </c>
      <c r="AB35" s="84">
        <f>AB7/AB$23*100</f>
        <v>7.1408905032887047</v>
      </c>
      <c r="AC35" s="84">
        <f>AC7/AC$23*100</f>
        <v>7.4894870482494911</v>
      </c>
      <c r="AD35" s="84">
        <f>AD7/AD$23*100</f>
        <v>6.4016414886132509</v>
      </c>
      <c r="AE35" s="84">
        <f>AE7/AE$23*100</f>
        <v>6.0789195042137996</v>
      </c>
      <c r="AF35" s="84">
        <f>AF7/AF$23*100</f>
        <v>5.8739422145395519</v>
      </c>
    </row>
    <row r="36" spans="1:32" ht="18" customHeight="1" x14ac:dyDescent="0.15">
      <c r="A36" s="17" t="s">
        <v>64</v>
      </c>
      <c r="B36" s="33" t="e">
        <f>B8/B$23*100</f>
        <v>#DIV/0!</v>
      </c>
      <c r="C36" s="33" t="e">
        <f>C8/C$23*100</f>
        <v>#DIV/0!</v>
      </c>
      <c r="D36" s="33">
        <f>D8/D$23*100</f>
        <v>7.0862820934825539</v>
      </c>
      <c r="E36" s="33">
        <f>E8/E$23*100</f>
        <v>6.2817465793181411</v>
      </c>
      <c r="F36" s="33">
        <f>F8/F$23*100</f>
        <v>4.9891416603564105</v>
      </c>
      <c r="G36" s="33">
        <f>G8/G$23*100</f>
        <v>6.45631884225297</v>
      </c>
      <c r="H36" s="33">
        <f>H8/H$23*100</f>
        <v>6.3730755099043996</v>
      </c>
      <c r="I36" s="33">
        <f>I8/I$23*100</f>
        <v>6.8933491045320592</v>
      </c>
      <c r="J36" s="33">
        <f>J8/J$23*100</f>
        <v>11.2973270701314</v>
      </c>
      <c r="K36" s="33">
        <f>K8/K$23*100</f>
        <v>9.7278146542196566</v>
      </c>
      <c r="L36" s="33">
        <f>L8/L$23*100</f>
        <v>8.4797141529407352</v>
      </c>
      <c r="M36" s="33">
        <f>M8/M$23*100</f>
        <v>9.5082165521561368</v>
      </c>
      <c r="N36" s="33">
        <f>N8/N$23*100</f>
        <v>9.2028401006390119</v>
      </c>
      <c r="O36" s="33">
        <f>O8/O$23*100</f>
        <v>9.8631761388575665</v>
      </c>
      <c r="P36" s="33">
        <f>P8/P$23*100</f>
        <v>10.154832932767475</v>
      </c>
      <c r="Q36" s="33">
        <f>Q8/Q$23*100</f>
        <v>9.8523716605891778</v>
      </c>
      <c r="R36" s="33">
        <f>R8/R$23*100</f>
        <v>10.138546388855831</v>
      </c>
      <c r="S36" s="33">
        <f>S8/S$23*100</f>
        <v>9.8201101805686655</v>
      </c>
      <c r="T36" s="33">
        <f>T8/T$23*100</f>
        <v>10.145848620268556</v>
      </c>
      <c r="U36" s="33">
        <f>U8/U$23*100</f>
        <v>11.395300824172583</v>
      </c>
      <c r="V36" s="33">
        <f>V8/V$23*100</f>
        <v>10.538334046755846</v>
      </c>
      <c r="W36" s="33">
        <f>W8/W$23*100</f>
        <v>10.29198858225044</v>
      </c>
      <c r="X36" s="33">
        <f>X8/X$23*100</f>
        <v>8.5776402597234824</v>
      </c>
      <c r="Y36" s="84">
        <f>Y8/Y$23*100</f>
        <v>7.5304964056044632</v>
      </c>
      <c r="Z36" s="84">
        <f>Z8/Z$23*100</f>
        <v>6.731083967825688</v>
      </c>
      <c r="AA36" s="84">
        <f>AA8/AA$23*100</f>
        <v>6.8130770929715148</v>
      </c>
      <c r="AB36" s="84">
        <f>AB8/AB$23*100</f>
        <v>7.1408905032887047</v>
      </c>
      <c r="AC36" s="84">
        <f>AC8/AC$23*100</f>
        <v>7.4894870482494911</v>
      </c>
      <c r="AD36" s="84">
        <f>AD8/AD$23*100</f>
        <v>6.4016414886132509</v>
      </c>
      <c r="AE36" s="84">
        <f>AE8/AE$23*100</f>
        <v>6.0789195042137996</v>
      </c>
      <c r="AF36" s="84">
        <f>AF8/AF$23*100</f>
        <v>5.8739422145395519</v>
      </c>
    </row>
    <row r="37" spans="1:32" ht="18" customHeight="1" x14ac:dyDescent="0.15">
      <c r="A37" s="17" t="s">
        <v>65</v>
      </c>
      <c r="B37" s="33" t="e">
        <f>B9/B$23*100</f>
        <v>#DIV/0!</v>
      </c>
      <c r="C37" s="33" t="e">
        <f>C9/C$23*100</f>
        <v>#DIV/0!</v>
      </c>
      <c r="D37" s="33">
        <f>D9/D$23*100</f>
        <v>0</v>
      </c>
      <c r="E37" s="33">
        <f>E9/E$23*100</f>
        <v>0</v>
      </c>
      <c r="F37" s="33">
        <f>F9/F$23*100</f>
        <v>7.4109048964939826E-3</v>
      </c>
      <c r="G37" s="33">
        <f>G9/G$23*100</f>
        <v>0</v>
      </c>
      <c r="H37" s="33">
        <f>H9/H$23*100</f>
        <v>1.1608860800179489E-2</v>
      </c>
      <c r="I37" s="33">
        <f>I9/I$23*100</f>
        <v>0</v>
      </c>
      <c r="J37" s="33">
        <f>J9/J$23*100</f>
        <v>0</v>
      </c>
      <c r="K37" s="33">
        <f>K9/K$23*100</f>
        <v>3.2202403674950813E-3</v>
      </c>
      <c r="L37" s="33">
        <f>L9/L$23*100</f>
        <v>0</v>
      </c>
      <c r="M37" s="33">
        <f>M9/M$23*100</f>
        <v>0</v>
      </c>
      <c r="N37" s="33">
        <f>N9/N$23*100</f>
        <v>0</v>
      </c>
      <c r="O37" s="33">
        <f>O9/O$23*100</f>
        <v>0</v>
      </c>
      <c r="P37" s="33">
        <f>P9/P$23*100</f>
        <v>0</v>
      </c>
      <c r="Q37" s="33">
        <f>Q9/Q$23*100</f>
        <v>0</v>
      </c>
      <c r="R37" s="33">
        <f>R9/R$23*100</f>
        <v>0</v>
      </c>
      <c r="S37" s="33">
        <f>S9/S$23*100</f>
        <v>0</v>
      </c>
      <c r="T37" s="33">
        <f>T9/T$23*100</f>
        <v>0</v>
      </c>
      <c r="U37" s="33">
        <f>U9/U$23*100</f>
        <v>0</v>
      </c>
      <c r="V37" s="33">
        <f>V9/V$23*100</f>
        <v>0</v>
      </c>
      <c r="W37" s="33">
        <f>W9/W$23*100</f>
        <v>0</v>
      </c>
      <c r="X37" s="33">
        <f>X9/X$23*100</f>
        <v>0</v>
      </c>
      <c r="Y37" s="84">
        <f>Y9/Y$23*100</f>
        <v>0</v>
      </c>
      <c r="Z37" s="84">
        <f>Z9/Z$23*100</f>
        <v>0</v>
      </c>
      <c r="AA37" s="84">
        <f>AA9/AA$23*100</f>
        <v>0</v>
      </c>
      <c r="AB37" s="84">
        <f>AB9/AB$23*100</f>
        <v>0</v>
      </c>
      <c r="AC37" s="84">
        <f>AC9/AC$23*100</f>
        <v>0</v>
      </c>
      <c r="AD37" s="84">
        <f>AD9/AD$23*100</f>
        <v>0</v>
      </c>
      <c r="AE37" s="84">
        <f>AE9/AE$23*100</f>
        <v>0</v>
      </c>
      <c r="AF37" s="84">
        <f>AF9/AF$23*100</f>
        <v>0</v>
      </c>
    </row>
    <row r="38" spans="1:32" ht="18" customHeight="1" x14ac:dyDescent="0.15">
      <c r="A38" s="17" t="s">
        <v>66</v>
      </c>
      <c r="B38" s="33" t="e">
        <f>B10/B$23*100</f>
        <v>#DIV/0!</v>
      </c>
      <c r="C38" s="33" t="e">
        <f>C10/C$23*100</f>
        <v>#DIV/0!</v>
      </c>
      <c r="D38" s="33">
        <f>D10/D$23*100</f>
        <v>11.863211193568336</v>
      </c>
      <c r="E38" s="33">
        <f>E10/E$23*100</f>
        <v>11.881104450027296</v>
      </c>
      <c r="F38" s="33">
        <f>F10/F$23*100</f>
        <v>9.5556798789158162</v>
      </c>
      <c r="G38" s="33">
        <f>G10/G$23*100</f>
        <v>11.651062317828318</v>
      </c>
      <c r="H38" s="33">
        <f>H10/H$23*100</f>
        <v>11.660829674315364</v>
      </c>
      <c r="I38" s="33">
        <f>I10/I$23*100</f>
        <v>9.1028258625038472</v>
      </c>
      <c r="J38" s="33">
        <f>J10/J$23*100</f>
        <v>13.478901517541889</v>
      </c>
      <c r="K38" s="33">
        <f>K10/K$23*100</f>
        <v>15.104542654480611</v>
      </c>
      <c r="L38" s="33">
        <f>L10/L$23*100</f>
        <v>12.163825368946702</v>
      </c>
      <c r="M38" s="33">
        <f>M10/M$23*100</f>
        <v>15.419618758687101</v>
      </c>
      <c r="N38" s="33">
        <f>N10/N$23*100</f>
        <v>17.353167090856132</v>
      </c>
      <c r="O38" s="33">
        <f>O10/O$23*100</f>
        <v>16.928868453959119</v>
      </c>
      <c r="P38" s="33">
        <f>P10/P$23*100</f>
        <v>18.242198097975894</v>
      </c>
      <c r="Q38" s="33">
        <f>Q10/Q$23*100</f>
        <v>19.144641213328505</v>
      </c>
      <c r="R38" s="33">
        <f>R10/R$23*100</f>
        <v>19.37846058443111</v>
      </c>
      <c r="S38" s="33">
        <f>S10/S$23*100</f>
        <v>18.271502873852718</v>
      </c>
      <c r="T38" s="33">
        <f>T10/T$23*100</f>
        <v>19.255503958929911</v>
      </c>
      <c r="U38" s="33">
        <f>U10/U$23*100</f>
        <v>20.615946901861406</v>
      </c>
      <c r="V38" s="33">
        <f>V10/V$23*100</f>
        <v>19.040528859278933</v>
      </c>
      <c r="W38" s="33">
        <f>W10/W$23*100</f>
        <v>21.081517654868751</v>
      </c>
      <c r="X38" s="33">
        <f>X10/X$23*100</f>
        <v>19.788303639736295</v>
      </c>
      <c r="Y38" s="84">
        <f>Y10/Y$23*100</f>
        <v>21.014301479225235</v>
      </c>
      <c r="Z38" s="84">
        <f>Z10/Z$23*100</f>
        <v>19.981940076553624</v>
      </c>
      <c r="AA38" s="84">
        <f>AA10/AA$23*100</f>
        <v>19.973001050057455</v>
      </c>
      <c r="AB38" s="84">
        <f>AB10/AB$23*100</f>
        <v>22.278610255994227</v>
      </c>
      <c r="AC38" s="84">
        <f>AC10/AC$23*100</f>
        <v>23.283571373417985</v>
      </c>
      <c r="AD38" s="84">
        <f>AD10/AD$23*100</f>
        <v>21.927432479698446</v>
      </c>
      <c r="AE38" s="84">
        <f>AE10/AE$23*100</f>
        <v>22.596361615377614</v>
      </c>
      <c r="AF38" s="84">
        <f>AF10/AF$23*100</f>
        <v>22.059893314817337</v>
      </c>
    </row>
    <row r="39" spans="1:32" ht="18" customHeight="1" x14ac:dyDescent="0.15">
      <c r="A39" s="17" t="s">
        <v>67</v>
      </c>
      <c r="B39" s="33" t="e">
        <f>B11/B$23*100</f>
        <v>#DIV/0!</v>
      </c>
      <c r="C39" s="33" t="e">
        <f>C11/C$23*100</f>
        <v>#DIV/0!</v>
      </c>
      <c r="D39" s="33">
        <f>D11/D$23*100</f>
        <v>1.9813268049155148</v>
      </c>
      <c r="E39" s="33">
        <f>E11/E$23*100</f>
        <v>1.6916535685523975</v>
      </c>
      <c r="F39" s="33">
        <f>F11/F$23*100</f>
        <v>1.0612484010290701</v>
      </c>
      <c r="G39" s="33">
        <f>G11/G$23*100</f>
        <v>1.3929088050292489</v>
      </c>
      <c r="H39" s="33">
        <f>H11/H$23*100</f>
        <v>0.83263640253882376</v>
      </c>
      <c r="I39" s="33">
        <f>I11/I$23*100</f>
        <v>0.8378616833924083</v>
      </c>
      <c r="J39" s="33">
        <f>J11/J$23*100</f>
        <v>1.1579367214012679</v>
      </c>
      <c r="K39" s="33">
        <f>K11/K$23*100</f>
        <v>1.5416822598208733</v>
      </c>
      <c r="L39" s="33">
        <f>L11/L$23*100</f>
        <v>1.2376482270800957</v>
      </c>
      <c r="M39" s="33">
        <f>M11/M$23*100</f>
        <v>0.85596346043173654</v>
      </c>
      <c r="N39" s="33">
        <f>N11/N$23*100</f>
        <v>0.73920942535588685</v>
      </c>
      <c r="O39" s="33">
        <f>O11/O$23*100</f>
        <v>0.23010458977150491</v>
      </c>
      <c r="P39" s="33">
        <f>P11/P$23*100</f>
        <v>0.22551986959636347</v>
      </c>
      <c r="Q39" s="33">
        <f>Q11/Q$23*100</f>
        <v>0.27607952214343801</v>
      </c>
      <c r="R39" s="33">
        <f>R11/R$23*100</f>
        <v>0.37260158257675308</v>
      </c>
      <c r="S39" s="33">
        <f>S11/S$23*100</f>
        <v>0.39469263633883317</v>
      </c>
      <c r="T39" s="33">
        <f>T11/T$23*100</f>
        <v>0.50397747290735662</v>
      </c>
      <c r="U39" s="33">
        <f>U11/U$23*100</f>
        <v>0.43608238422534146</v>
      </c>
      <c r="V39" s="33">
        <f>V11/V$23*100</f>
        <v>0.3752916218354912</v>
      </c>
      <c r="W39" s="33">
        <f>W11/W$23*100</f>
        <v>0.37190552414903338</v>
      </c>
      <c r="X39" s="33">
        <f>X11/X$23*100</f>
        <v>0.29231570823738356</v>
      </c>
      <c r="Y39" s="84">
        <f>Y11/Y$23*100</f>
        <v>0.32421126470571598</v>
      </c>
      <c r="Z39" s="84">
        <f>Z11/Z$23*100</f>
        <v>0.19984247350488407</v>
      </c>
      <c r="AA39" s="84">
        <f>AA11/AA$23*100</f>
        <v>0.28127346423322264</v>
      </c>
      <c r="AB39" s="84">
        <f>AB11/AB$23*100</f>
        <v>0.24328383695262695</v>
      </c>
      <c r="AC39" s="84">
        <f>AC11/AC$23*100</f>
        <v>0.3278602859964711</v>
      </c>
      <c r="AD39" s="84">
        <f>AD11/AD$23*100</f>
        <v>0.18962490809751309</v>
      </c>
      <c r="AE39" s="84">
        <f>AE11/AE$23*100</f>
        <v>0.22020036508415622</v>
      </c>
      <c r="AF39" s="84">
        <f>AF11/AF$23*100</f>
        <v>0.24184747411364788</v>
      </c>
    </row>
    <row r="40" spans="1:32" ht="18" customHeight="1" x14ac:dyDescent="0.15">
      <c r="A40" s="17" t="s">
        <v>68</v>
      </c>
      <c r="B40" s="33" t="e">
        <f>B12/B$23*100</f>
        <v>#DIV/0!</v>
      </c>
      <c r="C40" s="33" t="e">
        <f>C12/C$23*100</f>
        <v>#DIV/0!</v>
      </c>
      <c r="D40" s="33">
        <f>D12/D$23*100</f>
        <v>12.761164766493108</v>
      </c>
      <c r="E40" s="33">
        <f>E12/E$23*100</f>
        <v>11.874338397251243</v>
      </c>
      <c r="F40" s="33">
        <f>F12/F$23*100</f>
        <v>9.9006620484150325</v>
      </c>
      <c r="G40" s="33">
        <f>G12/G$23*100</f>
        <v>12.575805713731402</v>
      </c>
      <c r="H40" s="33">
        <f>H12/H$23*100</f>
        <v>12.978328235812389</v>
      </c>
      <c r="I40" s="33">
        <f>I12/I$23*100</f>
        <v>8.9964096696177229</v>
      </c>
      <c r="J40" s="33">
        <f>J12/J$23*100</f>
        <v>16.813388727584414</v>
      </c>
      <c r="K40" s="33">
        <f>K12/K$23*100</f>
        <v>16.252897043913137</v>
      </c>
      <c r="L40" s="33">
        <f>L12/L$23*100</f>
        <v>13.915831924723657</v>
      </c>
      <c r="M40" s="33">
        <f>M12/M$23*100</f>
        <v>15.383915188150391</v>
      </c>
      <c r="N40" s="33">
        <f>N12/N$23*100</f>
        <v>13.471716721707066</v>
      </c>
      <c r="O40" s="33">
        <f>O12/O$23*100</f>
        <v>14.546202061686792</v>
      </c>
      <c r="P40" s="33">
        <f>P12/P$23*100</f>
        <v>11.213050443785972</v>
      </c>
      <c r="Q40" s="33">
        <f>Q12/Q$23*100</f>
        <v>13.114392773112776</v>
      </c>
      <c r="R40" s="33">
        <f>R12/R$23*100</f>
        <v>12.029782229424777</v>
      </c>
      <c r="S40" s="33">
        <f>S12/S$23*100</f>
        <v>10.266321593912698</v>
      </c>
      <c r="T40" s="33">
        <f>T12/T$23*100</f>
        <v>11.231249718543793</v>
      </c>
      <c r="U40" s="33">
        <f>U12/U$23*100</f>
        <v>10.784261677744508</v>
      </c>
      <c r="V40" s="33">
        <f>V12/V$23*100</f>
        <v>17.682751990891816</v>
      </c>
      <c r="W40" s="33">
        <f>W12/W$23*100</f>
        <v>9.995153574392976</v>
      </c>
      <c r="X40" s="33">
        <f>X12/X$23*100</f>
        <v>7.8726874567298974</v>
      </c>
      <c r="Y40" s="84">
        <f>Y12/Y$23*100</f>
        <v>8.0412719072086549</v>
      </c>
      <c r="Z40" s="84">
        <f>Z12/Z$23*100</f>
        <v>7.329213620728396</v>
      </c>
      <c r="AA40" s="84">
        <f>AA12/AA$23*100</f>
        <v>8.1414199257715634</v>
      </c>
      <c r="AB40" s="84">
        <f>AB12/AB$23*100</f>
        <v>11.775504136271316</v>
      </c>
      <c r="AC40" s="84">
        <f>AC12/AC$23*100</f>
        <v>14.577786284035193</v>
      </c>
      <c r="AD40" s="84">
        <f>AD12/AD$23*100</f>
        <v>9.9393123967080932</v>
      </c>
      <c r="AE40" s="84">
        <f>AE12/AE$23*100</f>
        <v>22.529314532936628</v>
      </c>
      <c r="AF40" s="84">
        <f>AF12/AF$23*100</f>
        <v>16.735658705888945</v>
      </c>
    </row>
    <row r="41" spans="1:32" ht="18" customHeight="1" x14ac:dyDescent="0.15">
      <c r="A41" s="17" t="s">
        <v>69</v>
      </c>
      <c r="B41" s="33" t="e">
        <f>B13/B$23*100</f>
        <v>#DIV/0!</v>
      </c>
      <c r="C41" s="33" t="e">
        <f>C13/C$23*100</f>
        <v>#DIV/0!</v>
      </c>
      <c r="D41" s="33">
        <f>D13/D$23*100</f>
        <v>5.8268716210824509</v>
      </c>
      <c r="E41" s="33">
        <f>E13/E$23*100</f>
        <v>6.0481633465514673</v>
      </c>
      <c r="F41" s="33">
        <f>F13/F$23*100</f>
        <v>5.0811982842163861</v>
      </c>
      <c r="G41" s="33">
        <f>G13/G$23*100</f>
        <v>6.2959819040525087</v>
      </c>
      <c r="H41" s="33">
        <f>H13/H$23*100</f>
        <v>6.9751102747241323</v>
      </c>
      <c r="I41" s="33">
        <f>I13/I$23*100</f>
        <v>4.2300899001746162</v>
      </c>
      <c r="J41" s="33">
        <f>J13/J$23*100</f>
        <v>7.4860171586572308</v>
      </c>
      <c r="K41" s="33">
        <f>K13/K$23*100</f>
        <v>6.2989569026581789</v>
      </c>
      <c r="L41" s="33">
        <f>L13/L$23*100</f>
        <v>5.8747175839817585</v>
      </c>
      <c r="M41" s="33">
        <f>M13/M$23*100</f>
        <v>8.1442347596596374</v>
      </c>
      <c r="N41" s="33">
        <f>N13/N$23*100</f>
        <v>7.6568600167929128</v>
      </c>
      <c r="O41" s="33">
        <f>O13/O$23*100</f>
        <v>8.1019923293894287</v>
      </c>
      <c r="P41" s="33">
        <f>P13/P$23*100</f>
        <v>7.4396125437089973</v>
      </c>
      <c r="Q41" s="33">
        <f>Q13/Q$23*100</f>
        <v>7.7207158465395471</v>
      </c>
      <c r="R41" s="33">
        <f>R13/R$23*100</f>
        <v>7.5786217826136451</v>
      </c>
      <c r="S41" s="33">
        <f>S13/S$23*100</f>
        <v>6.9391987630304897</v>
      </c>
      <c r="T41" s="33">
        <f>T13/T$23*100</f>
        <v>7.0480237138444659</v>
      </c>
      <c r="U41" s="33">
        <f>U13/U$23*100</f>
        <v>7.2539102777364857</v>
      </c>
      <c r="V41" s="33">
        <f>V13/V$23*100</f>
        <v>6.7826379724993613</v>
      </c>
      <c r="W41" s="33">
        <f>W13/W$23*100</f>
        <v>7.0057444867628433</v>
      </c>
      <c r="X41" s="33">
        <f>X13/X$23*100</f>
        <v>5.8008419817718941</v>
      </c>
      <c r="Y41" s="84">
        <f>Y13/Y$23*100</f>
        <v>6.0910410847986176</v>
      </c>
      <c r="Z41" s="84">
        <f>Z13/Z$23*100</f>
        <v>5.4785310075118518</v>
      </c>
      <c r="AA41" s="84">
        <f>AA13/AA$23*100</f>
        <v>5.8719374184234709</v>
      </c>
      <c r="AB41" s="84">
        <f>AB13/AB$23*100</f>
        <v>6.361461001863403</v>
      </c>
      <c r="AC41" s="84">
        <f>AC13/AC$23*100</f>
        <v>6.5034527344932824</v>
      </c>
      <c r="AD41" s="84">
        <f>AD13/AD$23*100</f>
        <v>7.4194430456460303</v>
      </c>
      <c r="AE41" s="84">
        <f>AE13/AE$23*100</f>
        <v>17.027170501966758</v>
      </c>
      <c r="AF41" s="84">
        <f>AF13/AF$23*100</f>
        <v>11.468941552920956</v>
      </c>
    </row>
    <row r="42" spans="1:32" ht="18" customHeight="1" x14ac:dyDescent="0.15">
      <c r="A42" s="17" t="s">
        <v>70</v>
      </c>
      <c r="B42" s="33" t="e">
        <f>B14/B$23*100</f>
        <v>#DIV/0!</v>
      </c>
      <c r="C42" s="33" t="e">
        <f>C14/C$23*100</f>
        <v>#DIV/0!</v>
      </c>
      <c r="D42" s="33">
        <f>D14/D$23*100</f>
        <v>5.1903165958465491</v>
      </c>
      <c r="E42" s="33">
        <f>E14/E$23*100</f>
        <v>6.7521978090622712</v>
      </c>
      <c r="F42" s="33">
        <f>F14/F$23*100</f>
        <v>4.5592409778484413</v>
      </c>
      <c r="G42" s="33">
        <f>G14/G$23*100</f>
        <v>4.6394697237706675</v>
      </c>
      <c r="H42" s="33">
        <f>H14/H$23*100</f>
        <v>7.1547514084094281</v>
      </c>
      <c r="I42" s="33">
        <f>I14/I$23*100</f>
        <v>8.3549134008580985</v>
      </c>
      <c r="J42" s="33">
        <f>J14/J$23*100</f>
        <v>6.9002480732811771</v>
      </c>
      <c r="K42" s="33">
        <f>K14/K$23*100</f>
        <v>6.6306312390203086</v>
      </c>
      <c r="L42" s="33">
        <f>L14/L$23*100</f>
        <v>6.3893686894614596</v>
      </c>
      <c r="M42" s="33">
        <f>M14/M$23*100</f>
        <v>5.5565942314959145</v>
      </c>
      <c r="N42" s="33">
        <f>N14/N$23*100</f>
        <v>7.9460371309975981</v>
      </c>
      <c r="O42" s="33">
        <f>O14/O$23*100</f>
        <v>8.889953266404147</v>
      </c>
      <c r="P42" s="33">
        <f>P14/P$23*100</f>
        <v>10.454150477667707</v>
      </c>
      <c r="Q42" s="33">
        <f>Q14/Q$23*100</f>
        <v>11.031777247698283</v>
      </c>
      <c r="R42" s="33">
        <f>R14/R$23*100</f>
        <v>11.14242708148301</v>
      </c>
      <c r="S42" s="33">
        <f>S14/S$23*100</f>
        <v>11.147956393019735</v>
      </c>
      <c r="T42" s="33">
        <f>T14/T$23*100</f>
        <v>11.064193207435212</v>
      </c>
      <c r="U42" s="33">
        <f>U14/U$23*100</f>
        <v>11.753920895476606</v>
      </c>
      <c r="V42" s="33">
        <f>V14/V$23*100</f>
        <v>10.498087049360162</v>
      </c>
      <c r="W42" s="33">
        <f>W14/W$23*100</f>
        <v>11.050889066847343</v>
      </c>
      <c r="X42" s="33">
        <f>X14/X$23*100</f>
        <v>9.543933717020824</v>
      </c>
      <c r="Y42" s="84">
        <f>Y14/Y$23*100</f>
        <v>10.748689466021112</v>
      </c>
      <c r="Z42" s="84">
        <f>Z14/Z$23*100</f>
        <v>11.201652199612321</v>
      </c>
      <c r="AA42" s="84">
        <f>AA14/AA$23*100</f>
        <v>10.754414630073201</v>
      </c>
      <c r="AB42" s="84">
        <f>AB14/AB$23*100</f>
        <v>12.348872196675337</v>
      </c>
      <c r="AC42" s="84">
        <f>AC14/AC$23*100</f>
        <v>13.437056804723296</v>
      </c>
      <c r="AD42" s="84">
        <f>AD14/AD$23*100</f>
        <v>13.044037439160219</v>
      </c>
      <c r="AE42" s="84">
        <f>AE14/AE$23*100</f>
        <v>7.5343787580431103</v>
      </c>
      <c r="AF42" s="84">
        <f>AF14/AF$23*100</f>
        <v>7.4225773359402698</v>
      </c>
    </row>
    <row r="43" spans="1:32" ht="18" customHeight="1" x14ac:dyDescent="0.15">
      <c r="A43" s="17" t="s">
        <v>71</v>
      </c>
      <c r="B43" s="33" t="e">
        <f>B15/B$23*100</f>
        <v>#DIV/0!</v>
      </c>
      <c r="C43" s="33" t="e">
        <f>C15/C$23*100</f>
        <v>#DIV/0!</v>
      </c>
      <c r="D43" s="33">
        <f>D15/D$23*100</f>
        <v>5.3363207453069199</v>
      </c>
      <c r="E43" s="33">
        <f>E15/E$23*100</f>
        <v>3.5878889901301259</v>
      </c>
      <c r="F43" s="33">
        <f>F15/F$23*100</f>
        <v>4.1278399280914897</v>
      </c>
      <c r="G43" s="33">
        <f>G15/G$23*100</f>
        <v>0.43910599891617769</v>
      </c>
      <c r="H43" s="33">
        <f>H15/H$23*100</f>
        <v>2.3785938152880255</v>
      </c>
      <c r="I43" s="33">
        <f>I15/I$23*100</f>
        <v>0.94940772373311066</v>
      </c>
      <c r="J43" s="33">
        <f>J15/J$23*100</f>
        <v>9.8592127456608628E-2</v>
      </c>
      <c r="K43" s="33">
        <f>K15/K$23*100</f>
        <v>6.7604204737671814E-2</v>
      </c>
      <c r="L43" s="33">
        <f>L15/L$23*100</f>
        <v>5.0126918735361787</v>
      </c>
      <c r="M43" s="33">
        <f>M15/M$23*100</f>
        <v>3.130799509659786E-2</v>
      </c>
      <c r="N43" s="33">
        <f>N15/N$23*100</f>
        <v>2.5423345567107121</v>
      </c>
      <c r="O43" s="33">
        <f>O15/O$23*100</f>
        <v>3.6446896859721538</v>
      </c>
      <c r="P43" s="33">
        <f>P15/P$23*100</f>
        <v>1.9532917589474768</v>
      </c>
      <c r="Q43" s="33">
        <f>Q15/Q$23*100</f>
        <v>2.7142516559952075</v>
      </c>
      <c r="R43" s="33">
        <f>R15/R$23*100</f>
        <v>2.7197690724795009</v>
      </c>
      <c r="S43" s="33">
        <f>S15/S$23*100</f>
        <v>0.50456188717409456</v>
      </c>
      <c r="T43" s="33">
        <f>T15/T$23*100</f>
        <v>1.5075244833788519</v>
      </c>
      <c r="U43" s="33">
        <f>U15/U$23*100</f>
        <v>3.9308289623636505</v>
      </c>
      <c r="V43" s="33">
        <f>V15/V$23*100</f>
        <v>1.1561653272228187</v>
      </c>
      <c r="W43" s="33">
        <f>W15/W$23*100</f>
        <v>4.7229593192449899</v>
      </c>
      <c r="X43" s="33">
        <f>X15/X$23*100</f>
        <v>12.053582919989724</v>
      </c>
      <c r="Y43" s="84">
        <f>Y15/Y$23*100</f>
        <v>10.793379920846554</v>
      </c>
      <c r="Z43" s="84">
        <f>Z15/Z$23*100</f>
        <v>2.5235449646044072</v>
      </c>
      <c r="AA43" s="84">
        <f>AA15/AA$23*100</f>
        <v>10.195927176751022</v>
      </c>
      <c r="AB43" s="84">
        <f>AB15/AB$23*100</f>
        <v>1.2269385575263414</v>
      </c>
      <c r="AC43" s="84">
        <f>AC15/AC$23*100</f>
        <v>2.0295495911916053</v>
      </c>
      <c r="AD43" s="84">
        <f>AD15/AD$23*100</f>
        <v>7.9449354073162102</v>
      </c>
      <c r="AE43" s="84">
        <f>AE15/AE$23*100</f>
        <v>4.8007129202420479E-2</v>
      </c>
      <c r="AF43" s="84">
        <f>AF15/AF$23*100</f>
        <v>2.3754392256926971</v>
      </c>
    </row>
    <row r="44" spans="1:32" ht="18" customHeight="1" x14ac:dyDescent="0.15">
      <c r="A44" s="17" t="s">
        <v>72</v>
      </c>
      <c r="B44" s="33" t="e">
        <f>B16/B$23*100</f>
        <v>#DIV/0!</v>
      </c>
      <c r="C44" s="33" t="e">
        <f>C16/C$23*100</f>
        <v>#DIV/0!</v>
      </c>
      <c r="D44" s="33">
        <f>D16/D$23*100</f>
        <v>2.8116864414387455</v>
      </c>
      <c r="E44" s="33">
        <f>E16/E$23*100</f>
        <v>2.6274042824622086</v>
      </c>
      <c r="F44" s="33">
        <f>F16/F$23*100</f>
        <v>2.4551464074274545</v>
      </c>
      <c r="G44" s="33">
        <f>G16/G$23*100</f>
        <v>6.07836480084939</v>
      </c>
      <c r="H44" s="33">
        <f>H16/H$23*100</f>
        <v>3.4164083243472851</v>
      </c>
      <c r="I44" s="33">
        <f>I16/I$23*100</f>
        <v>2.2613059063921837</v>
      </c>
      <c r="J44" s="33">
        <f>J16/J$23*100</f>
        <v>3.0292633344749564</v>
      </c>
      <c r="K44" s="33">
        <f>K16/K$23*100</f>
        <v>3.8739908480560326</v>
      </c>
      <c r="L44" s="33">
        <f>L16/L$23*100</f>
        <v>3.9138905117808833</v>
      </c>
      <c r="M44" s="33">
        <f>M16/M$23*100</f>
        <v>4.9232960108655748</v>
      </c>
      <c r="N44" s="33">
        <f>N16/N$23*100</f>
        <v>4.6443193259869942</v>
      </c>
      <c r="O44" s="33">
        <f>O16/O$23*100</f>
        <v>5.1513227953858278</v>
      </c>
      <c r="P44" s="33">
        <f>P16/P$23*100</f>
        <v>5.2738172344621734</v>
      </c>
      <c r="Q44" s="33">
        <f>Q16/Q$23*100</f>
        <v>4.0030021064214907</v>
      </c>
      <c r="R44" s="33">
        <f>R16/R$23*100</f>
        <v>4.0288245045722064</v>
      </c>
      <c r="S44" s="33">
        <f>S16/S$23*100</f>
        <v>3.3675292909001362</v>
      </c>
      <c r="T44" s="33">
        <f>T16/T$23*100</f>
        <v>2.7068007766866842</v>
      </c>
      <c r="U44" s="33">
        <f>U16/U$23*100</f>
        <v>2.5113904756511625</v>
      </c>
      <c r="V44" s="33">
        <f>V16/V$23*100</f>
        <v>2.3490114621986669</v>
      </c>
      <c r="W44" s="33">
        <f>W16/W$23*100</f>
        <v>2.403340860549867</v>
      </c>
      <c r="X44" s="33">
        <f>X16/X$23*100</f>
        <v>2.4498042887579308</v>
      </c>
      <c r="Y44" s="84">
        <f>Y16/Y$23*100</f>
        <v>2.4735478297271256</v>
      </c>
      <c r="Z44" s="84">
        <f>Z16/Z$23*100</f>
        <v>2.1443861392385251</v>
      </c>
      <c r="AA44" s="84">
        <f>AA16/AA$23*100</f>
        <v>2.1926670152114336</v>
      </c>
      <c r="AB44" s="84">
        <f>AB16/AB$23*100</f>
        <v>2.3126747652696373</v>
      </c>
      <c r="AC44" s="84">
        <f>AC16/AC$23*100</f>
        <v>2.3675317098536834</v>
      </c>
      <c r="AD44" s="84">
        <f>AD16/AD$23*100</f>
        <v>2.176941649338846</v>
      </c>
      <c r="AE44" s="84">
        <f>AE16/AE$23*100</f>
        <v>3.4100297529213917</v>
      </c>
      <c r="AF44" s="84">
        <f>AF16/AF$23*100</f>
        <v>3.2466403156895183</v>
      </c>
    </row>
    <row r="45" spans="1:32" ht="18" customHeight="1" x14ac:dyDescent="0.15">
      <c r="A45" s="17" t="s">
        <v>80</v>
      </c>
      <c r="B45" s="33" t="e">
        <f>B17/B$23*100</f>
        <v>#DIV/0!</v>
      </c>
      <c r="C45" s="33" t="e">
        <f>C17/C$23*100</f>
        <v>#DIV/0!</v>
      </c>
      <c r="D45" s="33">
        <f>D17/D$23*100</f>
        <v>0</v>
      </c>
      <c r="E45" s="33">
        <f>E17/E$23*100</f>
        <v>0</v>
      </c>
      <c r="F45" s="33">
        <f>F17/F$23*100</f>
        <v>0</v>
      </c>
      <c r="G45" s="33">
        <f>G17/G$23*100</f>
        <v>0</v>
      </c>
      <c r="H45" s="33">
        <f>H17/H$23*100</f>
        <v>0</v>
      </c>
      <c r="I45" s="33">
        <f>I17/I$23*100</f>
        <v>0</v>
      </c>
      <c r="J45" s="33">
        <f>J17/J$23*100</f>
        <v>0</v>
      </c>
      <c r="K45" s="33">
        <f>K17/K$23*100</f>
        <v>0</v>
      </c>
      <c r="L45" s="33">
        <f>L17/L$23*100</f>
        <v>0</v>
      </c>
      <c r="M45" s="33">
        <f>M17/M$23*100</f>
        <v>0</v>
      </c>
      <c r="N45" s="33">
        <f>N17/N$23*100</f>
        <v>0</v>
      </c>
      <c r="O45" s="33">
        <f>O17/O$23*100</f>
        <v>0</v>
      </c>
      <c r="P45" s="33">
        <f>P17/P$23*100</f>
        <v>0</v>
      </c>
      <c r="Q45" s="33">
        <f>Q17/Q$23*100</f>
        <v>0</v>
      </c>
      <c r="R45" s="33">
        <f>R17/R$23*100</f>
        <v>0</v>
      </c>
      <c r="S45" s="33">
        <f>S17/S$23*100</f>
        <v>0</v>
      </c>
      <c r="T45" s="33">
        <f>T17/T$23*100</f>
        <v>0</v>
      </c>
      <c r="U45" s="33">
        <f>U17/U$23*100</f>
        <v>0</v>
      </c>
      <c r="V45" s="33">
        <f>V17/V$23*100</f>
        <v>0</v>
      </c>
      <c r="W45" s="33">
        <f>W17/W$23*100</f>
        <v>0</v>
      </c>
      <c r="X45" s="33">
        <f>X17/X$23*100</f>
        <v>0</v>
      </c>
      <c r="Y45" s="84">
        <f>Y17/Y$23*100</f>
        <v>0</v>
      </c>
      <c r="Z45" s="84">
        <f>Z17/Z$23*100</f>
        <v>0</v>
      </c>
      <c r="AA45" s="84">
        <f>AA17/AA$23*100</f>
        <v>0</v>
      </c>
      <c r="AB45" s="84">
        <f>AB17/AB$23*100</f>
        <v>0</v>
      </c>
      <c r="AC45" s="84">
        <f>AC17/AC$23*100</f>
        <v>0</v>
      </c>
      <c r="AD45" s="84">
        <f>AD17/AD$23*100</f>
        <v>0</v>
      </c>
      <c r="AE45" s="84">
        <f>AE17/AE$23*100</f>
        <v>0</v>
      </c>
      <c r="AF45" s="84">
        <f>AF17/AF$23*100</f>
        <v>0</v>
      </c>
    </row>
    <row r="46" spans="1:32" ht="18" customHeight="1" x14ac:dyDescent="0.15">
      <c r="A46" s="17" t="s">
        <v>73</v>
      </c>
      <c r="B46" s="33" t="e">
        <f>B18/B$23*100</f>
        <v>#DIV/0!</v>
      </c>
      <c r="C46" s="33" t="e">
        <f>C18/C$23*100</f>
        <v>#DIV/0!</v>
      </c>
      <c r="D46" s="33">
        <f>D18/D$23*100</f>
        <v>30.286400667305045</v>
      </c>
      <c r="E46" s="33">
        <f>E18/E$23*100</f>
        <v>32.247105792850135</v>
      </c>
      <c r="F46" s="33">
        <f>F18/F$23*100</f>
        <v>43.199142153658975</v>
      </c>
      <c r="G46" s="33">
        <f>G18/G$23*100</f>
        <v>31.613171866073998</v>
      </c>
      <c r="H46" s="33">
        <f>H18/H$23*100</f>
        <v>31.477936547050867</v>
      </c>
      <c r="I46" s="33">
        <f>I18/I$23*100</f>
        <v>46.080736240852609</v>
      </c>
      <c r="J46" s="33">
        <f>J18/J$23*100</f>
        <v>21.18500483096523</v>
      </c>
      <c r="K46" s="33">
        <f>K18/K$23*100</f>
        <v>24.864705613233291</v>
      </c>
      <c r="L46" s="33">
        <f>L18/L$23*100</f>
        <v>23.627782982137486</v>
      </c>
      <c r="M46" s="33">
        <f>M18/M$23*100</f>
        <v>22.100869473566963</v>
      </c>
      <c r="N46" s="33">
        <f>N18/N$23*100</f>
        <v>18.581845176901417</v>
      </c>
      <c r="O46" s="33">
        <f>O18/O$23*100</f>
        <v>14.309657060081262</v>
      </c>
      <c r="P46" s="33">
        <f>P18/P$23*100</f>
        <v>17.326027240173865</v>
      </c>
      <c r="Q46" s="33">
        <f>Q18/Q$23*100</f>
        <v>13.67318264970149</v>
      </c>
      <c r="R46" s="33">
        <f>R18/R$23*100</f>
        <v>12.759576571667566</v>
      </c>
      <c r="S46" s="33">
        <f>S18/S$23*100</f>
        <v>21.256013947038785</v>
      </c>
      <c r="T46" s="33">
        <f>T18/T$23*100</f>
        <v>17.803597871263918</v>
      </c>
      <c r="U46" s="33">
        <f>U18/U$23*100</f>
        <v>10.25072023670482</v>
      </c>
      <c r="V46" s="33">
        <f>V18/V$23*100</f>
        <v>11.515248506381209</v>
      </c>
      <c r="W46" s="33">
        <f>W18/W$23*100</f>
        <v>8.4586106578446358</v>
      </c>
      <c r="X46" s="33">
        <f>X18/X$23*100</f>
        <v>4.3489569004659652</v>
      </c>
      <c r="Y46" s="84">
        <f>Y18/Y$23*100</f>
        <v>5.2105633420220174</v>
      </c>
      <c r="Z46" s="84">
        <f>Z18/Z$23*100</f>
        <v>11.527638413219741</v>
      </c>
      <c r="AA46" s="84">
        <f>AA18/AA$23*100</f>
        <v>14.359336679795579</v>
      </c>
      <c r="AB46" s="84">
        <f>AB18/AB$23*100</f>
        <v>14.682730945359641</v>
      </c>
      <c r="AC46" s="84">
        <f>AC18/AC$23*100</f>
        <v>7.8515788837540974</v>
      </c>
      <c r="AD46" s="84">
        <f>AD18/AD$23*100</f>
        <v>12.519098448291031</v>
      </c>
      <c r="AE46" s="84">
        <f>AE18/AE$23*100</f>
        <v>11.025263631964508</v>
      </c>
      <c r="AF46" s="84">
        <f>AF18/AF$23*100</f>
        <v>15.075243145999687</v>
      </c>
    </row>
    <row r="47" spans="1:32" ht="18" customHeight="1" x14ac:dyDescent="0.15">
      <c r="A47" s="17" t="s">
        <v>74</v>
      </c>
      <c r="B47" s="33" t="e">
        <f>B19/B$23*100</f>
        <v>#DIV/0!</v>
      </c>
      <c r="C47" s="33" t="e">
        <f>C19/C$23*100</f>
        <v>#DIV/0!</v>
      </c>
      <c r="D47" s="33">
        <f>D19/D$23*100</f>
        <v>6.0500079797314825</v>
      </c>
      <c r="E47" s="33">
        <f>E19/E$23*100</f>
        <v>12.841547045333538</v>
      </c>
      <c r="F47" s="33">
        <f>F19/F$23*100</f>
        <v>23.381882338017736</v>
      </c>
      <c r="G47" s="33">
        <f>G19/G$23*100</f>
        <v>14.250195231992354</v>
      </c>
      <c r="H47" s="33">
        <f>H19/H$23*100</f>
        <v>12.655435524500557</v>
      </c>
      <c r="I47" s="33">
        <f>I19/I$23*100</f>
        <v>21.355916776506778</v>
      </c>
      <c r="J47" s="33">
        <f>J19/J$23*100</f>
        <v>3.1735612331735679</v>
      </c>
      <c r="K47" s="33">
        <f>K19/K$23*100</f>
        <v>7.33103872969542</v>
      </c>
      <c r="L47" s="33">
        <f>L19/L$23*100</f>
        <v>2.3235371231369677</v>
      </c>
      <c r="M47" s="33">
        <f>M19/M$23*100</f>
        <v>3.638183058350366</v>
      </c>
      <c r="N47" s="33">
        <f>N19/N$23*100</f>
        <v>6.2267170902125288</v>
      </c>
      <c r="O47" s="33">
        <f>O19/O$23*100</f>
        <v>7.7950718151677298</v>
      </c>
      <c r="P47" s="33">
        <f>P19/P$23*100</f>
        <v>4.9658298498880837</v>
      </c>
      <c r="Q47" s="33">
        <f>Q19/Q$23*100</f>
        <v>3.1509807999663701</v>
      </c>
      <c r="R47" s="33">
        <f>R19/R$23*100</f>
        <v>5.7414639653081352</v>
      </c>
      <c r="S47" s="33">
        <f>S19/S$23*100</f>
        <v>8.8821246923034014</v>
      </c>
      <c r="T47" s="33">
        <f>T19/T$23*100</f>
        <v>6.2546801200526625</v>
      </c>
      <c r="U47" s="33">
        <f>U19/U$23*100</f>
        <v>1.9100960551556208</v>
      </c>
      <c r="V47" s="33">
        <f>V19/V$23*100</f>
        <v>2.9832173121894465</v>
      </c>
      <c r="W47" s="33">
        <f>W19/W$23*100</f>
        <v>1.4290107082492876</v>
      </c>
      <c r="X47" s="33">
        <f>X19/X$23*100</f>
        <v>0.50180161516198751</v>
      </c>
      <c r="Y47" s="84">
        <f>Y19/Y$23*100</f>
        <v>0.38547785431594839</v>
      </c>
      <c r="Z47" s="84">
        <f>Z19/Z$23*100</f>
        <v>2.1494889483971962</v>
      </c>
      <c r="AA47" s="84">
        <f>AA19/AA$23*100</f>
        <v>4.2998786384028902</v>
      </c>
      <c r="AB47" s="84">
        <f>AB19/AB$23*100</f>
        <v>6.8997022415808189</v>
      </c>
      <c r="AC47" s="84">
        <f>AC19/AC$23*100</f>
        <v>2.5087700422642274</v>
      </c>
      <c r="AD47" s="84">
        <f>AD19/AD$23*100</f>
        <v>9.8389805459632651</v>
      </c>
      <c r="AE47" s="84">
        <f>AE19/AE$23*100</f>
        <v>5.6423900076178981</v>
      </c>
      <c r="AF47" s="84">
        <f>AF19/AF$23*100</f>
        <v>9.1942977522405744</v>
      </c>
    </row>
    <row r="48" spans="1:32" ht="18" customHeight="1" x14ac:dyDescent="0.15">
      <c r="A48" s="17" t="s">
        <v>75</v>
      </c>
      <c r="B48" s="33" t="e">
        <f>B20/B$23*100</f>
        <v>#DIV/0!</v>
      </c>
      <c r="C48" s="33" t="e">
        <f>C20/C$23*100</f>
        <v>#DIV/0!</v>
      </c>
      <c r="D48" s="33">
        <f>D20/D$23*100</f>
        <v>24.236392687573563</v>
      </c>
      <c r="E48" s="33">
        <f>E20/E$23*100</f>
        <v>19.405558747516601</v>
      </c>
      <c r="F48" s="33">
        <f>F20/F$23*100</f>
        <v>19.81725981564124</v>
      </c>
      <c r="G48" s="33">
        <f>G20/G$23*100</f>
        <v>17.362976634081644</v>
      </c>
      <c r="H48" s="33">
        <f>H20/H$23*100</f>
        <v>18.743722108325418</v>
      </c>
      <c r="I48" s="33">
        <f>I20/I$23*100</f>
        <v>24.663711563632983</v>
      </c>
      <c r="J48" s="33">
        <f>J20/J$23*100</f>
        <v>17.717076374588817</v>
      </c>
      <c r="K48" s="33">
        <f>K20/K$23*100</f>
        <v>17.443083293653512</v>
      </c>
      <c r="L48" s="33">
        <f>L20/L$23*100</f>
        <v>21.058505180685174</v>
      </c>
      <c r="M48" s="33">
        <f>M20/M$23*100</f>
        <v>18.415688491437312</v>
      </c>
      <c r="N48" s="33">
        <f>N20/N$23*100</f>
        <v>12.332391242761032</v>
      </c>
      <c r="O48" s="33">
        <f>O20/O$23*100</f>
        <v>6.49175209745224</v>
      </c>
      <c r="P48" s="33">
        <f>P20/P$23*100</f>
        <v>12.337124056967088</v>
      </c>
      <c r="Q48" s="33">
        <f>Q20/Q$23*100</f>
        <v>10.52220184973512</v>
      </c>
      <c r="R48" s="33">
        <f>R20/R$23*100</f>
        <v>7.0181126063594297</v>
      </c>
      <c r="S48" s="33">
        <f>S20/S$23*100</f>
        <v>12.373889254735381</v>
      </c>
      <c r="T48" s="33">
        <f>T20/T$23*100</f>
        <v>11.548917751211254</v>
      </c>
      <c r="U48" s="33">
        <f>U20/U$23*100</f>
        <v>8.3406241815491988</v>
      </c>
      <c r="V48" s="33">
        <f>V20/V$23*100</f>
        <v>8.532031194191763</v>
      </c>
      <c r="W48" s="33">
        <f>W20/W$23*100</f>
        <v>7.0295999495953474</v>
      </c>
      <c r="X48" s="33">
        <f>X20/X$23*100</f>
        <v>3.8471552853039777</v>
      </c>
      <c r="Y48" s="84">
        <f>Y20/Y$23*100</f>
        <v>4.8250854877060689</v>
      </c>
      <c r="Z48" s="84">
        <f>Z20/Z$23*100</f>
        <v>9.3781494648225454</v>
      </c>
      <c r="AA48" s="84">
        <f>AA20/AA$23*100</f>
        <v>10.05945804139269</v>
      </c>
      <c r="AB48" s="84">
        <f>AB20/AB$23*100</f>
        <v>7.7830287037788199</v>
      </c>
      <c r="AC48" s="84">
        <f>AC20/AC$23*100</f>
        <v>5.3428088414898696</v>
      </c>
      <c r="AD48" s="84">
        <f>AD20/AD$23*100</f>
        <v>2.6801179023277637</v>
      </c>
      <c r="AE48" s="84">
        <f>AE20/AE$23*100</f>
        <v>5.38287362434661</v>
      </c>
      <c r="AF48" s="84">
        <f>AF20/AF$23*100</f>
        <v>5.8809453937591138</v>
      </c>
    </row>
    <row r="49" spans="1:32" ht="18" customHeight="1" x14ac:dyDescent="0.15">
      <c r="A49" s="17" t="s">
        <v>76</v>
      </c>
      <c r="B49" s="33" t="e">
        <f>B21/B$23*100</f>
        <v>#DIV/0!</v>
      </c>
      <c r="C49" s="33" t="e">
        <f>C21/C$23*100</f>
        <v>#DIV/0!</v>
      </c>
      <c r="D49" s="33">
        <f>D21/D$23*100</f>
        <v>0</v>
      </c>
      <c r="E49" s="33">
        <f>E21/E$23*100</f>
        <v>0</v>
      </c>
      <c r="F49" s="33">
        <f>F21/F$23*100</f>
        <v>0</v>
      </c>
      <c r="G49" s="33">
        <f>G21/G$23*100</f>
        <v>0</v>
      </c>
      <c r="H49" s="33">
        <f>H21/H$23*100</f>
        <v>0</v>
      </c>
      <c r="I49" s="33">
        <f>I21/I$23*100</f>
        <v>0.23857006869090874</v>
      </c>
      <c r="J49" s="33">
        <f>J21/J$23*100</f>
        <v>0.10573595175529153</v>
      </c>
      <c r="K49" s="33">
        <f>K21/K$23*100</f>
        <v>0.10397520435760008</v>
      </c>
      <c r="L49" s="33">
        <f>L21/L$23*100</f>
        <v>0.30896027190684611</v>
      </c>
      <c r="M49" s="33">
        <f>M21/M$23*100</f>
        <v>5.0303588142965191E-4</v>
      </c>
      <c r="N49" s="33">
        <f>N21/N$23*100</f>
        <v>5.5019517120011914E-2</v>
      </c>
      <c r="O49" s="33">
        <f>O21/O$23*100</f>
        <v>7.0329754805628253E-2</v>
      </c>
      <c r="P49" s="33">
        <f>P21/P$23*100</f>
        <v>0</v>
      </c>
      <c r="Q49" s="33">
        <f>Q21/Q$23*100</f>
        <v>0</v>
      </c>
      <c r="R49" s="33">
        <f>R21/R$23*100</f>
        <v>0</v>
      </c>
      <c r="S49" s="33">
        <f>S21/S$23*100</f>
        <v>0</v>
      </c>
      <c r="T49" s="33">
        <f>T21/T$23*100</f>
        <v>0</v>
      </c>
      <c r="U49" s="33">
        <f>U21/U$23*100</f>
        <v>0.26158572409448377</v>
      </c>
      <c r="V49" s="33">
        <f>V21/V$23*100</f>
        <v>0</v>
      </c>
      <c r="W49" s="33">
        <f>W21/W$23*100</f>
        <v>3.089796071176483E-2</v>
      </c>
      <c r="X49" s="33">
        <f>X21/X$23*100</f>
        <v>7.5155987673134232</v>
      </c>
      <c r="Y49" s="84">
        <f>Y21/Y$23*100</f>
        <v>4.948707376358632</v>
      </c>
      <c r="Z49" s="84">
        <f>Z21/Z$23*100</f>
        <v>13.008372149308004</v>
      </c>
      <c r="AA49" s="84">
        <f>AA21/AA$23*100</f>
        <v>0</v>
      </c>
      <c r="AB49" s="84">
        <f>AB21/AB$23*100</f>
        <v>0.14350540772528625</v>
      </c>
      <c r="AC49" s="84">
        <f>AC21/AC$23*100</f>
        <v>6.196303438735988E-2</v>
      </c>
      <c r="AD49" s="84">
        <f>AD21/AD$23*100</f>
        <v>0</v>
      </c>
      <c r="AE49" s="84">
        <f>AE21/AE$23*100</f>
        <v>1.8110473890733475E-2</v>
      </c>
      <c r="AF49" s="84">
        <f>AF21/AF$23*100</f>
        <v>5.9923341764191305E-2</v>
      </c>
    </row>
    <row r="50" spans="1:32" ht="18" customHeight="1" x14ac:dyDescent="0.15">
      <c r="A50" s="17" t="s">
        <v>77</v>
      </c>
      <c r="B50" s="33" t="e">
        <f>B22/B$23*100</f>
        <v>#DIV/0!</v>
      </c>
      <c r="C50" s="33" t="e">
        <f>C22/C$23*100</f>
        <v>#DIV/0!</v>
      </c>
      <c r="D50" s="33">
        <f>D22/D$23*100</f>
        <v>0</v>
      </c>
      <c r="E50" s="33">
        <f>E22/E$23*100</f>
        <v>0</v>
      </c>
      <c r="F50" s="33">
        <f>F22/F$23*100</f>
        <v>0</v>
      </c>
      <c r="G50" s="33">
        <f>G22/G$23*100</f>
        <v>0</v>
      </c>
      <c r="H50" s="33">
        <f>H22/H$23*100</f>
        <v>0</v>
      </c>
      <c r="I50" s="33">
        <f>I22/I$23*100</f>
        <v>0</v>
      </c>
      <c r="J50" s="33">
        <f>J22/J$23*100</f>
        <v>0</v>
      </c>
      <c r="K50" s="33">
        <f>K22/K$23*100</f>
        <v>0</v>
      </c>
      <c r="L50" s="33">
        <f>L22/L$23*100</f>
        <v>0</v>
      </c>
      <c r="M50" s="33">
        <f>M22/M$23*100</f>
        <v>0</v>
      </c>
      <c r="N50" s="33">
        <f>N22/N$23*100</f>
        <v>0</v>
      </c>
      <c r="O50" s="33">
        <f>O22/O$23*100</f>
        <v>0</v>
      </c>
      <c r="P50" s="33">
        <f>P22/P$23*100</f>
        <v>0</v>
      </c>
      <c r="Q50" s="33">
        <f>Q22/Q$23*100</f>
        <v>0</v>
      </c>
      <c r="R50" s="33">
        <f>R22/R$23*100</f>
        <v>0</v>
      </c>
      <c r="S50" s="33">
        <f>S22/S$23*100</f>
        <v>0</v>
      </c>
      <c r="T50" s="33">
        <f>T22/T$23*100</f>
        <v>0</v>
      </c>
      <c r="U50" s="33">
        <f>U22/U$23*100</f>
        <v>0</v>
      </c>
      <c r="V50" s="33">
        <f>V22/V$23*100</f>
        <v>0</v>
      </c>
      <c r="W50" s="33">
        <f>W22/W$23*100</f>
        <v>0</v>
      </c>
      <c r="X50" s="33">
        <f>X22/X$23*100</f>
        <v>0</v>
      </c>
      <c r="Y50" s="84">
        <f>Y22/Y$23*100</f>
        <v>0</v>
      </c>
      <c r="Z50" s="84">
        <f>Z22/Z$23*100</f>
        <v>0</v>
      </c>
      <c r="AA50" s="84">
        <f>AA22/AA$23*100</f>
        <v>0</v>
      </c>
      <c r="AB50" s="84">
        <f>AB22/AB$23*100</f>
        <v>0</v>
      </c>
      <c r="AC50" s="84">
        <f>AC22/AC$23*100</f>
        <v>0</v>
      </c>
      <c r="AD50" s="84">
        <f>AD22/AD$23*100</f>
        <v>0</v>
      </c>
      <c r="AE50" s="84">
        <f>AE22/AE$23*100</f>
        <v>0</v>
      </c>
      <c r="AF50" s="84">
        <f>AF22/AF$23*100</f>
        <v>0</v>
      </c>
    </row>
    <row r="51" spans="1:32" ht="18" customHeight="1" x14ac:dyDescent="0.15">
      <c r="A51" s="17" t="s">
        <v>59</v>
      </c>
      <c r="B51" s="33" t="e">
        <f t="shared" ref="B51:L51" si="21">SUM(B32:B50)-B33-B36-B37-B41-B47-B48</f>
        <v>#DIV/0!</v>
      </c>
      <c r="C51" s="24" t="e">
        <f t="shared" si="21"/>
        <v>#DIV/0!</v>
      </c>
      <c r="D51" s="24">
        <f t="shared" si="21"/>
        <v>100</v>
      </c>
      <c r="E51" s="24">
        <f t="shared" si="21"/>
        <v>99.999999999999972</v>
      </c>
      <c r="F51" s="24">
        <f t="shared" si="21"/>
        <v>100.00000000000004</v>
      </c>
      <c r="G51" s="24">
        <f t="shared" si="21"/>
        <v>100</v>
      </c>
      <c r="H51" s="24">
        <f t="shared" si="21"/>
        <v>99.999999999999986</v>
      </c>
      <c r="I51" s="24">
        <f t="shared" si="21"/>
        <v>99.999999999999986</v>
      </c>
      <c r="J51" s="25">
        <f t="shared" si="21"/>
        <v>100.00000000000003</v>
      </c>
      <c r="K51" s="34">
        <f t="shared" si="21"/>
        <v>100.00000000000001</v>
      </c>
      <c r="L51" s="35">
        <f t="shared" si="21"/>
        <v>100.00000000000001</v>
      </c>
      <c r="M51" s="35">
        <f t="shared" ref="M51:U51" si="22">SUM(M32:M50)-M33-M36-M37-M41-M47-M48</f>
        <v>99.999999999999986</v>
      </c>
      <c r="N51" s="35">
        <f t="shared" si="22"/>
        <v>99.999999999999972</v>
      </c>
      <c r="O51" s="35">
        <f t="shared" si="22"/>
        <v>99.999999999999972</v>
      </c>
      <c r="P51" s="35">
        <f t="shared" si="22"/>
        <v>100.00000000000003</v>
      </c>
      <c r="Q51" s="35">
        <f t="shared" si="22"/>
        <v>99.999999999999986</v>
      </c>
      <c r="R51" s="35">
        <f t="shared" si="22"/>
        <v>100.00000000000001</v>
      </c>
      <c r="S51" s="35">
        <f t="shared" si="22"/>
        <v>100</v>
      </c>
      <c r="T51" s="35">
        <f t="shared" si="22"/>
        <v>100</v>
      </c>
      <c r="U51" s="35">
        <f t="shared" si="22"/>
        <v>100.00000000000001</v>
      </c>
      <c r="V51" s="35">
        <f>SUM(V32:V50)-V33-V36-V37-V41-V47-V48</f>
        <v>100.00000000000001</v>
      </c>
      <c r="W51" s="35">
        <f>SUM(W32:W50)-W33-W36-W37-W41-W47-W48</f>
        <v>99.999999999999972</v>
      </c>
      <c r="X51" s="35">
        <f>SUM(X32:X50)-X33-X36-X37-X41-X47-X48</f>
        <v>100</v>
      </c>
      <c r="Y51" s="24">
        <f t="shared" ref="Y51:AB51" si="23">SUM(Y32:Y50)-Y33-Y36-Y37-Y41-Y47-Y48</f>
        <v>100</v>
      </c>
      <c r="Z51" s="24">
        <f t="shared" si="23"/>
        <v>100</v>
      </c>
      <c r="AA51" s="24">
        <f t="shared" si="23"/>
        <v>99.999999999999972</v>
      </c>
      <c r="AB51" s="24">
        <f t="shared" si="23"/>
        <v>100</v>
      </c>
      <c r="AC51" s="24">
        <f t="shared" ref="AC51" si="24">SUM(AC32:AC50)-AC33-AC36-AC37-AC41-AC47-AC48</f>
        <v>100.00000000000001</v>
      </c>
      <c r="AD51" s="24">
        <f t="shared" ref="AD51" si="25">SUM(AD32:AD50)-AD33-AD36-AD37-AD41-AD47-AD48</f>
        <v>100</v>
      </c>
      <c r="AE51" s="24">
        <f t="shared" ref="AE51:AF51" si="26">SUM(AE32:AE50)-AE33-AE36-AE37-AE41-AE47-AE48</f>
        <v>100</v>
      </c>
      <c r="AF51" s="24">
        <f t="shared" si="26"/>
        <v>100.00000000000001</v>
      </c>
    </row>
    <row r="52" spans="1:32" ht="18" customHeight="1" x14ac:dyDescent="0.15">
      <c r="A52" s="17" t="s">
        <v>78</v>
      </c>
      <c r="B52" s="33" t="e">
        <f t="shared" ref="B52:G52" si="27">SUM(B32:B35)-B33</f>
        <v>#DIV/0!</v>
      </c>
      <c r="C52" s="24" t="e">
        <f t="shared" si="27"/>
        <v>#DIV/0!</v>
      </c>
      <c r="D52" s="24">
        <f t="shared" si="27"/>
        <v>29.769572785125781</v>
      </c>
      <c r="E52" s="24">
        <f t="shared" si="27"/>
        <v>29.338306709664323</v>
      </c>
      <c r="F52" s="24">
        <f t="shared" si="27"/>
        <v>25.141040204613727</v>
      </c>
      <c r="G52" s="24">
        <f t="shared" si="27"/>
        <v>31.610110773800798</v>
      </c>
      <c r="H52" s="24">
        <f t="shared" ref="H52:M52" si="28">SUM(H32:H35)-H33</f>
        <v>30.100515592237819</v>
      </c>
      <c r="I52" s="24">
        <f t="shared" si="28"/>
        <v>23.17796944395911</v>
      </c>
      <c r="J52" s="25">
        <f t="shared" si="28"/>
        <v>37.230928715539164</v>
      </c>
      <c r="K52" s="34">
        <f t="shared" si="28"/>
        <v>31.559970932380473</v>
      </c>
      <c r="L52" s="35">
        <f t="shared" si="28"/>
        <v>33.430000150426693</v>
      </c>
      <c r="M52" s="35">
        <f t="shared" si="28"/>
        <v>35.727931845824287</v>
      </c>
      <c r="N52" s="35">
        <f t="shared" ref="N52:S52" si="29">SUM(N32:N35)-N33</f>
        <v>34.666351054364178</v>
      </c>
      <c r="O52" s="35">
        <f t="shared" si="29"/>
        <v>36.228872331933559</v>
      </c>
      <c r="P52" s="35">
        <f t="shared" si="29"/>
        <v>35.311944877390552</v>
      </c>
      <c r="Q52" s="35">
        <f t="shared" si="29"/>
        <v>36.042672831598807</v>
      </c>
      <c r="R52" s="35">
        <f t="shared" si="29"/>
        <v>37.568558373365079</v>
      </c>
      <c r="S52" s="35">
        <f t="shared" si="29"/>
        <v>34.791421377763008</v>
      </c>
      <c r="T52" s="35">
        <f>SUM(T32:T35)-T33</f>
        <v>35.92715251085427</v>
      </c>
      <c r="U52" s="35">
        <f>SUM(U32:U35)-U33</f>
        <v>39.455262741878023</v>
      </c>
      <c r="V52" s="35">
        <f>SUM(V32:V35)-V33</f>
        <v>37.382915182830899</v>
      </c>
      <c r="W52" s="35">
        <f>SUM(W32:W35)-W33</f>
        <v>41.884725381390638</v>
      </c>
      <c r="X52" s="35">
        <f>SUM(X32:X35)-X33</f>
        <v>36.134816601748554</v>
      </c>
      <c r="Y52" s="24">
        <f t="shared" ref="Y52:AB52" si="30">SUM(Y32:Y35)-Y33</f>
        <v>36.445327413884954</v>
      </c>
      <c r="Z52" s="24">
        <f t="shared" si="30"/>
        <v>32.083409963230096</v>
      </c>
      <c r="AA52" s="24">
        <f t="shared" si="30"/>
        <v>34.101960058106513</v>
      </c>
      <c r="AB52" s="24">
        <f t="shared" si="30"/>
        <v>34.987879898225586</v>
      </c>
      <c r="AC52" s="24">
        <f t="shared" ref="AC52" si="31">SUM(AC32:AC35)-AC33</f>
        <v>36.063102032640309</v>
      </c>
      <c r="AD52" s="24">
        <f t="shared" ref="AD52" si="32">SUM(AD32:AD35)-AD33</f>
        <v>32.258617271389639</v>
      </c>
      <c r="AE52" s="24">
        <f t="shared" ref="AE52:AF52" si="33">SUM(AE32:AE35)-AE33</f>
        <v>32.618333740579438</v>
      </c>
      <c r="AF52" s="24">
        <f t="shared" si="33"/>
        <v>32.782777140093707</v>
      </c>
    </row>
    <row r="53" spans="1:32" ht="18" customHeight="1" x14ac:dyDescent="0.15">
      <c r="A53" s="17" t="s">
        <v>79</v>
      </c>
      <c r="B53" s="33" t="e">
        <f t="shared" ref="B53:L53" si="34">+B46+B49+B50</f>
        <v>#DIV/0!</v>
      </c>
      <c r="C53" s="24" t="e">
        <f t="shared" si="34"/>
        <v>#DIV/0!</v>
      </c>
      <c r="D53" s="24">
        <f t="shared" si="34"/>
        <v>30.286400667305045</v>
      </c>
      <c r="E53" s="24">
        <f t="shared" si="34"/>
        <v>32.247105792850135</v>
      </c>
      <c r="F53" s="24">
        <f t="shared" si="34"/>
        <v>43.199142153658975</v>
      </c>
      <c r="G53" s="24">
        <f t="shared" si="34"/>
        <v>31.613171866073998</v>
      </c>
      <c r="H53" s="24">
        <f t="shared" si="34"/>
        <v>31.477936547050867</v>
      </c>
      <c r="I53" s="24">
        <f t="shared" si="34"/>
        <v>46.319306309543521</v>
      </c>
      <c r="J53" s="25">
        <f t="shared" si="34"/>
        <v>21.290740782720523</v>
      </c>
      <c r="K53" s="34">
        <f t="shared" si="34"/>
        <v>24.96868081759089</v>
      </c>
      <c r="L53" s="35">
        <f t="shared" si="34"/>
        <v>23.93674325404433</v>
      </c>
      <c r="M53" s="35">
        <f t="shared" ref="M53:R53" si="35">+M46+M49+M50</f>
        <v>22.101372509448392</v>
      </c>
      <c r="N53" s="35">
        <f t="shared" si="35"/>
        <v>18.63686469402143</v>
      </c>
      <c r="O53" s="35">
        <f t="shared" si="35"/>
        <v>14.379986814886891</v>
      </c>
      <c r="P53" s="35">
        <f t="shared" si="35"/>
        <v>17.326027240173865</v>
      </c>
      <c r="Q53" s="35">
        <f t="shared" si="35"/>
        <v>13.67318264970149</v>
      </c>
      <c r="R53" s="35">
        <f t="shared" si="35"/>
        <v>12.759576571667566</v>
      </c>
      <c r="S53" s="35">
        <f t="shared" ref="S53:X53" si="36">+S46+S49+S50</f>
        <v>21.256013947038785</v>
      </c>
      <c r="T53" s="35">
        <f t="shared" si="36"/>
        <v>17.803597871263918</v>
      </c>
      <c r="U53" s="35">
        <f t="shared" si="36"/>
        <v>10.512305960799305</v>
      </c>
      <c r="V53" s="35">
        <f t="shared" si="36"/>
        <v>11.515248506381209</v>
      </c>
      <c r="W53" s="35">
        <f t="shared" si="36"/>
        <v>8.4895086185564015</v>
      </c>
      <c r="X53" s="35">
        <f t="shared" si="36"/>
        <v>11.864555667779388</v>
      </c>
      <c r="Y53" s="24">
        <f t="shared" ref="Y53:AB53" si="37">+Y46+Y49+Y50</f>
        <v>10.15927071838065</v>
      </c>
      <c r="Z53" s="24">
        <f t="shared" si="37"/>
        <v>24.536010562527743</v>
      </c>
      <c r="AA53" s="24">
        <f t="shared" si="37"/>
        <v>14.359336679795579</v>
      </c>
      <c r="AB53" s="24">
        <f t="shared" si="37"/>
        <v>14.826236353084926</v>
      </c>
      <c r="AC53" s="24">
        <f t="shared" ref="AC53" si="38">+AC46+AC49+AC50</f>
        <v>7.9135419181414575</v>
      </c>
      <c r="AD53" s="24">
        <f t="shared" ref="AD53" si="39">+AD46+AD49+AD50</f>
        <v>12.519098448291031</v>
      </c>
      <c r="AE53" s="24">
        <f t="shared" ref="AE53:AF53" si="40">+AE46+AE49+AE50</f>
        <v>11.043374105855241</v>
      </c>
      <c r="AF53" s="24">
        <f t="shared" si="40"/>
        <v>15.135166487763879</v>
      </c>
    </row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horizontalDpi="4294967292" r:id="rId1"/>
  <headerFooter alignWithMargins="0">
    <oddFooter>&amp;C-&amp;P--</oddFooter>
  </headerFooter>
  <colBreaks count="1" manualBreakCount="1">
    <brk id="12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0"/>
  <sheetViews>
    <sheetView view="pageBreakPreview" zoomScaleNormal="100" zoomScaleSheetLayoutView="100" workbookViewId="0">
      <pane xSplit="1" ySplit="3" topLeftCell="AA34" activePane="bottomRight" state="frozen"/>
      <selection pane="topRight" activeCell="B1" sqref="B1"/>
      <selection pane="bottomLeft" activeCell="A2" sqref="A2"/>
      <selection pane="bottomRight" activeCell="AD29" sqref="AD29"/>
    </sheetView>
  </sheetViews>
  <sheetFormatPr defaultColWidth="9" defaultRowHeight="12" x14ac:dyDescent="0.15"/>
  <cols>
    <col min="1" max="1" width="24.77734375" style="20" customWidth="1"/>
    <col min="2" max="3" width="8.6640625" style="20" hidden="1" customWidth="1"/>
    <col min="4" max="9" width="9.77734375" style="20" customWidth="1"/>
    <col min="10" max="11" width="9.77734375" style="23" customWidth="1"/>
    <col min="12" max="24" width="9.77734375" style="20" customWidth="1"/>
    <col min="25" max="32" width="9.77734375" style="16" customWidth="1"/>
    <col min="33" max="16384" width="9" style="20"/>
  </cols>
  <sheetData>
    <row r="1" spans="1:32" ht="15" customHeight="1" x14ac:dyDescent="0.2">
      <c r="A1" s="36" t="s">
        <v>101</v>
      </c>
      <c r="K1" s="37" t="str">
        <f>財政指標!$L$1</f>
        <v>高根沢町</v>
      </c>
      <c r="U1" s="37" t="str">
        <f>財政指標!$L$1</f>
        <v>高根沢町</v>
      </c>
      <c r="W1" s="37"/>
      <c r="AE1" s="32" t="str">
        <f>財政指標!$L$1</f>
        <v>高根沢町</v>
      </c>
    </row>
    <row r="2" spans="1:32" ht="15" customHeight="1" x14ac:dyDescent="0.15">
      <c r="K2" s="20"/>
      <c r="L2" s="20" t="s">
        <v>169</v>
      </c>
      <c r="V2" s="20" t="s">
        <v>169</v>
      </c>
      <c r="AF2" s="16" t="s">
        <v>169</v>
      </c>
    </row>
    <row r="3" spans="1:32" s="73" customFormat="1" ht="18" customHeight="1" x14ac:dyDescent="0.2">
      <c r="A3" s="72"/>
      <c r="B3" s="72" t="s">
        <v>10</v>
      </c>
      <c r="C3" s="72" t="s">
        <v>85</v>
      </c>
      <c r="D3" s="72" t="s">
        <v>86</v>
      </c>
      <c r="E3" s="72" t="s">
        <v>87</v>
      </c>
      <c r="F3" s="72" t="s">
        <v>88</v>
      </c>
      <c r="G3" s="72" t="s">
        <v>89</v>
      </c>
      <c r="H3" s="72" t="s">
        <v>90</v>
      </c>
      <c r="I3" s="72" t="s">
        <v>91</v>
      </c>
      <c r="J3" s="52" t="s">
        <v>165</v>
      </c>
      <c r="K3" s="52" t="s">
        <v>166</v>
      </c>
      <c r="L3" s="51" t="s">
        <v>83</v>
      </c>
      <c r="M3" s="51" t="s">
        <v>174</v>
      </c>
      <c r="N3" s="51" t="s">
        <v>182</v>
      </c>
      <c r="O3" s="46" t="s">
        <v>184</v>
      </c>
      <c r="P3" s="46" t="s">
        <v>185</v>
      </c>
      <c r="Q3" s="46" t="s">
        <v>188</v>
      </c>
      <c r="R3" s="46" t="s">
        <v>194</v>
      </c>
      <c r="S3" s="46" t="s">
        <v>196</v>
      </c>
      <c r="T3" s="46" t="s">
        <v>203</v>
      </c>
      <c r="U3" s="46" t="s">
        <v>204</v>
      </c>
      <c r="V3" s="46" t="s">
        <v>205</v>
      </c>
      <c r="W3" s="46" t="s">
        <v>206</v>
      </c>
      <c r="X3" s="46" t="s">
        <v>207</v>
      </c>
      <c r="Y3" s="46" t="s">
        <v>210</v>
      </c>
      <c r="Z3" s="46" t="s">
        <v>215</v>
      </c>
      <c r="AA3" s="46" t="s">
        <v>216</v>
      </c>
      <c r="AB3" s="46" t="s">
        <v>217</v>
      </c>
      <c r="AC3" s="46" t="s">
        <v>218</v>
      </c>
      <c r="AD3" s="46" t="s">
        <v>223</v>
      </c>
      <c r="AE3" s="46" t="str">
        <f>財政指標!AF3</f>
        <v>１８(H30)</v>
      </c>
      <c r="AF3" s="46" t="str">
        <f>財政指標!AG3</f>
        <v>１９(R1)</v>
      </c>
    </row>
    <row r="4" spans="1:32" ht="18" customHeight="1" x14ac:dyDescent="0.15">
      <c r="A4" s="22" t="s">
        <v>93</v>
      </c>
      <c r="B4" s="17"/>
      <c r="C4" s="19"/>
      <c r="D4" s="19">
        <v>131405</v>
      </c>
      <c r="E4" s="19">
        <v>133493</v>
      </c>
      <c r="F4" s="19">
        <v>128117</v>
      </c>
      <c r="G4" s="19">
        <v>138337</v>
      </c>
      <c r="H4" s="19">
        <v>140060</v>
      </c>
      <c r="I4" s="19">
        <v>142368</v>
      </c>
      <c r="J4" s="21">
        <v>146191</v>
      </c>
      <c r="K4" s="14">
        <v>144077</v>
      </c>
      <c r="L4" s="66">
        <v>138547</v>
      </c>
      <c r="M4" s="66">
        <v>136114</v>
      </c>
      <c r="N4" s="66">
        <v>136305</v>
      </c>
      <c r="O4" s="66">
        <v>130068</v>
      </c>
      <c r="P4" s="66">
        <v>128372</v>
      </c>
      <c r="Q4" s="66">
        <v>125097</v>
      </c>
      <c r="R4" s="66">
        <v>125192</v>
      </c>
      <c r="S4" s="66">
        <v>106630</v>
      </c>
      <c r="T4" s="66">
        <v>106834</v>
      </c>
      <c r="U4" s="66">
        <v>98256</v>
      </c>
      <c r="V4" s="66">
        <v>101987</v>
      </c>
      <c r="W4" s="66">
        <v>99895</v>
      </c>
      <c r="X4" s="66">
        <v>126381</v>
      </c>
      <c r="Y4" s="85">
        <v>113360</v>
      </c>
      <c r="Z4" s="85">
        <v>117712</v>
      </c>
      <c r="AA4" s="85">
        <v>121435</v>
      </c>
      <c r="AB4" s="85">
        <v>133293</v>
      </c>
      <c r="AC4" s="85">
        <v>118815</v>
      </c>
      <c r="AD4" s="85">
        <v>118955</v>
      </c>
      <c r="AE4" s="85">
        <v>113957</v>
      </c>
      <c r="AF4" s="85">
        <v>113744</v>
      </c>
    </row>
    <row r="5" spans="1:32" ht="18" customHeight="1" x14ac:dyDescent="0.15">
      <c r="A5" s="22" t="s">
        <v>92</v>
      </c>
      <c r="B5" s="17"/>
      <c r="C5" s="19"/>
      <c r="D5" s="19">
        <v>1081514</v>
      </c>
      <c r="E5" s="19">
        <v>1057392</v>
      </c>
      <c r="F5" s="19">
        <v>1325496</v>
      </c>
      <c r="G5" s="19">
        <v>1191605</v>
      </c>
      <c r="H5" s="19">
        <v>1037615</v>
      </c>
      <c r="I5" s="19">
        <v>2255580</v>
      </c>
      <c r="J5" s="21">
        <v>958104</v>
      </c>
      <c r="K5" s="14">
        <v>1106466</v>
      </c>
      <c r="L5" s="66">
        <v>1504443</v>
      </c>
      <c r="M5" s="66">
        <v>903427</v>
      </c>
      <c r="N5" s="66">
        <v>1200069</v>
      </c>
      <c r="O5" s="66">
        <v>1268232</v>
      </c>
      <c r="P5" s="66">
        <v>992041</v>
      </c>
      <c r="Q5" s="66">
        <v>1120018</v>
      </c>
      <c r="R5" s="66">
        <v>1101542</v>
      </c>
      <c r="S5" s="66">
        <v>889468</v>
      </c>
      <c r="T5" s="66">
        <v>1095043</v>
      </c>
      <c r="U5" s="66">
        <v>1355800</v>
      </c>
      <c r="V5" s="66">
        <v>1878289</v>
      </c>
      <c r="W5" s="66">
        <v>1456086</v>
      </c>
      <c r="X5" s="66">
        <v>2198545</v>
      </c>
      <c r="Y5" s="85">
        <v>1957713</v>
      </c>
      <c r="Z5" s="85">
        <v>1171299</v>
      </c>
      <c r="AA5" s="85">
        <v>2054499</v>
      </c>
      <c r="AB5" s="85">
        <v>1248352</v>
      </c>
      <c r="AC5" s="85">
        <v>1555997</v>
      </c>
      <c r="AD5" s="85">
        <v>1838257</v>
      </c>
      <c r="AE5" s="85">
        <v>944356</v>
      </c>
      <c r="AF5" s="85">
        <v>1224109</v>
      </c>
    </row>
    <row r="6" spans="1:32" ht="18" customHeight="1" x14ac:dyDescent="0.15">
      <c r="A6" s="22" t="s">
        <v>94</v>
      </c>
      <c r="B6" s="17"/>
      <c r="C6" s="19"/>
      <c r="D6" s="19">
        <v>713025</v>
      </c>
      <c r="E6" s="19">
        <v>1108110</v>
      </c>
      <c r="F6" s="19">
        <v>972552</v>
      </c>
      <c r="G6" s="19">
        <v>901570</v>
      </c>
      <c r="H6" s="19">
        <v>977527</v>
      </c>
      <c r="I6" s="19">
        <v>1281342</v>
      </c>
      <c r="J6" s="21">
        <v>1310790</v>
      </c>
      <c r="K6" s="23">
        <v>1760581</v>
      </c>
      <c r="L6" s="66">
        <v>1874067</v>
      </c>
      <c r="M6" s="66">
        <v>1592210</v>
      </c>
      <c r="N6" s="66">
        <v>1365069</v>
      </c>
      <c r="O6" s="66">
        <v>1567795</v>
      </c>
      <c r="P6" s="66">
        <v>1717576</v>
      </c>
      <c r="Q6" s="66">
        <v>1716337</v>
      </c>
      <c r="R6" s="66">
        <v>1904326</v>
      </c>
      <c r="S6" s="66">
        <v>1897548</v>
      </c>
      <c r="T6" s="66">
        <v>2071141</v>
      </c>
      <c r="U6" s="66">
        <v>2078314</v>
      </c>
      <c r="V6" s="66">
        <v>2107238</v>
      </c>
      <c r="W6" s="66">
        <v>2678748</v>
      </c>
      <c r="X6" s="66">
        <v>2958394</v>
      </c>
      <c r="Y6" s="85">
        <v>2768992</v>
      </c>
      <c r="Z6" s="85">
        <v>2727112</v>
      </c>
      <c r="AA6" s="85">
        <v>2992910</v>
      </c>
      <c r="AB6" s="85">
        <v>2932633</v>
      </c>
      <c r="AC6" s="85">
        <v>3128984</v>
      </c>
      <c r="AD6" s="85">
        <v>3122031</v>
      </c>
      <c r="AE6" s="85">
        <v>3237815</v>
      </c>
      <c r="AF6" s="85">
        <v>3311265</v>
      </c>
    </row>
    <row r="7" spans="1:32" ht="18" customHeight="1" x14ac:dyDescent="0.15">
      <c r="A7" s="22" t="s">
        <v>103</v>
      </c>
      <c r="B7" s="17"/>
      <c r="C7" s="19"/>
      <c r="D7" s="19">
        <v>354533</v>
      </c>
      <c r="E7" s="19">
        <v>410576</v>
      </c>
      <c r="F7" s="19">
        <v>385943</v>
      </c>
      <c r="G7" s="19">
        <v>464299</v>
      </c>
      <c r="H7" s="19">
        <v>730320</v>
      </c>
      <c r="I7" s="19">
        <v>776733</v>
      </c>
      <c r="J7" s="21">
        <v>782787</v>
      </c>
      <c r="K7" s="14">
        <v>882254</v>
      </c>
      <c r="L7" s="66">
        <v>896489</v>
      </c>
      <c r="M7" s="66">
        <v>895220</v>
      </c>
      <c r="N7" s="66">
        <v>881822</v>
      </c>
      <c r="O7" s="66">
        <v>1083104</v>
      </c>
      <c r="P7" s="66">
        <v>889435</v>
      </c>
      <c r="Q7" s="66">
        <v>805043</v>
      </c>
      <c r="R7" s="66">
        <v>781013</v>
      </c>
      <c r="S7" s="66">
        <v>755246</v>
      </c>
      <c r="T7" s="66">
        <v>685035</v>
      </c>
      <c r="U7" s="66">
        <v>589963</v>
      </c>
      <c r="V7" s="66">
        <v>612387</v>
      </c>
      <c r="W7" s="66">
        <v>611025</v>
      </c>
      <c r="X7" s="66">
        <v>657933</v>
      </c>
      <c r="Y7" s="85">
        <v>646330</v>
      </c>
      <c r="Z7" s="85">
        <v>598297</v>
      </c>
      <c r="AA7" s="85">
        <v>624516</v>
      </c>
      <c r="AB7" s="85">
        <v>627952</v>
      </c>
      <c r="AC7" s="85">
        <v>631765</v>
      </c>
      <c r="AD7" s="85">
        <v>763788</v>
      </c>
      <c r="AE7" s="85">
        <v>1742524</v>
      </c>
      <c r="AF7" s="85">
        <v>1200573</v>
      </c>
    </row>
    <row r="8" spans="1:32" ht="18" customHeight="1" x14ac:dyDescent="0.15">
      <c r="A8" s="22" t="s">
        <v>104</v>
      </c>
      <c r="B8" s="17"/>
      <c r="C8" s="19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10049</v>
      </c>
      <c r="J8" s="21">
        <v>10027</v>
      </c>
      <c r="K8" s="14">
        <v>10026</v>
      </c>
      <c r="L8" s="66">
        <v>10088</v>
      </c>
      <c r="M8" s="66">
        <v>10029</v>
      </c>
      <c r="N8" s="66">
        <v>10026</v>
      </c>
      <c r="O8" s="66">
        <v>10039</v>
      </c>
      <c r="P8" s="66">
        <v>10784</v>
      </c>
      <c r="Q8" s="66">
        <v>12723</v>
      </c>
      <c r="R8" s="66">
        <v>10023</v>
      </c>
      <c r="S8" s="66">
        <v>10023</v>
      </c>
      <c r="T8" s="66">
        <v>10023</v>
      </c>
      <c r="U8" s="66">
        <v>10023</v>
      </c>
      <c r="V8" s="66">
        <v>12918</v>
      </c>
      <c r="W8" s="66">
        <v>24132</v>
      </c>
      <c r="X8" s="66">
        <v>57832</v>
      </c>
      <c r="Y8" s="85">
        <v>50805</v>
      </c>
      <c r="Z8" s="85">
        <v>61518</v>
      </c>
      <c r="AA8" s="85">
        <v>27742</v>
      </c>
      <c r="AB8" s="85">
        <v>10330</v>
      </c>
      <c r="AC8" s="85">
        <v>5013</v>
      </c>
      <c r="AD8" s="85">
        <v>5000</v>
      </c>
      <c r="AE8" s="85">
        <v>5000</v>
      </c>
      <c r="AF8" s="85">
        <v>5000</v>
      </c>
    </row>
    <row r="9" spans="1:32" ht="18" customHeight="1" x14ac:dyDescent="0.15">
      <c r="A9" s="22" t="s">
        <v>105</v>
      </c>
      <c r="B9" s="17"/>
      <c r="C9" s="19"/>
      <c r="D9" s="19">
        <v>748545</v>
      </c>
      <c r="E9" s="19">
        <v>889406</v>
      </c>
      <c r="F9" s="19">
        <v>1163645</v>
      </c>
      <c r="G9" s="19">
        <v>692855</v>
      </c>
      <c r="H9" s="19">
        <v>1583018</v>
      </c>
      <c r="I9" s="19">
        <v>3998962</v>
      </c>
      <c r="J9" s="21">
        <v>1159700</v>
      </c>
      <c r="K9" s="14">
        <v>1062973</v>
      </c>
      <c r="L9" s="66">
        <v>1512013</v>
      </c>
      <c r="M9" s="66">
        <v>790801</v>
      </c>
      <c r="N9" s="66">
        <v>529992</v>
      </c>
      <c r="O9" s="66">
        <v>579237</v>
      </c>
      <c r="P9" s="66">
        <v>467254</v>
      </c>
      <c r="Q9" s="66">
        <v>587106</v>
      </c>
      <c r="R9" s="66">
        <v>471623</v>
      </c>
      <c r="S9" s="66">
        <v>362817</v>
      </c>
      <c r="T9" s="66">
        <v>483980</v>
      </c>
      <c r="U9" s="66">
        <v>432621</v>
      </c>
      <c r="V9" s="66">
        <v>325634</v>
      </c>
      <c r="W9" s="66">
        <v>323370</v>
      </c>
      <c r="X9" s="66">
        <v>404348</v>
      </c>
      <c r="Y9" s="85">
        <v>402261</v>
      </c>
      <c r="Z9" s="85">
        <v>525230</v>
      </c>
      <c r="AA9" s="85">
        <v>566445</v>
      </c>
      <c r="AB9" s="85">
        <v>620007</v>
      </c>
      <c r="AC9" s="85">
        <v>559670</v>
      </c>
      <c r="AD9" s="85">
        <v>495457</v>
      </c>
      <c r="AE9" s="85">
        <v>574891</v>
      </c>
      <c r="AF9" s="85">
        <v>1315912</v>
      </c>
    </row>
    <row r="10" spans="1:32" ht="18" customHeight="1" x14ac:dyDescent="0.15">
      <c r="A10" s="22" t="s">
        <v>106</v>
      </c>
      <c r="B10" s="17"/>
      <c r="C10" s="19"/>
      <c r="D10" s="19">
        <v>176465</v>
      </c>
      <c r="E10" s="19">
        <v>228482</v>
      </c>
      <c r="F10" s="19">
        <v>300190</v>
      </c>
      <c r="G10" s="19">
        <v>229468</v>
      </c>
      <c r="H10" s="19">
        <v>189758</v>
      </c>
      <c r="I10" s="19">
        <v>169385</v>
      </c>
      <c r="J10" s="21">
        <v>176554</v>
      </c>
      <c r="K10" s="14">
        <v>270457</v>
      </c>
      <c r="L10" s="66">
        <v>231029</v>
      </c>
      <c r="M10" s="66">
        <v>249573</v>
      </c>
      <c r="N10" s="66">
        <v>285912</v>
      </c>
      <c r="O10" s="66">
        <v>254612</v>
      </c>
      <c r="P10" s="66">
        <v>223311</v>
      </c>
      <c r="Q10" s="66">
        <v>223434</v>
      </c>
      <c r="R10" s="66">
        <v>224426</v>
      </c>
      <c r="S10" s="66">
        <v>225385</v>
      </c>
      <c r="T10" s="66">
        <v>225407</v>
      </c>
      <c r="U10" s="66">
        <v>219439</v>
      </c>
      <c r="V10" s="66">
        <v>211358</v>
      </c>
      <c r="W10" s="66">
        <v>213190</v>
      </c>
      <c r="X10" s="66">
        <v>239940</v>
      </c>
      <c r="Y10" s="85">
        <v>240289</v>
      </c>
      <c r="Z10" s="85">
        <v>243029</v>
      </c>
      <c r="AA10" s="85">
        <v>244656</v>
      </c>
      <c r="AB10" s="85">
        <v>289435</v>
      </c>
      <c r="AC10" s="85">
        <v>239050</v>
      </c>
      <c r="AD10" s="85">
        <v>238175</v>
      </c>
      <c r="AE10" s="85">
        <v>259607</v>
      </c>
      <c r="AF10" s="85">
        <v>255802</v>
      </c>
    </row>
    <row r="11" spans="1:32" ht="18" customHeight="1" x14ac:dyDescent="0.15">
      <c r="A11" s="22" t="s">
        <v>107</v>
      </c>
      <c r="B11" s="17"/>
      <c r="C11" s="19"/>
      <c r="D11" s="19">
        <v>914341</v>
      </c>
      <c r="E11" s="19">
        <v>1141374</v>
      </c>
      <c r="F11" s="19">
        <v>1368753</v>
      </c>
      <c r="G11" s="19">
        <v>1376401</v>
      </c>
      <c r="H11" s="19">
        <v>1307559</v>
      </c>
      <c r="I11" s="19">
        <v>1408173</v>
      </c>
      <c r="J11" s="21">
        <v>1083214</v>
      </c>
      <c r="K11" s="21">
        <v>1733382</v>
      </c>
      <c r="L11" s="66">
        <v>1140987</v>
      </c>
      <c r="M11" s="66">
        <v>1189222</v>
      </c>
      <c r="N11" s="66">
        <v>1291923</v>
      </c>
      <c r="O11" s="66">
        <v>1251565</v>
      </c>
      <c r="P11" s="66">
        <v>1775058</v>
      </c>
      <c r="Q11" s="66">
        <v>1458013</v>
      </c>
      <c r="R11" s="66">
        <v>1330904</v>
      </c>
      <c r="S11" s="66">
        <v>1835557</v>
      </c>
      <c r="T11" s="66">
        <v>2091564</v>
      </c>
      <c r="U11" s="66">
        <v>1188067</v>
      </c>
      <c r="V11" s="66">
        <v>1209315</v>
      </c>
      <c r="W11" s="66">
        <v>990520</v>
      </c>
      <c r="X11" s="66">
        <v>741704</v>
      </c>
      <c r="Y11" s="85">
        <v>708307</v>
      </c>
      <c r="Z11" s="85">
        <v>1278831</v>
      </c>
      <c r="AA11" s="85">
        <v>1277244</v>
      </c>
      <c r="AB11" s="85">
        <v>1226095</v>
      </c>
      <c r="AC11" s="85">
        <v>829663</v>
      </c>
      <c r="AD11" s="85">
        <v>891659</v>
      </c>
      <c r="AE11" s="85">
        <v>878947</v>
      </c>
      <c r="AF11" s="85">
        <v>790828</v>
      </c>
    </row>
    <row r="12" spans="1:32" ht="18" customHeight="1" x14ac:dyDescent="0.15">
      <c r="A12" s="22" t="s">
        <v>108</v>
      </c>
      <c r="B12" s="17"/>
      <c r="C12" s="19"/>
      <c r="D12" s="19">
        <v>265730</v>
      </c>
      <c r="E12" s="19">
        <v>290265</v>
      </c>
      <c r="F12" s="19">
        <v>309314</v>
      </c>
      <c r="G12" s="19">
        <v>304334</v>
      </c>
      <c r="H12" s="19">
        <v>326484</v>
      </c>
      <c r="I12" s="19">
        <v>352009</v>
      </c>
      <c r="J12" s="21">
        <v>460067</v>
      </c>
      <c r="K12" s="21">
        <v>422037</v>
      </c>
      <c r="L12" s="66">
        <v>429782</v>
      </c>
      <c r="M12" s="66">
        <v>522845</v>
      </c>
      <c r="N12" s="66">
        <v>450719</v>
      </c>
      <c r="O12" s="66">
        <v>450079</v>
      </c>
      <c r="P12" s="66">
        <v>415355</v>
      </c>
      <c r="Q12" s="66">
        <v>413502</v>
      </c>
      <c r="R12" s="66">
        <v>431652</v>
      </c>
      <c r="S12" s="66">
        <v>435540</v>
      </c>
      <c r="T12" s="66">
        <v>449593</v>
      </c>
      <c r="U12" s="66">
        <v>418015</v>
      </c>
      <c r="V12" s="66">
        <v>424402</v>
      </c>
      <c r="W12" s="66">
        <v>410675</v>
      </c>
      <c r="X12" s="66">
        <v>403274</v>
      </c>
      <c r="Y12" s="85">
        <v>382404</v>
      </c>
      <c r="Z12" s="85">
        <v>398375</v>
      </c>
      <c r="AA12" s="85">
        <v>406593</v>
      </c>
      <c r="AB12" s="85">
        <v>425123</v>
      </c>
      <c r="AC12" s="85">
        <v>438059</v>
      </c>
      <c r="AD12" s="85">
        <v>457762</v>
      </c>
      <c r="AE12" s="85">
        <v>477179</v>
      </c>
      <c r="AF12" s="85">
        <v>614964</v>
      </c>
    </row>
    <row r="13" spans="1:32" ht="18" customHeight="1" x14ac:dyDescent="0.15">
      <c r="A13" s="22" t="s">
        <v>109</v>
      </c>
      <c r="B13" s="17"/>
      <c r="C13" s="19"/>
      <c r="D13" s="19">
        <v>1575890</v>
      </c>
      <c r="E13" s="19">
        <v>1417202</v>
      </c>
      <c r="F13" s="19">
        <v>2403816</v>
      </c>
      <c r="G13" s="19">
        <v>1393309</v>
      </c>
      <c r="H13" s="19">
        <v>1134717</v>
      </c>
      <c r="I13" s="19">
        <v>1155399</v>
      </c>
      <c r="J13" s="21">
        <v>1142809</v>
      </c>
      <c r="K13" s="21">
        <v>1259576</v>
      </c>
      <c r="L13" s="66">
        <v>1297161</v>
      </c>
      <c r="M13" s="66">
        <v>1265916</v>
      </c>
      <c r="N13" s="66">
        <v>1814126</v>
      </c>
      <c r="O13" s="66">
        <v>1278564</v>
      </c>
      <c r="P13" s="66">
        <v>1153003</v>
      </c>
      <c r="Q13" s="66">
        <v>1301571</v>
      </c>
      <c r="R13" s="66">
        <v>1253123</v>
      </c>
      <c r="S13" s="66">
        <v>1824299</v>
      </c>
      <c r="T13" s="66">
        <v>1261364</v>
      </c>
      <c r="U13" s="66">
        <v>1097777</v>
      </c>
      <c r="V13" s="66">
        <v>1194169</v>
      </c>
      <c r="W13" s="66">
        <v>1049041</v>
      </c>
      <c r="X13" s="66">
        <v>980184</v>
      </c>
      <c r="Y13" s="85">
        <v>929267</v>
      </c>
      <c r="Z13" s="85">
        <v>1261993</v>
      </c>
      <c r="AA13" s="85">
        <v>1164545</v>
      </c>
      <c r="AB13" s="85">
        <v>1423969</v>
      </c>
      <c r="AC13" s="85">
        <v>1197284</v>
      </c>
      <c r="AD13" s="85">
        <v>1879164</v>
      </c>
      <c r="AE13" s="85">
        <v>1565391</v>
      </c>
      <c r="AF13" s="85">
        <v>1255174</v>
      </c>
    </row>
    <row r="14" spans="1:32" ht="18" customHeight="1" x14ac:dyDescent="0.15">
      <c r="A14" s="22" t="s">
        <v>110</v>
      </c>
      <c r="B14" s="17"/>
      <c r="C14" s="19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29671</v>
      </c>
      <c r="J14" s="21">
        <v>8629</v>
      </c>
      <c r="K14" s="21">
        <v>9977</v>
      </c>
      <c r="L14" s="66">
        <v>30603</v>
      </c>
      <c r="M14" s="66">
        <v>42</v>
      </c>
      <c r="N14" s="66">
        <v>4830</v>
      </c>
      <c r="O14" s="66">
        <v>6148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22173</v>
      </c>
      <c r="V14" s="66">
        <v>0</v>
      </c>
      <c r="W14" s="66">
        <v>2707</v>
      </c>
      <c r="X14" s="66">
        <v>785406</v>
      </c>
      <c r="Y14" s="85">
        <v>463639</v>
      </c>
      <c r="Z14" s="85">
        <v>1358754</v>
      </c>
      <c r="AA14" s="85" t="s">
        <v>209</v>
      </c>
      <c r="AB14" s="85">
        <v>13833</v>
      </c>
      <c r="AC14" s="85">
        <v>5834</v>
      </c>
      <c r="AD14" s="85">
        <v>0</v>
      </c>
      <c r="AE14" s="85">
        <v>1890</v>
      </c>
      <c r="AF14" s="85">
        <v>6426</v>
      </c>
    </row>
    <row r="15" spans="1:32" ht="18" customHeight="1" x14ac:dyDescent="0.15">
      <c r="A15" s="22" t="s">
        <v>111</v>
      </c>
      <c r="B15" s="17"/>
      <c r="C15" s="19"/>
      <c r="D15" s="19">
        <v>454679</v>
      </c>
      <c r="E15" s="19">
        <v>447499</v>
      </c>
      <c r="F15" s="19">
        <v>439594</v>
      </c>
      <c r="G15" s="19">
        <v>462034</v>
      </c>
      <c r="H15" s="19">
        <v>506537</v>
      </c>
      <c r="I15" s="19">
        <v>857346</v>
      </c>
      <c r="J15" s="21">
        <v>922023</v>
      </c>
      <c r="K15" s="14">
        <v>933751</v>
      </c>
      <c r="L15" s="66">
        <v>839948</v>
      </c>
      <c r="M15" s="66">
        <v>793906</v>
      </c>
      <c r="N15" s="66">
        <v>807910</v>
      </c>
      <c r="O15" s="66">
        <v>862234</v>
      </c>
      <c r="P15" s="66">
        <v>878490</v>
      </c>
      <c r="Q15" s="66">
        <v>848443</v>
      </c>
      <c r="R15" s="66">
        <v>861309</v>
      </c>
      <c r="S15" s="66">
        <v>908483</v>
      </c>
      <c r="T15" s="66">
        <v>957541</v>
      </c>
      <c r="U15" s="66">
        <v>965932</v>
      </c>
      <c r="V15" s="66">
        <v>951548</v>
      </c>
      <c r="W15" s="66">
        <v>901707</v>
      </c>
      <c r="X15" s="66">
        <v>896404</v>
      </c>
      <c r="Y15" s="85">
        <v>705524</v>
      </c>
      <c r="Z15" s="85">
        <v>703077</v>
      </c>
      <c r="AA15" s="85">
        <v>693144</v>
      </c>
      <c r="AB15" s="85">
        <v>688336</v>
      </c>
      <c r="AC15" s="85">
        <v>705157</v>
      </c>
      <c r="AD15" s="85">
        <v>670970</v>
      </c>
      <c r="AE15" s="85">
        <v>634393</v>
      </c>
      <c r="AF15" s="85">
        <v>629904</v>
      </c>
    </row>
    <row r="16" spans="1:32" ht="18" customHeight="1" x14ac:dyDescent="0.15">
      <c r="A16" s="22" t="s">
        <v>81</v>
      </c>
      <c r="B16" s="17"/>
      <c r="C16" s="19"/>
      <c r="D16" s="19">
        <v>129</v>
      </c>
      <c r="E16" s="19">
        <v>0</v>
      </c>
      <c r="F16" s="19">
        <v>426</v>
      </c>
      <c r="G16" s="19">
        <v>97</v>
      </c>
      <c r="H16" s="19">
        <v>0</v>
      </c>
      <c r="I16" s="19">
        <v>0</v>
      </c>
      <c r="J16" s="21">
        <v>0</v>
      </c>
      <c r="K16" s="14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</row>
    <row r="17" spans="1:32" ht="18" customHeight="1" x14ac:dyDescent="0.15">
      <c r="A17" s="22" t="s">
        <v>113</v>
      </c>
      <c r="B17" s="17"/>
      <c r="C17" s="19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1">
        <v>0</v>
      </c>
      <c r="K17" s="14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</row>
    <row r="18" spans="1:32" ht="18" customHeight="1" x14ac:dyDescent="0.15">
      <c r="A18" s="22" t="s">
        <v>112</v>
      </c>
      <c r="B18" s="17"/>
      <c r="C18" s="19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1">
        <v>0</v>
      </c>
      <c r="K18" s="14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</row>
    <row r="19" spans="1:32" ht="18" customHeight="1" x14ac:dyDescent="0.15">
      <c r="A19" s="22" t="s">
        <v>114</v>
      </c>
      <c r="B19" s="17">
        <f t="shared" ref="B19:G19" si="0">SUM(B4:B18)</f>
        <v>0</v>
      </c>
      <c r="C19" s="19">
        <f t="shared" si="0"/>
        <v>0</v>
      </c>
      <c r="D19" s="19">
        <f t="shared" si="0"/>
        <v>6416256</v>
      </c>
      <c r="E19" s="19">
        <f t="shared" si="0"/>
        <v>7123799</v>
      </c>
      <c r="F19" s="19">
        <f t="shared" si="0"/>
        <v>8797846</v>
      </c>
      <c r="G19" s="19">
        <f t="shared" si="0"/>
        <v>7154309</v>
      </c>
      <c r="H19" s="19">
        <f t="shared" ref="H19:N19" si="1">SUM(H4:H18)</f>
        <v>7933595</v>
      </c>
      <c r="I19" s="19">
        <f t="shared" si="1"/>
        <v>12437017</v>
      </c>
      <c r="J19" s="19">
        <f t="shared" si="1"/>
        <v>8160895</v>
      </c>
      <c r="K19" s="19">
        <f t="shared" si="1"/>
        <v>9595557</v>
      </c>
      <c r="L19" s="67">
        <f t="shared" si="1"/>
        <v>9905157</v>
      </c>
      <c r="M19" s="67">
        <f t="shared" si="1"/>
        <v>8349305</v>
      </c>
      <c r="N19" s="67">
        <f t="shared" si="1"/>
        <v>8778703</v>
      </c>
      <c r="O19" s="67">
        <f t="shared" ref="O19:U19" si="2">SUM(O4:O18)</f>
        <v>8741677</v>
      </c>
      <c r="P19" s="67">
        <f t="shared" si="2"/>
        <v>8650679</v>
      </c>
      <c r="Q19" s="67">
        <f t="shared" si="2"/>
        <v>8611287</v>
      </c>
      <c r="R19" s="67">
        <f t="shared" si="2"/>
        <v>8495133</v>
      </c>
      <c r="S19" s="67">
        <f t="shared" si="2"/>
        <v>9250996</v>
      </c>
      <c r="T19" s="67">
        <f t="shared" si="2"/>
        <v>9437525</v>
      </c>
      <c r="U19" s="67">
        <f t="shared" si="2"/>
        <v>8476380</v>
      </c>
      <c r="V19" s="67">
        <f>SUM(V4:V18)</f>
        <v>9029245</v>
      </c>
      <c r="W19" s="67">
        <f>SUM(W4:W18)</f>
        <v>8761096</v>
      </c>
      <c r="X19" s="67">
        <f>SUM(X4:X18)</f>
        <v>10450345</v>
      </c>
      <c r="Y19" s="65">
        <f t="shared" ref="Y19:AB19" si="3">SUM(Y4:Y18)</f>
        <v>9368891</v>
      </c>
      <c r="Z19" s="65">
        <f t="shared" si="3"/>
        <v>10445227</v>
      </c>
      <c r="AA19" s="65">
        <f t="shared" si="3"/>
        <v>10173729</v>
      </c>
      <c r="AB19" s="65">
        <f t="shared" si="3"/>
        <v>9639358</v>
      </c>
      <c r="AC19" s="65">
        <f t="shared" ref="AC19:AD19" si="4">SUM(AC4:AC18)</f>
        <v>9415291</v>
      </c>
      <c r="AD19" s="65">
        <f t="shared" si="4"/>
        <v>10481218</v>
      </c>
      <c r="AE19" s="65">
        <f t="shared" ref="AE19:AF19" si="5">SUM(AE4:AE18)</f>
        <v>10435950</v>
      </c>
      <c r="AF19" s="65">
        <f t="shared" si="5"/>
        <v>10723701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2">
      <c r="A29" s="36" t="s">
        <v>102</v>
      </c>
      <c r="K29" s="32" t="str">
        <f>財政指標!$L$1</f>
        <v>高根沢町</v>
      </c>
      <c r="L29" s="16"/>
      <c r="M29" s="37"/>
      <c r="P29" s="37"/>
      <c r="R29" s="37"/>
      <c r="S29" s="37"/>
      <c r="T29" s="37"/>
      <c r="U29" s="32" t="str">
        <f>財政指標!$L$1</f>
        <v>高根沢町</v>
      </c>
      <c r="V29" s="16"/>
      <c r="W29" s="37"/>
      <c r="X29" s="37"/>
      <c r="Y29" s="32"/>
      <c r="Z29" s="32"/>
      <c r="AA29" s="32"/>
      <c r="AB29" s="32"/>
      <c r="AC29" s="32"/>
      <c r="AD29" s="32"/>
      <c r="AE29" s="32" t="str">
        <f>財政指標!$L$1</f>
        <v>高根沢町</v>
      </c>
    </row>
    <row r="30" spans="1:32" ht="18" customHeight="1" x14ac:dyDescent="0.15">
      <c r="K30" s="16"/>
      <c r="L30" s="16" t="s">
        <v>227</v>
      </c>
      <c r="U30" s="16"/>
      <c r="V30" s="16" t="s">
        <v>227</v>
      </c>
      <c r="AF30" s="16" t="s">
        <v>227</v>
      </c>
    </row>
    <row r="31" spans="1:32" s="73" customFormat="1" ht="18" customHeight="1" x14ac:dyDescent="0.2">
      <c r="A31" s="72"/>
      <c r="B31" s="72" t="s">
        <v>10</v>
      </c>
      <c r="C31" s="72" t="s">
        <v>85</v>
      </c>
      <c r="D31" s="72" t="s">
        <v>86</v>
      </c>
      <c r="E31" s="72" t="s">
        <v>87</v>
      </c>
      <c r="F31" s="72" t="s">
        <v>88</v>
      </c>
      <c r="G31" s="72" t="s">
        <v>89</v>
      </c>
      <c r="H31" s="72" t="s">
        <v>90</v>
      </c>
      <c r="I31" s="72" t="s">
        <v>91</v>
      </c>
      <c r="J31" s="52" t="s">
        <v>165</v>
      </c>
      <c r="K31" s="52" t="s">
        <v>166</v>
      </c>
      <c r="L31" s="51" t="s">
        <v>83</v>
      </c>
      <c r="M31" s="51" t="s">
        <v>174</v>
      </c>
      <c r="N31" s="51" t="s">
        <v>182</v>
      </c>
      <c r="O31" s="46" t="s">
        <v>184</v>
      </c>
      <c r="P31" s="46" t="s">
        <v>185</v>
      </c>
      <c r="Q31" s="46" t="s">
        <v>188</v>
      </c>
      <c r="R31" s="46" t="s">
        <v>194</v>
      </c>
      <c r="S31" s="46" t="s">
        <v>196</v>
      </c>
      <c r="T31" s="46" t="s">
        <v>203</v>
      </c>
      <c r="U31" s="46" t="s">
        <v>204</v>
      </c>
      <c r="V31" s="46" t="s">
        <v>205</v>
      </c>
      <c r="W31" s="46" t="s">
        <v>206</v>
      </c>
      <c r="X31" s="46" t="s">
        <v>207</v>
      </c>
      <c r="Y31" s="46" t="s">
        <v>210</v>
      </c>
      <c r="Z31" s="46" t="s">
        <v>215</v>
      </c>
      <c r="AA31" s="46" t="s">
        <v>216</v>
      </c>
      <c r="AB31" s="46" t="s">
        <v>217</v>
      </c>
      <c r="AC31" s="46" t="s">
        <v>218</v>
      </c>
      <c r="AD31" s="46" t="s">
        <v>222</v>
      </c>
      <c r="AE31" s="46" t="str">
        <f>AE3</f>
        <v>１８(H30)</v>
      </c>
      <c r="AF31" s="46" t="str">
        <f>AF3</f>
        <v>１９(R1)</v>
      </c>
    </row>
    <row r="32" spans="1:32" s="39" customFormat="1" ht="18" customHeight="1" x14ac:dyDescent="0.15">
      <c r="A32" s="22" t="s">
        <v>93</v>
      </c>
      <c r="B32" s="38" t="e">
        <f>B4/B$19*100</f>
        <v>#DIV/0!</v>
      </c>
      <c r="C32" s="38" t="e">
        <f>C4/C$19*100</f>
        <v>#DIV/0!</v>
      </c>
      <c r="D32" s="38">
        <f>D4/D$19*100</f>
        <v>2.0480012019470544</v>
      </c>
      <c r="E32" s="38">
        <f>E4/E$19*100</f>
        <v>1.8739018324351937</v>
      </c>
      <c r="F32" s="38">
        <f>F4/F$19*100</f>
        <v>1.4562314457425147</v>
      </c>
      <c r="G32" s="38">
        <f>G4/G$19*100</f>
        <v>1.9336179077532156</v>
      </c>
      <c r="H32" s="38">
        <f>H4/H$19*100</f>
        <v>1.7654039562140493</v>
      </c>
      <c r="I32" s="38">
        <f>I4/I$19*100</f>
        <v>1.1447117906166728</v>
      </c>
      <c r="J32" s="38">
        <f>J4/J$19*100</f>
        <v>1.7913598937371453</v>
      </c>
      <c r="K32" s="38">
        <f>K4/K$19*100</f>
        <v>1.5014969949112908</v>
      </c>
      <c r="L32" s="38">
        <f>L4/L$19*100</f>
        <v>1.3987360321497175</v>
      </c>
      <c r="M32" s="38">
        <f>M4/M$19*100</f>
        <v>1.6302434753551345</v>
      </c>
      <c r="N32" s="38">
        <f>N4/N$19*100</f>
        <v>1.5526781120172308</v>
      </c>
      <c r="O32" s="38">
        <f>O4/O$19*100</f>
        <v>1.4879067254486753</v>
      </c>
      <c r="P32" s="38">
        <f>P4/P$19*100</f>
        <v>1.4839528781497962</v>
      </c>
      <c r="Q32" s="38">
        <f>Q4/Q$19*100</f>
        <v>1.4527096820719132</v>
      </c>
      <c r="R32" s="38">
        <f>R4/R$19*100</f>
        <v>1.4736908768820924</v>
      </c>
      <c r="S32" s="38">
        <f>S4/S$19*100</f>
        <v>1.1526326462577652</v>
      </c>
      <c r="T32" s="38">
        <f>T4/T$19*100</f>
        <v>1.1320128953300785</v>
      </c>
      <c r="U32" s="38">
        <f>U4/U$19*100</f>
        <v>1.1591740813885172</v>
      </c>
      <c r="V32" s="38">
        <f>V4/V$19*100</f>
        <v>1.1295185810109263</v>
      </c>
      <c r="W32" s="38">
        <f>W4/W$19*100</f>
        <v>1.1402112247143508</v>
      </c>
      <c r="X32" s="38">
        <f>X4/X$19*100</f>
        <v>1.2093476339776343</v>
      </c>
      <c r="Y32" s="86">
        <f>Y4/Y$19*100</f>
        <v>1.2099617766926738</v>
      </c>
      <c r="Z32" s="86">
        <f>Z4/Z$19*100</f>
        <v>1.1269453502542357</v>
      </c>
      <c r="AA32" s="86">
        <f>AA4/AA$19*100</f>
        <v>1.1936134725035432</v>
      </c>
      <c r="AB32" s="86">
        <f>AB4/AB$19*100</f>
        <v>1.3827995598877021</v>
      </c>
      <c r="AC32" s="86">
        <f>AC4/AC$19*100</f>
        <v>1.2619365668039362</v>
      </c>
      <c r="AD32" s="86">
        <f>AD4/AD$19*100</f>
        <v>1.1349348902007381</v>
      </c>
      <c r="AE32" s="86">
        <f>AE4/AE$19*100</f>
        <v>1.09196575299805</v>
      </c>
      <c r="AF32" s="86">
        <f>AF4/AF$19*100</f>
        <v>1.0606785847535287</v>
      </c>
    </row>
    <row r="33" spans="1:32" s="39" customFormat="1" ht="18" customHeight="1" x14ac:dyDescent="0.15">
      <c r="A33" s="22" t="s">
        <v>92</v>
      </c>
      <c r="B33" s="38" t="e">
        <f>B5/B$19*100</f>
        <v>#DIV/0!</v>
      </c>
      <c r="C33" s="38" t="e">
        <f>C5/C$19*100</f>
        <v>#DIV/0!</v>
      </c>
      <c r="D33" s="38">
        <f>D5/D$19*100</f>
        <v>16.855842410277894</v>
      </c>
      <c r="E33" s="38">
        <f>E5/E$19*100</f>
        <v>14.843091446010758</v>
      </c>
      <c r="F33" s="38">
        <f>F5/F$19*100</f>
        <v>15.066142326201209</v>
      </c>
      <c r="G33" s="38">
        <f>G5/G$19*100</f>
        <v>16.655766475839943</v>
      </c>
      <c r="H33" s="38">
        <f>H5/H$19*100</f>
        <v>13.078749293353139</v>
      </c>
      <c r="I33" s="38">
        <f>I5/I$19*100</f>
        <v>18.136020880248051</v>
      </c>
      <c r="J33" s="38">
        <f>J5/J$19*100</f>
        <v>11.740182908859873</v>
      </c>
      <c r="K33" s="38">
        <f>K5/K$19*100</f>
        <v>11.531024202138553</v>
      </c>
      <c r="L33" s="38">
        <f>L5/L$19*100</f>
        <v>15.18848212098001</v>
      </c>
      <c r="M33" s="38">
        <f>M5/M$19*100</f>
        <v>10.820385648865384</v>
      </c>
      <c r="N33" s="38">
        <f>N5/N$19*100</f>
        <v>13.670231240309644</v>
      </c>
      <c r="O33" s="38">
        <f>O5/O$19*100</f>
        <v>14.507879895356462</v>
      </c>
      <c r="P33" s="38">
        <f>P5/P$19*100</f>
        <v>11.467781893190118</v>
      </c>
      <c r="Q33" s="38">
        <f>Q5/Q$19*100</f>
        <v>13.006394979054814</v>
      </c>
      <c r="R33" s="38">
        <f>R5/R$19*100</f>
        <v>12.966742251121907</v>
      </c>
      <c r="S33" s="38">
        <f>S5/S$19*100</f>
        <v>9.6148349864165983</v>
      </c>
      <c r="T33" s="38">
        <f>T5/T$19*100</f>
        <v>11.603073899141988</v>
      </c>
      <c r="U33" s="38">
        <f>U5/U$19*100</f>
        <v>15.995035616619358</v>
      </c>
      <c r="V33" s="38">
        <f>V5/V$19*100</f>
        <v>20.802281918366376</v>
      </c>
      <c r="W33" s="38">
        <f>W5/W$19*100</f>
        <v>16.619906915755745</v>
      </c>
      <c r="X33" s="38">
        <f>X5/X$19*100</f>
        <v>21.038013577542177</v>
      </c>
      <c r="Y33" s="86">
        <f>Y5/Y$19*100</f>
        <v>20.895888318051732</v>
      </c>
      <c r="Z33" s="86">
        <f>Z5/Z$19*100</f>
        <v>11.213724699329177</v>
      </c>
      <c r="AA33" s="86">
        <f>AA5/AA$19*100</f>
        <v>20.194158896900046</v>
      </c>
      <c r="AB33" s="86">
        <f>AB5/AB$19*100</f>
        <v>12.950572019422872</v>
      </c>
      <c r="AC33" s="86">
        <f>AC5/AC$19*100</f>
        <v>16.526276245736852</v>
      </c>
      <c r="AD33" s="86">
        <f>AD5/AD$19*100</f>
        <v>17.538581870923782</v>
      </c>
      <c r="AE33" s="86">
        <f>AE5/AE$19*100</f>
        <v>9.0490659690780433</v>
      </c>
      <c r="AF33" s="86">
        <f>AF5/AF$19*100</f>
        <v>11.414986299972369</v>
      </c>
    </row>
    <row r="34" spans="1:32" s="39" customFormat="1" ht="18" customHeight="1" x14ac:dyDescent="0.15">
      <c r="A34" s="22" t="s">
        <v>94</v>
      </c>
      <c r="B34" s="38" t="e">
        <f>B6/B$19*100</f>
        <v>#DIV/0!</v>
      </c>
      <c r="C34" s="38" t="e">
        <f>C6/C$19*100</f>
        <v>#DIV/0!</v>
      </c>
      <c r="D34" s="38">
        <f>D6/D$19*100</f>
        <v>11.112789140582919</v>
      </c>
      <c r="E34" s="38">
        <f>E6/E$19*100</f>
        <v>15.55504303251678</v>
      </c>
      <c r="F34" s="38">
        <f>F6/F$19*100</f>
        <v>11.054433096464749</v>
      </c>
      <c r="G34" s="38">
        <f>G6/G$19*100</f>
        <v>12.601776076487612</v>
      </c>
      <c r="H34" s="38">
        <f>H6/H$19*100</f>
        <v>12.321362509681927</v>
      </c>
      <c r="I34" s="38">
        <f>I6/I$19*100</f>
        <v>10.302647330947606</v>
      </c>
      <c r="J34" s="38">
        <f>J6/J$19*100</f>
        <v>16.061841256381808</v>
      </c>
      <c r="K34" s="38">
        <f>K6/K$19*100</f>
        <v>18.347877043510866</v>
      </c>
      <c r="L34" s="38">
        <f>L6/L$19*100</f>
        <v>18.920114037566492</v>
      </c>
      <c r="M34" s="38">
        <f>M6/M$19*100</f>
        <v>19.069970494550144</v>
      </c>
      <c r="N34" s="38">
        <f>N6/N$19*100</f>
        <v>15.549779961800736</v>
      </c>
      <c r="O34" s="38">
        <f>O6/O$19*100</f>
        <v>17.93471664533018</v>
      </c>
      <c r="P34" s="38">
        <f>P6/P$19*100</f>
        <v>19.854811396885726</v>
      </c>
      <c r="Q34" s="38">
        <f>Q6/Q$19*100</f>
        <v>19.931248372049382</v>
      </c>
      <c r="R34" s="38">
        <f>R6/R$19*100</f>
        <v>22.416670816101409</v>
      </c>
      <c r="S34" s="38">
        <f>S6/S$19*100</f>
        <v>20.51182380794457</v>
      </c>
      <c r="T34" s="38">
        <f>T6/T$19*100</f>
        <v>21.945806766074792</v>
      </c>
      <c r="U34" s="38">
        <f>U6/U$19*100</f>
        <v>24.518886600176018</v>
      </c>
      <c r="V34" s="38">
        <f>V6/V$19*100</f>
        <v>23.337920280156315</v>
      </c>
      <c r="W34" s="38">
        <f>W6/W$19*100</f>
        <v>30.57548964193521</v>
      </c>
      <c r="X34" s="38">
        <f>X6/X$19*100</f>
        <v>28.309055825429684</v>
      </c>
      <c r="Y34" s="86">
        <f>Y6/Y$19*100</f>
        <v>29.55517360592625</v>
      </c>
      <c r="Z34" s="86">
        <f>Z6/Z$19*100</f>
        <v>26.108690600979756</v>
      </c>
      <c r="AA34" s="86">
        <f>AA6/AA$19*100</f>
        <v>29.41802361749561</v>
      </c>
      <c r="AB34" s="86">
        <f>AB6/AB$19*100</f>
        <v>30.423530280751059</v>
      </c>
      <c r="AC34" s="86">
        <f>AC6/AC$19*100</f>
        <v>33.233003632070428</v>
      </c>
      <c r="AD34" s="86">
        <f>AD6/AD$19*100</f>
        <v>29.786910261765382</v>
      </c>
      <c r="AE34" s="86">
        <f>AE6/AE$19*100</f>
        <v>31.025589428849315</v>
      </c>
      <c r="AF34" s="86">
        <f>AF6/AF$19*100</f>
        <v>30.878005643760488</v>
      </c>
    </row>
    <row r="35" spans="1:32" s="39" customFormat="1" ht="18" customHeight="1" x14ac:dyDescent="0.15">
      <c r="A35" s="22" t="s">
        <v>103</v>
      </c>
      <c r="B35" s="38" t="e">
        <f>B7/B$19*100</f>
        <v>#DIV/0!</v>
      </c>
      <c r="C35" s="38" t="e">
        <f>C7/C$19*100</f>
        <v>#DIV/0!</v>
      </c>
      <c r="D35" s="38">
        <f>D7/D$19*100</f>
        <v>5.5255432451573006</v>
      </c>
      <c r="E35" s="38">
        <f>E7/E$19*100</f>
        <v>5.7634416692554069</v>
      </c>
      <c r="F35" s="38">
        <f>F7/F$19*100</f>
        <v>4.3867896755637688</v>
      </c>
      <c r="G35" s="38">
        <f>G7/G$19*100</f>
        <v>6.4897811934038634</v>
      </c>
      <c r="H35" s="38">
        <f>H7/H$19*100</f>
        <v>9.2054106618752289</v>
      </c>
      <c r="I35" s="38">
        <f>I7/I$19*100</f>
        <v>6.2453319795253153</v>
      </c>
      <c r="J35" s="38">
        <f>J7/J$19*100</f>
        <v>9.5919258855799523</v>
      </c>
      <c r="K35" s="38">
        <f>K7/K$19*100</f>
        <v>9.194401117100341</v>
      </c>
      <c r="L35" s="38">
        <f>L7/L$19*100</f>
        <v>9.0507298369929927</v>
      </c>
      <c r="M35" s="38">
        <f>M7/M$19*100</f>
        <v>10.722090042225071</v>
      </c>
      <c r="N35" s="38">
        <f>N7/N$19*100</f>
        <v>10.045014622319492</v>
      </c>
      <c r="O35" s="38">
        <f>O7/O$19*100</f>
        <v>12.390116907774102</v>
      </c>
      <c r="P35" s="38">
        <f>P7/P$19*100</f>
        <v>10.281678467089115</v>
      </c>
      <c r="Q35" s="38">
        <f>Q7/Q$19*100</f>
        <v>9.3486954969681069</v>
      </c>
      <c r="R35" s="38">
        <f>R7/R$19*100</f>
        <v>9.1936524125049015</v>
      </c>
      <c r="S35" s="38">
        <f>S7/S$19*100</f>
        <v>8.1639425635899094</v>
      </c>
      <c r="T35" s="38">
        <f>T7/T$19*100</f>
        <v>7.2586297784641625</v>
      </c>
      <c r="U35" s="38">
        <f>U7/U$19*100</f>
        <v>6.9600820161436845</v>
      </c>
      <c r="V35" s="38">
        <f>V7/V$19*100</f>
        <v>6.7822614183134915</v>
      </c>
      <c r="W35" s="38">
        <f>W7/W$19*100</f>
        <v>6.9742986493927237</v>
      </c>
      <c r="X35" s="38">
        <f>X7/X$19*100</f>
        <v>6.2958017175509511</v>
      </c>
      <c r="Y35" s="86">
        <f>Y7/Y$19*100</f>
        <v>6.8986820318434701</v>
      </c>
      <c r="Z35" s="86">
        <f>Z7/Z$19*100</f>
        <v>5.7279463624869038</v>
      </c>
      <c r="AA35" s="86">
        <f>AA7/AA$19*100</f>
        <v>6.1385161723887087</v>
      </c>
      <c r="AB35" s="86">
        <f>AB7/AB$19*100</f>
        <v>6.514458742999274</v>
      </c>
      <c r="AC35" s="86">
        <f>AC7/AC$19*100</f>
        <v>6.7099891017707263</v>
      </c>
      <c r="AD35" s="86">
        <f>AD7/AD$19*100</f>
        <v>7.2872065059614259</v>
      </c>
      <c r="AE35" s="86">
        <f>AE7/AE$19*100</f>
        <v>16.697320320622463</v>
      </c>
      <c r="AF35" s="86">
        <f>AF7/AF$19*100</f>
        <v>11.19550983377847</v>
      </c>
    </row>
    <row r="36" spans="1:32" s="39" customFormat="1" ht="18" customHeight="1" x14ac:dyDescent="0.15">
      <c r="A36" s="22" t="s">
        <v>104</v>
      </c>
      <c r="B36" s="38" t="e">
        <f>B8/B$19*100</f>
        <v>#DIV/0!</v>
      </c>
      <c r="C36" s="38" t="e">
        <f>C8/C$19*100</f>
        <v>#DIV/0!</v>
      </c>
      <c r="D36" s="38">
        <f>D8/D$19*100</f>
        <v>0</v>
      </c>
      <c r="E36" s="38">
        <f>E8/E$19*100</f>
        <v>0</v>
      </c>
      <c r="F36" s="38">
        <f>F8/F$19*100</f>
        <v>0</v>
      </c>
      <c r="G36" s="38">
        <f>G8/G$19*100</f>
        <v>0</v>
      </c>
      <c r="H36" s="38">
        <f>H8/H$19*100</f>
        <v>0</v>
      </c>
      <c r="I36" s="38">
        <f>I8/I$19*100</f>
        <v>8.0799117666237819E-2</v>
      </c>
      <c r="J36" s="38">
        <f>J8/J$19*100</f>
        <v>0.1228664258025621</v>
      </c>
      <c r="K36" s="38">
        <f>K8/K$19*100</f>
        <v>0.10448585736085982</v>
      </c>
      <c r="L36" s="38">
        <f>L8/L$19*100</f>
        <v>0.10184593742431342</v>
      </c>
      <c r="M36" s="38">
        <f>M8/M$19*100</f>
        <v>0.12011778225852331</v>
      </c>
      <c r="N36" s="38">
        <f>N8/N$19*100</f>
        <v>0.11420821504042225</v>
      </c>
      <c r="O36" s="38">
        <f>O8/O$19*100</f>
        <v>0.11484066501198799</v>
      </c>
      <c r="P36" s="38">
        <f>P8/P$19*100</f>
        <v>0.1246607347238292</v>
      </c>
      <c r="Q36" s="38">
        <f>Q8/Q$19*100</f>
        <v>0.14774794987090781</v>
      </c>
      <c r="R36" s="38">
        <f>R8/R$19*100</f>
        <v>0.11798520399857189</v>
      </c>
      <c r="S36" s="38">
        <f>S8/S$19*100</f>
        <v>0.10834509062591746</v>
      </c>
      <c r="T36" s="38">
        <f>T8/T$19*100</f>
        <v>0.10620369217564987</v>
      </c>
      <c r="U36" s="38">
        <f>U8/U$19*100</f>
        <v>0.11824623247188068</v>
      </c>
      <c r="V36" s="38">
        <f>V8/V$19*100</f>
        <v>0.14306844038455044</v>
      </c>
      <c r="W36" s="38">
        <f>W8/W$19*100</f>
        <v>0.27544498998755407</v>
      </c>
      <c r="X36" s="38">
        <f>X8/X$19*100</f>
        <v>0.55339799786514221</v>
      </c>
      <c r="Y36" s="86">
        <f>Y8/Y$19*100</f>
        <v>0.54227335978185676</v>
      </c>
      <c r="Z36" s="86">
        <f>Z8/Z$19*100</f>
        <v>0.58895799966817375</v>
      </c>
      <c r="AA36" s="86">
        <f>AA8/AA$19*100</f>
        <v>0.27268271053809279</v>
      </c>
      <c r="AB36" s="86">
        <f>AB8/AB$19*100</f>
        <v>0.10716481325831034</v>
      </c>
      <c r="AC36" s="86">
        <f>AC8/AC$19*100</f>
        <v>5.3243176445635088E-2</v>
      </c>
      <c r="AD36" s="86">
        <f>AD8/AD$19*100</f>
        <v>4.7704379395600779E-2</v>
      </c>
      <c r="AE36" s="86">
        <f>AE8/AE$19*100</f>
        <v>4.7911306589241996E-2</v>
      </c>
      <c r="AF36" s="86">
        <f>AF8/AF$19*100</f>
        <v>4.6625693871919775E-2</v>
      </c>
    </row>
    <row r="37" spans="1:32" s="39" customFormat="1" ht="18" customHeight="1" x14ac:dyDescent="0.15">
      <c r="A37" s="22" t="s">
        <v>105</v>
      </c>
      <c r="B37" s="38" t="e">
        <f>B9/B$19*100</f>
        <v>#DIV/0!</v>
      </c>
      <c r="C37" s="38" t="e">
        <f>C9/C$19*100</f>
        <v>#DIV/0!</v>
      </c>
      <c r="D37" s="38">
        <f>D9/D$19*100</f>
        <v>11.666383012149142</v>
      </c>
      <c r="E37" s="38">
        <f>E9/E$19*100</f>
        <v>12.484995716470944</v>
      </c>
      <c r="F37" s="38">
        <f>F9/F$19*100</f>
        <v>13.226476116995</v>
      </c>
      <c r="G37" s="38">
        <f>G9/G$19*100</f>
        <v>9.6844433194037318</v>
      </c>
      <c r="H37" s="38">
        <f>H9/H$19*100</f>
        <v>19.953350278152591</v>
      </c>
      <c r="I37" s="38">
        <f>I9/I$19*100</f>
        <v>32.153706954006736</v>
      </c>
      <c r="J37" s="38">
        <f>J9/J$19*100</f>
        <v>14.210451182131372</v>
      </c>
      <c r="K37" s="38">
        <f>K9/K$19*100</f>
        <v>11.07776234355129</v>
      </c>
      <c r="L37" s="38">
        <f>L9/L$19*100</f>
        <v>15.264906957052776</v>
      </c>
      <c r="M37" s="38">
        <f>M9/M$19*100</f>
        <v>9.4714590016773847</v>
      </c>
      <c r="N37" s="38">
        <f>N9/N$19*100</f>
        <v>6.0372471878818539</v>
      </c>
      <c r="O37" s="38">
        <f>O9/O$19*100</f>
        <v>6.6261542264716482</v>
      </c>
      <c r="P37" s="38">
        <f>P9/P$19*100</f>
        <v>5.4013563559577236</v>
      </c>
      <c r="Q37" s="38">
        <f>Q9/Q$19*100</f>
        <v>6.8178659008810181</v>
      </c>
      <c r="R37" s="38">
        <f>R9/R$19*100</f>
        <v>5.5516847117049251</v>
      </c>
      <c r="S37" s="38">
        <f>S9/S$19*100</f>
        <v>3.9219236501669656</v>
      </c>
      <c r="T37" s="38">
        <f>T9/T$19*100</f>
        <v>5.1282513158905534</v>
      </c>
      <c r="U37" s="38">
        <f>U9/U$19*100</f>
        <v>5.1038414983754858</v>
      </c>
      <c r="V37" s="38">
        <f>V9/V$19*100</f>
        <v>3.6064366400512999</v>
      </c>
      <c r="W37" s="38">
        <f>W9/W$19*100</f>
        <v>3.6909765627496838</v>
      </c>
      <c r="X37" s="38">
        <f>X9/X$19*100</f>
        <v>3.8692311115087588</v>
      </c>
      <c r="Y37" s="86">
        <f>Y9/Y$19*100</f>
        <v>4.2935818124044776</v>
      </c>
      <c r="Z37" s="86">
        <f>Z9/Z$19*100</f>
        <v>5.0284211152136766</v>
      </c>
      <c r="AA37" s="86">
        <f>AA9/AA$19*100</f>
        <v>5.5677225135444441</v>
      </c>
      <c r="AB37" s="86">
        <f>AB9/AB$19*100</f>
        <v>6.4320362414177374</v>
      </c>
      <c r="AC37" s="86">
        <f>AC9/AC$19*100</f>
        <v>5.9442666190561715</v>
      </c>
      <c r="AD37" s="86">
        <f>AD9/AD$19*100</f>
        <v>4.7270937404412354</v>
      </c>
      <c r="AE37" s="86">
        <f>AE9/AE$19*100</f>
        <v>5.5087557912791834</v>
      </c>
      <c r="AF37" s="86">
        <f>AF9/AF$19*100</f>
        <v>12.27106201487714</v>
      </c>
    </row>
    <row r="38" spans="1:32" s="39" customFormat="1" ht="18" customHeight="1" x14ac:dyDescent="0.15">
      <c r="A38" s="22" t="s">
        <v>106</v>
      </c>
      <c r="B38" s="38" t="e">
        <f>B10/B$19*100</f>
        <v>#DIV/0!</v>
      </c>
      <c r="C38" s="38" t="e">
        <f>C10/C$19*100</f>
        <v>#DIV/0!</v>
      </c>
      <c r="D38" s="38">
        <f>D10/D$19*100</f>
        <v>2.7502799140183933</v>
      </c>
      <c r="E38" s="38">
        <f>E10/E$19*100</f>
        <v>3.2073055402040396</v>
      </c>
      <c r="F38" s="38">
        <f>F10/F$19*100</f>
        <v>3.4120851853965162</v>
      </c>
      <c r="G38" s="38">
        <f>G10/G$19*100</f>
        <v>3.2074096883430672</v>
      </c>
      <c r="H38" s="38">
        <f>H10/H$19*100</f>
        <v>2.3918286728778062</v>
      </c>
      <c r="I38" s="38">
        <f>I10/I$19*100</f>
        <v>1.3619423371375949</v>
      </c>
      <c r="J38" s="38">
        <f>J10/J$19*100</f>
        <v>2.1634146744934224</v>
      </c>
      <c r="K38" s="38">
        <f>K10/K$19*100</f>
        <v>2.8185648837269164</v>
      </c>
      <c r="L38" s="38">
        <f>L10/L$19*100</f>
        <v>2.3324112883824055</v>
      </c>
      <c r="M38" s="38">
        <f>M10/M$19*100</f>
        <v>2.9891470008581553</v>
      </c>
      <c r="N38" s="38">
        <f>N10/N$19*100</f>
        <v>3.2568820245997618</v>
      </c>
      <c r="O38" s="38">
        <f>O10/O$19*100</f>
        <v>2.9126219145365355</v>
      </c>
      <c r="P38" s="38">
        <f>P10/P$19*100</f>
        <v>2.5814274232115189</v>
      </c>
      <c r="Q38" s="38">
        <f>Q10/Q$19*100</f>
        <v>2.5946644212415637</v>
      </c>
      <c r="R38" s="38">
        <f>R10/R$19*100</f>
        <v>2.6418185565782197</v>
      </c>
      <c r="S38" s="38">
        <f>S10/S$19*100</f>
        <v>2.4363322608722346</v>
      </c>
      <c r="T38" s="38">
        <f>T10/T$19*100</f>
        <v>2.3884122161265795</v>
      </c>
      <c r="U38" s="38">
        <f>U10/U$19*100</f>
        <v>2.5888291935944352</v>
      </c>
      <c r="V38" s="38">
        <f>V10/V$19*100</f>
        <v>2.3408158710944269</v>
      </c>
      <c r="W38" s="38">
        <f>W10/W$19*100</f>
        <v>2.4333713498859049</v>
      </c>
      <c r="X38" s="38">
        <f>X10/X$19*100</f>
        <v>2.2960007540420913</v>
      </c>
      <c r="Y38" s="86">
        <f>Y10/Y$19*100</f>
        <v>2.5647539287200587</v>
      </c>
      <c r="Z38" s="86">
        <f>Z10/Z$19*100</f>
        <v>2.326699075089512</v>
      </c>
      <c r="AA38" s="86">
        <f>AA10/AA$19*100</f>
        <v>2.4047819634275691</v>
      </c>
      <c r="AB38" s="86">
        <f>AB10/AB$19*100</f>
        <v>3.0026377275333065</v>
      </c>
      <c r="AC38" s="86">
        <f>AC10/AC$19*100</f>
        <v>2.5389549829102469</v>
      </c>
      <c r="AD38" s="86">
        <f>AD10/AD$19*100</f>
        <v>2.272398112509443</v>
      </c>
      <c r="AE38" s="86">
        <f>AE10/AE$19*100</f>
        <v>2.4876221139426691</v>
      </c>
      <c r="AF38" s="86">
        <f>AF10/AF$19*100</f>
        <v>2.3853891487649643</v>
      </c>
    </row>
    <row r="39" spans="1:32" s="39" customFormat="1" ht="18" customHeight="1" x14ac:dyDescent="0.15">
      <c r="A39" s="22" t="s">
        <v>107</v>
      </c>
      <c r="B39" s="38" t="e">
        <f>B11/B$19*100</f>
        <v>#DIV/0!</v>
      </c>
      <c r="C39" s="38" t="e">
        <f>C11/C$19*100</f>
        <v>#DIV/0!</v>
      </c>
      <c r="D39" s="38">
        <f>D11/D$19*100</f>
        <v>14.250382154328006</v>
      </c>
      <c r="E39" s="38">
        <f>E11/E$19*100</f>
        <v>16.021984898787853</v>
      </c>
      <c r="F39" s="38">
        <f>F11/F$19*100</f>
        <v>15.557819493544214</v>
      </c>
      <c r="G39" s="38">
        <f>G11/G$19*100</f>
        <v>19.238769250810943</v>
      </c>
      <c r="H39" s="38">
        <f>H11/H$19*100</f>
        <v>16.481292528796846</v>
      </c>
      <c r="I39" s="38">
        <f>I11/I$19*100</f>
        <v>11.322433667172763</v>
      </c>
      <c r="J39" s="38">
        <f>J11/J$19*100</f>
        <v>13.273225546952878</v>
      </c>
      <c r="K39" s="38">
        <f>K11/K$19*100</f>
        <v>18.064422940742261</v>
      </c>
      <c r="L39" s="38">
        <f>L11/L$19*100</f>
        <v>11.519120797378578</v>
      </c>
      <c r="M39" s="38">
        <f>M11/M$19*100</f>
        <v>14.243365166322228</v>
      </c>
      <c r="N39" s="38">
        <f>N11/N$19*100</f>
        <v>14.716558926757175</v>
      </c>
      <c r="O39" s="38">
        <f>O11/O$19*100</f>
        <v>14.317218538273604</v>
      </c>
      <c r="P39" s="38">
        <f>P11/P$19*100</f>
        <v>20.519291029062575</v>
      </c>
      <c r="Q39" s="38">
        <f>Q11/Q$19*100</f>
        <v>16.931418033100044</v>
      </c>
      <c r="R39" s="38">
        <f>R11/R$19*100</f>
        <v>15.666664665520836</v>
      </c>
      <c r="S39" s="38">
        <f>S11/S$19*100</f>
        <v>19.841722988530101</v>
      </c>
      <c r="T39" s="38">
        <f>T11/T$19*100</f>
        <v>22.162208841830882</v>
      </c>
      <c r="U39" s="38">
        <f>U11/U$19*100</f>
        <v>14.016207390419023</v>
      </c>
      <c r="V39" s="38">
        <f>V11/V$19*100</f>
        <v>13.393312508410171</v>
      </c>
      <c r="W39" s="38">
        <f>W11/W$19*100</f>
        <v>11.30589140902006</v>
      </c>
      <c r="X39" s="38">
        <f>X11/X$19*100</f>
        <v>7.097411616554286</v>
      </c>
      <c r="Y39" s="86">
        <f>Y11/Y$19*100</f>
        <v>7.5602010953057315</v>
      </c>
      <c r="Z39" s="86">
        <f>Z11/Z$19*100</f>
        <v>12.243209266778022</v>
      </c>
      <c r="AA39" s="86">
        <f>AA11/AA$19*100</f>
        <v>12.55433479700511</v>
      </c>
      <c r="AB39" s="86">
        <f>AB11/AB$19*100</f>
        <v>12.719674899510943</v>
      </c>
      <c r="AC39" s="86">
        <f>AC11/AC$19*100</f>
        <v>8.8118678434899156</v>
      </c>
      <c r="AD39" s="86">
        <f>AD11/AD$19*100</f>
        <v>8.5072078455003997</v>
      </c>
      <c r="AE39" s="86">
        <f>AE11/AE$19*100</f>
        <v>8.4222998385388959</v>
      </c>
      <c r="AF39" s="86">
        <f>AF11/AF$19*100</f>
        <v>7.3745808466685148</v>
      </c>
    </row>
    <row r="40" spans="1:32" s="39" customFormat="1" ht="18" customHeight="1" x14ac:dyDescent="0.15">
      <c r="A40" s="22" t="s">
        <v>108</v>
      </c>
      <c r="B40" s="38" t="e">
        <f>B12/B$19*100</f>
        <v>#DIV/0!</v>
      </c>
      <c r="C40" s="38" t="e">
        <f>C12/C$19*100</f>
        <v>#DIV/0!</v>
      </c>
      <c r="D40" s="38">
        <f>D12/D$19*100</f>
        <v>4.1415118100025934</v>
      </c>
      <c r="E40" s="38">
        <f>E12/E$19*100</f>
        <v>4.0745815540275636</v>
      </c>
      <c r="F40" s="38">
        <f>F12/F$19*100</f>
        <v>3.5157923882732209</v>
      </c>
      <c r="G40" s="38">
        <f>G12/G$19*100</f>
        <v>4.253855962888939</v>
      </c>
      <c r="H40" s="38">
        <f>H12/H$19*100</f>
        <v>4.1152088050877316</v>
      </c>
      <c r="I40" s="38">
        <f>I12/I$19*100</f>
        <v>2.8303330292143203</v>
      </c>
      <c r="J40" s="38">
        <f>J12/J$19*100</f>
        <v>5.6374576562987269</v>
      </c>
      <c r="K40" s="38">
        <f>K12/K$19*100</f>
        <v>4.3982543170761215</v>
      </c>
      <c r="L40" s="38">
        <f>L12/L$19*100</f>
        <v>4.338972113213349</v>
      </c>
      <c r="M40" s="38">
        <f>M12/M$19*100</f>
        <v>6.2621379863353894</v>
      </c>
      <c r="N40" s="38">
        <f>N12/N$19*100</f>
        <v>5.1342322436469257</v>
      </c>
      <c r="O40" s="38">
        <f>O12/O$19*100</f>
        <v>5.1486574029216587</v>
      </c>
      <c r="P40" s="38">
        <f>P12/P$19*100</f>
        <v>4.8014150103130637</v>
      </c>
      <c r="Q40" s="38">
        <f>Q12/Q$19*100</f>
        <v>4.801860627801628</v>
      </c>
      <c r="R40" s="38">
        <f>R12/R$19*100</f>
        <v>5.081168240685578</v>
      </c>
      <c r="S40" s="38">
        <f>S12/S$19*100</f>
        <v>4.7080335998415741</v>
      </c>
      <c r="T40" s="38">
        <f>T12/T$19*100</f>
        <v>4.7638867181808795</v>
      </c>
      <c r="U40" s="38">
        <f>U12/U$19*100</f>
        <v>4.931527373713779</v>
      </c>
      <c r="V40" s="38">
        <f>V12/V$19*100</f>
        <v>4.7003043997587843</v>
      </c>
      <c r="W40" s="38">
        <f>W12/W$19*100</f>
        <v>4.6874843056165583</v>
      </c>
      <c r="X40" s="38">
        <f>X12/X$19*100</f>
        <v>3.8589539388412537</v>
      </c>
      <c r="Y40" s="86">
        <f>Y12/Y$19*100</f>
        <v>4.0816357026674774</v>
      </c>
      <c r="Z40" s="86">
        <f>Z12/Z$19*100</f>
        <v>3.8139429616991571</v>
      </c>
      <c r="AA40" s="86">
        <f>AA12/AA$19*100</f>
        <v>3.9964992187230464</v>
      </c>
      <c r="AB40" s="86">
        <f>AB12/AB$19*100</f>
        <v>4.410283340446532</v>
      </c>
      <c r="AC40" s="86">
        <f>AC12/AC$19*100</f>
        <v>4.6526336785554481</v>
      </c>
      <c r="AD40" s="86">
        <f>AD12/AD$19*100</f>
        <v>4.3674504241778012</v>
      </c>
      <c r="AE40" s="86">
        <f>AE12/AE$19*100</f>
        <v>4.5724538733895814</v>
      </c>
      <c r="AF40" s="86">
        <f>AF12/AF$19*100</f>
        <v>5.7346246412502548</v>
      </c>
    </row>
    <row r="41" spans="1:32" s="39" customFormat="1" ht="18" customHeight="1" x14ac:dyDescent="0.15">
      <c r="A41" s="22" t="s">
        <v>109</v>
      </c>
      <c r="B41" s="38" t="e">
        <f>B13/B$19*100</f>
        <v>#DIV/0!</v>
      </c>
      <c r="C41" s="38" t="e">
        <f>C13/C$19*100</f>
        <v>#DIV/0!</v>
      </c>
      <c r="D41" s="38">
        <f>D13/D$19*100</f>
        <v>24.560896572705328</v>
      </c>
      <c r="E41" s="38">
        <f>E13/E$19*100</f>
        <v>19.893907730973321</v>
      </c>
      <c r="F41" s="38">
        <f>F13/F$19*100</f>
        <v>27.3227787801696</v>
      </c>
      <c r="G41" s="38">
        <f>G13/G$19*100</f>
        <v>19.475102347410491</v>
      </c>
      <c r="H41" s="38">
        <f>H13/H$19*100</f>
        <v>14.30268371400355</v>
      </c>
      <c r="I41" s="38">
        <f>I13/I$19*100</f>
        <v>9.2900009704899489</v>
      </c>
      <c r="J41" s="38">
        <f>J13/J$19*100</f>
        <v>14.003476334397147</v>
      </c>
      <c r="K41" s="38">
        <f>K13/K$19*100</f>
        <v>13.126658514977297</v>
      </c>
      <c r="L41" s="38">
        <f>L13/L$19*100</f>
        <v>13.095814634740266</v>
      </c>
      <c r="M41" s="38">
        <f>M13/M$19*100</f>
        <v>15.161932639902362</v>
      </c>
      <c r="N41" s="38">
        <f>N13/N$19*100</f>
        <v>20.665080023780277</v>
      </c>
      <c r="O41" s="38">
        <f>O13/O$19*100</f>
        <v>14.626072319990774</v>
      </c>
      <c r="P41" s="38">
        <f>P13/P$19*100</f>
        <v>13.328468204634571</v>
      </c>
      <c r="Q41" s="38">
        <f>Q13/Q$19*100</f>
        <v>15.114709334388692</v>
      </c>
      <c r="R41" s="38">
        <f>R13/R$19*100</f>
        <v>14.75106981844781</v>
      </c>
      <c r="S41" s="38">
        <f>S13/S$19*100</f>
        <v>19.720027984013829</v>
      </c>
      <c r="T41" s="38">
        <f>T13/T$19*100</f>
        <v>13.36541095255377</v>
      </c>
      <c r="U41" s="38">
        <f>U13/U$19*100</f>
        <v>12.951012106583235</v>
      </c>
      <c r="V41" s="38">
        <f>V13/V$19*100</f>
        <v>13.22556869372799</v>
      </c>
      <c r="W41" s="38">
        <f>W13/W$19*100</f>
        <v>11.973855782427222</v>
      </c>
      <c r="X41" s="38">
        <f>X13/X$19*100</f>
        <v>9.3794415399682975</v>
      </c>
      <c r="Y41" s="86">
        <f>Y13/Y$19*100</f>
        <v>9.9186445866431789</v>
      </c>
      <c r="Z41" s="86">
        <f>Z13/Z$19*100</f>
        <v>12.082006451367691</v>
      </c>
      <c r="AA41" s="86">
        <f>AA13/AA$19*100</f>
        <v>11.446589544502315</v>
      </c>
      <c r="AB41" s="86">
        <f>AB13/AB$19*100</f>
        <v>14.772446463758271</v>
      </c>
      <c r="AC41" s="86">
        <f>AC13/AC$19*100</f>
        <v>12.71637807052379</v>
      </c>
      <c r="AD41" s="86">
        <f>AD13/AD$19*100</f>
        <v>17.928870480510948</v>
      </c>
      <c r="AE41" s="86">
        <f>AE13/AE$19*100</f>
        <v>14.999985626608023</v>
      </c>
      <c r="AF41" s="86">
        <f>AF13/AF$19*100</f>
        <v>11.704671735998607</v>
      </c>
    </row>
    <row r="42" spans="1:32" s="39" customFormat="1" ht="18" customHeight="1" x14ac:dyDescent="0.15">
      <c r="A42" s="22" t="s">
        <v>110</v>
      </c>
      <c r="B42" s="38" t="e">
        <f>B14/B$19*100</f>
        <v>#DIV/0!</v>
      </c>
      <c r="C42" s="38" t="e">
        <f>C14/C$19*100</f>
        <v>#DIV/0!</v>
      </c>
      <c r="D42" s="38">
        <f>D14/D$19*100</f>
        <v>0</v>
      </c>
      <c r="E42" s="38">
        <f>E14/E$19*100</f>
        <v>0</v>
      </c>
      <c r="F42" s="38">
        <f>F14/F$19*100</f>
        <v>0</v>
      </c>
      <c r="G42" s="38">
        <f>G14/G$19*100</f>
        <v>0</v>
      </c>
      <c r="H42" s="38">
        <f>H14/H$19*100</f>
        <v>0</v>
      </c>
      <c r="I42" s="38">
        <f>I14/I$19*100</f>
        <v>0.23857006869090874</v>
      </c>
      <c r="J42" s="38">
        <f>J14/J$19*100</f>
        <v>0.10573595175529153</v>
      </c>
      <c r="K42" s="38">
        <f>K14/K$19*100</f>
        <v>0.10397520435760008</v>
      </c>
      <c r="L42" s="38">
        <f>L14/L$19*100</f>
        <v>0.30896027190684611</v>
      </c>
      <c r="M42" s="38">
        <f>M14/M$19*100</f>
        <v>5.0303588142965191E-4</v>
      </c>
      <c r="N42" s="38">
        <f>N14/N$19*100</f>
        <v>5.5019517120011914E-2</v>
      </c>
      <c r="O42" s="38">
        <f>O14/O$19*100</f>
        <v>7.0329754805628253E-2</v>
      </c>
      <c r="P42" s="38">
        <f>P14/P$19*100</f>
        <v>0</v>
      </c>
      <c r="Q42" s="38">
        <f>Q14/Q$19*100</f>
        <v>0</v>
      </c>
      <c r="R42" s="38">
        <f>R14/R$19*100</f>
        <v>0</v>
      </c>
      <c r="S42" s="38">
        <f>S14/S$19*100</f>
        <v>0</v>
      </c>
      <c r="T42" s="38">
        <f>T14/T$19*100</f>
        <v>0</v>
      </c>
      <c r="U42" s="38">
        <f>U14/U$19*100</f>
        <v>0.26158572409448377</v>
      </c>
      <c r="V42" s="38">
        <f>V14/V$19*100</f>
        <v>0</v>
      </c>
      <c r="W42" s="38">
        <f>W14/W$19*100</f>
        <v>3.089796071176483E-2</v>
      </c>
      <c r="X42" s="38">
        <f>X14/X$19*100</f>
        <v>7.5155987673134232</v>
      </c>
      <c r="Y42" s="86">
        <f>Y14/Y$19*100</f>
        <v>4.948707376358632</v>
      </c>
      <c r="Z42" s="86">
        <f>Z14/Z$19*100</f>
        <v>13.008372149308004</v>
      </c>
      <c r="AA42" s="86" t="e">
        <f>AA14/AA$19*100</f>
        <v>#VALUE!</v>
      </c>
      <c r="AB42" s="86">
        <f>AB14/AB$19*100</f>
        <v>0.14350540772528625</v>
      </c>
      <c r="AC42" s="86">
        <f>AC14/AC$19*100</f>
        <v>6.196303438735988E-2</v>
      </c>
      <c r="AD42" s="86">
        <f>AD14/AD$19*100</f>
        <v>0</v>
      </c>
      <c r="AE42" s="86">
        <f>AE14/AE$19*100</f>
        <v>1.8110473890733475E-2</v>
      </c>
      <c r="AF42" s="86">
        <f>AF14/AF$19*100</f>
        <v>5.9923341764191305E-2</v>
      </c>
    </row>
    <row r="43" spans="1:32" s="39" customFormat="1" ht="18" customHeight="1" x14ac:dyDescent="0.15">
      <c r="A43" s="22" t="s">
        <v>111</v>
      </c>
      <c r="B43" s="38" t="e">
        <f>B15/B$19*100</f>
        <v>#DIV/0!</v>
      </c>
      <c r="C43" s="38" t="e">
        <f>C15/C$19*100</f>
        <v>#DIV/0!</v>
      </c>
      <c r="D43" s="38">
        <f>D15/D$19*100</f>
        <v>7.0863600205478088</v>
      </c>
      <c r="E43" s="38">
        <f>E15/E$19*100</f>
        <v>6.2817465793181411</v>
      </c>
      <c r="F43" s="38">
        <f>F15/F$19*100</f>
        <v>4.9966093973456687</v>
      </c>
      <c r="G43" s="38">
        <f>G15/G$19*100</f>
        <v>6.458121951400198</v>
      </c>
      <c r="H43" s="38">
        <f>H15/H$19*100</f>
        <v>6.3847095799571321</v>
      </c>
      <c r="I43" s="38">
        <f>I15/I$19*100</f>
        <v>6.8935018742838414</v>
      </c>
      <c r="J43" s="38">
        <f>J15/J$19*100</f>
        <v>11.298062283609825</v>
      </c>
      <c r="K43" s="38">
        <f>K15/K$19*100</f>
        <v>9.7310765805466009</v>
      </c>
      <c r="L43" s="38">
        <f>L15/L$19*100</f>
        <v>8.4799059722122525</v>
      </c>
      <c r="M43" s="38">
        <f>M15/M$19*100</f>
        <v>9.5086477257687907</v>
      </c>
      <c r="N43" s="38">
        <f>N15/N$19*100</f>
        <v>9.2030679247264651</v>
      </c>
      <c r="O43" s="38">
        <f>O15/O$19*100</f>
        <v>9.8634850040787363</v>
      </c>
      <c r="P43" s="38">
        <f>P15/P$19*100</f>
        <v>10.155156606781965</v>
      </c>
      <c r="Q43" s="38">
        <f>Q15/Q$19*100</f>
        <v>9.8526852025719265</v>
      </c>
      <c r="R43" s="38">
        <f>R15/R$19*100</f>
        <v>10.138852446453752</v>
      </c>
      <c r="S43" s="38">
        <f>S15/S$19*100</f>
        <v>9.8203804217405342</v>
      </c>
      <c r="T43" s="38">
        <f>T15/T$19*100</f>
        <v>10.146102924230664</v>
      </c>
      <c r="U43" s="38">
        <f>U15/U$19*100</f>
        <v>11.3955721664201</v>
      </c>
      <c r="V43" s="38">
        <f>V15/V$19*100</f>
        <v>10.538511248725669</v>
      </c>
      <c r="W43" s="38">
        <f>W15/W$19*100</f>
        <v>10.292171207803225</v>
      </c>
      <c r="X43" s="38">
        <f>X15/X$19*100</f>
        <v>8.5777455194062977</v>
      </c>
      <c r="Y43" s="86">
        <f>Y15/Y$19*100</f>
        <v>7.5304964056044632</v>
      </c>
      <c r="Z43" s="86">
        <f>Z15/Z$19*100</f>
        <v>6.731083967825688</v>
      </c>
      <c r="AA43" s="86">
        <f>AA15/AA$19*100</f>
        <v>6.8130770929715148</v>
      </c>
      <c r="AB43" s="86">
        <f>AB15/AB$19*100</f>
        <v>7.1408905032887047</v>
      </c>
      <c r="AC43" s="86">
        <f>AC15/AC$19*100</f>
        <v>7.4894870482494911</v>
      </c>
      <c r="AD43" s="86">
        <f>AD15/AD$19*100</f>
        <v>6.4016414886132509</v>
      </c>
      <c r="AE43" s="86">
        <f>AE15/AE$19*100</f>
        <v>6.0789195042137996</v>
      </c>
      <c r="AF43" s="86">
        <f>AF15/AF$19*100</f>
        <v>5.8739422145395519</v>
      </c>
    </row>
    <row r="44" spans="1:32" s="39" customFormat="1" ht="18" customHeight="1" x14ac:dyDescent="0.15">
      <c r="A44" s="22" t="s">
        <v>81</v>
      </c>
      <c r="B44" s="38" t="e">
        <f>B16/B$19*100</f>
        <v>#DIV/0!</v>
      </c>
      <c r="C44" s="38" t="e">
        <f>C16/C$19*100</f>
        <v>#DIV/0!</v>
      </c>
      <c r="D44" s="38">
        <f>D16/D$19*100</f>
        <v>2.0105182835597583E-3</v>
      </c>
      <c r="E44" s="38">
        <f>E16/E$19*100</f>
        <v>0</v>
      </c>
      <c r="F44" s="38">
        <f>F16/F$19*100</f>
        <v>4.8420943035374789E-3</v>
      </c>
      <c r="G44" s="38">
        <f>G16/G$19*100</f>
        <v>1.3558262579936092E-3</v>
      </c>
      <c r="H44" s="38">
        <f>H16/H$19*100</f>
        <v>0</v>
      </c>
      <c r="I44" s="38">
        <f>I16/I$19*100</f>
        <v>0</v>
      </c>
      <c r="J44" s="38">
        <f>J16/J$19*100</f>
        <v>0</v>
      </c>
      <c r="K44" s="38">
        <f>K16/K$19*100</f>
        <v>0</v>
      </c>
      <c r="L44" s="38">
        <f>L16/L$19*100</f>
        <v>0</v>
      </c>
      <c r="M44" s="38">
        <f>M16/M$19*100</f>
        <v>0</v>
      </c>
      <c r="N44" s="38">
        <f>N16/N$19*100</f>
        <v>0</v>
      </c>
      <c r="O44" s="38">
        <f>O16/O$19*100</f>
        <v>0</v>
      </c>
      <c r="P44" s="38">
        <f>P16/P$19*100</f>
        <v>0</v>
      </c>
      <c r="Q44" s="38">
        <f>Q16/Q$19*100</f>
        <v>0</v>
      </c>
      <c r="R44" s="38">
        <f>R16/R$19*100</f>
        <v>0</v>
      </c>
      <c r="S44" s="38">
        <f>S16/S$19*100</f>
        <v>0</v>
      </c>
      <c r="T44" s="38">
        <f>T16/T$19*100</f>
        <v>0</v>
      </c>
      <c r="U44" s="38">
        <f>U16/U$19*100</f>
        <v>0</v>
      </c>
      <c r="V44" s="38">
        <f>V16/V$19*100</f>
        <v>0</v>
      </c>
      <c r="W44" s="38">
        <f>W16/W$19*100</f>
        <v>0</v>
      </c>
      <c r="X44" s="38">
        <f>X16/X$19*100</f>
        <v>0</v>
      </c>
      <c r="Y44" s="86">
        <f>Y16/Y$19*100</f>
        <v>0</v>
      </c>
      <c r="Z44" s="86">
        <f>Z16/Z$19*100</f>
        <v>0</v>
      </c>
      <c r="AA44" s="86">
        <f>AA16/AA$19*100</f>
        <v>0</v>
      </c>
      <c r="AB44" s="86">
        <f>AB16/AB$19*100</f>
        <v>0</v>
      </c>
      <c r="AC44" s="86">
        <f>AC16/AC$19*100</f>
        <v>0</v>
      </c>
      <c r="AD44" s="86">
        <f>AD16/AD$19*100</f>
        <v>0</v>
      </c>
      <c r="AE44" s="86">
        <f>AE16/AE$19*100</f>
        <v>0</v>
      </c>
      <c r="AF44" s="86">
        <f>AF16/AF$19*100</f>
        <v>0</v>
      </c>
    </row>
    <row r="45" spans="1:32" s="39" customFormat="1" ht="18" customHeight="1" x14ac:dyDescent="0.15">
      <c r="A45" s="22" t="s">
        <v>113</v>
      </c>
      <c r="B45" s="38" t="e">
        <f>B17/B$19*100</f>
        <v>#DIV/0!</v>
      </c>
      <c r="C45" s="38" t="e">
        <f>C17/C$19*100</f>
        <v>#DIV/0!</v>
      </c>
      <c r="D45" s="38">
        <f>D17/D$19*100</f>
        <v>0</v>
      </c>
      <c r="E45" s="38">
        <f>E17/E$19*100</f>
        <v>0</v>
      </c>
      <c r="F45" s="38">
        <f>F17/F$19*100</f>
        <v>0</v>
      </c>
      <c r="G45" s="38">
        <f>G17/G$19*100</f>
        <v>0</v>
      </c>
      <c r="H45" s="38">
        <f>H17/H$19*100</f>
        <v>0</v>
      </c>
      <c r="I45" s="38">
        <f>I17/I$19*100</f>
        <v>0</v>
      </c>
      <c r="J45" s="38">
        <f>J17/J$19*100</f>
        <v>0</v>
      </c>
      <c r="K45" s="38">
        <f>K17/K$19*100</f>
        <v>0</v>
      </c>
      <c r="L45" s="38">
        <f>L17/L$19*100</f>
        <v>0</v>
      </c>
      <c r="M45" s="38">
        <f>M17/M$19*100</f>
        <v>0</v>
      </c>
      <c r="N45" s="38">
        <f>N17/N$19*100</f>
        <v>0</v>
      </c>
      <c r="O45" s="38">
        <f>O17/O$19*100</f>
        <v>0</v>
      </c>
      <c r="P45" s="38">
        <f>P17/P$19*100</f>
        <v>0</v>
      </c>
      <c r="Q45" s="38">
        <f>Q17/Q$19*100</f>
        <v>0</v>
      </c>
      <c r="R45" s="38">
        <f>R17/R$19*100</f>
        <v>0</v>
      </c>
      <c r="S45" s="38">
        <f>S17/S$19*100</f>
        <v>0</v>
      </c>
      <c r="T45" s="38">
        <f>T17/T$19*100</f>
        <v>0</v>
      </c>
      <c r="U45" s="38">
        <f>U17/U$19*100</f>
        <v>0</v>
      </c>
      <c r="V45" s="38">
        <f>V17/V$19*100</f>
        <v>0</v>
      </c>
      <c r="W45" s="38">
        <f>W17/W$19*100</f>
        <v>0</v>
      </c>
      <c r="X45" s="38">
        <f>X17/X$19*100</f>
        <v>0</v>
      </c>
      <c r="Y45" s="86">
        <f>Y17/Y$19*100</f>
        <v>0</v>
      </c>
      <c r="Z45" s="86">
        <f>Z17/Z$19*100</f>
        <v>0</v>
      </c>
      <c r="AA45" s="86">
        <f>AA17/AA$19*100</f>
        <v>0</v>
      </c>
      <c r="AB45" s="86">
        <f>AB17/AB$19*100</f>
        <v>0</v>
      </c>
      <c r="AC45" s="86">
        <f>AC17/AC$19*100</f>
        <v>0</v>
      </c>
      <c r="AD45" s="86">
        <f>AD17/AD$19*100</f>
        <v>0</v>
      </c>
      <c r="AE45" s="86">
        <f>AE17/AE$19*100</f>
        <v>0</v>
      </c>
      <c r="AF45" s="86">
        <f>AF17/AF$19*100</f>
        <v>0</v>
      </c>
    </row>
    <row r="46" spans="1:32" s="39" customFormat="1" ht="18" customHeight="1" x14ac:dyDescent="0.15">
      <c r="A46" s="22" t="s">
        <v>112</v>
      </c>
      <c r="B46" s="38" t="e">
        <f>B18/B$19*100</f>
        <v>#DIV/0!</v>
      </c>
      <c r="C46" s="38" t="e">
        <f>C18/C$19*100</f>
        <v>#DIV/0!</v>
      </c>
      <c r="D46" s="38">
        <f>D18/D$19*100</f>
        <v>0</v>
      </c>
      <c r="E46" s="38">
        <f>E18/E$19*100</f>
        <v>0</v>
      </c>
      <c r="F46" s="38">
        <f>F18/F$19*100</f>
        <v>0</v>
      </c>
      <c r="G46" s="38">
        <f>G18/G$19*100</f>
        <v>0</v>
      </c>
      <c r="H46" s="38">
        <f>H18/H$19*100</f>
        <v>0</v>
      </c>
      <c r="I46" s="38">
        <f>I18/I$19*100</f>
        <v>0</v>
      </c>
      <c r="J46" s="38">
        <f>J18/J$19*100</f>
        <v>0</v>
      </c>
      <c r="K46" s="38">
        <f>K18/K$19*100</f>
        <v>0</v>
      </c>
      <c r="L46" s="38">
        <f>L18/L$19*100</f>
        <v>0</v>
      </c>
      <c r="M46" s="38">
        <f>M18/M$19*100</f>
        <v>0</v>
      </c>
      <c r="N46" s="38">
        <f>N18/N$19*100</f>
        <v>0</v>
      </c>
      <c r="O46" s="38">
        <f>O18/O$19*100</f>
        <v>0</v>
      </c>
      <c r="P46" s="38">
        <f>P18/P$19*100</f>
        <v>0</v>
      </c>
      <c r="Q46" s="38">
        <f>Q18/Q$19*100</f>
        <v>0</v>
      </c>
      <c r="R46" s="38">
        <f>R18/R$19*100</f>
        <v>0</v>
      </c>
      <c r="S46" s="38">
        <f>S18/S$19*100</f>
        <v>0</v>
      </c>
      <c r="T46" s="38">
        <f>T18/T$19*100</f>
        <v>0</v>
      </c>
      <c r="U46" s="38">
        <f>U18/U$19*100</f>
        <v>0</v>
      </c>
      <c r="V46" s="38">
        <f>V18/V$19*100</f>
        <v>0</v>
      </c>
      <c r="W46" s="38">
        <f>W18/W$19*100</f>
        <v>0</v>
      </c>
      <c r="X46" s="38">
        <f>X18/X$19*100</f>
        <v>0</v>
      </c>
      <c r="Y46" s="86">
        <f>Y18/Y$19*100</f>
        <v>0</v>
      </c>
      <c r="Z46" s="86">
        <f>Z18/Z$19*100</f>
        <v>0</v>
      </c>
      <c r="AA46" s="86">
        <f>AA18/AA$19*100</f>
        <v>0</v>
      </c>
      <c r="AB46" s="86">
        <f>AB18/AB$19*100</f>
        <v>0</v>
      </c>
      <c r="AC46" s="86">
        <f>AC18/AC$19*100</f>
        <v>0</v>
      </c>
      <c r="AD46" s="86">
        <f>AD18/AD$19*100</f>
        <v>0</v>
      </c>
      <c r="AE46" s="86">
        <f>AE18/AE$19*100</f>
        <v>0</v>
      </c>
      <c r="AF46" s="86">
        <f>AF18/AF$19*100</f>
        <v>0</v>
      </c>
    </row>
    <row r="47" spans="1:32" s="39" customFormat="1" ht="18" customHeight="1" x14ac:dyDescent="0.15">
      <c r="A47" s="22" t="s">
        <v>114</v>
      </c>
      <c r="B47" s="38" t="e">
        <f t="shared" ref="B47:L47" si="6">SUM(B32:B46)</f>
        <v>#DIV/0!</v>
      </c>
      <c r="C47" s="35" t="e">
        <f t="shared" si="6"/>
        <v>#DIV/0!</v>
      </c>
      <c r="D47" s="35">
        <f t="shared" si="6"/>
        <v>100</v>
      </c>
      <c r="E47" s="35">
        <f t="shared" si="6"/>
        <v>100</v>
      </c>
      <c r="F47" s="35">
        <f t="shared" si="6"/>
        <v>100</v>
      </c>
      <c r="G47" s="35">
        <f t="shared" si="6"/>
        <v>100.00000000000001</v>
      </c>
      <c r="H47" s="35">
        <f t="shared" si="6"/>
        <v>100</v>
      </c>
      <c r="I47" s="35">
        <f t="shared" si="6"/>
        <v>99.999999999999986</v>
      </c>
      <c r="J47" s="35">
        <f t="shared" si="6"/>
        <v>100</v>
      </c>
      <c r="K47" s="35">
        <f t="shared" si="6"/>
        <v>99.999999999999986</v>
      </c>
      <c r="L47" s="35">
        <f t="shared" si="6"/>
        <v>99.999999999999986</v>
      </c>
      <c r="M47" s="35">
        <f t="shared" ref="M47:U47" si="7">SUM(M32:M46)</f>
        <v>100</v>
      </c>
      <c r="N47" s="35">
        <f t="shared" si="7"/>
        <v>100</v>
      </c>
      <c r="O47" s="35">
        <f t="shared" si="7"/>
        <v>99.999999999999986</v>
      </c>
      <c r="P47" s="35">
        <f t="shared" si="7"/>
        <v>100</v>
      </c>
      <c r="Q47" s="35">
        <f t="shared" si="7"/>
        <v>100</v>
      </c>
      <c r="R47" s="35">
        <f t="shared" si="7"/>
        <v>99.999999999999986</v>
      </c>
      <c r="S47" s="35">
        <f t="shared" si="7"/>
        <v>100</v>
      </c>
      <c r="T47" s="35">
        <f t="shared" si="7"/>
        <v>100</v>
      </c>
      <c r="U47" s="35">
        <f t="shared" si="7"/>
        <v>100</v>
      </c>
      <c r="V47" s="35">
        <f>SUM(V32:V46)</f>
        <v>100</v>
      </c>
      <c r="W47" s="35">
        <f>SUM(W32:W46)</f>
        <v>100</v>
      </c>
      <c r="X47" s="35">
        <f>SUM(X32:X46)</f>
        <v>99.999999999999986</v>
      </c>
      <c r="Y47" s="24">
        <f t="shared" ref="Y47:AB47" si="8">SUM(Y32:Y46)</f>
        <v>100</v>
      </c>
      <c r="Z47" s="24">
        <f t="shared" si="8"/>
        <v>99.999999999999986</v>
      </c>
      <c r="AA47" s="24" t="e">
        <f t="shared" si="8"/>
        <v>#VALUE!</v>
      </c>
      <c r="AB47" s="24">
        <f t="shared" si="8"/>
        <v>99.999999999999986</v>
      </c>
      <c r="AC47" s="24">
        <f t="shared" ref="AC47:AD47" si="9">SUM(AC32:AC46)</f>
        <v>99.999999999999986</v>
      </c>
      <c r="AD47" s="24">
        <f t="shared" si="9"/>
        <v>100.00000000000001</v>
      </c>
      <c r="AE47" s="24">
        <f t="shared" ref="AE47:AF47" si="10">SUM(AE32:AE46)</f>
        <v>99.999999999999986</v>
      </c>
      <c r="AF47" s="24">
        <f t="shared" si="10"/>
        <v>99.999999999999986</v>
      </c>
    </row>
    <row r="48" spans="1:32" s="39" customFormat="1" ht="18" customHeight="1" x14ac:dyDescent="0.15">
      <c r="J48" s="40"/>
      <c r="K48" s="40"/>
      <c r="Y48" s="87"/>
      <c r="Z48" s="87"/>
      <c r="AA48" s="87"/>
      <c r="AB48" s="87"/>
      <c r="AC48" s="87"/>
      <c r="AD48" s="87"/>
      <c r="AE48" s="87"/>
      <c r="AF48" s="87"/>
    </row>
    <row r="49" spans="10:32" s="39" customFormat="1" ht="18" customHeight="1" x14ac:dyDescent="0.15">
      <c r="J49" s="40"/>
      <c r="K49" s="40"/>
      <c r="Y49" s="87"/>
      <c r="Z49" s="87"/>
      <c r="AA49" s="87"/>
      <c r="AB49" s="87"/>
      <c r="AC49" s="87"/>
      <c r="AD49" s="87"/>
      <c r="AE49" s="87"/>
      <c r="AF49" s="87"/>
    </row>
    <row r="50" spans="10:32" s="39" customFormat="1" ht="18" customHeight="1" x14ac:dyDescent="0.15">
      <c r="J50" s="40"/>
      <c r="K50" s="40"/>
      <c r="Y50" s="87"/>
      <c r="Z50" s="87"/>
      <c r="AA50" s="87"/>
      <c r="AB50" s="87"/>
      <c r="AC50" s="87"/>
      <c r="AD50" s="87"/>
      <c r="AE50" s="87"/>
      <c r="AF50" s="87"/>
    </row>
    <row r="51" spans="10:32" s="39" customFormat="1" ht="18" customHeight="1" x14ac:dyDescent="0.15">
      <c r="J51" s="40"/>
      <c r="K51" s="40"/>
      <c r="Y51" s="87"/>
      <c r="Z51" s="87"/>
      <c r="AA51" s="87"/>
      <c r="AB51" s="87"/>
      <c r="AC51" s="87"/>
      <c r="AD51" s="87"/>
      <c r="AE51" s="87"/>
      <c r="AF51" s="87"/>
    </row>
    <row r="52" spans="10:32" s="39" customFormat="1" ht="18" customHeight="1" x14ac:dyDescent="0.15">
      <c r="J52" s="40"/>
      <c r="K52" s="40"/>
      <c r="Y52" s="87"/>
      <c r="Z52" s="87"/>
      <c r="AA52" s="87"/>
      <c r="AB52" s="87"/>
      <c r="AC52" s="87"/>
      <c r="AD52" s="87"/>
      <c r="AE52" s="87"/>
      <c r="AF52" s="87"/>
    </row>
    <row r="53" spans="10:32" s="39" customFormat="1" ht="18" customHeight="1" x14ac:dyDescent="0.15">
      <c r="J53" s="40"/>
      <c r="K53" s="40"/>
      <c r="Y53" s="87"/>
      <c r="Z53" s="87"/>
      <c r="AA53" s="87"/>
      <c r="AB53" s="87"/>
      <c r="AC53" s="87"/>
      <c r="AD53" s="87"/>
      <c r="AE53" s="87"/>
      <c r="AF53" s="87"/>
    </row>
    <row r="54" spans="10:32" s="39" customFormat="1" ht="18" customHeight="1" x14ac:dyDescent="0.15">
      <c r="J54" s="40"/>
      <c r="K54" s="40"/>
      <c r="Y54" s="87"/>
      <c r="Z54" s="87"/>
      <c r="AA54" s="87"/>
      <c r="AB54" s="87"/>
      <c r="AC54" s="87"/>
      <c r="AD54" s="87"/>
      <c r="AE54" s="87"/>
      <c r="AF54" s="87"/>
    </row>
    <row r="55" spans="10:32" s="39" customFormat="1" ht="18" customHeight="1" x14ac:dyDescent="0.15">
      <c r="J55" s="40"/>
      <c r="K55" s="40"/>
      <c r="Y55" s="87"/>
      <c r="Z55" s="87"/>
      <c r="AA55" s="87"/>
      <c r="AB55" s="87"/>
      <c r="AC55" s="87"/>
      <c r="AD55" s="87"/>
      <c r="AE55" s="87"/>
      <c r="AF55" s="87"/>
    </row>
    <row r="56" spans="10:32" s="39" customFormat="1" ht="18" customHeight="1" x14ac:dyDescent="0.15">
      <c r="J56" s="40"/>
      <c r="K56" s="40"/>
      <c r="Y56" s="87"/>
      <c r="Z56" s="87"/>
      <c r="AA56" s="87"/>
      <c r="AB56" s="87"/>
      <c r="AC56" s="87"/>
      <c r="AD56" s="87"/>
      <c r="AE56" s="87"/>
      <c r="AF56" s="87"/>
    </row>
    <row r="57" spans="10:32" s="39" customFormat="1" ht="18" customHeight="1" x14ac:dyDescent="0.15">
      <c r="J57" s="40"/>
      <c r="K57" s="40"/>
      <c r="Y57" s="87"/>
      <c r="Z57" s="87"/>
      <c r="AA57" s="87"/>
      <c r="AB57" s="87"/>
      <c r="AC57" s="87"/>
      <c r="AD57" s="87"/>
      <c r="AE57" s="87"/>
      <c r="AF57" s="87"/>
    </row>
    <row r="58" spans="10:32" s="39" customFormat="1" ht="18" customHeight="1" x14ac:dyDescent="0.15">
      <c r="J58" s="40"/>
      <c r="K58" s="40"/>
      <c r="Y58" s="87"/>
      <c r="Z58" s="87"/>
      <c r="AA58" s="87"/>
      <c r="AB58" s="87"/>
      <c r="AC58" s="87"/>
      <c r="AD58" s="87"/>
      <c r="AE58" s="87"/>
      <c r="AF58" s="87"/>
    </row>
    <row r="59" spans="10:32" s="39" customFormat="1" ht="18" customHeight="1" x14ac:dyDescent="0.15">
      <c r="J59" s="40"/>
      <c r="K59" s="40"/>
      <c r="Y59" s="87"/>
      <c r="Z59" s="87"/>
      <c r="AA59" s="87"/>
      <c r="AB59" s="87"/>
      <c r="AC59" s="87"/>
      <c r="AD59" s="87"/>
      <c r="AE59" s="87"/>
      <c r="AF59" s="87"/>
    </row>
    <row r="60" spans="10:32" s="39" customFormat="1" ht="18" customHeight="1" x14ac:dyDescent="0.15">
      <c r="J60" s="40"/>
      <c r="K60" s="40"/>
      <c r="Y60" s="87"/>
      <c r="Z60" s="87"/>
      <c r="AA60" s="87"/>
      <c r="AB60" s="87"/>
      <c r="AC60" s="87"/>
      <c r="AD60" s="87"/>
      <c r="AE60" s="87"/>
      <c r="AF60" s="87"/>
    </row>
    <row r="61" spans="10:32" s="39" customFormat="1" ht="18" customHeight="1" x14ac:dyDescent="0.15">
      <c r="J61" s="40"/>
      <c r="K61" s="40"/>
      <c r="Y61" s="87"/>
      <c r="Z61" s="87"/>
      <c r="AA61" s="87"/>
      <c r="AB61" s="87"/>
      <c r="AC61" s="87"/>
      <c r="AD61" s="87"/>
      <c r="AE61" s="87"/>
      <c r="AF61" s="87"/>
    </row>
    <row r="62" spans="10:32" s="39" customFormat="1" ht="18" customHeight="1" x14ac:dyDescent="0.15">
      <c r="J62" s="40"/>
      <c r="K62" s="40"/>
      <c r="Y62" s="87"/>
      <c r="Z62" s="87"/>
      <c r="AA62" s="87"/>
      <c r="AB62" s="87"/>
      <c r="AC62" s="87"/>
      <c r="AD62" s="87"/>
      <c r="AE62" s="87"/>
      <c r="AF62" s="87"/>
    </row>
    <row r="63" spans="10:32" s="39" customFormat="1" ht="18" customHeight="1" x14ac:dyDescent="0.15">
      <c r="J63" s="40"/>
      <c r="K63" s="40"/>
      <c r="Y63" s="87"/>
      <c r="Z63" s="87"/>
      <c r="AA63" s="87"/>
      <c r="AB63" s="87"/>
      <c r="AC63" s="87"/>
      <c r="AD63" s="87"/>
      <c r="AE63" s="87"/>
      <c r="AF63" s="87"/>
    </row>
    <row r="64" spans="10:32" s="39" customFormat="1" ht="18" customHeight="1" x14ac:dyDescent="0.15">
      <c r="J64" s="40"/>
      <c r="K64" s="40"/>
      <c r="Y64" s="87"/>
      <c r="Z64" s="87"/>
      <c r="AA64" s="87"/>
      <c r="AB64" s="87"/>
      <c r="AC64" s="87"/>
      <c r="AD64" s="87"/>
      <c r="AE64" s="87"/>
      <c r="AF64" s="87"/>
    </row>
    <row r="65" spans="10:32" s="39" customFormat="1" ht="18" customHeight="1" x14ac:dyDescent="0.15">
      <c r="J65" s="40"/>
      <c r="K65" s="40"/>
      <c r="Y65" s="87"/>
      <c r="Z65" s="87"/>
      <c r="AA65" s="87"/>
      <c r="AB65" s="87"/>
      <c r="AC65" s="87"/>
      <c r="AD65" s="87"/>
      <c r="AE65" s="87"/>
      <c r="AF65" s="87"/>
    </row>
    <row r="66" spans="10:32" s="39" customFormat="1" ht="18" customHeight="1" x14ac:dyDescent="0.15">
      <c r="J66" s="40"/>
      <c r="K66" s="40"/>
      <c r="Y66" s="87"/>
      <c r="Z66" s="87"/>
      <c r="AA66" s="87"/>
      <c r="AB66" s="87"/>
      <c r="AC66" s="87"/>
      <c r="AD66" s="87"/>
      <c r="AE66" s="87"/>
      <c r="AF66" s="87"/>
    </row>
    <row r="67" spans="10:32" s="39" customFormat="1" ht="18" customHeight="1" x14ac:dyDescent="0.15">
      <c r="J67" s="40"/>
      <c r="K67" s="40"/>
      <c r="Y67" s="87"/>
      <c r="Z67" s="87"/>
      <c r="AA67" s="87"/>
      <c r="AB67" s="87"/>
      <c r="AC67" s="87"/>
      <c r="AD67" s="87"/>
      <c r="AE67" s="87"/>
      <c r="AF67" s="87"/>
    </row>
    <row r="68" spans="10:32" s="39" customFormat="1" ht="18" customHeight="1" x14ac:dyDescent="0.15">
      <c r="J68" s="40"/>
      <c r="K68" s="40"/>
      <c r="Y68" s="87"/>
      <c r="Z68" s="87"/>
      <c r="AA68" s="87"/>
      <c r="AB68" s="87"/>
      <c r="AC68" s="87"/>
      <c r="AD68" s="87"/>
      <c r="AE68" s="87"/>
      <c r="AF68" s="87"/>
    </row>
    <row r="69" spans="10:32" s="39" customFormat="1" ht="18" customHeight="1" x14ac:dyDescent="0.15">
      <c r="J69" s="40"/>
      <c r="K69" s="40"/>
      <c r="Y69" s="87"/>
      <c r="Z69" s="87"/>
      <c r="AA69" s="87"/>
      <c r="AB69" s="87"/>
      <c r="AC69" s="87"/>
      <c r="AD69" s="87"/>
      <c r="AE69" s="87"/>
      <c r="AF69" s="87"/>
    </row>
    <row r="70" spans="10:32" s="39" customFormat="1" ht="18" customHeight="1" x14ac:dyDescent="0.15">
      <c r="J70" s="40"/>
      <c r="K70" s="40"/>
      <c r="Y70" s="87"/>
      <c r="Z70" s="87"/>
      <c r="AA70" s="87"/>
      <c r="AB70" s="87"/>
      <c r="AC70" s="87"/>
      <c r="AD70" s="87"/>
      <c r="AE70" s="87"/>
      <c r="AF70" s="87"/>
    </row>
    <row r="71" spans="10:32" s="39" customFormat="1" ht="18" customHeight="1" x14ac:dyDescent="0.15">
      <c r="J71" s="40"/>
      <c r="K71" s="40"/>
      <c r="Y71" s="87"/>
      <c r="Z71" s="87"/>
      <c r="AA71" s="87"/>
      <c r="AB71" s="87"/>
      <c r="AC71" s="87"/>
      <c r="AD71" s="87"/>
      <c r="AE71" s="87"/>
      <c r="AF71" s="87"/>
    </row>
    <row r="72" spans="10:32" s="39" customFormat="1" ht="18" customHeight="1" x14ac:dyDescent="0.15">
      <c r="J72" s="40"/>
      <c r="K72" s="40"/>
      <c r="Y72" s="87"/>
      <c r="Z72" s="87"/>
      <c r="AA72" s="87"/>
      <c r="AB72" s="87"/>
      <c r="AC72" s="87"/>
      <c r="AD72" s="87"/>
      <c r="AE72" s="87"/>
      <c r="AF72" s="87"/>
    </row>
    <row r="73" spans="10:32" s="39" customFormat="1" ht="18" customHeight="1" x14ac:dyDescent="0.15">
      <c r="J73" s="40"/>
      <c r="K73" s="40"/>
      <c r="Y73" s="87"/>
      <c r="Z73" s="87"/>
      <c r="AA73" s="87"/>
      <c r="AB73" s="87"/>
      <c r="AC73" s="87"/>
      <c r="AD73" s="87"/>
      <c r="AE73" s="87"/>
      <c r="AF73" s="87"/>
    </row>
    <row r="74" spans="10:32" s="39" customFormat="1" ht="18" customHeight="1" x14ac:dyDescent="0.15">
      <c r="J74" s="40"/>
      <c r="K74" s="40"/>
      <c r="Y74" s="87"/>
      <c r="Z74" s="87"/>
      <c r="AA74" s="87"/>
      <c r="AB74" s="87"/>
      <c r="AC74" s="87"/>
      <c r="AD74" s="87"/>
      <c r="AE74" s="87"/>
      <c r="AF74" s="87"/>
    </row>
    <row r="75" spans="10:32" s="39" customFormat="1" ht="18" customHeight="1" x14ac:dyDescent="0.15">
      <c r="J75" s="40"/>
      <c r="K75" s="40"/>
      <c r="Y75" s="87"/>
      <c r="Z75" s="87"/>
      <c r="AA75" s="87"/>
      <c r="AB75" s="87"/>
      <c r="AC75" s="87"/>
      <c r="AD75" s="87"/>
      <c r="AE75" s="87"/>
      <c r="AF75" s="87"/>
    </row>
    <row r="76" spans="10:32" s="39" customFormat="1" ht="18" customHeight="1" x14ac:dyDescent="0.15">
      <c r="J76" s="40"/>
      <c r="K76" s="40"/>
      <c r="Y76" s="87"/>
      <c r="Z76" s="87"/>
      <c r="AA76" s="87"/>
      <c r="AB76" s="87"/>
      <c r="AC76" s="87"/>
      <c r="AD76" s="87"/>
      <c r="AE76" s="87"/>
      <c r="AF76" s="87"/>
    </row>
    <row r="77" spans="10:32" s="39" customFormat="1" ht="18" customHeight="1" x14ac:dyDescent="0.15">
      <c r="J77" s="40"/>
      <c r="K77" s="40"/>
      <c r="Y77" s="87"/>
      <c r="Z77" s="87"/>
      <c r="AA77" s="87"/>
      <c r="AB77" s="87"/>
      <c r="AC77" s="87"/>
      <c r="AD77" s="87"/>
      <c r="AE77" s="87"/>
      <c r="AF77" s="87"/>
    </row>
    <row r="78" spans="10:32" s="39" customFormat="1" ht="18" customHeight="1" x14ac:dyDescent="0.15">
      <c r="J78" s="40"/>
      <c r="K78" s="40"/>
      <c r="Y78" s="87"/>
      <c r="Z78" s="87"/>
      <c r="AA78" s="87"/>
      <c r="AB78" s="87"/>
      <c r="AC78" s="87"/>
      <c r="AD78" s="87"/>
      <c r="AE78" s="87"/>
      <c r="AF78" s="87"/>
    </row>
    <row r="79" spans="10:32" s="39" customFormat="1" ht="18" customHeight="1" x14ac:dyDescent="0.15">
      <c r="J79" s="40"/>
      <c r="K79" s="40"/>
      <c r="Y79" s="87"/>
      <c r="Z79" s="87"/>
      <c r="AA79" s="87"/>
      <c r="AB79" s="87"/>
      <c r="AC79" s="87"/>
      <c r="AD79" s="87"/>
      <c r="AE79" s="87"/>
      <c r="AF79" s="87"/>
    </row>
    <row r="80" spans="10:32" s="39" customFormat="1" ht="18" customHeight="1" x14ac:dyDescent="0.15">
      <c r="J80" s="40"/>
      <c r="K80" s="40"/>
      <c r="Y80" s="87"/>
      <c r="Z80" s="87"/>
      <c r="AA80" s="87"/>
      <c r="AB80" s="87"/>
      <c r="AC80" s="87"/>
      <c r="AD80" s="87"/>
      <c r="AE80" s="87"/>
      <c r="AF80" s="87"/>
    </row>
    <row r="81" spans="10:32" s="39" customFormat="1" ht="18" customHeight="1" x14ac:dyDescent="0.15">
      <c r="J81" s="40"/>
      <c r="K81" s="40"/>
      <c r="Y81" s="87"/>
      <c r="Z81" s="87"/>
      <c r="AA81" s="87"/>
      <c r="AB81" s="87"/>
      <c r="AC81" s="87"/>
      <c r="AD81" s="87"/>
      <c r="AE81" s="87"/>
      <c r="AF81" s="87"/>
    </row>
    <row r="82" spans="10:32" s="39" customFormat="1" ht="18" customHeight="1" x14ac:dyDescent="0.15">
      <c r="J82" s="40"/>
      <c r="K82" s="40"/>
      <c r="Y82" s="87"/>
      <c r="Z82" s="87"/>
      <c r="AA82" s="87"/>
      <c r="AB82" s="87"/>
      <c r="AC82" s="87"/>
      <c r="AD82" s="87"/>
      <c r="AE82" s="87"/>
      <c r="AF82" s="87"/>
    </row>
    <row r="83" spans="10:32" s="39" customFormat="1" ht="18" customHeight="1" x14ac:dyDescent="0.15">
      <c r="J83" s="40"/>
      <c r="K83" s="40"/>
      <c r="Y83" s="87"/>
      <c r="Z83" s="87"/>
      <c r="AA83" s="87"/>
      <c r="AB83" s="87"/>
      <c r="AC83" s="87"/>
      <c r="AD83" s="87"/>
      <c r="AE83" s="87"/>
      <c r="AF83" s="87"/>
    </row>
    <row r="84" spans="10:32" s="39" customFormat="1" ht="18" customHeight="1" x14ac:dyDescent="0.15">
      <c r="J84" s="40"/>
      <c r="K84" s="40"/>
      <c r="Y84" s="87"/>
      <c r="Z84" s="87"/>
      <c r="AA84" s="87"/>
      <c r="AB84" s="87"/>
      <c r="AC84" s="87"/>
      <c r="AD84" s="87"/>
      <c r="AE84" s="87"/>
      <c r="AF84" s="87"/>
    </row>
    <row r="85" spans="10:32" s="39" customFormat="1" ht="18" customHeight="1" x14ac:dyDescent="0.15">
      <c r="J85" s="40"/>
      <c r="K85" s="40"/>
      <c r="Y85" s="87"/>
      <c r="Z85" s="87"/>
      <c r="AA85" s="87"/>
      <c r="AB85" s="87"/>
      <c r="AC85" s="87"/>
      <c r="AD85" s="87"/>
      <c r="AE85" s="87"/>
      <c r="AF85" s="87"/>
    </row>
    <row r="86" spans="10:32" s="39" customFormat="1" ht="18" customHeight="1" x14ac:dyDescent="0.15">
      <c r="J86" s="40"/>
      <c r="K86" s="40"/>
      <c r="Y86" s="87"/>
      <c r="Z86" s="87"/>
      <c r="AA86" s="87"/>
      <c r="AB86" s="87"/>
      <c r="AC86" s="87"/>
      <c r="AD86" s="87"/>
      <c r="AE86" s="87"/>
      <c r="AF86" s="87"/>
    </row>
    <row r="87" spans="10:32" s="39" customFormat="1" ht="18" customHeight="1" x14ac:dyDescent="0.15">
      <c r="J87" s="40"/>
      <c r="K87" s="40"/>
      <c r="Y87" s="87"/>
      <c r="Z87" s="87"/>
      <c r="AA87" s="87"/>
      <c r="AB87" s="87"/>
      <c r="AC87" s="87"/>
      <c r="AD87" s="87"/>
      <c r="AE87" s="87"/>
      <c r="AF87" s="87"/>
    </row>
    <row r="88" spans="10:32" s="39" customFormat="1" ht="18" customHeight="1" x14ac:dyDescent="0.15">
      <c r="J88" s="40"/>
      <c r="K88" s="40"/>
      <c r="Y88" s="87"/>
      <c r="Z88" s="87"/>
      <c r="AA88" s="87"/>
      <c r="AB88" s="87"/>
      <c r="AC88" s="87"/>
      <c r="AD88" s="87"/>
      <c r="AE88" s="87"/>
      <c r="AF88" s="87"/>
    </row>
    <row r="89" spans="10:32" s="39" customFormat="1" ht="18" customHeight="1" x14ac:dyDescent="0.15">
      <c r="J89" s="40"/>
      <c r="K89" s="40"/>
      <c r="Y89" s="87"/>
      <c r="Z89" s="87"/>
      <c r="AA89" s="87"/>
      <c r="AB89" s="87"/>
      <c r="AC89" s="87"/>
      <c r="AD89" s="87"/>
      <c r="AE89" s="87"/>
      <c r="AF89" s="87"/>
    </row>
    <row r="90" spans="10:32" s="39" customFormat="1" ht="18" customHeight="1" x14ac:dyDescent="0.15">
      <c r="J90" s="40"/>
      <c r="K90" s="40"/>
      <c r="Y90" s="87"/>
      <c r="Z90" s="87"/>
      <c r="AA90" s="87"/>
      <c r="AB90" s="87"/>
      <c r="AC90" s="87"/>
      <c r="AD90" s="87"/>
      <c r="AE90" s="87"/>
      <c r="AF90" s="87"/>
    </row>
    <row r="91" spans="10:32" s="39" customFormat="1" ht="18" customHeight="1" x14ac:dyDescent="0.15">
      <c r="J91" s="40"/>
      <c r="K91" s="40"/>
      <c r="Y91" s="87"/>
      <c r="Z91" s="87"/>
      <c r="AA91" s="87"/>
      <c r="AB91" s="87"/>
      <c r="AC91" s="87"/>
      <c r="AD91" s="87"/>
      <c r="AE91" s="87"/>
      <c r="AF91" s="87"/>
    </row>
    <row r="92" spans="10:32" s="39" customFormat="1" ht="18" customHeight="1" x14ac:dyDescent="0.15">
      <c r="J92" s="40"/>
      <c r="K92" s="40"/>
      <c r="Y92" s="87"/>
      <c r="Z92" s="87"/>
      <c r="AA92" s="87"/>
      <c r="AB92" s="87"/>
      <c r="AC92" s="87"/>
      <c r="AD92" s="87"/>
      <c r="AE92" s="87"/>
      <c r="AF92" s="87"/>
    </row>
    <row r="93" spans="10:32" s="39" customFormat="1" ht="18" customHeight="1" x14ac:dyDescent="0.15">
      <c r="J93" s="40"/>
      <c r="K93" s="40"/>
      <c r="Y93" s="87"/>
      <c r="Z93" s="87"/>
      <c r="AA93" s="87"/>
      <c r="AB93" s="87"/>
      <c r="AC93" s="87"/>
      <c r="AD93" s="87"/>
      <c r="AE93" s="87"/>
      <c r="AF93" s="87"/>
    </row>
    <row r="94" spans="10:32" s="39" customFormat="1" ht="18" customHeight="1" x14ac:dyDescent="0.15">
      <c r="J94" s="40"/>
      <c r="K94" s="40"/>
      <c r="Y94" s="87"/>
      <c r="Z94" s="87"/>
      <c r="AA94" s="87"/>
      <c r="AB94" s="87"/>
      <c r="AC94" s="87"/>
      <c r="AD94" s="87"/>
      <c r="AE94" s="87"/>
      <c r="AF94" s="87"/>
    </row>
    <row r="95" spans="10:32" s="39" customFormat="1" ht="18" customHeight="1" x14ac:dyDescent="0.15">
      <c r="J95" s="40"/>
      <c r="K95" s="40"/>
      <c r="Y95" s="87"/>
      <c r="Z95" s="87"/>
      <c r="AA95" s="87"/>
      <c r="AB95" s="87"/>
      <c r="AC95" s="87"/>
      <c r="AD95" s="87"/>
      <c r="AE95" s="87"/>
      <c r="AF95" s="87"/>
    </row>
    <row r="96" spans="10:32" s="39" customFormat="1" ht="18" customHeight="1" x14ac:dyDescent="0.15">
      <c r="J96" s="40"/>
      <c r="K96" s="40"/>
      <c r="Y96" s="87"/>
      <c r="Z96" s="87"/>
      <c r="AA96" s="87"/>
      <c r="AB96" s="87"/>
      <c r="AC96" s="87"/>
      <c r="AD96" s="87"/>
      <c r="AE96" s="87"/>
      <c r="AF96" s="87"/>
    </row>
    <row r="97" spans="10:32" s="39" customFormat="1" ht="18" customHeight="1" x14ac:dyDescent="0.15">
      <c r="J97" s="40"/>
      <c r="K97" s="40"/>
      <c r="Y97" s="87"/>
      <c r="Z97" s="87"/>
      <c r="AA97" s="87"/>
      <c r="AB97" s="87"/>
      <c r="AC97" s="87"/>
      <c r="AD97" s="87"/>
      <c r="AE97" s="87"/>
      <c r="AF97" s="87"/>
    </row>
    <row r="98" spans="10:32" s="39" customFormat="1" ht="18" customHeight="1" x14ac:dyDescent="0.15">
      <c r="J98" s="40"/>
      <c r="K98" s="40"/>
      <c r="Y98" s="87"/>
      <c r="Z98" s="87"/>
      <c r="AA98" s="87"/>
      <c r="AB98" s="87"/>
      <c r="AC98" s="87"/>
      <c r="AD98" s="87"/>
      <c r="AE98" s="87"/>
      <c r="AF98" s="87"/>
    </row>
    <row r="99" spans="10:32" s="39" customFormat="1" ht="18" customHeight="1" x14ac:dyDescent="0.15">
      <c r="J99" s="40"/>
      <c r="K99" s="40"/>
      <c r="Y99" s="87"/>
      <c r="Z99" s="87"/>
      <c r="AA99" s="87"/>
      <c r="AB99" s="87"/>
      <c r="AC99" s="87"/>
      <c r="AD99" s="87"/>
      <c r="AE99" s="87"/>
      <c r="AF99" s="87"/>
    </row>
    <row r="100" spans="10:32" s="39" customFormat="1" ht="18" customHeight="1" x14ac:dyDescent="0.15">
      <c r="J100" s="40"/>
      <c r="K100" s="40"/>
      <c r="Y100" s="87"/>
      <c r="Z100" s="87"/>
      <c r="AA100" s="87"/>
      <c r="AB100" s="87"/>
      <c r="AC100" s="87"/>
      <c r="AD100" s="87"/>
      <c r="AE100" s="87"/>
      <c r="AF100" s="87"/>
    </row>
    <row r="101" spans="10:32" s="39" customFormat="1" ht="18" customHeight="1" x14ac:dyDescent="0.15">
      <c r="J101" s="40"/>
      <c r="K101" s="40"/>
      <c r="Y101" s="87"/>
      <c r="Z101" s="87"/>
      <c r="AA101" s="87"/>
      <c r="AB101" s="87"/>
      <c r="AC101" s="87"/>
      <c r="AD101" s="87"/>
      <c r="AE101" s="87"/>
      <c r="AF101" s="87"/>
    </row>
    <row r="102" spans="10:32" s="39" customFormat="1" ht="18" customHeight="1" x14ac:dyDescent="0.15">
      <c r="J102" s="40"/>
      <c r="K102" s="40"/>
      <c r="Y102" s="87"/>
      <c r="Z102" s="87"/>
      <c r="AA102" s="87"/>
      <c r="AB102" s="87"/>
      <c r="AC102" s="87"/>
      <c r="AD102" s="87"/>
      <c r="AE102" s="87"/>
      <c r="AF102" s="87"/>
    </row>
    <row r="103" spans="10:32" s="39" customFormat="1" ht="18" customHeight="1" x14ac:dyDescent="0.15">
      <c r="J103" s="40"/>
      <c r="K103" s="40"/>
      <c r="Y103" s="87"/>
      <c r="Z103" s="87"/>
      <c r="AA103" s="87"/>
      <c r="AB103" s="87"/>
      <c r="AC103" s="87"/>
      <c r="AD103" s="87"/>
      <c r="AE103" s="87"/>
      <c r="AF103" s="87"/>
    </row>
    <row r="104" spans="10:32" s="39" customFormat="1" ht="18" customHeight="1" x14ac:dyDescent="0.15">
      <c r="J104" s="40"/>
      <c r="K104" s="40"/>
      <c r="Y104" s="87"/>
      <c r="Z104" s="87"/>
      <c r="AA104" s="87"/>
      <c r="AB104" s="87"/>
      <c r="AC104" s="87"/>
      <c r="AD104" s="87"/>
      <c r="AE104" s="87"/>
      <c r="AF104" s="87"/>
    </row>
    <row r="105" spans="10:32" s="39" customFormat="1" ht="18" customHeight="1" x14ac:dyDescent="0.15">
      <c r="J105" s="40"/>
      <c r="K105" s="40"/>
      <c r="Y105" s="87"/>
      <c r="Z105" s="87"/>
      <c r="AA105" s="87"/>
      <c r="AB105" s="87"/>
      <c r="AC105" s="87"/>
      <c r="AD105" s="87"/>
      <c r="AE105" s="87"/>
      <c r="AF105" s="87"/>
    </row>
    <row r="106" spans="10:32" s="39" customFormat="1" ht="18" customHeight="1" x14ac:dyDescent="0.15">
      <c r="J106" s="40"/>
      <c r="K106" s="40"/>
      <c r="Y106" s="87"/>
      <c r="Z106" s="87"/>
      <c r="AA106" s="87"/>
      <c r="AB106" s="87"/>
      <c r="AC106" s="87"/>
      <c r="AD106" s="87"/>
      <c r="AE106" s="87"/>
      <c r="AF106" s="87"/>
    </row>
    <row r="107" spans="10:32" s="39" customFormat="1" ht="18" customHeight="1" x14ac:dyDescent="0.15">
      <c r="J107" s="40"/>
      <c r="K107" s="40"/>
      <c r="Y107" s="87"/>
      <c r="Z107" s="87"/>
      <c r="AA107" s="87"/>
      <c r="AB107" s="87"/>
      <c r="AC107" s="87"/>
      <c r="AD107" s="87"/>
      <c r="AE107" s="87"/>
      <c r="AF107" s="87"/>
    </row>
    <row r="108" spans="10:32" s="39" customFormat="1" ht="18" customHeight="1" x14ac:dyDescent="0.15">
      <c r="J108" s="40"/>
      <c r="K108" s="40"/>
      <c r="Y108" s="87"/>
      <c r="Z108" s="87"/>
      <c r="AA108" s="87"/>
      <c r="AB108" s="87"/>
      <c r="AC108" s="87"/>
      <c r="AD108" s="87"/>
      <c r="AE108" s="87"/>
      <c r="AF108" s="87"/>
    </row>
    <row r="109" spans="10:32" s="39" customFormat="1" ht="18" customHeight="1" x14ac:dyDescent="0.15">
      <c r="J109" s="40"/>
      <c r="K109" s="40"/>
      <c r="Y109" s="87"/>
      <c r="Z109" s="87"/>
      <c r="AA109" s="87"/>
      <c r="AB109" s="87"/>
      <c r="AC109" s="87"/>
      <c r="AD109" s="87"/>
      <c r="AE109" s="87"/>
      <c r="AF109" s="87"/>
    </row>
    <row r="110" spans="10:32" s="39" customFormat="1" ht="18" customHeight="1" x14ac:dyDescent="0.15">
      <c r="J110" s="40"/>
      <c r="K110" s="40"/>
      <c r="Y110" s="87"/>
      <c r="Z110" s="87"/>
      <c r="AA110" s="87"/>
      <c r="AB110" s="87"/>
      <c r="AC110" s="87"/>
      <c r="AD110" s="87"/>
      <c r="AE110" s="87"/>
      <c r="AF110" s="87"/>
    </row>
    <row r="111" spans="10:32" s="39" customFormat="1" ht="18" customHeight="1" x14ac:dyDescent="0.15">
      <c r="J111" s="40"/>
      <c r="K111" s="40"/>
      <c r="Y111" s="87"/>
      <c r="Z111" s="87"/>
      <c r="AA111" s="87"/>
      <c r="AB111" s="87"/>
      <c r="AC111" s="87"/>
      <c r="AD111" s="87"/>
      <c r="AE111" s="87"/>
      <c r="AF111" s="87"/>
    </row>
    <row r="112" spans="10:32" s="39" customFormat="1" ht="18" customHeight="1" x14ac:dyDescent="0.15">
      <c r="J112" s="40"/>
      <c r="K112" s="40"/>
      <c r="Y112" s="87"/>
      <c r="Z112" s="87"/>
      <c r="AA112" s="87"/>
      <c r="AB112" s="87"/>
      <c r="AC112" s="87"/>
      <c r="AD112" s="87"/>
      <c r="AE112" s="87"/>
      <c r="AF112" s="87"/>
    </row>
    <row r="113" spans="10:32" s="39" customFormat="1" ht="18" customHeight="1" x14ac:dyDescent="0.15">
      <c r="J113" s="40"/>
      <c r="K113" s="40"/>
      <c r="Y113" s="87"/>
      <c r="Z113" s="87"/>
      <c r="AA113" s="87"/>
      <c r="AB113" s="87"/>
      <c r="AC113" s="87"/>
      <c r="AD113" s="87"/>
      <c r="AE113" s="87"/>
      <c r="AF113" s="87"/>
    </row>
    <row r="114" spans="10:32" s="39" customFormat="1" ht="18" customHeight="1" x14ac:dyDescent="0.15">
      <c r="J114" s="40"/>
      <c r="K114" s="40"/>
      <c r="Y114" s="87"/>
      <c r="Z114" s="87"/>
      <c r="AA114" s="87"/>
      <c r="AB114" s="87"/>
      <c r="AC114" s="87"/>
      <c r="AD114" s="87"/>
      <c r="AE114" s="87"/>
      <c r="AF114" s="87"/>
    </row>
    <row r="115" spans="10:32" s="39" customFormat="1" ht="18" customHeight="1" x14ac:dyDescent="0.15">
      <c r="J115" s="40"/>
      <c r="K115" s="40"/>
      <c r="Y115" s="87"/>
      <c r="Z115" s="87"/>
      <c r="AA115" s="87"/>
      <c r="AB115" s="87"/>
      <c r="AC115" s="87"/>
      <c r="AD115" s="87"/>
      <c r="AE115" s="87"/>
      <c r="AF115" s="87"/>
    </row>
    <row r="116" spans="10:32" s="39" customFormat="1" ht="18" customHeight="1" x14ac:dyDescent="0.15">
      <c r="J116" s="40"/>
      <c r="K116" s="40"/>
      <c r="Y116" s="87"/>
      <c r="Z116" s="87"/>
      <c r="AA116" s="87"/>
      <c r="AB116" s="87"/>
      <c r="AC116" s="87"/>
      <c r="AD116" s="87"/>
      <c r="AE116" s="87"/>
      <c r="AF116" s="87"/>
    </row>
    <row r="117" spans="10:32" s="39" customFormat="1" ht="18" customHeight="1" x14ac:dyDescent="0.15">
      <c r="J117" s="40"/>
      <c r="K117" s="40"/>
      <c r="Y117" s="87"/>
      <c r="Z117" s="87"/>
      <c r="AA117" s="87"/>
      <c r="AB117" s="87"/>
      <c r="AC117" s="87"/>
      <c r="AD117" s="87"/>
      <c r="AE117" s="87"/>
      <c r="AF117" s="87"/>
    </row>
    <row r="118" spans="10:32" s="39" customFormat="1" ht="18" customHeight="1" x14ac:dyDescent="0.15">
      <c r="J118" s="40"/>
      <c r="K118" s="40"/>
      <c r="Y118" s="87"/>
      <c r="Z118" s="87"/>
      <c r="AA118" s="87"/>
      <c r="AB118" s="87"/>
      <c r="AC118" s="87"/>
      <c r="AD118" s="87"/>
      <c r="AE118" s="87"/>
      <c r="AF118" s="87"/>
    </row>
    <row r="119" spans="10:32" s="39" customFormat="1" ht="18" customHeight="1" x14ac:dyDescent="0.15">
      <c r="J119" s="40"/>
      <c r="K119" s="40"/>
      <c r="Y119" s="87"/>
      <c r="Z119" s="87"/>
      <c r="AA119" s="87"/>
      <c r="AB119" s="87"/>
      <c r="AC119" s="87"/>
      <c r="AD119" s="87"/>
      <c r="AE119" s="87"/>
      <c r="AF119" s="87"/>
    </row>
    <row r="120" spans="10:32" s="39" customFormat="1" ht="18" customHeight="1" x14ac:dyDescent="0.15">
      <c r="J120" s="40"/>
      <c r="K120" s="40"/>
      <c r="Y120" s="87"/>
      <c r="Z120" s="87"/>
      <c r="AA120" s="87"/>
      <c r="AB120" s="87"/>
      <c r="AC120" s="87"/>
      <c r="AD120" s="87"/>
      <c r="AE120" s="87"/>
      <c r="AF120" s="87"/>
    </row>
    <row r="121" spans="10:32" s="39" customFormat="1" ht="18" customHeight="1" x14ac:dyDescent="0.15">
      <c r="J121" s="40"/>
      <c r="K121" s="40"/>
      <c r="Y121" s="87"/>
      <c r="Z121" s="87"/>
      <c r="AA121" s="87"/>
      <c r="AB121" s="87"/>
      <c r="AC121" s="87"/>
      <c r="AD121" s="87"/>
      <c r="AE121" s="87"/>
      <c r="AF121" s="87"/>
    </row>
    <row r="122" spans="10:32" s="39" customFormat="1" ht="18" customHeight="1" x14ac:dyDescent="0.15">
      <c r="J122" s="40"/>
      <c r="K122" s="40"/>
      <c r="Y122" s="87"/>
      <c r="Z122" s="87"/>
      <c r="AA122" s="87"/>
      <c r="AB122" s="87"/>
      <c r="AC122" s="87"/>
      <c r="AD122" s="87"/>
      <c r="AE122" s="87"/>
      <c r="AF122" s="87"/>
    </row>
    <row r="123" spans="10:32" s="39" customFormat="1" ht="18" customHeight="1" x14ac:dyDescent="0.15">
      <c r="J123" s="40"/>
      <c r="K123" s="40"/>
      <c r="Y123" s="87"/>
      <c r="Z123" s="87"/>
      <c r="AA123" s="87"/>
      <c r="AB123" s="87"/>
      <c r="AC123" s="87"/>
      <c r="AD123" s="87"/>
      <c r="AE123" s="87"/>
      <c r="AF123" s="87"/>
    </row>
    <row r="124" spans="10:32" s="39" customFormat="1" ht="18" customHeight="1" x14ac:dyDescent="0.15">
      <c r="J124" s="40"/>
      <c r="K124" s="40"/>
      <c r="Y124" s="87"/>
      <c r="Z124" s="87"/>
      <c r="AA124" s="87"/>
      <c r="AB124" s="87"/>
      <c r="AC124" s="87"/>
      <c r="AD124" s="87"/>
      <c r="AE124" s="87"/>
      <c r="AF124" s="87"/>
    </row>
    <row r="125" spans="10:32" s="39" customFormat="1" ht="18" customHeight="1" x14ac:dyDescent="0.15">
      <c r="J125" s="40"/>
      <c r="K125" s="40"/>
      <c r="Y125" s="87"/>
      <c r="Z125" s="87"/>
      <c r="AA125" s="87"/>
      <c r="AB125" s="87"/>
      <c r="AC125" s="87"/>
      <c r="AD125" s="87"/>
      <c r="AE125" s="87"/>
      <c r="AF125" s="87"/>
    </row>
    <row r="126" spans="10:32" s="39" customFormat="1" ht="18" customHeight="1" x14ac:dyDescent="0.15">
      <c r="J126" s="40"/>
      <c r="K126" s="40"/>
      <c r="Y126" s="87"/>
      <c r="Z126" s="87"/>
      <c r="AA126" s="87"/>
      <c r="AB126" s="87"/>
      <c r="AC126" s="87"/>
      <c r="AD126" s="87"/>
      <c r="AE126" s="87"/>
      <c r="AF126" s="87"/>
    </row>
    <row r="127" spans="10:32" s="39" customFormat="1" ht="18" customHeight="1" x14ac:dyDescent="0.15">
      <c r="J127" s="40"/>
      <c r="K127" s="40"/>
      <c r="Y127" s="87"/>
      <c r="Z127" s="87"/>
      <c r="AA127" s="87"/>
      <c r="AB127" s="87"/>
      <c r="AC127" s="87"/>
      <c r="AD127" s="87"/>
      <c r="AE127" s="87"/>
      <c r="AF127" s="87"/>
    </row>
    <row r="128" spans="10:32" s="39" customFormat="1" ht="18" customHeight="1" x14ac:dyDescent="0.15">
      <c r="J128" s="40"/>
      <c r="K128" s="40"/>
      <c r="Y128" s="87"/>
      <c r="Z128" s="87"/>
      <c r="AA128" s="87"/>
      <c r="AB128" s="87"/>
      <c r="AC128" s="87"/>
      <c r="AD128" s="87"/>
      <c r="AE128" s="87"/>
      <c r="AF128" s="87"/>
    </row>
    <row r="129" spans="10:32" s="39" customFormat="1" ht="18" customHeight="1" x14ac:dyDescent="0.15">
      <c r="J129" s="40"/>
      <c r="K129" s="40"/>
      <c r="Y129" s="87"/>
      <c r="Z129" s="87"/>
      <c r="AA129" s="87"/>
      <c r="AB129" s="87"/>
      <c r="AC129" s="87"/>
      <c r="AD129" s="87"/>
      <c r="AE129" s="87"/>
      <c r="AF129" s="87"/>
    </row>
    <row r="130" spans="10:32" s="39" customFormat="1" ht="18" customHeight="1" x14ac:dyDescent="0.15">
      <c r="J130" s="40"/>
      <c r="K130" s="40"/>
      <c r="Y130" s="87"/>
      <c r="Z130" s="87"/>
      <c r="AA130" s="87"/>
      <c r="AB130" s="87"/>
      <c r="AC130" s="87"/>
      <c r="AD130" s="87"/>
      <c r="AE130" s="87"/>
      <c r="AF130" s="87"/>
    </row>
    <row r="131" spans="10:32" s="39" customFormat="1" ht="18" customHeight="1" x14ac:dyDescent="0.15">
      <c r="J131" s="40"/>
      <c r="K131" s="40"/>
      <c r="Y131" s="87"/>
      <c r="Z131" s="87"/>
      <c r="AA131" s="87"/>
      <c r="AB131" s="87"/>
      <c r="AC131" s="87"/>
      <c r="AD131" s="87"/>
      <c r="AE131" s="87"/>
      <c r="AF131" s="87"/>
    </row>
    <row r="132" spans="10:32" s="39" customFormat="1" ht="18" customHeight="1" x14ac:dyDescent="0.15">
      <c r="J132" s="40"/>
      <c r="K132" s="40"/>
      <c r="Y132" s="87"/>
      <c r="Z132" s="87"/>
      <c r="AA132" s="87"/>
      <c r="AB132" s="87"/>
      <c r="AC132" s="87"/>
      <c r="AD132" s="87"/>
      <c r="AE132" s="87"/>
      <c r="AF132" s="87"/>
    </row>
    <row r="133" spans="10:32" s="39" customFormat="1" ht="18" customHeight="1" x14ac:dyDescent="0.15">
      <c r="J133" s="40"/>
      <c r="K133" s="40"/>
      <c r="Y133" s="87"/>
      <c r="Z133" s="87"/>
      <c r="AA133" s="87"/>
      <c r="AB133" s="87"/>
      <c r="AC133" s="87"/>
      <c r="AD133" s="87"/>
      <c r="AE133" s="87"/>
      <c r="AF133" s="87"/>
    </row>
    <row r="134" spans="10:32" s="39" customFormat="1" ht="18" customHeight="1" x14ac:dyDescent="0.15">
      <c r="J134" s="40"/>
      <c r="K134" s="40"/>
      <c r="Y134" s="87"/>
      <c r="Z134" s="87"/>
      <c r="AA134" s="87"/>
      <c r="AB134" s="87"/>
      <c r="AC134" s="87"/>
      <c r="AD134" s="87"/>
      <c r="AE134" s="87"/>
      <c r="AF134" s="87"/>
    </row>
    <row r="135" spans="10:32" s="39" customFormat="1" ht="18" customHeight="1" x14ac:dyDescent="0.15">
      <c r="J135" s="40"/>
      <c r="K135" s="40"/>
      <c r="Y135" s="87"/>
      <c r="Z135" s="87"/>
      <c r="AA135" s="87"/>
      <c r="AB135" s="87"/>
      <c r="AC135" s="87"/>
      <c r="AD135" s="87"/>
      <c r="AE135" s="87"/>
      <c r="AF135" s="87"/>
    </row>
    <row r="136" spans="10:32" s="39" customFormat="1" ht="18" customHeight="1" x14ac:dyDescent="0.15">
      <c r="J136" s="40"/>
      <c r="K136" s="40"/>
      <c r="Y136" s="87"/>
      <c r="Z136" s="87"/>
      <c r="AA136" s="87"/>
      <c r="AB136" s="87"/>
      <c r="AC136" s="87"/>
      <c r="AD136" s="87"/>
      <c r="AE136" s="87"/>
      <c r="AF136" s="87"/>
    </row>
    <row r="137" spans="10:32" s="39" customFormat="1" ht="18" customHeight="1" x14ac:dyDescent="0.15">
      <c r="J137" s="40"/>
      <c r="K137" s="40"/>
      <c r="Y137" s="87"/>
      <c r="Z137" s="87"/>
      <c r="AA137" s="87"/>
      <c r="AB137" s="87"/>
      <c r="AC137" s="87"/>
      <c r="AD137" s="87"/>
      <c r="AE137" s="87"/>
      <c r="AF137" s="87"/>
    </row>
    <row r="138" spans="10:32" s="39" customFormat="1" ht="18" customHeight="1" x14ac:dyDescent="0.15">
      <c r="J138" s="40"/>
      <c r="K138" s="40"/>
      <c r="Y138" s="87"/>
      <c r="Z138" s="87"/>
      <c r="AA138" s="87"/>
      <c r="AB138" s="87"/>
      <c r="AC138" s="87"/>
      <c r="AD138" s="87"/>
      <c r="AE138" s="87"/>
      <c r="AF138" s="87"/>
    </row>
    <row r="139" spans="10:32" s="39" customFormat="1" ht="18" customHeight="1" x14ac:dyDescent="0.15">
      <c r="J139" s="40"/>
      <c r="K139" s="40"/>
      <c r="Y139" s="87"/>
      <c r="Z139" s="87"/>
      <c r="AA139" s="87"/>
      <c r="AB139" s="87"/>
      <c r="AC139" s="87"/>
      <c r="AD139" s="87"/>
      <c r="AE139" s="87"/>
      <c r="AF139" s="87"/>
    </row>
    <row r="140" spans="10:32" s="39" customFormat="1" ht="18" customHeight="1" x14ac:dyDescent="0.15">
      <c r="J140" s="40"/>
      <c r="K140" s="40"/>
      <c r="Y140" s="87"/>
      <c r="Z140" s="87"/>
      <c r="AA140" s="87"/>
      <c r="AB140" s="87"/>
      <c r="AC140" s="87"/>
      <c r="AD140" s="87"/>
      <c r="AE140" s="87"/>
      <c r="AF140" s="87"/>
    </row>
    <row r="141" spans="10:32" s="39" customFormat="1" ht="18" customHeight="1" x14ac:dyDescent="0.15">
      <c r="J141" s="40"/>
      <c r="K141" s="40"/>
      <c r="Y141" s="87"/>
      <c r="Z141" s="87"/>
      <c r="AA141" s="87"/>
      <c r="AB141" s="87"/>
      <c r="AC141" s="87"/>
      <c r="AD141" s="87"/>
      <c r="AE141" s="87"/>
      <c r="AF141" s="87"/>
    </row>
    <row r="142" spans="10:32" s="39" customFormat="1" ht="18" customHeight="1" x14ac:dyDescent="0.15">
      <c r="J142" s="40"/>
      <c r="K142" s="40"/>
      <c r="Y142" s="87"/>
      <c r="Z142" s="87"/>
      <c r="AA142" s="87"/>
      <c r="AB142" s="87"/>
      <c r="AC142" s="87"/>
      <c r="AD142" s="87"/>
      <c r="AE142" s="87"/>
      <c r="AF142" s="87"/>
    </row>
    <row r="143" spans="10:32" s="39" customFormat="1" ht="18" customHeight="1" x14ac:dyDescent="0.15">
      <c r="J143" s="40"/>
      <c r="K143" s="40"/>
      <c r="Y143" s="87"/>
      <c r="Z143" s="87"/>
      <c r="AA143" s="87"/>
      <c r="AB143" s="87"/>
      <c r="AC143" s="87"/>
      <c r="AD143" s="87"/>
      <c r="AE143" s="87"/>
      <c r="AF143" s="87"/>
    </row>
    <row r="144" spans="10:32" s="39" customFormat="1" ht="18" customHeight="1" x14ac:dyDescent="0.15">
      <c r="J144" s="40"/>
      <c r="K144" s="40"/>
      <c r="Y144" s="87"/>
      <c r="Z144" s="87"/>
      <c r="AA144" s="87"/>
      <c r="AB144" s="87"/>
      <c r="AC144" s="87"/>
      <c r="AD144" s="87"/>
      <c r="AE144" s="87"/>
      <c r="AF144" s="87"/>
    </row>
    <row r="145" spans="10:32" s="39" customFormat="1" ht="18" customHeight="1" x14ac:dyDescent="0.15">
      <c r="J145" s="40"/>
      <c r="K145" s="40"/>
      <c r="Y145" s="87"/>
      <c r="Z145" s="87"/>
      <c r="AA145" s="87"/>
      <c r="AB145" s="87"/>
      <c r="AC145" s="87"/>
      <c r="AD145" s="87"/>
      <c r="AE145" s="87"/>
      <c r="AF145" s="87"/>
    </row>
    <row r="146" spans="10:32" s="39" customFormat="1" ht="18" customHeight="1" x14ac:dyDescent="0.15">
      <c r="J146" s="40"/>
      <c r="K146" s="40"/>
      <c r="Y146" s="87"/>
      <c r="Z146" s="87"/>
      <c r="AA146" s="87"/>
      <c r="AB146" s="87"/>
      <c r="AC146" s="87"/>
      <c r="AD146" s="87"/>
      <c r="AE146" s="87"/>
      <c r="AF146" s="87"/>
    </row>
    <row r="147" spans="10:32" s="39" customFormat="1" ht="18" customHeight="1" x14ac:dyDescent="0.15">
      <c r="J147" s="40"/>
      <c r="K147" s="40"/>
      <c r="Y147" s="87"/>
      <c r="Z147" s="87"/>
      <c r="AA147" s="87"/>
      <c r="AB147" s="87"/>
      <c r="AC147" s="87"/>
      <c r="AD147" s="87"/>
      <c r="AE147" s="87"/>
      <c r="AF147" s="87"/>
    </row>
    <row r="148" spans="10:32" s="39" customFormat="1" ht="18" customHeight="1" x14ac:dyDescent="0.15">
      <c r="J148" s="40"/>
      <c r="K148" s="40"/>
      <c r="Y148" s="87"/>
      <c r="Z148" s="87"/>
      <c r="AA148" s="87"/>
      <c r="AB148" s="87"/>
      <c r="AC148" s="87"/>
      <c r="AD148" s="87"/>
      <c r="AE148" s="87"/>
      <c r="AF148" s="87"/>
    </row>
    <row r="149" spans="10:32" s="39" customFormat="1" ht="18" customHeight="1" x14ac:dyDescent="0.15">
      <c r="J149" s="40"/>
      <c r="K149" s="40"/>
      <c r="Y149" s="87"/>
      <c r="Z149" s="87"/>
      <c r="AA149" s="87"/>
      <c r="AB149" s="87"/>
      <c r="AC149" s="87"/>
      <c r="AD149" s="87"/>
      <c r="AE149" s="87"/>
      <c r="AF149" s="87"/>
    </row>
    <row r="150" spans="10:32" s="39" customFormat="1" ht="18" customHeight="1" x14ac:dyDescent="0.15">
      <c r="J150" s="40"/>
      <c r="K150" s="40"/>
      <c r="Y150" s="87"/>
      <c r="Z150" s="87"/>
      <c r="AA150" s="87"/>
      <c r="AB150" s="87"/>
      <c r="AC150" s="87"/>
      <c r="AD150" s="87"/>
      <c r="AE150" s="87"/>
      <c r="AF150" s="87"/>
    </row>
    <row r="151" spans="10:32" s="39" customFormat="1" ht="18" customHeight="1" x14ac:dyDescent="0.15">
      <c r="J151" s="40"/>
      <c r="K151" s="40"/>
      <c r="Y151" s="87"/>
      <c r="Z151" s="87"/>
      <c r="AA151" s="87"/>
      <c r="AB151" s="87"/>
      <c r="AC151" s="87"/>
      <c r="AD151" s="87"/>
      <c r="AE151" s="87"/>
      <c r="AF151" s="87"/>
    </row>
    <row r="152" spans="10:32" s="39" customFormat="1" ht="18" customHeight="1" x14ac:dyDescent="0.15">
      <c r="J152" s="40"/>
      <c r="K152" s="40"/>
      <c r="Y152" s="87"/>
      <c r="Z152" s="87"/>
      <c r="AA152" s="87"/>
      <c r="AB152" s="87"/>
      <c r="AC152" s="87"/>
      <c r="AD152" s="87"/>
      <c r="AE152" s="87"/>
      <c r="AF152" s="87"/>
    </row>
    <row r="153" spans="10:32" s="39" customFormat="1" ht="18" customHeight="1" x14ac:dyDescent="0.15">
      <c r="J153" s="40"/>
      <c r="K153" s="40"/>
      <c r="Y153" s="87"/>
      <c r="Z153" s="87"/>
      <c r="AA153" s="87"/>
      <c r="AB153" s="87"/>
      <c r="AC153" s="87"/>
      <c r="AD153" s="87"/>
      <c r="AE153" s="87"/>
      <c r="AF153" s="87"/>
    </row>
    <row r="154" spans="10:32" s="39" customFormat="1" ht="18" customHeight="1" x14ac:dyDescent="0.15">
      <c r="J154" s="40"/>
      <c r="K154" s="40"/>
      <c r="Y154" s="87"/>
      <c r="Z154" s="87"/>
      <c r="AA154" s="87"/>
      <c r="AB154" s="87"/>
      <c r="AC154" s="87"/>
      <c r="AD154" s="87"/>
      <c r="AE154" s="87"/>
      <c r="AF154" s="87"/>
    </row>
    <row r="155" spans="10:32" s="39" customFormat="1" ht="18" customHeight="1" x14ac:dyDescent="0.15">
      <c r="J155" s="40"/>
      <c r="K155" s="40"/>
      <c r="Y155" s="87"/>
      <c r="Z155" s="87"/>
      <c r="AA155" s="87"/>
      <c r="AB155" s="87"/>
      <c r="AC155" s="87"/>
      <c r="AD155" s="87"/>
      <c r="AE155" s="87"/>
      <c r="AF155" s="87"/>
    </row>
    <row r="156" spans="10:32" s="39" customFormat="1" ht="18" customHeight="1" x14ac:dyDescent="0.15">
      <c r="J156" s="40"/>
      <c r="K156" s="40"/>
      <c r="Y156" s="87"/>
      <c r="Z156" s="87"/>
      <c r="AA156" s="87"/>
      <c r="AB156" s="87"/>
      <c r="AC156" s="87"/>
      <c r="AD156" s="87"/>
      <c r="AE156" s="87"/>
      <c r="AF156" s="87"/>
    </row>
    <row r="157" spans="10:32" s="39" customFormat="1" ht="18" customHeight="1" x14ac:dyDescent="0.15">
      <c r="J157" s="40"/>
      <c r="K157" s="40"/>
      <c r="Y157" s="87"/>
      <c r="Z157" s="87"/>
      <c r="AA157" s="87"/>
      <c r="AB157" s="87"/>
      <c r="AC157" s="87"/>
      <c r="AD157" s="87"/>
      <c r="AE157" s="87"/>
      <c r="AF157" s="87"/>
    </row>
    <row r="158" spans="10:32" s="39" customFormat="1" ht="18" customHeight="1" x14ac:dyDescent="0.15">
      <c r="J158" s="40"/>
      <c r="K158" s="40"/>
      <c r="Y158" s="87"/>
      <c r="Z158" s="87"/>
      <c r="AA158" s="87"/>
      <c r="AB158" s="87"/>
      <c r="AC158" s="87"/>
      <c r="AD158" s="87"/>
      <c r="AE158" s="87"/>
      <c r="AF158" s="87"/>
    </row>
    <row r="159" spans="10:32" s="39" customFormat="1" ht="18" customHeight="1" x14ac:dyDescent="0.15">
      <c r="J159" s="40"/>
      <c r="K159" s="40"/>
      <c r="Y159" s="87"/>
      <c r="Z159" s="87"/>
      <c r="AA159" s="87"/>
      <c r="AB159" s="87"/>
      <c r="AC159" s="87"/>
      <c r="AD159" s="87"/>
      <c r="AE159" s="87"/>
      <c r="AF159" s="87"/>
    </row>
    <row r="160" spans="10:32" s="39" customFormat="1" ht="18" customHeight="1" x14ac:dyDescent="0.15">
      <c r="J160" s="40"/>
      <c r="K160" s="40"/>
      <c r="Y160" s="87"/>
      <c r="Z160" s="87"/>
      <c r="AA160" s="87"/>
      <c r="AB160" s="87"/>
      <c r="AC160" s="87"/>
      <c r="AD160" s="87"/>
      <c r="AE160" s="87"/>
      <c r="AF160" s="87"/>
    </row>
    <row r="161" spans="10:32" s="39" customFormat="1" ht="18" customHeight="1" x14ac:dyDescent="0.15">
      <c r="J161" s="40"/>
      <c r="K161" s="40"/>
      <c r="Y161" s="87"/>
      <c r="Z161" s="87"/>
      <c r="AA161" s="87"/>
      <c r="AB161" s="87"/>
      <c r="AC161" s="87"/>
      <c r="AD161" s="87"/>
      <c r="AE161" s="87"/>
      <c r="AF161" s="87"/>
    </row>
    <row r="162" spans="10:32" s="39" customFormat="1" ht="18" customHeight="1" x14ac:dyDescent="0.15">
      <c r="J162" s="40"/>
      <c r="K162" s="40"/>
      <c r="Y162" s="87"/>
      <c r="Z162" s="87"/>
      <c r="AA162" s="87"/>
      <c r="AB162" s="87"/>
      <c r="AC162" s="87"/>
      <c r="AD162" s="87"/>
      <c r="AE162" s="87"/>
      <c r="AF162" s="87"/>
    </row>
    <row r="163" spans="10:32" s="39" customFormat="1" ht="18" customHeight="1" x14ac:dyDescent="0.15">
      <c r="J163" s="40"/>
      <c r="K163" s="40"/>
      <c r="Y163" s="87"/>
      <c r="Z163" s="87"/>
      <c r="AA163" s="87"/>
      <c r="AB163" s="87"/>
      <c r="AC163" s="87"/>
      <c r="AD163" s="87"/>
      <c r="AE163" s="87"/>
      <c r="AF163" s="87"/>
    </row>
    <row r="164" spans="10:32" s="39" customFormat="1" ht="18" customHeight="1" x14ac:dyDescent="0.15">
      <c r="J164" s="40"/>
      <c r="K164" s="40"/>
      <c r="Y164" s="87"/>
      <c r="Z164" s="87"/>
      <c r="AA164" s="87"/>
      <c r="AB164" s="87"/>
      <c r="AC164" s="87"/>
      <c r="AD164" s="87"/>
      <c r="AE164" s="87"/>
      <c r="AF164" s="87"/>
    </row>
    <row r="165" spans="10:32" s="39" customFormat="1" ht="18" customHeight="1" x14ac:dyDescent="0.15">
      <c r="J165" s="40"/>
      <c r="K165" s="40"/>
      <c r="Y165" s="87"/>
      <c r="Z165" s="87"/>
      <c r="AA165" s="87"/>
      <c r="AB165" s="87"/>
      <c r="AC165" s="87"/>
      <c r="AD165" s="87"/>
      <c r="AE165" s="87"/>
      <c r="AF165" s="87"/>
    </row>
    <row r="166" spans="10:32" s="39" customFormat="1" ht="18" customHeight="1" x14ac:dyDescent="0.15">
      <c r="J166" s="40"/>
      <c r="K166" s="40"/>
      <c r="Y166" s="87"/>
      <c r="Z166" s="87"/>
      <c r="AA166" s="87"/>
      <c r="AB166" s="87"/>
      <c r="AC166" s="87"/>
      <c r="AD166" s="87"/>
      <c r="AE166" s="87"/>
      <c r="AF166" s="87"/>
    </row>
    <row r="167" spans="10:32" s="39" customFormat="1" ht="18" customHeight="1" x14ac:dyDescent="0.15">
      <c r="J167" s="40"/>
      <c r="K167" s="40"/>
      <c r="Y167" s="87"/>
      <c r="Z167" s="87"/>
      <c r="AA167" s="87"/>
      <c r="AB167" s="87"/>
      <c r="AC167" s="87"/>
      <c r="AD167" s="87"/>
      <c r="AE167" s="87"/>
      <c r="AF167" s="87"/>
    </row>
    <row r="168" spans="10:32" s="39" customFormat="1" ht="18" customHeight="1" x14ac:dyDescent="0.15">
      <c r="J168" s="40"/>
      <c r="K168" s="40"/>
      <c r="Y168" s="87"/>
      <c r="Z168" s="87"/>
      <c r="AA168" s="87"/>
      <c r="AB168" s="87"/>
      <c r="AC168" s="87"/>
      <c r="AD168" s="87"/>
      <c r="AE168" s="87"/>
      <c r="AF168" s="87"/>
    </row>
    <row r="169" spans="10:32" s="39" customFormat="1" ht="18" customHeight="1" x14ac:dyDescent="0.15">
      <c r="J169" s="40"/>
      <c r="K169" s="40"/>
      <c r="Y169" s="87"/>
      <c r="Z169" s="87"/>
      <c r="AA169" s="87"/>
      <c r="AB169" s="87"/>
      <c r="AC169" s="87"/>
      <c r="AD169" s="87"/>
      <c r="AE169" s="87"/>
      <c r="AF169" s="87"/>
    </row>
    <row r="170" spans="10:32" s="39" customFormat="1" ht="18" customHeight="1" x14ac:dyDescent="0.15">
      <c r="J170" s="40"/>
      <c r="K170" s="40"/>
      <c r="Y170" s="87"/>
      <c r="Z170" s="87"/>
      <c r="AA170" s="87"/>
      <c r="AB170" s="87"/>
      <c r="AC170" s="87"/>
      <c r="AD170" s="87"/>
      <c r="AE170" s="87"/>
      <c r="AF170" s="87"/>
    </row>
    <row r="171" spans="10:32" s="39" customFormat="1" ht="18" customHeight="1" x14ac:dyDescent="0.15">
      <c r="J171" s="40"/>
      <c r="K171" s="40"/>
      <c r="Y171" s="87"/>
      <c r="Z171" s="87"/>
      <c r="AA171" s="87"/>
      <c r="AB171" s="87"/>
      <c r="AC171" s="87"/>
      <c r="AD171" s="87"/>
      <c r="AE171" s="87"/>
      <c r="AF171" s="87"/>
    </row>
    <row r="172" spans="10:32" s="39" customFormat="1" ht="18" customHeight="1" x14ac:dyDescent="0.15">
      <c r="J172" s="40"/>
      <c r="K172" s="40"/>
      <c r="Y172" s="87"/>
      <c r="Z172" s="87"/>
      <c r="AA172" s="87"/>
      <c r="AB172" s="87"/>
      <c r="AC172" s="87"/>
      <c r="AD172" s="87"/>
      <c r="AE172" s="87"/>
      <c r="AF172" s="87"/>
    </row>
    <row r="173" spans="10:32" s="39" customFormat="1" ht="18" customHeight="1" x14ac:dyDescent="0.15">
      <c r="J173" s="40"/>
      <c r="K173" s="40"/>
      <c r="Y173" s="87"/>
      <c r="Z173" s="87"/>
      <c r="AA173" s="87"/>
      <c r="AB173" s="87"/>
      <c r="AC173" s="87"/>
      <c r="AD173" s="87"/>
      <c r="AE173" s="87"/>
      <c r="AF173" s="87"/>
    </row>
    <row r="174" spans="10:32" s="39" customFormat="1" ht="18" customHeight="1" x14ac:dyDescent="0.15">
      <c r="J174" s="40"/>
      <c r="K174" s="40"/>
      <c r="Y174" s="87"/>
      <c r="Z174" s="87"/>
      <c r="AA174" s="87"/>
      <c r="AB174" s="87"/>
      <c r="AC174" s="87"/>
      <c r="AD174" s="87"/>
      <c r="AE174" s="87"/>
      <c r="AF174" s="87"/>
    </row>
    <row r="175" spans="10:32" s="39" customFormat="1" ht="18" customHeight="1" x14ac:dyDescent="0.15">
      <c r="J175" s="40"/>
      <c r="K175" s="40"/>
      <c r="Y175" s="87"/>
      <c r="Z175" s="87"/>
      <c r="AA175" s="87"/>
      <c r="AB175" s="87"/>
      <c r="AC175" s="87"/>
      <c r="AD175" s="87"/>
      <c r="AE175" s="87"/>
      <c r="AF175" s="87"/>
    </row>
    <row r="176" spans="10:32" s="39" customFormat="1" ht="18" customHeight="1" x14ac:dyDescent="0.15">
      <c r="J176" s="40"/>
      <c r="K176" s="40"/>
      <c r="Y176" s="87"/>
      <c r="Z176" s="87"/>
      <c r="AA176" s="87"/>
      <c r="AB176" s="87"/>
      <c r="AC176" s="87"/>
      <c r="AD176" s="87"/>
      <c r="AE176" s="87"/>
      <c r="AF176" s="87"/>
    </row>
    <row r="177" spans="10:32" s="39" customFormat="1" ht="18" customHeight="1" x14ac:dyDescent="0.15">
      <c r="J177" s="40"/>
      <c r="K177" s="40"/>
      <c r="Y177" s="87"/>
      <c r="Z177" s="87"/>
      <c r="AA177" s="87"/>
      <c r="AB177" s="87"/>
      <c r="AC177" s="87"/>
      <c r="AD177" s="87"/>
      <c r="AE177" s="87"/>
      <c r="AF177" s="87"/>
    </row>
    <row r="178" spans="10:32" s="39" customFormat="1" ht="18" customHeight="1" x14ac:dyDescent="0.15">
      <c r="J178" s="40"/>
      <c r="K178" s="40"/>
      <c r="Y178" s="87"/>
      <c r="Z178" s="87"/>
      <c r="AA178" s="87"/>
      <c r="AB178" s="87"/>
      <c r="AC178" s="87"/>
      <c r="AD178" s="87"/>
      <c r="AE178" s="87"/>
      <c r="AF178" s="87"/>
    </row>
    <row r="179" spans="10:32" s="39" customFormat="1" ht="18" customHeight="1" x14ac:dyDescent="0.15">
      <c r="J179" s="40"/>
      <c r="K179" s="40"/>
      <c r="Y179" s="87"/>
      <c r="Z179" s="87"/>
      <c r="AA179" s="87"/>
      <c r="AB179" s="87"/>
      <c r="AC179" s="87"/>
      <c r="AD179" s="87"/>
      <c r="AE179" s="87"/>
      <c r="AF179" s="87"/>
    </row>
    <row r="180" spans="10:32" s="39" customFormat="1" ht="18" customHeight="1" x14ac:dyDescent="0.15">
      <c r="J180" s="40"/>
      <c r="K180" s="40"/>
      <c r="Y180" s="87"/>
      <c r="Z180" s="87"/>
      <c r="AA180" s="87"/>
      <c r="AB180" s="87"/>
      <c r="AC180" s="87"/>
      <c r="AD180" s="87"/>
      <c r="AE180" s="87"/>
      <c r="AF180" s="87"/>
    </row>
    <row r="181" spans="10:32" s="39" customFormat="1" ht="18" customHeight="1" x14ac:dyDescent="0.15">
      <c r="J181" s="40"/>
      <c r="K181" s="40"/>
      <c r="Y181" s="87"/>
      <c r="Z181" s="87"/>
      <c r="AA181" s="87"/>
      <c r="AB181" s="87"/>
      <c r="AC181" s="87"/>
      <c r="AD181" s="87"/>
      <c r="AE181" s="87"/>
      <c r="AF181" s="87"/>
    </row>
    <row r="182" spans="10:32" s="39" customFormat="1" ht="18" customHeight="1" x14ac:dyDescent="0.15">
      <c r="J182" s="40"/>
      <c r="K182" s="40"/>
      <c r="Y182" s="87"/>
      <c r="Z182" s="87"/>
      <c r="AA182" s="87"/>
      <c r="AB182" s="87"/>
      <c r="AC182" s="87"/>
      <c r="AD182" s="87"/>
      <c r="AE182" s="87"/>
      <c r="AF182" s="87"/>
    </row>
    <row r="183" spans="10:32" s="39" customFormat="1" ht="18" customHeight="1" x14ac:dyDescent="0.15">
      <c r="J183" s="40"/>
      <c r="K183" s="40"/>
      <c r="Y183" s="87"/>
      <c r="Z183" s="87"/>
      <c r="AA183" s="87"/>
      <c r="AB183" s="87"/>
      <c r="AC183" s="87"/>
      <c r="AD183" s="87"/>
      <c r="AE183" s="87"/>
      <c r="AF183" s="87"/>
    </row>
    <row r="184" spans="10:32" s="39" customFormat="1" ht="18" customHeight="1" x14ac:dyDescent="0.15">
      <c r="J184" s="40"/>
      <c r="K184" s="40"/>
      <c r="Y184" s="87"/>
      <c r="Z184" s="87"/>
      <c r="AA184" s="87"/>
      <c r="AB184" s="87"/>
      <c r="AC184" s="87"/>
      <c r="AD184" s="87"/>
      <c r="AE184" s="87"/>
      <c r="AF184" s="87"/>
    </row>
    <row r="185" spans="10:32" s="39" customFormat="1" ht="18" customHeight="1" x14ac:dyDescent="0.15">
      <c r="J185" s="40"/>
      <c r="K185" s="40"/>
      <c r="Y185" s="87"/>
      <c r="Z185" s="87"/>
      <c r="AA185" s="87"/>
      <c r="AB185" s="87"/>
      <c r="AC185" s="87"/>
      <c r="AD185" s="87"/>
      <c r="AE185" s="87"/>
      <c r="AF185" s="87"/>
    </row>
    <row r="186" spans="10:32" s="39" customFormat="1" ht="18" customHeight="1" x14ac:dyDescent="0.15">
      <c r="J186" s="40"/>
      <c r="K186" s="40"/>
      <c r="Y186" s="87"/>
      <c r="Z186" s="87"/>
      <c r="AA186" s="87"/>
      <c r="AB186" s="87"/>
      <c r="AC186" s="87"/>
      <c r="AD186" s="87"/>
      <c r="AE186" s="87"/>
      <c r="AF186" s="87"/>
    </row>
    <row r="187" spans="10:32" s="39" customFormat="1" ht="18" customHeight="1" x14ac:dyDescent="0.15">
      <c r="J187" s="40"/>
      <c r="K187" s="40"/>
      <c r="Y187" s="87"/>
      <c r="Z187" s="87"/>
      <c r="AA187" s="87"/>
      <c r="AB187" s="87"/>
      <c r="AC187" s="87"/>
      <c r="AD187" s="87"/>
      <c r="AE187" s="87"/>
      <c r="AF187" s="87"/>
    </row>
    <row r="188" spans="10:32" s="39" customFormat="1" ht="18" customHeight="1" x14ac:dyDescent="0.15">
      <c r="J188" s="40"/>
      <c r="K188" s="40"/>
      <c r="Y188" s="87"/>
      <c r="Z188" s="87"/>
      <c r="AA188" s="87"/>
      <c r="AB188" s="87"/>
      <c r="AC188" s="87"/>
      <c r="AD188" s="87"/>
      <c r="AE188" s="87"/>
      <c r="AF188" s="87"/>
    </row>
    <row r="189" spans="10:32" s="39" customFormat="1" ht="18" customHeight="1" x14ac:dyDescent="0.15">
      <c r="J189" s="40"/>
      <c r="K189" s="40"/>
      <c r="Y189" s="87"/>
      <c r="Z189" s="87"/>
      <c r="AA189" s="87"/>
      <c r="AB189" s="87"/>
      <c r="AC189" s="87"/>
      <c r="AD189" s="87"/>
      <c r="AE189" s="87"/>
      <c r="AF189" s="87"/>
    </row>
    <row r="190" spans="10:32" s="39" customFormat="1" ht="18" customHeight="1" x14ac:dyDescent="0.15">
      <c r="J190" s="40"/>
      <c r="K190" s="40"/>
      <c r="Y190" s="87"/>
      <c r="Z190" s="87"/>
      <c r="AA190" s="87"/>
      <c r="AB190" s="87"/>
      <c r="AC190" s="87"/>
      <c r="AD190" s="87"/>
      <c r="AE190" s="87"/>
      <c r="AF190" s="87"/>
    </row>
    <row r="191" spans="10:32" s="39" customFormat="1" ht="18" customHeight="1" x14ac:dyDescent="0.15">
      <c r="J191" s="40"/>
      <c r="K191" s="40"/>
      <c r="Y191" s="87"/>
      <c r="Z191" s="87"/>
      <c r="AA191" s="87"/>
      <c r="AB191" s="87"/>
      <c r="AC191" s="87"/>
      <c r="AD191" s="87"/>
      <c r="AE191" s="87"/>
      <c r="AF191" s="87"/>
    </row>
    <row r="192" spans="10:32" s="39" customFormat="1" ht="18" customHeight="1" x14ac:dyDescent="0.15">
      <c r="J192" s="40"/>
      <c r="K192" s="40"/>
      <c r="Y192" s="87"/>
      <c r="Z192" s="87"/>
      <c r="AA192" s="87"/>
      <c r="AB192" s="87"/>
      <c r="AC192" s="87"/>
      <c r="AD192" s="87"/>
      <c r="AE192" s="87"/>
      <c r="AF192" s="87"/>
    </row>
    <row r="193" spans="10:32" s="39" customFormat="1" ht="18" customHeight="1" x14ac:dyDescent="0.15">
      <c r="J193" s="40"/>
      <c r="K193" s="40"/>
      <c r="Y193" s="87"/>
      <c r="Z193" s="87"/>
      <c r="AA193" s="87"/>
      <c r="AB193" s="87"/>
      <c r="AC193" s="87"/>
      <c r="AD193" s="87"/>
      <c r="AE193" s="87"/>
      <c r="AF193" s="87"/>
    </row>
    <row r="194" spans="10:32" s="39" customFormat="1" ht="18" customHeight="1" x14ac:dyDescent="0.15">
      <c r="J194" s="40"/>
      <c r="K194" s="40"/>
      <c r="Y194" s="87"/>
      <c r="Z194" s="87"/>
      <c r="AA194" s="87"/>
      <c r="AB194" s="87"/>
      <c r="AC194" s="87"/>
      <c r="AD194" s="87"/>
      <c r="AE194" s="87"/>
      <c r="AF194" s="87"/>
    </row>
    <row r="195" spans="10:32" s="39" customFormat="1" ht="18" customHeight="1" x14ac:dyDescent="0.15">
      <c r="J195" s="40"/>
      <c r="K195" s="40"/>
      <c r="Y195" s="87"/>
      <c r="Z195" s="87"/>
      <c r="AA195" s="87"/>
      <c r="AB195" s="87"/>
      <c r="AC195" s="87"/>
      <c r="AD195" s="87"/>
      <c r="AE195" s="87"/>
      <c r="AF195" s="87"/>
    </row>
    <row r="196" spans="10:32" s="39" customFormat="1" ht="18" customHeight="1" x14ac:dyDescent="0.15">
      <c r="J196" s="40"/>
      <c r="K196" s="40"/>
      <c r="Y196" s="87"/>
      <c r="Z196" s="87"/>
      <c r="AA196" s="87"/>
      <c r="AB196" s="87"/>
      <c r="AC196" s="87"/>
      <c r="AD196" s="87"/>
      <c r="AE196" s="87"/>
      <c r="AF196" s="87"/>
    </row>
    <row r="197" spans="10:32" s="39" customFormat="1" ht="18" customHeight="1" x14ac:dyDescent="0.15">
      <c r="J197" s="40"/>
      <c r="K197" s="40"/>
      <c r="Y197" s="87"/>
      <c r="Z197" s="87"/>
      <c r="AA197" s="87"/>
      <c r="AB197" s="87"/>
      <c r="AC197" s="87"/>
      <c r="AD197" s="87"/>
      <c r="AE197" s="87"/>
      <c r="AF197" s="87"/>
    </row>
    <row r="198" spans="10:32" s="39" customFormat="1" ht="18" customHeight="1" x14ac:dyDescent="0.15">
      <c r="J198" s="40"/>
      <c r="K198" s="40"/>
      <c r="Y198" s="87"/>
      <c r="Z198" s="87"/>
      <c r="AA198" s="87"/>
      <c r="AB198" s="87"/>
      <c r="AC198" s="87"/>
      <c r="AD198" s="87"/>
      <c r="AE198" s="87"/>
      <c r="AF198" s="87"/>
    </row>
    <row r="199" spans="10:32" s="39" customFormat="1" ht="18" customHeight="1" x14ac:dyDescent="0.15">
      <c r="J199" s="40"/>
      <c r="K199" s="40"/>
      <c r="Y199" s="87"/>
      <c r="Z199" s="87"/>
      <c r="AA199" s="87"/>
      <c r="AB199" s="87"/>
      <c r="AC199" s="87"/>
      <c r="AD199" s="87"/>
      <c r="AE199" s="87"/>
      <c r="AF199" s="87"/>
    </row>
    <row r="200" spans="10:32" s="39" customFormat="1" ht="18" customHeight="1" x14ac:dyDescent="0.15">
      <c r="J200" s="40"/>
      <c r="K200" s="40"/>
      <c r="Y200" s="87"/>
      <c r="Z200" s="87"/>
      <c r="AA200" s="87"/>
      <c r="AB200" s="87"/>
      <c r="AC200" s="87"/>
      <c r="AD200" s="87"/>
      <c r="AE200" s="87"/>
      <c r="AF200" s="87"/>
    </row>
    <row r="201" spans="10:32" s="39" customFormat="1" ht="18" customHeight="1" x14ac:dyDescent="0.15">
      <c r="J201" s="40"/>
      <c r="K201" s="40"/>
      <c r="Y201" s="87"/>
      <c r="Z201" s="87"/>
      <c r="AA201" s="87"/>
      <c r="AB201" s="87"/>
      <c r="AC201" s="87"/>
      <c r="AD201" s="87"/>
      <c r="AE201" s="87"/>
      <c r="AF201" s="87"/>
    </row>
    <row r="202" spans="10:32" s="39" customFormat="1" ht="18" customHeight="1" x14ac:dyDescent="0.15">
      <c r="J202" s="40"/>
      <c r="K202" s="40"/>
      <c r="Y202" s="87"/>
      <c r="Z202" s="87"/>
      <c r="AA202" s="87"/>
      <c r="AB202" s="87"/>
      <c r="AC202" s="87"/>
      <c r="AD202" s="87"/>
      <c r="AE202" s="87"/>
      <c r="AF202" s="87"/>
    </row>
    <row r="203" spans="10:32" s="39" customFormat="1" ht="18" customHeight="1" x14ac:dyDescent="0.15">
      <c r="J203" s="40"/>
      <c r="K203" s="40"/>
      <c r="Y203" s="87"/>
      <c r="Z203" s="87"/>
      <c r="AA203" s="87"/>
      <c r="AB203" s="87"/>
      <c r="AC203" s="87"/>
      <c r="AD203" s="87"/>
      <c r="AE203" s="87"/>
      <c r="AF203" s="87"/>
    </row>
    <row r="204" spans="10:32" s="39" customFormat="1" ht="18" customHeight="1" x14ac:dyDescent="0.15">
      <c r="J204" s="40"/>
      <c r="K204" s="40"/>
      <c r="Y204" s="87"/>
      <c r="Z204" s="87"/>
      <c r="AA204" s="87"/>
      <c r="AB204" s="87"/>
      <c r="AC204" s="87"/>
      <c r="AD204" s="87"/>
      <c r="AE204" s="87"/>
      <c r="AF204" s="87"/>
    </row>
    <row r="205" spans="10:32" s="39" customFormat="1" ht="18" customHeight="1" x14ac:dyDescent="0.15">
      <c r="J205" s="40"/>
      <c r="K205" s="40"/>
      <c r="Y205" s="87"/>
      <c r="Z205" s="87"/>
      <c r="AA205" s="87"/>
      <c r="AB205" s="87"/>
      <c r="AC205" s="87"/>
      <c r="AD205" s="87"/>
      <c r="AE205" s="87"/>
      <c r="AF205" s="87"/>
    </row>
    <row r="206" spans="10:32" s="39" customFormat="1" ht="18" customHeight="1" x14ac:dyDescent="0.15">
      <c r="J206" s="40"/>
      <c r="K206" s="40"/>
      <c r="Y206" s="87"/>
      <c r="Z206" s="87"/>
      <c r="AA206" s="87"/>
      <c r="AB206" s="87"/>
      <c r="AC206" s="87"/>
      <c r="AD206" s="87"/>
      <c r="AE206" s="87"/>
      <c r="AF206" s="87"/>
    </row>
    <row r="207" spans="10:32" s="39" customFormat="1" ht="18" customHeight="1" x14ac:dyDescent="0.15">
      <c r="J207" s="40"/>
      <c r="K207" s="40"/>
      <c r="Y207" s="87"/>
      <c r="Z207" s="87"/>
      <c r="AA207" s="87"/>
      <c r="AB207" s="87"/>
      <c r="AC207" s="87"/>
      <c r="AD207" s="87"/>
      <c r="AE207" s="87"/>
      <c r="AF207" s="87"/>
    </row>
    <row r="208" spans="10:32" s="39" customFormat="1" ht="18" customHeight="1" x14ac:dyDescent="0.15">
      <c r="J208" s="40"/>
      <c r="K208" s="40"/>
      <c r="Y208" s="87"/>
      <c r="Z208" s="87"/>
      <c r="AA208" s="87"/>
      <c r="AB208" s="87"/>
      <c r="AC208" s="87"/>
      <c r="AD208" s="87"/>
      <c r="AE208" s="87"/>
      <c r="AF208" s="87"/>
    </row>
    <row r="209" spans="10:32" s="39" customFormat="1" ht="18" customHeight="1" x14ac:dyDescent="0.15">
      <c r="J209" s="40"/>
      <c r="K209" s="40"/>
      <c r="Y209" s="87"/>
      <c r="Z209" s="87"/>
      <c r="AA209" s="87"/>
      <c r="AB209" s="87"/>
      <c r="AC209" s="87"/>
      <c r="AD209" s="87"/>
      <c r="AE209" s="87"/>
      <c r="AF209" s="87"/>
    </row>
    <row r="210" spans="10:32" s="39" customFormat="1" ht="18" customHeight="1" x14ac:dyDescent="0.15">
      <c r="J210" s="40"/>
      <c r="K210" s="40"/>
      <c r="Y210" s="87"/>
      <c r="Z210" s="87"/>
      <c r="AA210" s="87"/>
      <c r="AB210" s="87"/>
      <c r="AC210" s="87"/>
      <c r="AD210" s="87"/>
      <c r="AE210" s="87"/>
      <c r="AF210" s="87"/>
    </row>
    <row r="211" spans="10:32" s="39" customFormat="1" ht="18" customHeight="1" x14ac:dyDescent="0.15">
      <c r="J211" s="40"/>
      <c r="K211" s="40"/>
      <c r="Y211" s="87"/>
      <c r="Z211" s="87"/>
      <c r="AA211" s="87"/>
      <c r="AB211" s="87"/>
      <c r="AC211" s="87"/>
      <c r="AD211" s="87"/>
      <c r="AE211" s="87"/>
      <c r="AF211" s="87"/>
    </row>
    <row r="212" spans="10:32" s="39" customFormat="1" ht="18" customHeight="1" x14ac:dyDescent="0.15">
      <c r="J212" s="40"/>
      <c r="K212" s="40"/>
      <c r="Y212" s="87"/>
      <c r="Z212" s="87"/>
      <c r="AA212" s="87"/>
      <c r="AB212" s="87"/>
      <c r="AC212" s="87"/>
      <c r="AD212" s="87"/>
      <c r="AE212" s="87"/>
      <c r="AF212" s="87"/>
    </row>
    <row r="213" spans="10:32" s="39" customFormat="1" ht="18" customHeight="1" x14ac:dyDescent="0.15">
      <c r="J213" s="40"/>
      <c r="K213" s="40"/>
      <c r="Y213" s="87"/>
      <c r="Z213" s="87"/>
      <c r="AA213" s="87"/>
      <c r="AB213" s="87"/>
      <c r="AC213" s="87"/>
      <c r="AD213" s="87"/>
      <c r="AE213" s="87"/>
      <c r="AF213" s="87"/>
    </row>
    <row r="214" spans="10:32" s="39" customFormat="1" ht="18" customHeight="1" x14ac:dyDescent="0.15">
      <c r="J214" s="40"/>
      <c r="K214" s="40"/>
      <c r="Y214" s="87"/>
      <c r="Z214" s="87"/>
      <c r="AA214" s="87"/>
      <c r="AB214" s="87"/>
      <c r="AC214" s="87"/>
      <c r="AD214" s="87"/>
      <c r="AE214" s="87"/>
      <c r="AF214" s="87"/>
    </row>
    <row r="215" spans="10:32" s="39" customFormat="1" ht="18" customHeight="1" x14ac:dyDescent="0.15">
      <c r="J215" s="40"/>
      <c r="K215" s="40"/>
      <c r="Y215" s="87"/>
      <c r="Z215" s="87"/>
      <c r="AA215" s="87"/>
      <c r="AB215" s="87"/>
      <c r="AC215" s="87"/>
      <c r="AD215" s="87"/>
      <c r="AE215" s="87"/>
      <c r="AF215" s="87"/>
    </row>
    <row r="216" spans="10:32" s="39" customFormat="1" ht="18" customHeight="1" x14ac:dyDescent="0.15">
      <c r="J216" s="40"/>
      <c r="K216" s="40"/>
      <c r="Y216" s="87"/>
      <c r="Z216" s="87"/>
      <c r="AA216" s="87"/>
      <c r="AB216" s="87"/>
      <c r="AC216" s="87"/>
      <c r="AD216" s="87"/>
      <c r="AE216" s="87"/>
      <c r="AF216" s="87"/>
    </row>
    <row r="217" spans="10:32" s="39" customFormat="1" ht="18" customHeight="1" x14ac:dyDescent="0.15">
      <c r="J217" s="40"/>
      <c r="K217" s="40"/>
      <c r="Y217" s="87"/>
      <c r="Z217" s="87"/>
      <c r="AA217" s="87"/>
      <c r="AB217" s="87"/>
      <c r="AC217" s="87"/>
      <c r="AD217" s="87"/>
      <c r="AE217" s="87"/>
      <c r="AF217" s="87"/>
    </row>
    <row r="218" spans="10:32" s="39" customFormat="1" ht="18" customHeight="1" x14ac:dyDescent="0.15">
      <c r="J218" s="40"/>
      <c r="K218" s="40"/>
      <c r="Y218" s="87"/>
      <c r="Z218" s="87"/>
      <c r="AA218" s="87"/>
      <c r="AB218" s="87"/>
      <c r="AC218" s="87"/>
      <c r="AD218" s="87"/>
      <c r="AE218" s="87"/>
      <c r="AF218" s="87"/>
    </row>
    <row r="219" spans="10:32" s="39" customFormat="1" ht="18" customHeight="1" x14ac:dyDescent="0.15">
      <c r="J219" s="40"/>
      <c r="K219" s="40"/>
      <c r="Y219" s="87"/>
      <c r="Z219" s="87"/>
      <c r="AA219" s="87"/>
      <c r="AB219" s="87"/>
      <c r="AC219" s="87"/>
      <c r="AD219" s="87"/>
      <c r="AE219" s="87"/>
      <c r="AF219" s="87"/>
    </row>
    <row r="220" spans="10:32" s="39" customFormat="1" ht="18" customHeight="1" x14ac:dyDescent="0.15">
      <c r="J220" s="40"/>
      <c r="K220" s="40"/>
      <c r="Y220" s="87"/>
      <c r="Z220" s="87"/>
      <c r="AA220" s="87"/>
      <c r="AB220" s="87"/>
      <c r="AC220" s="87"/>
      <c r="AD220" s="87"/>
      <c r="AE220" s="87"/>
      <c r="AF220" s="87"/>
    </row>
    <row r="221" spans="10:32" s="39" customFormat="1" ht="18" customHeight="1" x14ac:dyDescent="0.15">
      <c r="J221" s="40"/>
      <c r="K221" s="40"/>
      <c r="Y221" s="87"/>
      <c r="Z221" s="87"/>
      <c r="AA221" s="87"/>
      <c r="AB221" s="87"/>
      <c r="AC221" s="87"/>
      <c r="AD221" s="87"/>
      <c r="AE221" s="87"/>
      <c r="AF221" s="87"/>
    </row>
    <row r="222" spans="10:32" s="39" customFormat="1" ht="18" customHeight="1" x14ac:dyDescent="0.15">
      <c r="J222" s="40"/>
      <c r="K222" s="40"/>
      <c r="Y222" s="87"/>
      <c r="Z222" s="87"/>
      <c r="AA222" s="87"/>
      <c r="AB222" s="87"/>
      <c r="AC222" s="87"/>
      <c r="AD222" s="87"/>
      <c r="AE222" s="87"/>
      <c r="AF222" s="87"/>
    </row>
    <row r="223" spans="10:32" s="39" customFormat="1" ht="18" customHeight="1" x14ac:dyDescent="0.15">
      <c r="J223" s="40"/>
      <c r="K223" s="40"/>
      <c r="Y223" s="87"/>
      <c r="Z223" s="87"/>
      <c r="AA223" s="87"/>
      <c r="AB223" s="87"/>
      <c r="AC223" s="87"/>
      <c r="AD223" s="87"/>
      <c r="AE223" s="87"/>
      <c r="AF223" s="87"/>
    </row>
    <row r="224" spans="10:32" s="39" customFormat="1" ht="18" customHeight="1" x14ac:dyDescent="0.15">
      <c r="J224" s="40"/>
      <c r="K224" s="40"/>
      <c r="Y224" s="87"/>
      <c r="Z224" s="87"/>
      <c r="AA224" s="87"/>
      <c r="AB224" s="87"/>
      <c r="AC224" s="87"/>
      <c r="AD224" s="87"/>
      <c r="AE224" s="87"/>
      <c r="AF224" s="87"/>
    </row>
    <row r="225" spans="10:32" s="39" customFormat="1" ht="18" customHeight="1" x14ac:dyDescent="0.15">
      <c r="J225" s="40"/>
      <c r="K225" s="40"/>
      <c r="Y225" s="87"/>
      <c r="Z225" s="87"/>
      <c r="AA225" s="87"/>
      <c r="AB225" s="87"/>
      <c r="AC225" s="87"/>
      <c r="AD225" s="87"/>
      <c r="AE225" s="87"/>
      <c r="AF225" s="87"/>
    </row>
    <row r="226" spans="10:32" s="39" customFormat="1" ht="18" customHeight="1" x14ac:dyDescent="0.15">
      <c r="J226" s="40"/>
      <c r="K226" s="40"/>
      <c r="Y226" s="87"/>
      <c r="Z226" s="87"/>
      <c r="AA226" s="87"/>
      <c r="AB226" s="87"/>
      <c r="AC226" s="87"/>
      <c r="AD226" s="87"/>
      <c r="AE226" s="87"/>
      <c r="AF226" s="87"/>
    </row>
    <row r="227" spans="10:32" s="39" customFormat="1" ht="18" customHeight="1" x14ac:dyDescent="0.15">
      <c r="J227" s="40"/>
      <c r="K227" s="40"/>
      <c r="Y227" s="87"/>
      <c r="Z227" s="87"/>
      <c r="AA227" s="87"/>
      <c r="AB227" s="87"/>
      <c r="AC227" s="87"/>
      <c r="AD227" s="87"/>
      <c r="AE227" s="87"/>
      <c r="AF227" s="87"/>
    </row>
    <row r="228" spans="10:32" s="39" customFormat="1" ht="18" customHeight="1" x14ac:dyDescent="0.15">
      <c r="J228" s="40"/>
      <c r="K228" s="40"/>
      <c r="Y228" s="87"/>
      <c r="Z228" s="87"/>
      <c r="AA228" s="87"/>
      <c r="AB228" s="87"/>
      <c r="AC228" s="87"/>
      <c r="AD228" s="87"/>
      <c r="AE228" s="87"/>
      <c r="AF228" s="87"/>
    </row>
    <row r="229" spans="10:32" s="39" customFormat="1" x14ac:dyDescent="0.15">
      <c r="J229" s="40"/>
      <c r="K229" s="40"/>
      <c r="Y229" s="87"/>
      <c r="Z229" s="87"/>
      <c r="AA229" s="87"/>
      <c r="AB229" s="87"/>
      <c r="AC229" s="87"/>
      <c r="AD229" s="87"/>
      <c r="AE229" s="87"/>
      <c r="AF229" s="87"/>
    </row>
    <row r="230" spans="10:32" s="39" customFormat="1" x14ac:dyDescent="0.15">
      <c r="J230" s="40"/>
      <c r="K230" s="40"/>
      <c r="Y230" s="87"/>
      <c r="Z230" s="87"/>
      <c r="AA230" s="87"/>
      <c r="AB230" s="87"/>
      <c r="AC230" s="87"/>
      <c r="AD230" s="87"/>
      <c r="AE230" s="87"/>
      <c r="AF230" s="87"/>
    </row>
    <row r="231" spans="10:32" s="39" customFormat="1" x14ac:dyDescent="0.15">
      <c r="J231" s="40"/>
      <c r="K231" s="40"/>
      <c r="Y231" s="87"/>
      <c r="Z231" s="87"/>
      <c r="AA231" s="87"/>
      <c r="AB231" s="87"/>
      <c r="AC231" s="87"/>
      <c r="AD231" s="87"/>
      <c r="AE231" s="87"/>
      <c r="AF231" s="87"/>
    </row>
    <row r="232" spans="10:32" s="39" customFormat="1" x14ac:dyDescent="0.15">
      <c r="J232" s="40"/>
      <c r="K232" s="40"/>
      <c r="Y232" s="87"/>
      <c r="Z232" s="87"/>
      <c r="AA232" s="87"/>
      <c r="AB232" s="87"/>
      <c r="AC232" s="87"/>
      <c r="AD232" s="87"/>
      <c r="AE232" s="87"/>
      <c r="AF232" s="87"/>
    </row>
    <row r="233" spans="10:32" s="39" customFormat="1" x14ac:dyDescent="0.15">
      <c r="J233" s="40"/>
      <c r="K233" s="40"/>
      <c r="Y233" s="87"/>
      <c r="Z233" s="87"/>
      <c r="AA233" s="87"/>
      <c r="AB233" s="87"/>
      <c r="AC233" s="87"/>
      <c r="AD233" s="87"/>
      <c r="AE233" s="87"/>
      <c r="AF233" s="87"/>
    </row>
    <row r="234" spans="10:32" s="39" customFormat="1" x14ac:dyDescent="0.15">
      <c r="J234" s="40"/>
      <c r="K234" s="40"/>
      <c r="Y234" s="87"/>
      <c r="Z234" s="87"/>
      <c r="AA234" s="87"/>
      <c r="AB234" s="87"/>
      <c r="AC234" s="87"/>
      <c r="AD234" s="87"/>
      <c r="AE234" s="87"/>
      <c r="AF234" s="87"/>
    </row>
    <row r="235" spans="10:32" s="39" customFormat="1" x14ac:dyDescent="0.15">
      <c r="J235" s="40"/>
      <c r="K235" s="40"/>
      <c r="Y235" s="87"/>
      <c r="Z235" s="87"/>
      <c r="AA235" s="87"/>
      <c r="AB235" s="87"/>
      <c r="AC235" s="87"/>
      <c r="AD235" s="87"/>
      <c r="AE235" s="87"/>
      <c r="AF235" s="87"/>
    </row>
    <row r="236" spans="10:32" s="39" customFormat="1" x14ac:dyDescent="0.15">
      <c r="J236" s="40"/>
      <c r="K236" s="40"/>
      <c r="Y236" s="87"/>
      <c r="Z236" s="87"/>
      <c r="AA236" s="87"/>
      <c r="AB236" s="87"/>
      <c r="AC236" s="87"/>
      <c r="AD236" s="87"/>
      <c r="AE236" s="87"/>
      <c r="AF236" s="87"/>
    </row>
    <row r="237" spans="10:32" s="39" customFormat="1" x14ac:dyDescent="0.15">
      <c r="J237" s="40"/>
      <c r="K237" s="40"/>
      <c r="Y237" s="87"/>
      <c r="Z237" s="87"/>
      <c r="AA237" s="87"/>
      <c r="AB237" s="87"/>
      <c r="AC237" s="87"/>
      <c r="AD237" s="87"/>
      <c r="AE237" s="87"/>
      <c r="AF237" s="87"/>
    </row>
    <row r="238" spans="10:32" s="39" customFormat="1" x14ac:dyDescent="0.15">
      <c r="J238" s="40"/>
      <c r="K238" s="40"/>
      <c r="Y238" s="87"/>
      <c r="Z238" s="87"/>
      <c r="AA238" s="87"/>
      <c r="AB238" s="87"/>
      <c r="AC238" s="87"/>
      <c r="AD238" s="87"/>
      <c r="AE238" s="87"/>
      <c r="AF238" s="87"/>
    </row>
    <row r="239" spans="10:32" s="39" customFormat="1" x14ac:dyDescent="0.15">
      <c r="J239" s="40"/>
      <c r="K239" s="40"/>
      <c r="Y239" s="87"/>
      <c r="Z239" s="87"/>
      <c r="AA239" s="87"/>
      <c r="AB239" s="87"/>
      <c r="AC239" s="87"/>
      <c r="AD239" s="87"/>
      <c r="AE239" s="87"/>
      <c r="AF239" s="87"/>
    </row>
    <row r="240" spans="10:32" s="39" customFormat="1" x14ac:dyDescent="0.15">
      <c r="J240" s="40"/>
      <c r="K240" s="40"/>
      <c r="Y240" s="87"/>
      <c r="Z240" s="87"/>
      <c r="AA240" s="87"/>
      <c r="AB240" s="87"/>
      <c r="AC240" s="87"/>
      <c r="AD240" s="87"/>
      <c r="AE240" s="87"/>
      <c r="AF240" s="87"/>
    </row>
    <row r="241" spans="10:32" s="39" customFormat="1" x14ac:dyDescent="0.15">
      <c r="J241" s="40"/>
      <c r="K241" s="40"/>
      <c r="Y241" s="87"/>
      <c r="Z241" s="87"/>
      <c r="AA241" s="87"/>
      <c r="AB241" s="87"/>
      <c r="AC241" s="87"/>
      <c r="AD241" s="87"/>
      <c r="AE241" s="87"/>
      <c r="AF241" s="87"/>
    </row>
    <row r="242" spans="10:32" s="39" customFormat="1" x14ac:dyDescent="0.15">
      <c r="J242" s="40"/>
      <c r="K242" s="40"/>
      <c r="Y242" s="87"/>
      <c r="Z242" s="87"/>
      <c r="AA242" s="87"/>
      <c r="AB242" s="87"/>
      <c r="AC242" s="87"/>
      <c r="AD242" s="87"/>
      <c r="AE242" s="87"/>
      <c r="AF242" s="87"/>
    </row>
    <row r="243" spans="10:32" s="39" customFormat="1" x14ac:dyDescent="0.15">
      <c r="J243" s="40"/>
      <c r="K243" s="40"/>
      <c r="Y243" s="87"/>
      <c r="Z243" s="87"/>
      <c r="AA243" s="87"/>
      <c r="AB243" s="87"/>
      <c r="AC243" s="87"/>
      <c r="AD243" s="87"/>
      <c r="AE243" s="87"/>
      <c r="AF243" s="87"/>
    </row>
    <row r="244" spans="10:32" s="39" customFormat="1" x14ac:dyDescent="0.15">
      <c r="J244" s="40"/>
      <c r="K244" s="40"/>
      <c r="Y244" s="87"/>
      <c r="Z244" s="87"/>
      <c r="AA244" s="87"/>
      <c r="AB244" s="87"/>
      <c r="AC244" s="87"/>
      <c r="AD244" s="87"/>
      <c r="AE244" s="87"/>
      <c r="AF244" s="87"/>
    </row>
    <row r="245" spans="10:32" s="39" customFormat="1" x14ac:dyDescent="0.15">
      <c r="J245" s="40"/>
      <c r="K245" s="40"/>
      <c r="Y245" s="87"/>
      <c r="Z245" s="87"/>
      <c r="AA245" s="87"/>
      <c r="AB245" s="87"/>
      <c r="AC245" s="87"/>
      <c r="AD245" s="87"/>
      <c r="AE245" s="87"/>
      <c r="AF245" s="87"/>
    </row>
    <row r="246" spans="10:32" s="39" customFormat="1" x14ac:dyDescent="0.15">
      <c r="J246" s="40"/>
      <c r="K246" s="40"/>
      <c r="Y246" s="87"/>
      <c r="Z246" s="87"/>
      <c r="AA246" s="87"/>
      <c r="AB246" s="87"/>
      <c r="AC246" s="87"/>
      <c r="AD246" s="87"/>
      <c r="AE246" s="87"/>
      <c r="AF246" s="87"/>
    </row>
    <row r="247" spans="10:32" s="39" customFormat="1" x14ac:dyDescent="0.15">
      <c r="J247" s="40"/>
      <c r="K247" s="40"/>
      <c r="Y247" s="87"/>
      <c r="Z247" s="87"/>
      <c r="AA247" s="87"/>
      <c r="AB247" s="87"/>
      <c r="AC247" s="87"/>
      <c r="AD247" s="87"/>
      <c r="AE247" s="87"/>
      <c r="AF247" s="87"/>
    </row>
    <row r="248" spans="10:32" s="39" customFormat="1" x14ac:dyDescent="0.15">
      <c r="J248" s="40"/>
      <c r="K248" s="40"/>
      <c r="Y248" s="87"/>
      <c r="Z248" s="87"/>
      <c r="AA248" s="87"/>
      <c r="AB248" s="87"/>
      <c r="AC248" s="87"/>
      <c r="AD248" s="87"/>
      <c r="AE248" s="87"/>
      <c r="AF248" s="87"/>
    </row>
    <row r="249" spans="10:32" s="39" customFormat="1" x14ac:dyDescent="0.15">
      <c r="J249" s="40"/>
      <c r="K249" s="40"/>
      <c r="Y249" s="87"/>
      <c r="Z249" s="87"/>
      <c r="AA249" s="87"/>
      <c r="AB249" s="87"/>
      <c r="AC249" s="87"/>
      <c r="AD249" s="87"/>
      <c r="AE249" s="87"/>
      <c r="AF249" s="87"/>
    </row>
    <row r="250" spans="10:32" s="39" customFormat="1" x14ac:dyDescent="0.15">
      <c r="J250" s="40"/>
      <c r="K250" s="40"/>
      <c r="Y250" s="87"/>
      <c r="Z250" s="87"/>
      <c r="AA250" s="87"/>
      <c r="AB250" s="87"/>
      <c r="AC250" s="87"/>
      <c r="AD250" s="87"/>
      <c r="AE250" s="87"/>
      <c r="AF250" s="87"/>
    </row>
    <row r="251" spans="10:32" s="39" customFormat="1" x14ac:dyDescent="0.15">
      <c r="J251" s="40"/>
      <c r="K251" s="40"/>
      <c r="Y251" s="87"/>
      <c r="Z251" s="87"/>
      <c r="AA251" s="87"/>
      <c r="AB251" s="87"/>
      <c r="AC251" s="87"/>
      <c r="AD251" s="87"/>
      <c r="AE251" s="87"/>
      <c r="AF251" s="87"/>
    </row>
    <row r="252" spans="10:32" s="39" customFormat="1" x14ac:dyDescent="0.15">
      <c r="J252" s="40"/>
      <c r="K252" s="40"/>
      <c r="Y252" s="87"/>
      <c r="Z252" s="87"/>
      <c r="AA252" s="87"/>
      <c r="AB252" s="87"/>
      <c r="AC252" s="87"/>
      <c r="AD252" s="87"/>
      <c r="AE252" s="87"/>
      <c r="AF252" s="87"/>
    </row>
    <row r="253" spans="10:32" s="39" customFormat="1" x14ac:dyDescent="0.15">
      <c r="J253" s="40"/>
      <c r="K253" s="40"/>
      <c r="Y253" s="87"/>
      <c r="Z253" s="87"/>
      <c r="AA253" s="87"/>
      <c r="AB253" s="87"/>
      <c r="AC253" s="87"/>
      <c r="AD253" s="87"/>
      <c r="AE253" s="87"/>
      <c r="AF253" s="87"/>
    </row>
    <row r="254" spans="10:32" s="39" customFormat="1" x14ac:dyDescent="0.15">
      <c r="J254" s="40"/>
      <c r="K254" s="40"/>
      <c r="Y254" s="87"/>
      <c r="Z254" s="87"/>
      <c r="AA254" s="87"/>
      <c r="AB254" s="87"/>
      <c r="AC254" s="87"/>
      <c r="AD254" s="87"/>
      <c r="AE254" s="87"/>
      <c r="AF254" s="87"/>
    </row>
    <row r="255" spans="10:32" s="39" customFormat="1" x14ac:dyDescent="0.15">
      <c r="J255" s="40"/>
      <c r="K255" s="40"/>
      <c r="Y255" s="87"/>
      <c r="Z255" s="87"/>
      <c r="AA255" s="87"/>
      <c r="AB255" s="87"/>
      <c r="AC255" s="87"/>
      <c r="AD255" s="87"/>
      <c r="AE255" s="87"/>
      <c r="AF255" s="87"/>
    </row>
    <row r="256" spans="10:32" s="39" customFormat="1" x14ac:dyDescent="0.15">
      <c r="J256" s="40"/>
      <c r="K256" s="40"/>
      <c r="Y256" s="87"/>
      <c r="Z256" s="87"/>
      <c r="AA256" s="87"/>
      <c r="AB256" s="87"/>
      <c r="AC256" s="87"/>
      <c r="AD256" s="87"/>
      <c r="AE256" s="87"/>
      <c r="AF256" s="87"/>
    </row>
    <row r="257" spans="10:32" s="39" customFormat="1" x14ac:dyDescent="0.15">
      <c r="J257" s="40"/>
      <c r="K257" s="40"/>
      <c r="Y257" s="87"/>
      <c r="Z257" s="87"/>
      <c r="AA257" s="87"/>
      <c r="AB257" s="87"/>
      <c r="AC257" s="87"/>
      <c r="AD257" s="87"/>
      <c r="AE257" s="87"/>
      <c r="AF257" s="87"/>
    </row>
    <row r="258" spans="10:32" s="39" customFormat="1" x14ac:dyDescent="0.15">
      <c r="J258" s="40"/>
      <c r="K258" s="40"/>
      <c r="Y258" s="87"/>
      <c r="Z258" s="87"/>
      <c r="AA258" s="87"/>
      <c r="AB258" s="87"/>
      <c r="AC258" s="87"/>
      <c r="AD258" s="87"/>
      <c r="AE258" s="87"/>
      <c r="AF258" s="87"/>
    </row>
    <row r="259" spans="10:32" s="39" customFormat="1" x14ac:dyDescent="0.15">
      <c r="J259" s="40"/>
      <c r="K259" s="40"/>
      <c r="Y259" s="87"/>
      <c r="Z259" s="87"/>
      <c r="AA259" s="87"/>
      <c r="AB259" s="87"/>
      <c r="AC259" s="87"/>
      <c r="AD259" s="87"/>
      <c r="AE259" s="87"/>
      <c r="AF259" s="87"/>
    </row>
    <row r="260" spans="10:32" s="39" customFormat="1" x14ac:dyDescent="0.15">
      <c r="J260" s="40"/>
      <c r="K260" s="40"/>
      <c r="Y260" s="87"/>
      <c r="Z260" s="87"/>
      <c r="AA260" s="87"/>
      <c r="AB260" s="87"/>
      <c r="AC260" s="87"/>
      <c r="AD260" s="87"/>
      <c r="AE260" s="87"/>
      <c r="AF260" s="87"/>
    </row>
    <row r="261" spans="10:32" s="39" customFormat="1" x14ac:dyDescent="0.15">
      <c r="J261" s="40"/>
      <c r="K261" s="40"/>
      <c r="Y261" s="87"/>
      <c r="Z261" s="87"/>
      <c r="AA261" s="87"/>
      <c r="AB261" s="87"/>
      <c r="AC261" s="87"/>
      <c r="AD261" s="87"/>
      <c r="AE261" s="87"/>
      <c r="AF261" s="87"/>
    </row>
    <row r="262" spans="10:32" s="39" customFormat="1" x14ac:dyDescent="0.15">
      <c r="J262" s="40"/>
      <c r="K262" s="40"/>
      <c r="Y262" s="87"/>
      <c r="Z262" s="87"/>
      <c r="AA262" s="87"/>
      <c r="AB262" s="87"/>
      <c r="AC262" s="87"/>
      <c r="AD262" s="87"/>
      <c r="AE262" s="87"/>
      <c r="AF262" s="87"/>
    </row>
    <row r="263" spans="10:32" s="39" customFormat="1" x14ac:dyDescent="0.15">
      <c r="J263" s="40"/>
      <c r="K263" s="40"/>
      <c r="Y263" s="87"/>
      <c r="Z263" s="87"/>
      <c r="AA263" s="87"/>
      <c r="AB263" s="87"/>
      <c r="AC263" s="87"/>
      <c r="AD263" s="87"/>
      <c r="AE263" s="87"/>
      <c r="AF263" s="87"/>
    </row>
    <row r="264" spans="10:32" s="39" customFormat="1" x14ac:dyDescent="0.15">
      <c r="J264" s="40"/>
      <c r="K264" s="40"/>
      <c r="Y264" s="87"/>
      <c r="Z264" s="87"/>
      <c r="AA264" s="87"/>
      <c r="AB264" s="87"/>
      <c r="AC264" s="87"/>
      <c r="AD264" s="87"/>
      <c r="AE264" s="87"/>
      <c r="AF264" s="87"/>
    </row>
    <row r="265" spans="10:32" s="39" customFormat="1" x14ac:dyDescent="0.15">
      <c r="J265" s="40"/>
      <c r="K265" s="40"/>
      <c r="Y265" s="87"/>
      <c r="Z265" s="87"/>
      <c r="AA265" s="87"/>
      <c r="AB265" s="87"/>
      <c r="AC265" s="87"/>
      <c r="AD265" s="87"/>
      <c r="AE265" s="87"/>
      <c r="AF265" s="87"/>
    </row>
    <row r="266" spans="10:32" s="39" customFormat="1" x14ac:dyDescent="0.15">
      <c r="J266" s="40"/>
      <c r="K266" s="40"/>
      <c r="Y266" s="87"/>
      <c r="Z266" s="87"/>
      <c r="AA266" s="87"/>
      <c r="AB266" s="87"/>
      <c r="AC266" s="87"/>
      <c r="AD266" s="87"/>
      <c r="AE266" s="87"/>
      <c r="AF266" s="87"/>
    </row>
    <row r="267" spans="10:32" s="39" customFormat="1" x14ac:dyDescent="0.15">
      <c r="J267" s="40"/>
      <c r="K267" s="40"/>
      <c r="Y267" s="87"/>
      <c r="Z267" s="87"/>
      <c r="AA267" s="87"/>
      <c r="AB267" s="87"/>
      <c r="AC267" s="87"/>
      <c r="AD267" s="87"/>
      <c r="AE267" s="87"/>
      <c r="AF267" s="87"/>
    </row>
    <row r="268" spans="10:32" s="39" customFormat="1" x14ac:dyDescent="0.15">
      <c r="J268" s="40"/>
      <c r="K268" s="40"/>
      <c r="Y268" s="87"/>
      <c r="Z268" s="87"/>
      <c r="AA268" s="87"/>
      <c r="AB268" s="87"/>
      <c r="AC268" s="87"/>
      <c r="AD268" s="87"/>
      <c r="AE268" s="87"/>
      <c r="AF268" s="87"/>
    </row>
    <row r="269" spans="10:32" s="39" customFormat="1" x14ac:dyDescent="0.15">
      <c r="J269" s="40"/>
      <c r="K269" s="40"/>
      <c r="Y269" s="87"/>
      <c r="Z269" s="87"/>
      <c r="AA269" s="87"/>
      <c r="AB269" s="87"/>
      <c r="AC269" s="87"/>
      <c r="AD269" s="87"/>
      <c r="AE269" s="87"/>
      <c r="AF269" s="87"/>
    </row>
    <row r="270" spans="10:32" s="39" customFormat="1" x14ac:dyDescent="0.15">
      <c r="J270" s="40"/>
      <c r="K270" s="40"/>
      <c r="Y270" s="87"/>
      <c r="Z270" s="87"/>
      <c r="AA270" s="87"/>
      <c r="AB270" s="87"/>
      <c r="AC270" s="87"/>
      <c r="AD270" s="87"/>
      <c r="AE270" s="87"/>
      <c r="AF270" s="87"/>
    </row>
    <row r="271" spans="10:32" s="39" customFormat="1" x14ac:dyDescent="0.15">
      <c r="J271" s="40"/>
      <c r="K271" s="40"/>
      <c r="Y271" s="87"/>
      <c r="Z271" s="87"/>
      <c r="AA271" s="87"/>
      <c r="AB271" s="87"/>
      <c r="AC271" s="87"/>
      <c r="AD271" s="87"/>
      <c r="AE271" s="87"/>
      <c r="AF271" s="87"/>
    </row>
    <row r="272" spans="10:32" s="39" customFormat="1" x14ac:dyDescent="0.15">
      <c r="J272" s="40"/>
      <c r="K272" s="40"/>
      <c r="Y272" s="87"/>
      <c r="Z272" s="87"/>
      <c r="AA272" s="87"/>
      <c r="AB272" s="87"/>
      <c r="AC272" s="87"/>
      <c r="AD272" s="87"/>
      <c r="AE272" s="87"/>
      <c r="AF272" s="87"/>
    </row>
    <row r="273" spans="10:32" s="39" customFormat="1" x14ac:dyDescent="0.15">
      <c r="J273" s="40"/>
      <c r="K273" s="40"/>
      <c r="Y273" s="87"/>
      <c r="Z273" s="87"/>
      <c r="AA273" s="87"/>
      <c r="AB273" s="87"/>
      <c r="AC273" s="87"/>
      <c r="AD273" s="87"/>
      <c r="AE273" s="87"/>
      <c r="AF273" s="87"/>
    </row>
    <row r="274" spans="10:32" s="39" customFormat="1" x14ac:dyDescent="0.15">
      <c r="J274" s="40"/>
      <c r="K274" s="40"/>
      <c r="Y274" s="87"/>
      <c r="Z274" s="87"/>
      <c r="AA274" s="87"/>
      <c r="AB274" s="87"/>
      <c r="AC274" s="87"/>
      <c r="AD274" s="87"/>
      <c r="AE274" s="87"/>
      <c r="AF274" s="87"/>
    </row>
    <row r="275" spans="10:32" s="39" customFormat="1" x14ac:dyDescent="0.15">
      <c r="J275" s="40"/>
      <c r="K275" s="40"/>
      <c r="Y275" s="87"/>
      <c r="Z275" s="87"/>
      <c r="AA275" s="87"/>
      <c r="AB275" s="87"/>
      <c r="AC275" s="87"/>
      <c r="AD275" s="87"/>
      <c r="AE275" s="87"/>
      <c r="AF275" s="87"/>
    </row>
    <row r="276" spans="10:32" s="39" customFormat="1" x14ac:dyDescent="0.15">
      <c r="J276" s="40"/>
      <c r="K276" s="40"/>
      <c r="Y276" s="87"/>
      <c r="Z276" s="87"/>
      <c r="AA276" s="87"/>
      <c r="AB276" s="87"/>
      <c r="AC276" s="87"/>
      <c r="AD276" s="87"/>
      <c r="AE276" s="87"/>
      <c r="AF276" s="87"/>
    </row>
    <row r="277" spans="10:32" s="39" customFormat="1" x14ac:dyDescent="0.15">
      <c r="J277" s="40"/>
      <c r="K277" s="40"/>
      <c r="Y277" s="87"/>
      <c r="Z277" s="87"/>
      <c r="AA277" s="87"/>
      <c r="AB277" s="87"/>
      <c r="AC277" s="87"/>
      <c r="AD277" s="87"/>
      <c r="AE277" s="87"/>
      <c r="AF277" s="87"/>
    </row>
    <row r="278" spans="10:32" s="39" customFormat="1" x14ac:dyDescent="0.15">
      <c r="J278" s="40"/>
      <c r="K278" s="40"/>
      <c r="Y278" s="87"/>
      <c r="Z278" s="87"/>
      <c r="AA278" s="87"/>
      <c r="AB278" s="87"/>
      <c r="AC278" s="87"/>
      <c r="AD278" s="87"/>
      <c r="AE278" s="87"/>
      <c r="AF278" s="87"/>
    </row>
    <row r="279" spans="10:32" s="39" customFormat="1" x14ac:dyDescent="0.15">
      <c r="J279" s="40"/>
      <c r="K279" s="40"/>
      <c r="Y279" s="87"/>
      <c r="Z279" s="87"/>
      <c r="AA279" s="87"/>
      <c r="AB279" s="87"/>
      <c r="AC279" s="87"/>
      <c r="AD279" s="87"/>
      <c r="AE279" s="87"/>
      <c r="AF279" s="87"/>
    </row>
    <row r="280" spans="10:32" s="39" customFormat="1" x14ac:dyDescent="0.15">
      <c r="J280" s="40"/>
      <c r="K280" s="40"/>
      <c r="Y280" s="87"/>
      <c r="Z280" s="87"/>
      <c r="AA280" s="87"/>
      <c r="AB280" s="87"/>
      <c r="AC280" s="87"/>
      <c r="AD280" s="87"/>
      <c r="AE280" s="87"/>
      <c r="AF280" s="87"/>
    </row>
    <row r="281" spans="10:32" s="39" customFormat="1" x14ac:dyDescent="0.15">
      <c r="J281" s="40"/>
      <c r="K281" s="40"/>
      <c r="Y281" s="87"/>
      <c r="Z281" s="87"/>
      <c r="AA281" s="87"/>
      <c r="AB281" s="87"/>
      <c r="AC281" s="87"/>
      <c r="AD281" s="87"/>
      <c r="AE281" s="87"/>
      <c r="AF281" s="87"/>
    </row>
    <row r="282" spans="10:32" s="39" customFormat="1" x14ac:dyDescent="0.15">
      <c r="J282" s="40"/>
      <c r="K282" s="40"/>
      <c r="Y282" s="87"/>
      <c r="Z282" s="87"/>
      <c r="AA282" s="87"/>
      <c r="AB282" s="87"/>
      <c r="AC282" s="87"/>
      <c r="AD282" s="87"/>
      <c r="AE282" s="87"/>
      <c r="AF282" s="87"/>
    </row>
    <row r="283" spans="10:32" s="39" customFormat="1" x14ac:dyDescent="0.15">
      <c r="J283" s="40"/>
      <c r="K283" s="40"/>
      <c r="Y283" s="87"/>
      <c r="Z283" s="87"/>
      <c r="AA283" s="87"/>
      <c r="AB283" s="87"/>
      <c r="AC283" s="87"/>
      <c r="AD283" s="87"/>
      <c r="AE283" s="87"/>
      <c r="AF283" s="87"/>
    </row>
    <row r="284" spans="10:32" s="39" customFormat="1" x14ac:dyDescent="0.15">
      <c r="J284" s="40"/>
      <c r="K284" s="40"/>
      <c r="Y284" s="87"/>
      <c r="Z284" s="87"/>
      <c r="AA284" s="87"/>
      <c r="AB284" s="87"/>
      <c r="AC284" s="87"/>
      <c r="AD284" s="87"/>
      <c r="AE284" s="87"/>
      <c r="AF284" s="87"/>
    </row>
    <row r="285" spans="10:32" s="39" customFormat="1" x14ac:dyDescent="0.15">
      <c r="J285" s="40"/>
      <c r="K285" s="40"/>
      <c r="Y285" s="87"/>
      <c r="Z285" s="87"/>
      <c r="AA285" s="87"/>
      <c r="AB285" s="87"/>
      <c r="AC285" s="87"/>
      <c r="AD285" s="87"/>
      <c r="AE285" s="87"/>
      <c r="AF285" s="87"/>
    </row>
    <row r="286" spans="10:32" s="39" customFormat="1" x14ac:dyDescent="0.15">
      <c r="J286" s="40"/>
      <c r="K286" s="40"/>
      <c r="Y286" s="87"/>
      <c r="Z286" s="87"/>
      <c r="AA286" s="87"/>
      <c r="AB286" s="87"/>
      <c r="AC286" s="87"/>
      <c r="AD286" s="87"/>
      <c r="AE286" s="87"/>
      <c r="AF286" s="87"/>
    </row>
    <row r="287" spans="10:32" s="39" customFormat="1" x14ac:dyDescent="0.15">
      <c r="J287" s="40"/>
      <c r="K287" s="40"/>
      <c r="Y287" s="87"/>
      <c r="Z287" s="87"/>
      <c r="AA287" s="87"/>
      <c r="AB287" s="87"/>
      <c r="AC287" s="87"/>
      <c r="AD287" s="87"/>
      <c r="AE287" s="87"/>
      <c r="AF287" s="87"/>
    </row>
    <row r="288" spans="10:32" s="39" customFormat="1" x14ac:dyDescent="0.15">
      <c r="J288" s="40"/>
      <c r="K288" s="40"/>
      <c r="Y288" s="87"/>
      <c r="Z288" s="87"/>
      <c r="AA288" s="87"/>
      <c r="AB288" s="87"/>
      <c r="AC288" s="87"/>
      <c r="AD288" s="87"/>
      <c r="AE288" s="87"/>
      <c r="AF288" s="87"/>
    </row>
    <row r="289" spans="10:32" s="39" customFormat="1" x14ac:dyDescent="0.15">
      <c r="J289" s="40"/>
      <c r="K289" s="40"/>
      <c r="Y289" s="87"/>
      <c r="Z289" s="87"/>
      <c r="AA289" s="87"/>
      <c r="AB289" s="87"/>
      <c r="AC289" s="87"/>
      <c r="AD289" s="87"/>
      <c r="AE289" s="87"/>
      <c r="AF289" s="87"/>
    </row>
    <row r="290" spans="10:32" s="39" customFormat="1" x14ac:dyDescent="0.15">
      <c r="J290" s="40"/>
      <c r="K290" s="40"/>
      <c r="Y290" s="87"/>
      <c r="Z290" s="87"/>
      <c r="AA290" s="87"/>
      <c r="AB290" s="87"/>
      <c r="AC290" s="87"/>
      <c r="AD290" s="87"/>
      <c r="AE290" s="87"/>
      <c r="AF290" s="87"/>
    </row>
    <row r="291" spans="10:32" s="39" customFormat="1" x14ac:dyDescent="0.15">
      <c r="J291" s="40"/>
      <c r="K291" s="40"/>
      <c r="Y291" s="87"/>
      <c r="Z291" s="87"/>
      <c r="AA291" s="87"/>
      <c r="AB291" s="87"/>
      <c r="AC291" s="87"/>
      <c r="AD291" s="87"/>
      <c r="AE291" s="87"/>
      <c r="AF291" s="87"/>
    </row>
    <row r="292" spans="10:32" s="39" customFormat="1" x14ac:dyDescent="0.15">
      <c r="J292" s="40"/>
      <c r="K292" s="40"/>
      <c r="Y292" s="87"/>
      <c r="Z292" s="87"/>
      <c r="AA292" s="87"/>
      <c r="AB292" s="87"/>
      <c r="AC292" s="87"/>
      <c r="AD292" s="87"/>
      <c r="AE292" s="87"/>
      <c r="AF292" s="87"/>
    </row>
    <row r="293" spans="10:32" s="39" customFormat="1" x14ac:dyDescent="0.15">
      <c r="J293" s="40"/>
      <c r="K293" s="40"/>
      <c r="Y293" s="87"/>
      <c r="Z293" s="87"/>
      <c r="AA293" s="87"/>
      <c r="AB293" s="87"/>
      <c r="AC293" s="87"/>
      <c r="AD293" s="87"/>
      <c r="AE293" s="87"/>
      <c r="AF293" s="87"/>
    </row>
    <row r="294" spans="10:32" s="39" customFormat="1" x14ac:dyDescent="0.15">
      <c r="J294" s="40"/>
      <c r="K294" s="40"/>
      <c r="Y294" s="87"/>
      <c r="Z294" s="87"/>
      <c r="AA294" s="87"/>
      <c r="AB294" s="87"/>
      <c r="AC294" s="87"/>
      <c r="AD294" s="87"/>
      <c r="AE294" s="87"/>
      <c r="AF294" s="87"/>
    </row>
    <row r="295" spans="10:32" s="39" customFormat="1" x14ac:dyDescent="0.15">
      <c r="J295" s="40"/>
      <c r="K295" s="40"/>
      <c r="Y295" s="87"/>
      <c r="Z295" s="87"/>
      <c r="AA295" s="87"/>
      <c r="AB295" s="87"/>
      <c r="AC295" s="87"/>
      <c r="AD295" s="87"/>
      <c r="AE295" s="87"/>
      <c r="AF295" s="87"/>
    </row>
    <row r="296" spans="10:32" s="39" customFormat="1" x14ac:dyDescent="0.15">
      <c r="J296" s="40"/>
      <c r="K296" s="40"/>
      <c r="Y296" s="87"/>
      <c r="Z296" s="87"/>
      <c r="AA296" s="87"/>
      <c r="AB296" s="87"/>
      <c r="AC296" s="87"/>
      <c r="AD296" s="87"/>
      <c r="AE296" s="87"/>
      <c r="AF296" s="87"/>
    </row>
    <row r="297" spans="10:32" s="39" customFormat="1" x14ac:dyDescent="0.15">
      <c r="J297" s="40"/>
      <c r="K297" s="40"/>
      <c r="Y297" s="87"/>
      <c r="Z297" s="87"/>
      <c r="AA297" s="87"/>
      <c r="AB297" s="87"/>
      <c r="AC297" s="87"/>
      <c r="AD297" s="87"/>
      <c r="AE297" s="87"/>
      <c r="AF297" s="87"/>
    </row>
    <row r="298" spans="10:32" s="39" customFormat="1" x14ac:dyDescent="0.15">
      <c r="J298" s="40"/>
      <c r="K298" s="40"/>
      <c r="Y298" s="87"/>
      <c r="Z298" s="87"/>
      <c r="AA298" s="87"/>
      <c r="AB298" s="87"/>
      <c r="AC298" s="87"/>
      <c r="AD298" s="87"/>
      <c r="AE298" s="87"/>
      <c r="AF298" s="87"/>
    </row>
    <row r="299" spans="10:32" s="39" customFormat="1" x14ac:dyDescent="0.15">
      <c r="J299" s="40"/>
      <c r="K299" s="40"/>
      <c r="Y299" s="87"/>
      <c r="Z299" s="87"/>
      <c r="AA299" s="87"/>
      <c r="AB299" s="87"/>
      <c r="AC299" s="87"/>
      <c r="AD299" s="87"/>
      <c r="AE299" s="87"/>
      <c r="AF299" s="87"/>
    </row>
    <row r="300" spans="10:32" s="39" customFormat="1" x14ac:dyDescent="0.15">
      <c r="J300" s="40"/>
      <c r="K300" s="40"/>
      <c r="Y300" s="87"/>
      <c r="Z300" s="87"/>
      <c r="AA300" s="87"/>
      <c r="AB300" s="87"/>
      <c r="AC300" s="87"/>
      <c r="AD300" s="87"/>
      <c r="AE300" s="87"/>
      <c r="AF300" s="87"/>
    </row>
    <row r="301" spans="10:32" s="39" customFormat="1" x14ac:dyDescent="0.15">
      <c r="J301" s="40"/>
      <c r="K301" s="40"/>
      <c r="Y301" s="87"/>
      <c r="Z301" s="87"/>
      <c r="AA301" s="87"/>
      <c r="AB301" s="87"/>
      <c r="AC301" s="87"/>
      <c r="AD301" s="87"/>
      <c r="AE301" s="87"/>
      <c r="AF301" s="87"/>
    </row>
    <row r="302" spans="10:32" s="39" customFormat="1" x14ac:dyDescent="0.15">
      <c r="J302" s="40"/>
      <c r="K302" s="40"/>
      <c r="Y302" s="87"/>
      <c r="Z302" s="87"/>
      <c r="AA302" s="87"/>
      <c r="AB302" s="87"/>
      <c r="AC302" s="87"/>
      <c r="AD302" s="87"/>
      <c r="AE302" s="87"/>
      <c r="AF302" s="87"/>
    </row>
    <row r="303" spans="10:32" s="39" customFormat="1" x14ac:dyDescent="0.15">
      <c r="J303" s="40"/>
      <c r="K303" s="40"/>
      <c r="Y303" s="87"/>
      <c r="Z303" s="87"/>
      <c r="AA303" s="87"/>
      <c r="AB303" s="87"/>
      <c r="AC303" s="87"/>
      <c r="AD303" s="87"/>
      <c r="AE303" s="87"/>
      <c r="AF303" s="87"/>
    </row>
    <row r="304" spans="10:32" s="39" customFormat="1" x14ac:dyDescent="0.15">
      <c r="J304" s="40"/>
      <c r="K304" s="40"/>
      <c r="Y304" s="87"/>
      <c r="Z304" s="87"/>
      <c r="AA304" s="87"/>
      <c r="AB304" s="87"/>
      <c r="AC304" s="87"/>
      <c r="AD304" s="87"/>
      <c r="AE304" s="87"/>
      <c r="AF304" s="87"/>
    </row>
    <row r="305" spans="10:32" s="39" customFormat="1" x14ac:dyDescent="0.15">
      <c r="J305" s="40"/>
      <c r="K305" s="40"/>
      <c r="Y305" s="87"/>
      <c r="Z305" s="87"/>
      <c r="AA305" s="87"/>
      <c r="AB305" s="87"/>
      <c r="AC305" s="87"/>
      <c r="AD305" s="87"/>
      <c r="AE305" s="87"/>
      <c r="AF305" s="87"/>
    </row>
    <row r="306" spans="10:32" s="39" customFormat="1" x14ac:dyDescent="0.15">
      <c r="J306" s="40"/>
      <c r="K306" s="40"/>
      <c r="Y306" s="87"/>
      <c r="Z306" s="87"/>
      <c r="AA306" s="87"/>
      <c r="AB306" s="87"/>
      <c r="AC306" s="87"/>
      <c r="AD306" s="87"/>
      <c r="AE306" s="87"/>
      <c r="AF306" s="87"/>
    </row>
    <row r="307" spans="10:32" s="39" customFormat="1" x14ac:dyDescent="0.15">
      <c r="J307" s="40"/>
      <c r="K307" s="40"/>
      <c r="Y307" s="87"/>
      <c r="Z307" s="87"/>
      <c r="AA307" s="87"/>
      <c r="AB307" s="87"/>
      <c r="AC307" s="87"/>
      <c r="AD307" s="87"/>
      <c r="AE307" s="87"/>
      <c r="AF307" s="87"/>
    </row>
    <row r="308" spans="10:32" s="39" customFormat="1" x14ac:dyDescent="0.15">
      <c r="J308" s="40"/>
      <c r="K308" s="40"/>
      <c r="Y308" s="87"/>
      <c r="Z308" s="87"/>
      <c r="AA308" s="87"/>
      <c r="AB308" s="87"/>
      <c r="AC308" s="87"/>
      <c r="AD308" s="87"/>
      <c r="AE308" s="87"/>
      <c r="AF308" s="87"/>
    </row>
    <row r="309" spans="10:32" s="39" customFormat="1" x14ac:dyDescent="0.15">
      <c r="J309" s="40"/>
      <c r="K309" s="40"/>
      <c r="Y309" s="87"/>
      <c r="Z309" s="87"/>
      <c r="AA309" s="87"/>
      <c r="AB309" s="87"/>
      <c r="AC309" s="87"/>
      <c r="AD309" s="87"/>
      <c r="AE309" s="87"/>
      <c r="AF309" s="87"/>
    </row>
    <row r="310" spans="10:32" s="39" customFormat="1" x14ac:dyDescent="0.15">
      <c r="J310" s="40"/>
      <c r="K310" s="40"/>
      <c r="Y310" s="87"/>
      <c r="Z310" s="87"/>
      <c r="AA310" s="87"/>
      <c r="AB310" s="87"/>
      <c r="AC310" s="87"/>
      <c r="AD310" s="87"/>
      <c r="AE310" s="87"/>
      <c r="AF310" s="87"/>
    </row>
    <row r="311" spans="10:32" s="39" customFormat="1" x14ac:dyDescent="0.15">
      <c r="J311" s="40"/>
      <c r="K311" s="40"/>
      <c r="Y311" s="87"/>
      <c r="Z311" s="87"/>
      <c r="AA311" s="87"/>
      <c r="AB311" s="87"/>
      <c r="AC311" s="87"/>
      <c r="AD311" s="87"/>
      <c r="AE311" s="87"/>
      <c r="AF311" s="87"/>
    </row>
    <row r="312" spans="10:32" s="39" customFormat="1" x14ac:dyDescent="0.15">
      <c r="J312" s="40"/>
      <c r="K312" s="40"/>
      <c r="Y312" s="87"/>
      <c r="Z312" s="87"/>
      <c r="AA312" s="87"/>
      <c r="AB312" s="87"/>
      <c r="AC312" s="87"/>
      <c r="AD312" s="87"/>
      <c r="AE312" s="87"/>
      <c r="AF312" s="87"/>
    </row>
    <row r="313" spans="10:32" s="39" customFormat="1" x14ac:dyDescent="0.15">
      <c r="J313" s="40"/>
      <c r="K313" s="40"/>
      <c r="Y313" s="87"/>
      <c r="Z313" s="87"/>
      <c r="AA313" s="87"/>
      <c r="AB313" s="87"/>
      <c r="AC313" s="87"/>
      <c r="AD313" s="87"/>
      <c r="AE313" s="87"/>
      <c r="AF313" s="87"/>
    </row>
    <row r="314" spans="10:32" s="39" customFormat="1" x14ac:dyDescent="0.15">
      <c r="J314" s="40"/>
      <c r="K314" s="40"/>
      <c r="Y314" s="87"/>
      <c r="Z314" s="87"/>
      <c r="AA314" s="87"/>
      <c r="AB314" s="87"/>
      <c r="AC314" s="87"/>
      <c r="AD314" s="87"/>
      <c r="AE314" s="87"/>
      <c r="AF314" s="87"/>
    </row>
    <row r="315" spans="10:32" s="39" customFormat="1" x14ac:dyDescent="0.15">
      <c r="J315" s="40"/>
      <c r="K315" s="40"/>
      <c r="Y315" s="87"/>
      <c r="Z315" s="87"/>
      <c r="AA315" s="87"/>
      <c r="AB315" s="87"/>
      <c r="AC315" s="87"/>
      <c r="AD315" s="87"/>
      <c r="AE315" s="87"/>
      <c r="AF315" s="87"/>
    </row>
    <row r="316" spans="10:32" s="39" customFormat="1" x14ac:dyDescent="0.15">
      <c r="J316" s="40"/>
      <c r="K316" s="40"/>
      <c r="Y316" s="87"/>
      <c r="Z316" s="87"/>
      <c r="AA316" s="87"/>
      <c r="AB316" s="87"/>
      <c r="AC316" s="87"/>
      <c r="AD316" s="87"/>
      <c r="AE316" s="87"/>
      <c r="AF316" s="87"/>
    </row>
    <row r="317" spans="10:32" s="39" customFormat="1" x14ac:dyDescent="0.15">
      <c r="J317" s="40"/>
      <c r="K317" s="40"/>
      <c r="Y317" s="87"/>
      <c r="Z317" s="87"/>
      <c r="AA317" s="87"/>
      <c r="AB317" s="87"/>
      <c r="AC317" s="87"/>
      <c r="AD317" s="87"/>
      <c r="AE317" s="87"/>
      <c r="AF317" s="87"/>
    </row>
    <row r="318" spans="10:32" s="39" customFormat="1" x14ac:dyDescent="0.15">
      <c r="J318" s="40"/>
      <c r="K318" s="40"/>
      <c r="Y318" s="87"/>
      <c r="Z318" s="87"/>
      <c r="AA318" s="87"/>
      <c r="AB318" s="87"/>
      <c r="AC318" s="87"/>
      <c r="AD318" s="87"/>
      <c r="AE318" s="87"/>
      <c r="AF318" s="87"/>
    </row>
    <row r="319" spans="10:32" s="39" customFormat="1" x14ac:dyDescent="0.15">
      <c r="J319" s="40"/>
      <c r="K319" s="40"/>
      <c r="Y319" s="87"/>
      <c r="Z319" s="87"/>
      <c r="AA319" s="87"/>
      <c r="AB319" s="87"/>
      <c r="AC319" s="87"/>
      <c r="AD319" s="87"/>
      <c r="AE319" s="87"/>
      <c r="AF319" s="87"/>
    </row>
    <row r="320" spans="10:32" s="39" customFormat="1" x14ac:dyDescent="0.15">
      <c r="J320" s="40"/>
      <c r="K320" s="40"/>
      <c r="Y320" s="87"/>
      <c r="Z320" s="87"/>
      <c r="AA320" s="87"/>
      <c r="AB320" s="87"/>
      <c r="AC320" s="87"/>
      <c r="AD320" s="87"/>
      <c r="AE320" s="87"/>
      <c r="AF320" s="87"/>
    </row>
    <row r="321" spans="10:32" s="39" customFormat="1" x14ac:dyDescent="0.15">
      <c r="J321" s="40"/>
      <c r="K321" s="40"/>
      <c r="Y321" s="87"/>
      <c r="Z321" s="87"/>
      <c r="AA321" s="87"/>
      <c r="AB321" s="87"/>
      <c r="AC321" s="87"/>
      <c r="AD321" s="87"/>
      <c r="AE321" s="87"/>
      <c r="AF321" s="87"/>
    </row>
    <row r="322" spans="10:32" s="39" customFormat="1" x14ac:dyDescent="0.15">
      <c r="J322" s="40"/>
      <c r="K322" s="40"/>
      <c r="Y322" s="87"/>
      <c r="Z322" s="87"/>
      <c r="AA322" s="87"/>
      <c r="AB322" s="87"/>
      <c r="AC322" s="87"/>
      <c r="AD322" s="87"/>
      <c r="AE322" s="87"/>
      <c r="AF322" s="87"/>
    </row>
    <row r="323" spans="10:32" s="39" customFormat="1" x14ac:dyDescent="0.15">
      <c r="J323" s="40"/>
      <c r="K323" s="40"/>
      <c r="Y323" s="87"/>
      <c r="Z323" s="87"/>
      <c r="AA323" s="87"/>
      <c r="AB323" s="87"/>
      <c r="AC323" s="87"/>
      <c r="AD323" s="87"/>
      <c r="AE323" s="87"/>
      <c r="AF323" s="87"/>
    </row>
    <row r="324" spans="10:32" s="39" customFormat="1" x14ac:dyDescent="0.15">
      <c r="J324" s="40"/>
      <c r="K324" s="40"/>
      <c r="Y324" s="87"/>
      <c r="Z324" s="87"/>
      <c r="AA324" s="87"/>
      <c r="AB324" s="87"/>
      <c r="AC324" s="87"/>
      <c r="AD324" s="87"/>
      <c r="AE324" s="87"/>
      <c r="AF324" s="87"/>
    </row>
    <row r="325" spans="10:32" s="39" customFormat="1" x14ac:dyDescent="0.15">
      <c r="J325" s="40"/>
      <c r="K325" s="40"/>
      <c r="Y325" s="87"/>
      <c r="Z325" s="87"/>
      <c r="AA325" s="87"/>
      <c r="AB325" s="87"/>
      <c r="AC325" s="87"/>
      <c r="AD325" s="87"/>
      <c r="AE325" s="87"/>
      <c r="AF325" s="87"/>
    </row>
    <row r="326" spans="10:32" s="39" customFormat="1" x14ac:dyDescent="0.15">
      <c r="J326" s="40"/>
      <c r="K326" s="40"/>
      <c r="Y326" s="87"/>
      <c r="Z326" s="87"/>
      <c r="AA326" s="87"/>
      <c r="AB326" s="87"/>
      <c r="AC326" s="87"/>
      <c r="AD326" s="87"/>
      <c r="AE326" s="87"/>
      <c r="AF326" s="87"/>
    </row>
    <row r="327" spans="10:32" s="39" customFormat="1" x14ac:dyDescent="0.15">
      <c r="J327" s="40"/>
      <c r="K327" s="40"/>
      <c r="Y327" s="87"/>
      <c r="Z327" s="87"/>
      <c r="AA327" s="87"/>
      <c r="AB327" s="87"/>
      <c r="AC327" s="87"/>
      <c r="AD327" s="87"/>
      <c r="AE327" s="87"/>
      <c r="AF327" s="87"/>
    </row>
    <row r="328" spans="10:32" s="39" customFormat="1" x14ac:dyDescent="0.15">
      <c r="J328" s="40"/>
      <c r="K328" s="40"/>
      <c r="Y328" s="87"/>
      <c r="Z328" s="87"/>
      <c r="AA328" s="87"/>
      <c r="AB328" s="87"/>
      <c r="AC328" s="87"/>
      <c r="AD328" s="87"/>
      <c r="AE328" s="87"/>
      <c r="AF328" s="87"/>
    </row>
    <row r="329" spans="10:32" s="39" customFormat="1" x14ac:dyDescent="0.15">
      <c r="J329" s="40"/>
      <c r="K329" s="40"/>
      <c r="Y329" s="87"/>
      <c r="Z329" s="87"/>
      <c r="AA329" s="87"/>
      <c r="AB329" s="87"/>
      <c r="AC329" s="87"/>
      <c r="AD329" s="87"/>
      <c r="AE329" s="87"/>
      <c r="AF329" s="87"/>
    </row>
    <row r="330" spans="10:32" s="39" customFormat="1" x14ac:dyDescent="0.15">
      <c r="J330" s="40"/>
      <c r="K330" s="40"/>
      <c r="Y330" s="87"/>
      <c r="Z330" s="87"/>
      <c r="AA330" s="87"/>
      <c r="AB330" s="87"/>
      <c r="AC330" s="87"/>
      <c r="AD330" s="87"/>
      <c r="AE330" s="87"/>
      <c r="AF330" s="87"/>
    </row>
    <row r="331" spans="10:32" s="39" customFormat="1" x14ac:dyDescent="0.15">
      <c r="J331" s="40"/>
      <c r="K331" s="40"/>
      <c r="Y331" s="87"/>
      <c r="Z331" s="87"/>
      <c r="AA331" s="87"/>
      <c r="AB331" s="87"/>
      <c r="AC331" s="87"/>
      <c r="AD331" s="87"/>
      <c r="AE331" s="87"/>
      <c r="AF331" s="87"/>
    </row>
    <row r="332" spans="10:32" s="39" customFormat="1" x14ac:dyDescent="0.15">
      <c r="J332" s="40"/>
      <c r="K332" s="40"/>
      <c r="Y332" s="87"/>
      <c r="Z332" s="87"/>
      <c r="AA332" s="87"/>
      <c r="AB332" s="87"/>
      <c r="AC332" s="87"/>
      <c r="AD332" s="87"/>
      <c r="AE332" s="87"/>
      <c r="AF332" s="87"/>
    </row>
    <row r="333" spans="10:32" s="39" customFormat="1" x14ac:dyDescent="0.15">
      <c r="J333" s="40"/>
      <c r="K333" s="40"/>
      <c r="Y333" s="87"/>
      <c r="Z333" s="87"/>
      <c r="AA333" s="87"/>
      <c r="AB333" s="87"/>
      <c r="AC333" s="87"/>
      <c r="AD333" s="87"/>
      <c r="AE333" s="87"/>
      <c r="AF333" s="87"/>
    </row>
    <row r="334" spans="10:32" s="39" customFormat="1" x14ac:dyDescent="0.15">
      <c r="J334" s="40"/>
      <c r="K334" s="40"/>
      <c r="Y334" s="87"/>
      <c r="Z334" s="87"/>
      <c r="AA334" s="87"/>
      <c r="AB334" s="87"/>
      <c r="AC334" s="87"/>
      <c r="AD334" s="87"/>
      <c r="AE334" s="87"/>
      <c r="AF334" s="87"/>
    </row>
    <row r="335" spans="10:32" s="39" customFormat="1" x14ac:dyDescent="0.15">
      <c r="J335" s="40"/>
      <c r="K335" s="40"/>
      <c r="Y335" s="87"/>
      <c r="Z335" s="87"/>
      <c r="AA335" s="87"/>
      <c r="AB335" s="87"/>
      <c r="AC335" s="87"/>
      <c r="AD335" s="87"/>
      <c r="AE335" s="87"/>
      <c r="AF335" s="87"/>
    </row>
    <row r="336" spans="10:32" s="39" customFormat="1" x14ac:dyDescent="0.15">
      <c r="J336" s="40"/>
      <c r="K336" s="40"/>
      <c r="Y336" s="87"/>
      <c r="Z336" s="87"/>
      <c r="AA336" s="87"/>
      <c r="AB336" s="87"/>
      <c r="AC336" s="87"/>
      <c r="AD336" s="87"/>
      <c r="AE336" s="87"/>
      <c r="AF336" s="87"/>
    </row>
    <row r="337" spans="10:32" s="39" customFormat="1" x14ac:dyDescent="0.15">
      <c r="J337" s="40"/>
      <c r="K337" s="40"/>
      <c r="Y337" s="87"/>
      <c r="Z337" s="87"/>
      <c r="AA337" s="87"/>
      <c r="AB337" s="87"/>
      <c r="AC337" s="87"/>
      <c r="AD337" s="87"/>
      <c r="AE337" s="87"/>
      <c r="AF337" s="87"/>
    </row>
    <row r="338" spans="10:32" s="39" customFormat="1" x14ac:dyDescent="0.15">
      <c r="J338" s="40"/>
      <c r="K338" s="40"/>
      <c r="Y338" s="87"/>
      <c r="Z338" s="87"/>
      <c r="AA338" s="87"/>
      <c r="AB338" s="87"/>
      <c r="AC338" s="87"/>
      <c r="AD338" s="87"/>
      <c r="AE338" s="87"/>
      <c r="AF338" s="87"/>
    </row>
    <row r="339" spans="10:32" s="39" customFormat="1" x14ac:dyDescent="0.15">
      <c r="J339" s="40"/>
      <c r="K339" s="40"/>
      <c r="Y339" s="87"/>
      <c r="Z339" s="87"/>
      <c r="AA339" s="87"/>
      <c r="AB339" s="87"/>
      <c r="AC339" s="87"/>
      <c r="AD339" s="87"/>
      <c r="AE339" s="87"/>
      <c r="AF339" s="87"/>
    </row>
    <row r="340" spans="10:32" s="39" customFormat="1" x14ac:dyDescent="0.15">
      <c r="J340" s="40"/>
      <c r="K340" s="40"/>
      <c r="Y340" s="87"/>
      <c r="Z340" s="87"/>
      <c r="AA340" s="87"/>
      <c r="AB340" s="87"/>
      <c r="AC340" s="87"/>
      <c r="AD340" s="87"/>
      <c r="AE340" s="87"/>
      <c r="AF340" s="87"/>
    </row>
    <row r="341" spans="10:32" s="39" customFormat="1" x14ac:dyDescent="0.15">
      <c r="J341" s="40"/>
      <c r="K341" s="40"/>
      <c r="Y341" s="87"/>
      <c r="Z341" s="87"/>
      <c r="AA341" s="87"/>
      <c r="AB341" s="87"/>
      <c r="AC341" s="87"/>
      <c r="AD341" s="87"/>
      <c r="AE341" s="87"/>
      <c r="AF341" s="87"/>
    </row>
    <row r="342" spans="10:32" s="39" customFormat="1" x14ac:dyDescent="0.15">
      <c r="J342" s="40"/>
      <c r="K342" s="40"/>
      <c r="Y342" s="87"/>
      <c r="Z342" s="87"/>
      <c r="AA342" s="87"/>
      <c r="AB342" s="87"/>
      <c r="AC342" s="87"/>
      <c r="AD342" s="87"/>
      <c r="AE342" s="87"/>
      <c r="AF342" s="87"/>
    </row>
    <row r="343" spans="10:32" s="39" customFormat="1" x14ac:dyDescent="0.15">
      <c r="J343" s="40"/>
      <c r="K343" s="40"/>
      <c r="Y343" s="87"/>
      <c r="Z343" s="87"/>
      <c r="AA343" s="87"/>
      <c r="AB343" s="87"/>
      <c r="AC343" s="87"/>
      <c r="AD343" s="87"/>
      <c r="AE343" s="87"/>
      <c r="AF343" s="87"/>
    </row>
    <row r="344" spans="10:32" s="39" customFormat="1" x14ac:dyDescent="0.15">
      <c r="J344" s="40"/>
      <c r="K344" s="40"/>
      <c r="Y344" s="87"/>
      <c r="Z344" s="87"/>
      <c r="AA344" s="87"/>
      <c r="AB344" s="87"/>
      <c r="AC344" s="87"/>
      <c r="AD344" s="87"/>
      <c r="AE344" s="87"/>
      <c r="AF344" s="87"/>
    </row>
    <row r="345" spans="10:32" s="39" customFormat="1" x14ac:dyDescent="0.15">
      <c r="J345" s="40"/>
      <c r="K345" s="40"/>
      <c r="Y345" s="87"/>
      <c r="Z345" s="87"/>
      <c r="AA345" s="87"/>
      <c r="AB345" s="87"/>
      <c r="AC345" s="87"/>
      <c r="AD345" s="87"/>
      <c r="AE345" s="87"/>
      <c r="AF345" s="87"/>
    </row>
    <row r="346" spans="10:32" s="39" customFormat="1" x14ac:dyDescent="0.15">
      <c r="J346" s="40"/>
      <c r="K346" s="40"/>
      <c r="Y346" s="87"/>
      <c r="Z346" s="87"/>
      <c r="AA346" s="87"/>
      <c r="AB346" s="87"/>
      <c r="AC346" s="87"/>
      <c r="AD346" s="87"/>
      <c r="AE346" s="87"/>
      <c r="AF346" s="87"/>
    </row>
    <row r="347" spans="10:32" s="39" customFormat="1" x14ac:dyDescent="0.15">
      <c r="J347" s="40"/>
      <c r="K347" s="40"/>
      <c r="Y347" s="87"/>
      <c r="Z347" s="87"/>
      <c r="AA347" s="87"/>
      <c r="AB347" s="87"/>
      <c r="AC347" s="87"/>
      <c r="AD347" s="87"/>
      <c r="AE347" s="87"/>
      <c r="AF347" s="87"/>
    </row>
    <row r="348" spans="10:32" s="39" customFormat="1" x14ac:dyDescent="0.15">
      <c r="J348" s="40"/>
      <c r="K348" s="40"/>
      <c r="Y348" s="87"/>
      <c r="Z348" s="87"/>
      <c r="AA348" s="87"/>
      <c r="AB348" s="87"/>
      <c r="AC348" s="87"/>
      <c r="AD348" s="87"/>
      <c r="AE348" s="87"/>
      <c r="AF348" s="87"/>
    </row>
    <row r="349" spans="10:32" s="39" customFormat="1" x14ac:dyDescent="0.15">
      <c r="J349" s="40"/>
      <c r="K349" s="40"/>
      <c r="Y349" s="87"/>
      <c r="Z349" s="87"/>
      <c r="AA349" s="87"/>
      <c r="AB349" s="87"/>
      <c r="AC349" s="87"/>
      <c r="AD349" s="87"/>
      <c r="AE349" s="87"/>
      <c r="AF349" s="87"/>
    </row>
    <row r="350" spans="10:32" s="39" customFormat="1" x14ac:dyDescent="0.15">
      <c r="J350" s="40"/>
      <c r="K350" s="40"/>
      <c r="Y350" s="87"/>
      <c r="Z350" s="87"/>
      <c r="AA350" s="87"/>
      <c r="AB350" s="87"/>
      <c r="AC350" s="87"/>
      <c r="AD350" s="87"/>
      <c r="AE350" s="87"/>
      <c r="AF350" s="87"/>
    </row>
    <row r="351" spans="10:32" s="39" customFormat="1" x14ac:dyDescent="0.15">
      <c r="J351" s="40"/>
      <c r="K351" s="40"/>
      <c r="Y351" s="87"/>
      <c r="Z351" s="87"/>
      <c r="AA351" s="87"/>
      <c r="AB351" s="87"/>
      <c r="AC351" s="87"/>
      <c r="AD351" s="87"/>
      <c r="AE351" s="87"/>
      <c r="AF351" s="87"/>
    </row>
    <row r="352" spans="10:32" s="39" customFormat="1" x14ac:dyDescent="0.15">
      <c r="J352" s="40"/>
      <c r="K352" s="40"/>
      <c r="Y352" s="87"/>
      <c r="Z352" s="87"/>
      <c r="AA352" s="87"/>
      <c r="AB352" s="87"/>
      <c r="AC352" s="87"/>
      <c r="AD352" s="87"/>
      <c r="AE352" s="87"/>
      <c r="AF352" s="87"/>
    </row>
    <row r="353" spans="10:32" s="39" customFormat="1" x14ac:dyDescent="0.15">
      <c r="J353" s="40"/>
      <c r="K353" s="40"/>
      <c r="Y353" s="87"/>
      <c r="Z353" s="87"/>
      <c r="AA353" s="87"/>
      <c r="AB353" s="87"/>
      <c r="AC353" s="87"/>
      <c r="AD353" s="87"/>
      <c r="AE353" s="87"/>
      <c r="AF353" s="87"/>
    </row>
    <row r="354" spans="10:32" s="39" customFormat="1" x14ac:dyDescent="0.15">
      <c r="J354" s="40"/>
      <c r="K354" s="40"/>
      <c r="Y354" s="87"/>
      <c r="Z354" s="87"/>
      <c r="AA354" s="87"/>
      <c r="AB354" s="87"/>
      <c r="AC354" s="87"/>
      <c r="AD354" s="87"/>
      <c r="AE354" s="87"/>
      <c r="AF354" s="87"/>
    </row>
    <row r="355" spans="10:32" s="39" customFormat="1" x14ac:dyDescent="0.15">
      <c r="J355" s="40"/>
      <c r="K355" s="40"/>
      <c r="Y355" s="87"/>
      <c r="Z355" s="87"/>
      <c r="AA355" s="87"/>
      <c r="AB355" s="87"/>
      <c r="AC355" s="87"/>
      <c r="AD355" s="87"/>
      <c r="AE355" s="87"/>
      <c r="AF355" s="87"/>
    </row>
    <row r="356" spans="10:32" s="39" customFormat="1" x14ac:dyDescent="0.15">
      <c r="J356" s="40"/>
      <c r="K356" s="40"/>
      <c r="Y356" s="87"/>
      <c r="Z356" s="87"/>
      <c r="AA356" s="87"/>
      <c r="AB356" s="87"/>
      <c r="AC356" s="87"/>
      <c r="AD356" s="87"/>
      <c r="AE356" s="87"/>
      <c r="AF356" s="87"/>
    </row>
    <row r="357" spans="10:32" s="39" customFormat="1" x14ac:dyDescent="0.15">
      <c r="J357" s="40"/>
      <c r="K357" s="40"/>
      <c r="Y357" s="87"/>
      <c r="Z357" s="87"/>
      <c r="AA357" s="87"/>
      <c r="AB357" s="87"/>
      <c r="AC357" s="87"/>
      <c r="AD357" s="87"/>
      <c r="AE357" s="87"/>
      <c r="AF357" s="87"/>
    </row>
    <row r="358" spans="10:32" s="39" customFormat="1" x14ac:dyDescent="0.15">
      <c r="J358" s="40"/>
      <c r="K358" s="40"/>
      <c r="Y358" s="87"/>
      <c r="Z358" s="87"/>
      <c r="AA358" s="87"/>
      <c r="AB358" s="87"/>
      <c r="AC358" s="87"/>
      <c r="AD358" s="87"/>
      <c r="AE358" s="87"/>
      <c r="AF358" s="87"/>
    </row>
    <row r="359" spans="10:32" s="39" customFormat="1" x14ac:dyDescent="0.15">
      <c r="J359" s="40"/>
      <c r="K359" s="40"/>
      <c r="Y359" s="87"/>
      <c r="Z359" s="87"/>
      <c r="AA359" s="87"/>
      <c r="AB359" s="87"/>
      <c r="AC359" s="87"/>
      <c r="AD359" s="87"/>
      <c r="AE359" s="87"/>
      <c r="AF359" s="87"/>
    </row>
    <row r="360" spans="10:32" s="39" customFormat="1" x14ac:dyDescent="0.15">
      <c r="J360" s="40"/>
      <c r="K360" s="40"/>
      <c r="Y360" s="87"/>
      <c r="Z360" s="87"/>
      <c r="AA360" s="87"/>
      <c r="AB360" s="87"/>
      <c r="AC360" s="87"/>
      <c r="AD360" s="87"/>
      <c r="AE360" s="87"/>
      <c r="AF360" s="87"/>
    </row>
    <row r="361" spans="10:32" s="39" customFormat="1" x14ac:dyDescent="0.15">
      <c r="J361" s="40"/>
      <c r="K361" s="40"/>
      <c r="Y361" s="87"/>
      <c r="Z361" s="87"/>
      <c r="AA361" s="87"/>
      <c r="AB361" s="87"/>
      <c r="AC361" s="87"/>
      <c r="AD361" s="87"/>
      <c r="AE361" s="87"/>
      <c r="AF361" s="87"/>
    </row>
    <row r="362" spans="10:32" s="39" customFormat="1" x14ac:dyDescent="0.15">
      <c r="J362" s="40"/>
      <c r="K362" s="40"/>
      <c r="Y362" s="87"/>
      <c r="Z362" s="87"/>
      <c r="AA362" s="87"/>
      <c r="AB362" s="87"/>
      <c r="AC362" s="87"/>
      <c r="AD362" s="87"/>
      <c r="AE362" s="87"/>
      <c r="AF362" s="87"/>
    </row>
    <row r="363" spans="10:32" s="39" customFormat="1" x14ac:dyDescent="0.15">
      <c r="J363" s="40"/>
      <c r="K363" s="40"/>
      <c r="Y363" s="87"/>
      <c r="Z363" s="87"/>
      <c r="AA363" s="87"/>
      <c r="AB363" s="87"/>
      <c r="AC363" s="87"/>
      <c r="AD363" s="87"/>
      <c r="AE363" s="87"/>
      <c r="AF363" s="87"/>
    </row>
    <row r="364" spans="10:32" s="39" customFormat="1" x14ac:dyDescent="0.15">
      <c r="J364" s="40"/>
      <c r="K364" s="40"/>
      <c r="Y364" s="87"/>
      <c r="Z364" s="87"/>
      <c r="AA364" s="87"/>
      <c r="AB364" s="87"/>
      <c r="AC364" s="87"/>
      <c r="AD364" s="87"/>
      <c r="AE364" s="87"/>
      <c r="AF364" s="87"/>
    </row>
    <row r="365" spans="10:32" s="39" customFormat="1" x14ac:dyDescent="0.15">
      <c r="J365" s="40"/>
      <c r="K365" s="40"/>
      <c r="Y365" s="87"/>
      <c r="Z365" s="87"/>
      <c r="AA365" s="87"/>
      <c r="AB365" s="87"/>
      <c r="AC365" s="87"/>
      <c r="AD365" s="87"/>
      <c r="AE365" s="87"/>
      <c r="AF365" s="87"/>
    </row>
    <row r="366" spans="10:32" s="39" customFormat="1" x14ac:dyDescent="0.15">
      <c r="J366" s="40"/>
      <c r="K366" s="40"/>
      <c r="Y366" s="87"/>
      <c r="Z366" s="87"/>
      <c r="AA366" s="87"/>
      <c r="AB366" s="87"/>
      <c r="AC366" s="87"/>
      <c r="AD366" s="87"/>
      <c r="AE366" s="87"/>
      <c r="AF366" s="87"/>
    </row>
    <row r="367" spans="10:32" s="39" customFormat="1" x14ac:dyDescent="0.15">
      <c r="J367" s="40"/>
      <c r="K367" s="40"/>
      <c r="Y367" s="87"/>
      <c r="Z367" s="87"/>
      <c r="AA367" s="87"/>
      <c r="AB367" s="87"/>
      <c r="AC367" s="87"/>
      <c r="AD367" s="87"/>
      <c r="AE367" s="87"/>
      <c r="AF367" s="87"/>
    </row>
    <row r="368" spans="10:32" s="39" customFormat="1" x14ac:dyDescent="0.15">
      <c r="J368" s="40"/>
      <c r="K368" s="40"/>
      <c r="Y368" s="87"/>
      <c r="Z368" s="87"/>
      <c r="AA368" s="87"/>
      <c r="AB368" s="87"/>
      <c r="AC368" s="87"/>
      <c r="AD368" s="87"/>
      <c r="AE368" s="87"/>
      <c r="AF368" s="87"/>
    </row>
    <row r="369" spans="10:32" s="39" customFormat="1" x14ac:dyDescent="0.15">
      <c r="J369" s="40"/>
      <c r="K369" s="40"/>
      <c r="Y369" s="87"/>
      <c r="Z369" s="87"/>
      <c r="AA369" s="87"/>
      <c r="AB369" s="87"/>
      <c r="AC369" s="87"/>
      <c r="AD369" s="87"/>
      <c r="AE369" s="87"/>
      <c r="AF369" s="87"/>
    </row>
    <row r="370" spans="10:32" s="39" customFormat="1" x14ac:dyDescent="0.15">
      <c r="J370" s="40"/>
      <c r="K370" s="40"/>
      <c r="Y370" s="87"/>
      <c r="Z370" s="87"/>
      <c r="AA370" s="87"/>
      <c r="AB370" s="87"/>
      <c r="AC370" s="87"/>
      <c r="AD370" s="87"/>
      <c r="AE370" s="87"/>
      <c r="AF370" s="87"/>
    </row>
    <row r="371" spans="10:32" s="39" customFormat="1" x14ac:dyDescent="0.15">
      <c r="J371" s="40"/>
      <c r="K371" s="40"/>
      <c r="Y371" s="87"/>
      <c r="Z371" s="87"/>
      <c r="AA371" s="87"/>
      <c r="AB371" s="87"/>
      <c r="AC371" s="87"/>
      <c r="AD371" s="87"/>
      <c r="AE371" s="87"/>
      <c r="AF371" s="87"/>
    </row>
    <row r="372" spans="10:32" s="39" customFormat="1" x14ac:dyDescent="0.15">
      <c r="J372" s="40"/>
      <c r="K372" s="40"/>
      <c r="Y372" s="87"/>
      <c r="Z372" s="87"/>
      <c r="AA372" s="87"/>
      <c r="AB372" s="87"/>
      <c r="AC372" s="87"/>
      <c r="AD372" s="87"/>
      <c r="AE372" s="87"/>
      <c r="AF372" s="87"/>
    </row>
    <row r="373" spans="10:32" s="39" customFormat="1" x14ac:dyDescent="0.15">
      <c r="J373" s="40"/>
      <c r="K373" s="40"/>
      <c r="Y373" s="87"/>
      <c r="Z373" s="87"/>
      <c r="AA373" s="87"/>
      <c r="AB373" s="87"/>
      <c r="AC373" s="87"/>
      <c r="AD373" s="87"/>
      <c r="AE373" s="87"/>
      <c r="AF373" s="87"/>
    </row>
    <row r="374" spans="10:32" s="39" customFormat="1" x14ac:dyDescent="0.15">
      <c r="J374" s="40"/>
      <c r="K374" s="40"/>
      <c r="Y374" s="87"/>
      <c r="Z374" s="87"/>
      <c r="AA374" s="87"/>
      <c r="AB374" s="87"/>
      <c r="AC374" s="87"/>
      <c r="AD374" s="87"/>
      <c r="AE374" s="87"/>
      <c r="AF374" s="87"/>
    </row>
    <row r="375" spans="10:32" s="39" customFormat="1" x14ac:dyDescent="0.15">
      <c r="J375" s="40"/>
      <c r="K375" s="40"/>
      <c r="Y375" s="87"/>
      <c r="Z375" s="87"/>
      <c r="AA375" s="87"/>
      <c r="AB375" s="87"/>
      <c r="AC375" s="87"/>
      <c r="AD375" s="87"/>
      <c r="AE375" s="87"/>
      <c r="AF375" s="87"/>
    </row>
    <row r="376" spans="10:32" s="39" customFormat="1" x14ac:dyDescent="0.15">
      <c r="J376" s="40"/>
      <c r="K376" s="40"/>
      <c r="Y376" s="87"/>
      <c r="Z376" s="87"/>
      <c r="AA376" s="87"/>
      <c r="AB376" s="87"/>
      <c r="AC376" s="87"/>
      <c r="AD376" s="87"/>
      <c r="AE376" s="87"/>
      <c r="AF376" s="87"/>
    </row>
    <row r="377" spans="10:32" s="39" customFormat="1" x14ac:dyDescent="0.15">
      <c r="J377" s="40"/>
      <c r="K377" s="40"/>
      <c r="Y377" s="87"/>
      <c r="Z377" s="87"/>
      <c r="AA377" s="87"/>
      <c r="AB377" s="87"/>
      <c r="AC377" s="87"/>
      <c r="AD377" s="87"/>
      <c r="AE377" s="87"/>
      <c r="AF377" s="87"/>
    </row>
    <row r="378" spans="10:32" s="39" customFormat="1" x14ac:dyDescent="0.15">
      <c r="J378" s="40"/>
      <c r="K378" s="40"/>
      <c r="Y378" s="87"/>
      <c r="Z378" s="87"/>
      <c r="AA378" s="87"/>
      <c r="AB378" s="87"/>
      <c r="AC378" s="87"/>
      <c r="AD378" s="87"/>
      <c r="AE378" s="87"/>
      <c r="AF378" s="87"/>
    </row>
    <row r="379" spans="10:32" s="39" customFormat="1" x14ac:dyDescent="0.15">
      <c r="J379" s="40"/>
      <c r="K379" s="40"/>
      <c r="Y379" s="87"/>
      <c r="Z379" s="87"/>
      <c r="AA379" s="87"/>
      <c r="AB379" s="87"/>
      <c r="AC379" s="87"/>
      <c r="AD379" s="87"/>
      <c r="AE379" s="87"/>
      <c r="AF379" s="87"/>
    </row>
    <row r="380" spans="10:32" s="39" customFormat="1" x14ac:dyDescent="0.15">
      <c r="J380" s="40"/>
      <c r="K380" s="40"/>
      <c r="Y380" s="87"/>
      <c r="Z380" s="87"/>
      <c r="AA380" s="87"/>
      <c r="AB380" s="87"/>
      <c r="AC380" s="87"/>
      <c r="AD380" s="87"/>
      <c r="AE380" s="87"/>
      <c r="AF380" s="87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horizontalDpi="4294967292" r:id="rId1"/>
  <headerFooter alignWithMargins="0">
    <oddFooter>&amp;C-&amp;P--</oddFooter>
  </headerFooter>
  <colBreaks count="1" manualBreakCount="1">
    <brk id="12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1:AT201"/>
  <sheetViews>
    <sheetView view="pageBreakPreview" topLeftCell="D7" zoomScale="90" zoomScaleNormal="75" zoomScaleSheetLayoutView="90" workbookViewId="0">
      <selection activeCell="R13" sqref="R13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23" width="11.77734375" bestFit="1" customWidth="1"/>
  </cols>
  <sheetData>
    <row r="1" spans="13:46" x14ac:dyDescent="0.2">
      <c r="M1" t="str">
        <f>財政指標!$L$1</f>
        <v>高根沢町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０１(H13）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１９(R1)</v>
      </c>
    </row>
    <row r="2" spans="13:46" x14ac:dyDescent="0.2">
      <c r="P2" t="s">
        <v>138</v>
      </c>
      <c r="Q2" s="45">
        <f>歳入!B4</f>
        <v>0</v>
      </c>
      <c r="R2" s="45">
        <f>歳入!D4</f>
        <v>2832976</v>
      </c>
      <c r="S2" s="45">
        <f>歳入!E4</f>
        <v>2910073</v>
      </c>
      <c r="T2" s="45">
        <f>歳入!F4</f>
        <v>2969834</v>
      </c>
      <c r="U2" s="45">
        <f>歳入!G4</f>
        <v>2955587</v>
      </c>
      <c r="V2" s="45">
        <f>歳入!H4</f>
        <v>3061159</v>
      </c>
      <c r="W2" s="45">
        <f>歳入!I4</f>
        <v>3104784</v>
      </c>
      <c r="X2" s="45">
        <f>歳入!J4</f>
        <v>3559111</v>
      </c>
      <c r="Y2" s="45">
        <f>歳入!K4</f>
        <v>3587426</v>
      </c>
      <c r="Z2" s="45">
        <f>歳入!L4</f>
        <v>4118265</v>
      </c>
      <c r="AA2" s="45">
        <f>歳入!M4</f>
        <v>3744325</v>
      </c>
      <c r="AB2" s="45">
        <f>歳入!N4</f>
        <v>3731258</v>
      </c>
      <c r="AC2" s="45">
        <f>歳入!O4</f>
        <v>4303013</v>
      </c>
      <c r="AD2" s="45">
        <f>歳入!P4</f>
        <v>4166262</v>
      </c>
      <c r="AE2" s="45">
        <f>歳入!Q4</f>
        <v>4347147</v>
      </c>
      <c r="AF2" s="45">
        <f>歳入!R4</f>
        <v>4514910</v>
      </c>
      <c r="AG2" s="45">
        <f>歳入!S4</f>
        <v>4784176</v>
      </c>
      <c r="AH2" s="45">
        <f>歳入!T4</f>
        <v>5296597</v>
      </c>
      <c r="AI2" s="45">
        <f>歳入!U4</f>
        <v>5192706</v>
      </c>
      <c r="AJ2" s="45">
        <f>歳入!V4</f>
        <v>4764413</v>
      </c>
      <c r="AK2" s="45">
        <f>歳入!W4</f>
        <v>4399073</v>
      </c>
      <c r="AL2" s="45">
        <f>歳入!X4</f>
        <v>4130718</v>
      </c>
      <c r="AM2" s="45">
        <f>歳入!Y4</f>
        <v>4054094</v>
      </c>
      <c r="AN2" s="45">
        <f>歳入!Z4</f>
        <v>4244757</v>
      </c>
      <c r="AO2" s="45">
        <f>歳入!AA4</f>
        <v>4417389</v>
      </c>
      <c r="AP2" s="45">
        <f>歳入!AB4</f>
        <v>4196642</v>
      </c>
      <c r="AQ2" s="45">
        <f>歳入!AC4</f>
        <v>4336592</v>
      </c>
      <c r="AR2" s="45">
        <f>歳入!AD4</f>
        <v>4356535</v>
      </c>
      <c r="AS2" s="45">
        <f>歳入!AE4</f>
        <v>4351709</v>
      </c>
      <c r="AT2" s="45">
        <f>歳入!AF4</f>
        <v>4494255</v>
      </c>
    </row>
    <row r="3" spans="13:46" x14ac:dyDescent="0.2">
      <c r="P3" s="45" t="s">
        <v>173</v>
      </c>
      <c r="Q3" s="45">
        <f>歳入!B15</f>
        <v>0</v>
      </c>
      <c r="R3" s="45">
        <f>歳入!D15</f>
        <v>1558591</v>
      </c>
      <c r="S3" s="45">
        <f>歳入!E15</f>
        <v>1532073</v>
      </c>
      <c r="T3" s="45">
        <f>歳入!F15</f>
        <v>1702731</v>
      </c>
      <c r="U3" s="45">
        <f>歳入!G15</f>
        <v>1543147</v>
      </c>
      <c r="V3" s="45">
        <f>歳入!H15</f>
        <v>1779125</v>
      </c>
      <c r="W3" s="45">
        <f>歳入!I15</f>
        <v>2341132</v>
      </c>
      <c r="X3" s="45">
        <f>歳入!J15</f>
        <v>1749468</v>
      </c>
      <c r="Y3" s="45">
        <f>歳入!K15</f>
        <v>1695758</v>
      </c>
      <c r="Z3" s="45">
        <f>歳入!L15</f>
        <v>1729580</v>
      </c>
      <c r="AA3" s="45">
        <f>歳入!M15</f>
        <v>1430164</v>
      </c>
      <c r="AB3" s="45">
        <f>歳入!N15</f>
        <v>1519022</v>
      </c>
      <c r="AC3" s="45">
        <f>歳入!O15</f>
        <v>1312818</v>
      </c>
      <c r="AD3" s="45">
        <f>歳入!P15</f>
        <v>791074</v>
      </c>
      <c r="AE3" s="45">
        <f>歳入!Q15</f>
        <v>701175</v>
      </c>
      <c r="AF3" s="45">
        <f>歳入!R15</f>
        <v>554611</v>
      </c>
      <c r="AG3" s="45">
        <f>歳入!S15</f>
        <v>531282</v>
      </c>
      <c r="AH3" s="45">
        <f>歳入!T15</f>
        <v>161097</v>
      </c>
      <c r="AI3" s="45">
        <f>歳入!U15</f>
        <v>395664</v>
      </c>
      <c r="AJ3" s="45">
        <f>歳入!V15</f>
        <v>651185</v>
      </c>
      <c r="AK3" s="45">
        <f>歳入!W15</f>
        <v>1135743</v>
      </c>
      <c r="AL3" s="45">
        <f>歳入!X15</f>
        <v>2532349</v>
      </c>
      <c r="AM3" s="45">
        <f>歳入!Y15</f>
        <v>1479285</v>
      </c>
      <c r="AN3" s="45">
        <f>歳入!Z15</f>
        <v>1308118</v>
      </c>
      <c r="AO3" s="45">
        <f>歳入!AA15</f>
        <v>1228073</v>
      </c>
      <c r="AP3" s="45">
        <f>歳入!AB15</f>
        <v>1281409</v>
      </c>
      <c r="AQ3" s="45">
        <f>歳入!AC15</f>
        <v>1294138</v>
      </c>
      <c r="AR3" s="45">
        <f>歳入!AD15</f>
        <v>1252845</v>
      </c>
      <c r="AS3" s="45">
        <f>歳入!AE15</f>
        <v>2259555</v>
      </c>
      <c r="AT3" s="45">
        <f>歳入!AF15</f>
        <v>1715123</v>
      </c>
    </row>
    <row r="4" spans="13:46" x14ac:dyDescent="0.2">
      <c r="P4" t="s">
        <v>139</v>
      </c>
      <c r="Q4" s="45">
        <f>歳入!B23</f>
        <v>0</v>
      </c>
      <c r="R4" s="45">
        <f>歳入!D23</f>
        <v>237514</v>
      </c>
      <c r="S4" s="45">
        <f>歳入!E23</f>
        <v>409082</v>
      </c>
      <c r="T4" s="45">
        <f>歳入!F23</f>
        <v>909272</v>
      </c>
      <c r="U4" s="45">
        <f>歳入!G23</f>
        <v>505508</v>
      </c>
      <c r="V4" s="45">
        <f>歳入!H23</f>
        <v>421245</v>
      </c>
      <c r="W4" s="45">
        <f>歳入!I23</f>
        <v>392180</v>
      </c>
      <c r="X4" s="45">
        <f>歳入!J23</f>
        <v>208951</v>
      </c>
      <c r="Y4" s="45">
        <f>歳入!K23</f>
        <v>553837</v>
      </c>
      <c r="Z4" s="45">
        <f>歳入!L23</f>
        <v>706646</v>
      </c>
      <c r="AA4" s="45">
        <f>歳入!M23</f>
        <v>383071</v>
      </c>
      <c r="AB4" s="45">
        <f>歳入!N23</f>
        <v>450904</v>
      </c>
      <c r="AC4" s="45">
        <f>歳入!O23</f>
        <v>461402</v>
      </c>
      <c r="AD4" s="45">
        <f>歳入!P23</f>
        <v>606367</v>
      </c>
      <c r="AE4" s="45">
        <f>歳入!Q23</f>
        <v>631754</v>
      </c>
      <c r="AF4" s="45">
        <f>歳入!R23</f>
        <v>690756</v>
      </c>
      <c r="AG4" s="45">
        <f>歳入!S23</f>
        <v>727554</v>
      </c>
      <c r="AH4" s="45">
        <f>歳入!T23</f>
        <v>643291</v>
      </c>
      <c r="AI4" s="45">
        <f>歳入!U23</f>
        <v>545904</v>
      </c>
      <c r="AJ4" s="45">
        <f>歳入!V23</f>
        <v>1254638</v>
      </c>
      <c r="AK4" s="45">
        <f>歳入!W23</f>
        <v>987692</v>
      </c>
      <c r="AL4" s="45">
        <f>歳入!X23</f>
        <v>1241602</v>
      </c>
      <c r="AM4" s="45">
        <f>歳入!Y23</f>
        <v>805632</v>
      </c>
      <c r="AN4" s="45">
        <f>歳入!Z23</f>
        <v>1733453</v>
      </c>
      <c r="AO4" s="45">
        <f>歳入!AA23</f>
        <v>962996</v>
      </c>
      <c r="AP4" s="45">
        <f>歳入!AB23</f>
        <v>973888</v>
      </c>
      <c r="AQ4" s="45">
        <f>歳入!AC23</f>
        <v>1012445</v>
      </c>
      <c r="AR4" s="45">
        <f>歳入!AD23</f>
        <v>937099</v>
      </c>
      <c r="AS4" s="45">
        <f>歳入!AE23</f>
        <v>885501</v>
      </c>
      <c r="AT4" s="45">
        <f>歳入!AF23</f>
        <v>1160015</v>
      </c>
    </row>
    <row r="5" spans="13:46" x14ac:dyDescent="0.2">
      <c r="P5" t="s">
        <v>180</v>
      </c>
      <c r="Q5" s="45">
        <f>歳入!B29</f>
        <v>0</v>
      </c>
      <c r="R5" s="45">
        <f>歳入!D24</f>
        <v>378903</v>
      </c>
      <c r="S5" s="45">
        <f>歳入!E24</f>
        <v>548300</v>
      </c>
      <c r="T5" s="45">
        <f>歳入!F24</f>
        <v>899951</v>
      </c>
      <c r="U5" s="45">
        <f>歳入!G24</f>
        <v>376942</v>
      </c>
      <c r="V5" s="45">
        <f>歳入!H24</f>
        <v>702073</v>
      </c>
      <c r="W5" s="45">
        <f>歳入!I24</f>
        <v>1514119</v>
      </c>
      <c r="X5" s="45">
        <f>歳入!J24</f>
        <v>756456</v>
      </c>
      <c r="Y5" s="45">
        <f>歳入!K24</f>
        <v>823743</v>
      </c>
      <c r="Z5" s="45">
        <f>歳入!L24</f>
        <v>945183</v>
      </c>
      <c r="AA5" s="45">
        <f>歳入!M24</f>
        <v>503584</v>
      </c>
      <c r="AB5" s="45">
        <f>歳入!N24</f>
        <v>350137</v>
      </c>
      <c r="AC5" s="45">
        <f>歳入!O24</f>
        <v>388981</v>
      </c>
      <c r="AD5" s="45">
        <f>歳入!P24</f>
        <v>404403</v>
      </c>
      <c r="AE5" s="45">
        <f>歳入!Q24</f>
        <v>509041</v>
      </c>
      <c r="AF5" s="45">
        <f>歳入!R24</f>
        <v>388653</v>
      </c>
      <c r="AG5" s="45">
        <f>歳入!S24</f>
        <v>364178</v>
      </c>
      <c r="AH5" s="45">
        <f>歳入!T24</f>
        <v>587917</v>
      </c>
      <c r="AI5" s="45">
        <f>歳入!U24</f>
        <v>562577</v>
      </c>
      <c r="AJ5" s="45">
        <f>歳入!V24</f>
        <v>451528</v>
      </c>
      <c r="AK5" s="45">
        <f>歳入!W24</f>
        <v>544205</v>
      </c>
      <c r="AL5" s="45">
        <f>歳入!X24</f>
        <v>719729</v>
      </c>
      <c r="AM5" s="45">
        <f>歳入!Y24</f>
        <v>696059</v>
      </c>
      <c r="AN5" s="45">
        <f>歳入!Z24</f>
        <v>655987</v>
      </c>
      <c r="AO5" s="45">
        <f>歳入!AA24</f>
        <v>650052</v>
      </c>
      <c r="AP5" s="45">
        <f>歳入!AB24</f>
        <v>656190</v>
      </c>
      <c r="AQ5" s="45">
        <f>歳入!AC24</f>
        <v>628435</v>
      </c>
      <c r="AR5" s="45">
        <f>歳入!AD24</f>
        <v>635225</v>
      </c>
      <c r="AS5" s="45">
        <f>歳入!AE24</f>
        <v>689952</v>
      </c>
      <c r="AT5" s="45">
        <f>歳入!AF24</f>
        <v>707099</v>
      </c>
    </row>
    <row r="6" spans="13:46" x14ac:dyDescent="0.2">
      <c r="P6" t="s">
        <v>140</v>
      </c>
      <c r="Q6" s="45">
        <f>歳入!B30</f>
        <v>0</v>
      </c>
      <c r="R6" s="45">
        <f>歳入!D30</f>
        <v>221500</v>
      </c>
      <c r="S6" s="45">
        <f>歳入!E30</f>
        <v>439100</v>
      </c>
      <c r="T6" s="45">
        <f>歳入!F30</f>
        <v>781100</v>
      </c>
      <c r="U6" s="45">
        <f>歳入!G30</f>
        <v>616900</v>
      </c>
      <c r="V6" s="45">
        <f>歳入!H30</f>
        <v>913000</v>
      </c>
      <c r="W6" s="45">
        <f>歳入!I30</f>
        <v>3293500</v>
      </c>
      <c r="X6" s="45">
        <f>歳入!J30</f>
        <v>537900</v>
      </c>
      <c r="Y6" s="45">
        <f>歳入!K30</f>
        <v>1078600</v>
      </c>
      <c r="Z6" s="45">
        <f>歳入!L30</f>
        <v>741300</v>
      </c>
      <c r="AA6" s="45">
        <f>歳入!M30</f>
        <v>619600</v>
      </c>
      <c r="AB6" s="45">
        <f>歳入!N30</f>
        <v>831355</v>
      </c>
      <c r="AC6" s="45">
        <f>歳入!O30</f>
        <v>785668</v>
      </c>
      <c r="AD6" s="45">
        <f>歳入!P30</f>
        <v>988500</v>
      </c>
      <c r="AE6" s="45">
        <f>歳入!Q30</f>
        <v>652600</v>
      </c>
      <c r="AF6" s="45">
        <f>歳入!R30</f>
        <v>636600</v>
      </c>
      <c r="AG6" s="45">
        <f>歳入!S30</f>
        <v>723300</v>
      </c>
      <c r="AH6" s="45">
        <f>歳入!T30</f>
        <v>219500</v>
      </c>
      <c r="AI6" s="45">
        <f>歳入!U30</f>
        <v>291000</v>
      </c>
      <c r="AJ6" s="45">
        <f>歳入!V30</f>
        <v>319400</v>
      </c>
      <c r="AK6" s="45">
        <f>歳入!W30</f>
        <v>300000</v>
      </c>
      <c r="AL6" s="45">
        <f>歳入!X30</f>
        <v>774000</v>
      </c>
      <c r="AM6" s="45">
        <f>歳入!Y30</f>
        <v>669100</v>
      </c>
      <c r="AN6" s="45">
        <f>歳入!Z30</f>
        <v>846400</v>
      </c>
      <c r="AO6" s="45">
        <f>歳入!AA30</f>
        <v>570000</v>
      </c>
      <c r="AP6" s="45">
        <f>歳入!AB30</f>
        <v>659800</v>
      </c>
      <c r="AQ6" s="45">
        <f>歳入!AC30</f>
        <v>581900</v>
      </c>
      <c r="AR6" s="45">
        <f>歳入!AD30</f>
        <v>1074000</v>
      </c>
      <c r="AS6" s="45">
        <f>歳入!AE30</f>
        <v>635800</v>
      </c>
      <c r="AT6" s="45">
        <f>歳入!AF30</f>
        <v>845800</v>
      </c>
    </row>
    <row r="7" spans="13:46" x14ac:dyDescent="0.2">
      <c r="P7" s="70" t="str">
        <f>歳入!A33</f>
        <v>　 歳 入 合 計</v>
      </c>
      <c r="Q7" s="45">
        <f>歳入!B33</f>
        <v>0</v>
      </c>
      <c r="R7" s="45">
        <f>歳入!D33</f>
        <v>6638856</v>
      </c>
      <c r="S7" s="45">
        <f>歳入!E33</f>
        <v>7396158</v>
      </c>
      <c r="T7" s="45">
        <f>歳入!F33</f>
        <v>9106380</v>
      </c>
      <c r="U7" s="45">
        <f>歳入!G33</f>
        <v>7394611</v>
      </c>
      <c r="V7" s="45">
        <f>歳入!H33</f>
        <v>8368296</v>
      </c>
      <c r="W7" s="45">
        <f>歳入!I33</f>
        <v>12762738</v>
      </c>
      <c r="X7" s="45">
        <f>歳入!J33</f>
        <v>8788787</v>
      </c>
      <c r="Y7" s="45">
        <f>歳入!K33</f>
        <v>10091620</v>
      </c>
      <c r="Z7" s="45">
        <f>歳入!L33</f>
        <v>10284065</v>
      </c>
      <c r="AA7" s="45">
        <f>歳入!M33</f>
        <v>8816366</v>
      </c>
      <c r="AB7" s="45">
        <f>歳入!N33</f>
        <v>9112670</v>
      </c>
      <c r="AC7" s="45">
        <f>歳入!O33</f>
        <v>9137958</v>
      </c>
      <c r="AD7" s="45">
        <f>歳入!P33</f>
        <v>9036726</v>
      </c>
      <c r="AE7" s="45">
        <f>歳入!Q33</f>
        <v>8936300</v>
      </c>
      <c r="AF7" s="45">
        <f>歳入!R33</f>
        <v>8935639</v>
      </c>
      <c r="AG7" s="45">
        <f>歳入!S33</f>
        <v>9733379</v>
      </c>
      <c r="AH7" s="45">
        <f>歳入!T33</f>
        <v>9847322</v>
      </c>
      <c r="AI7" s="45">
        <f>歳入!U33</f>
        <v>8939300</v>
      </c>
      <c r="AJ7" s="45">
        <f>歳入!V33</f>
        <v>9508347</v>
      </c>
      <c r="AK7" s="45">
        <f>歳入!W33</f>
        <v>9141761</v>
      </c>
      <c r="AL7" s="45">
        <f>歳入!X33</f>
        <v>11895707</v>
      </c>
      <c r="AM7" s="45">
        <f>歳入!Y33</f>
        <v>10464287</v>
      </c>
      <c r="AN7" s="45">
        <f>歳入!Z33</f>
        <v>11313010</v>
      </c>
      <c r="AO7" s="45">
        <f>歳入!AA33</f>
        <v>10576522</v>
      </c>
      <c r="AP7" s="45">
        <f>歳入!AB33</f>
        <v>10057207</v>
      </c>
      <c r="AQ7" s="45">
        <f>歳入!AC33</f>
        <v>9797736</v>
      </c>
      <c r="AR7" s="45">
        <f>歳入!AD33</f>
        <v>10997005</v>
      </c>
      <c r="AS7" s="45">
        <f>歳入!AE33</f>
        <v>11073571</v>
      </c>
      <c r="AT7" s="45">
        <f>歳入!AF33</f>
        <v>11596580</v>
      </c>
    </row>
    <row r="40" spans="13:46" x14ac:dyDescent="0.2">
      <c r="M40" t="str">
        <f>財政指標!$L$1</f>
        <v>高根沢町</v>
      </c>
    </row>
    <row r="42" spans="13:46" x14ac:dyDescent="0.2">
      <c r="Q42" t="str">
        <f>税!B3</f>
        <v>８９（元）</v>
      </c>
      <c r="R42" t="str">
        <f>税!D3</f>
        <v>９１（H3）</v>
      </c>
      <c r="S42" t="str">
        <f>税!E3</f>
        <v>９２（H4）</v>
      </c>
      <c r="T42" t="str">
        <f>税!F3</f>
        <v>９３（H5）</v>
      </c>
      <c r="U42" t="str">
        <f>税!G3</f>
        <v>９４（H6）</v>
      </c>
      <c r="V42" t="str">
        <f>税!H3</f>
        <v>９５（H7）</v>
      </c>
      <c r="W42" t="str">
        <f>税!I3</f>
        <v>９６（H8）</v>
      </c>
      <c r="X42" t="str">
        <f>税!J3</f>
        <v>９７（H9）</v>
      </c>
      <c r="Y42" t="str">
        <f>税!K3</f>
        <v>９８(H10)</v>
      </c>
      <c r="Z42" t="str">
        <f>税!L3</f>
        <v>９９(H11)</v>
      </c>
      <c r="AA42" t="str">
        <f>税!M3</f>
        <v>００(H12)</v>
      </c>
      <c r="AB42" t="str">
        <f>税!N3</f>
        <v>０１(H13)</v>
      </c>
      <c r="AC42" t="str">
        <f>税!O3</f>
        <v>０２(H14)</v>
      </c>
      <c r="AD42" t="str">
        <f>税!P3</f>
        <v>０３(H15)</v>
      </c>
      <c r="AE42" t="str">
        <f>税!Q3</f>
        <v>０４(H16)</v>
      </c>
      <c r="AF42" t="str">
        <f>税!R3</f>
        <v>０５(H17)</v>
      </c>
      <c r="AG42" t="str">
        <f>税!S3</f>
        <v>０６(H18)</v>
      </c>
      <c r="AH42" t="str">
        <f>税!T3</f>
        <v>０７(H19)</v>
      </c>
      <c r="AI42" t="str">
        <f>税!U3</f>
        <v>０８(H20)</v>
      </c>
      <c r="AJ42" t="str">
        <f>税!V3</f>
        <v>０９(H21)</v>
      </c>
      <c r="AK42" t="str">
        <f>税!W3</f>
        <v>１０(H22)</v>
      </c>
      <c r="AL42" t="str">
        <f>税!X3</f>
        <v>１１(H23)</v>
      </c>
      <c r="AM42" t="str">
        <f>税!Y3</f>
        <v>１２(H24)</v>
      </c>
      <c r="AN42" t="str">
        <f>税!Z3</f>
        <v>１３(H25)</v>
      </c>
      <c r="AO42" t="str">
        <f>税!AA3</f>
        <v>１４(H26)</v>
      </c>
      <c r="AP42" t="str">
        <f>税!AB3</f>
        <v>１５(H27)</v>
      </c>
      <c r="AQ42" t="str">
        <f>税!AC3</f>
        <v>１６(H28)</v>
      </c>
      <c r="AR42" t="str">
        <f>税!AD3</f>
        <v>１７(H29)</v>
      </c>
      <c r="AS42" t="str">
        <f>税!AE3</f>
        <v>１８(H30)</v>
      </c>
      <c r="AT42" t="str">
        <f>税!AF3</f>
        <v>１９(R1)</v>
      </c>
    </row>
    <row r="43" spans="13:46" x14ac:dyDescent="0.2">
      <c r="P43" t="s">
        <v>142</v>
      </c>
      <c r="Q43">
        <f>税!B4</f>
        <v>0</v>
      </c>
      <c r="R43" s="45">
        <f>税!D4</f>
        <v>1418034</v>
      </c>
      <c r="S43" s="45">
        <f>税!E4</f>
        <v>1421126</v>
      </c>
      <c r="T43" s="45">
        <f>税!F4</f>
        <v>1443131</v>
      </c>
      <c r="U43" s="45">
        <f>税!G4</f>
        <v>1311289</v>
      </c>
      <c r="V43" s="45">
        <f>税!H4</f>
        <v>1365264</v>
      </c>
      <c r="W43" s="45">
        <f>税!I4</f>
        <v>1346133</v>
      </c>
      <c r="X43" s="45">
        <f>税!J4</f>
        <v>1779285</v>
      </c>
      <c r="Y43" s="45">
        <f>税!K4</f>
        <v>1714795</v>
      </c>
      <c r="Z43" s="45">
        <f>税!L4</f>
        <v>2106342</v>
      </c>
      <c r="AA43" s="45">
        <f>税!M4</f>
        <v>1716981</v>
      </c>
      <c r="AB43" s="45">
        <f>税!N4</f>
        <v>1675117</v>
      </c>
      <c r="AC43" s="45">
        <f>税!O4</f>
        <v>2013500</v>
      </c>
      <c r="AD43" s="45">
        <f>税!P4</f>
        <v>1981019</v>
      </c>
      <c r="AE43" s="45">
        <f>税!Q4</f>
        <v>2113364</v>
      </c>
      <c r="AF43" s="45">
        <f>税!R4</f>
        <v>2162059</v>
      </c>
      <c r="AG43" s="45">
        <f>税!S4</f>
        <v>2492772</v>
      </c>
      <c r="AH43" s="45">
        <f>税!T4</f>
        <v>2746228</v>
      </c>
      <c r="AI43" s="45">
        <f>税!U4</f>
        <v>2597281</v>
      </c>
      <c r="AJ43" s="45">
        <f>税!V4</f>
        <v>2187157</v>
      </c>
      <c r="AK43" s="45">
        <f>税!W4</f>
        <v>1847375</v>
      </c>
      <c r="AL43" s="45">
        <f>税!X4</f>
        <v>1764389</v>
      </c>
      <c r="AM43" s="45">
        <f>税!Y4</f>
        <v>1802135</v>
      </c>
      <c r="AN43" s="45">
        <f>税!Z4</f>
        <v>1917083</v>
      </c>
      <c r="AO43" s="45">
        <f>税!AA4</f>
        <v>1980254</v>
      </c>
      <c r="AP43" s="45">
        <f>税!AB4</f>
        <v>1908358</v>
      </c>
      <c r="AQ43" s="45">
        <f>税!AC4</f>
        <v>1998287</v>
      </c>
      <c r="AR43" s="45">
        <f>税!AD4</f>
        <v>1942759</v>
      </c>
      <c r="AS43" s="45">
        <f>税!AE4</f>
        <v>1981752</v>
      </c>
      <c r="AT43" s="45">
        <f>税!AF4</f>
        <v>2138099</v>
      </c>
    </row>
    <row r="44" spans="13:46" x14ac:dyDescent="0.2">
      <c r="P44" t="s">
        <v>143</v>
      </c>
      <c r="Q44">
        <f>税!B9</f>
        <v>0</v>
      </c>
      <c r="R44" s="45">
        <f>税!D9</f>
        <v>1206824</v>
      </c>
      <c r="S44" s="45">
        <f>税!E9</f>
        <v>1268157</v>
      </c>
      <c r="T44" s="45">
        <f>税!F9</f>
        <v>1300580</v>
      </c>
      <c r="U44" s="45">
        <f>税!G9</f>
        <v>1415163</v>
      </c>
      <c r="V44" s="45">
        <f>税!H9</f>
        <v>1459646</v>
      </c>
      <c r="W44" s="45">
        <f>税!I9</f>
        <v>1512534</v>
      </c>
      <c r="X44" s="45">
        <f>税!J9</f>
        <v>1513460</v>
      </c>
      <c r="Y44" s="45">
        <f>税!K9</f>
        <v>1580293</v>
      </c>
      <c r="Z44" s="45">
        <f>税!L9</f>
        <v>1697518</v>
      </c>
      <c r="AA44" s="45">
        <f>税!M9</f>
        <v>1701148</v>
      </c>
      <c r="AB44" s="45">
        <f>税!N9</f>
        <v>1727812</v>
      </c>
      <c r="AC44" s="45">
        <f>税!O9</f>
        <v>1952930</v>
      </c>
      <c r="AD44" s="45">
        <f>税!P9</f>
        <v>1848520</v>
      </c>
      <c r="AE44" s="45">
        <f>税!Q9</f>
        <v>1886442</v>
      </c>
      <c r="AF44" s="45">
        <f>税!R9</f>
        <v>1996303</v>
      </c>
      <c r="AG44" s="45">
        <f>税!S9</f>
        <v>1930944</v>
      </c>
      <c r="AH44" s="45">
        <f>税!T9</f>
        <v>2182463</v>
      </c>
      <c r="AI44" s="45">
        <f>税!U9</f>
        <v>2231222</v>
      </c>
      <c r="AJ44" s="45">
        <f>税!V9</f>
        <v>2219434</v>
      </c>
      <c r="AK44" s="45">
        <f>税!W9</f>
        <v>2196959</v>
      </c>
      <c r="AL44" s="45">
        <f>税!X9</f>
        <v>1969673</v>
      </c>
      <c r="AM44" s="45">
        <f>税!Y9</f>
        <v>1858940</v>
      </c>
      <c r="AN44" s="45">
        <f>税!Z9</f>
        <v>1914321</v>
      </c>
      <c r="AO44" s="45">
        <f>税!AA9</f>
        <v>2028937</v>
      </c>
      <c r="AP44" s="45">
        <f>税!AB9</f>
        <v>1879879</v>
      </c>
      <c r="AQ44" s="45">
        <f>税!AC9</f>
        <v>1921499</v>
      </c>
      <c r="AR44" s="45">
        <f>税!AD9</f>
        <v>2002703</v>
      </c>
      <c r="AS44" s="45">
        <f>税!AE9</f>
        <v>1967891</v>
      </c>
      <c r="AT44" s="45">
        <f>税!AF9</f>
        <v>1951625</v>
      </c>
    </row>
    <row r="45" spans="13:46" x14ac:dyDescent="0.2">
      <c r="P45" t="s">
        <v>144</v>
      </c>
      <c r="Q45">
        <f>税!B12</f>
        <v>0</v>
      </c>
      <c r="R45" s="45">
        <f>税!D12</f>
        <v>94074</v>
      </c>
      <c r="S45" s="45">
        <f>税!E12</f>
        <v>98536</v>
      </c>
      <c r="T45" s="45">
        <f>税!F12</f>
        <v>101068</v>
      </c>
      <c r="U45" s="45">
        <f>税!G12</f>
        <v>104832</v>
      </c>
      <c r="V45" s="45">
        <f>税!H12</f>
        <v>107450</v>
      </c>
      <c r="W45" s="45">
        <f>税!I12</f>
        <v>113392</v>
      </c>
      <c r="X45" s="45">
        <f>税!J12</f>
        <v>133165</v>
      </c>
      <c r="Y45" s="45">
        <f>税!K12</f>
        <v>134691</v>
      </c>
      <c r="Z45" s="45">
        <f>税!L12</f>
        <v>149538</v>
      </c>
      <c r="AA45" s="45">
        <f>税!M12</f>
        <v>161681</v>
      </c>
      <c r="AB45" s="45">
        <f>税!N12</f>
        <v>160568</v>
      </c>
      <c r="AC45" s="45">
        <f>税!O12</f>
        <v>163559</v>
      </c>
      <c r="AD45" s="45">
        <f>税!P12</f>
        <v>168663</v>
      </c>
      <c r="AE45" s="45">
        <f>税!Q12</f>
        <v>175323</v>
      </c>
      <c r="AF45" s="45">
        <f>税!R12</f>
        <v>173540</v>
      </c>
      <c r="AG45" s="45">
        <f>税!S12</f>
        <v>178842</v>
      </c>
      <c r="AH45" s="45">
        <f>税!T12</f>
        <v>177381</v>
      </c>
      <c r="AI45" s="45">
        <f>税!U12</f>
        <v>169959</v>
      </c>
      <c r="AJ45" s="45">
        <f>税!V12</f>
        <v>160307</v>
      </c>
      <c r="AK45" s="45">
        <f>税!W12</f>
        <v>156660</v>
      </c>
      <c r="AL45" s="45">
        <f>税!X12</f>
        <v>198183</v>
      </c>
      <c r="AM45" s="45">
        <f>税!Y12</f>
        <v>200358</v>
      </c>
      <c r="AN45" s="45">
        <f>税!Z12</f>
        <v>219168</v>
      </c>
      <c r="AO45" s="45">
        <f>税!AA12</f>
        <v>211778</v>
      </c>
      <c r="AP45" s="45">
        <f>税!AB12</f>
        <v>212846</v>
      </c>
      <c r="AQ45" s="45">
        <f>税!AC12</f>
        <v>204552</v>
      </c>
      <c r="AR45" s="45">
        <f>税!AD12</f>
        <v>192903</v>
      </c>
      <c r="AS45" s="45">
        <f>税!AE12</f>
        <v>182505</v>
      </c>
      <c r="AT45" s="45">
        <f>税!AF12</f>
        <v>186718</v>
      </c>
    </row>
    <row r="46" spans="13:46" x14ac:dyDescent="0.2">
      <c r="P46" t="s">
        <v>141</v>
      </c>
      <c r="Q46">
        <f>税!B22</f>
        <v>0</v>
      </c>
      <c r="R46" s="45">
        <f>税!D22</f>
        <v>2832976</v>
      </c>
      <c r="S46" s="45">
        <f>税!E22</f>
        <v>2910073</v>
      </c>
      <c r="T46" s="45">
        <f>税!F22</f>
        <v>2969834</v>
      </c>
      <c r="U46" s="45">
        <f>税!G22</f>
        <v>2955587</v>
      </c>
      <c r="V46" s="45">
        <f>税!H22</f>
        <v>3061159</v>
      </c>
      <c r="W46" s="45">
        <f>税!I22</f>
        <v>3104967</v>
      </c>
      <c r="X46" s="45">
        <f>税!J22</f>
        <v>3559111</v>
      </c>
      <c r="Y46" s="45">
        <f>税!K22</f>
        <v>3587426</v>
      </c>
      <c r="Z46" s="45">
        <f>税!L22</f>
        <v>4118265</v>
      </c>
      <c r="AA46" s="45">
        <f>税!M22</f>
        <v>3744325</v>
      </c>
      <c r="AB46" s="45">
        <f>税!N22</f>
        <v>3731258</v>
      </c>
      <c r="AC46" s="45">
        <f>税!O22</f>
        <v>4303013</v>
      </c>
      <c r="AD46" s="45">
        <f>税!P22</f>
        <v>4166262</v>
      </c>
      <c r="AE46" s="45">
        <f>税!Q22</f>
        <v>4347147</v>
      </c>
      <c r="AF46" s="45">
        <f>税!R22</f>
        <v>4514910</v>
      </c>
      <c r="AG46" s="45">
        <f>税!S22</f>
        <v>4784176</v>
      </c>
      <c r="AH46" s="45">
        <f>税!T22</f>
        <v>5296597</v>
      </c>
      <c r="AI46" s="45">
        <f>税!U22</f>
        <v>5192706</v>
      </c>
      <c r="AJ46" s="45">
        <f>税!V22</f>
        <v>4764413</v>
      </c>
      <c r="AK46" s="45">
        <f>税!W22</f>
        <v>4399073</v>
      </c>
      <c r="AL46" s="45">
        <f>税!X22</f>
        <v>4130718</v>
      </c>
      <c r="AM46" s="45">
        <f>税!Y22</f>
        <v>4054094</v>
      </c>
      <c r="AN46" s="45">
        <f>税!Z22</f>
        <v>4244757</v>
      </c>
      <c r="AO46" s="45">
        <f>税!AA22</f>
        <v>4417389</v>
      </c>
      <c r="AP46" s="45">
        <f>税!AB22</f>
        <v>4196642</v>
      </c>
      <c r="AQ46" s="45">
        <f>税!AC22</f>
        <v>4336592</v>
      </c>
      <c r="AR46" s="45">
        <f>税!AD22</f>
        <v>4356535</v>
      </c>
      <c r="AS46" s="45">
        <f>税!AE22</f>
        <v>4351709</v>
      </c>
      <c r="AT46" s="45">
        <f>税!AF22</f>
        <v>4494255</v>
      </c>
    </row>
    <row r="79" spans="13:13" x14ac:dyDescent="0.2">
      <c r="M79" t="str">
        <f>財政指標!$L$1</f>
        <v>高根沢町</v>
      </c>
    </row>
    <row r="81" spans="16:46" x14ac:dyDescent="0.2">
      <c r="P81">
        <f>'歳出（性質別）'!A3</f>
        <v>0</v>
      </c>
      <c r="Q81" t="str">
        <f>'歳出（性質別）'!B3</f>
        <v>８９（元）</v>
      </c>
      <c r="R81" t="str">
        <f>'歳出（性質別）'!D3</f>
        <v>９１（H3）</v>
      </c>
      <c r="S81" t="str">
        <f>'歳出（性質別）'!E3</f>
        <v>９２（H4）</v>
      </c>
      <c r="T81" t="str">
        <f>'歳出（性質別）'!F3</f>
        <v>９３（H5）</v>
      </c>
      <c r="U81" t="str">
        <f>'歳出（性質別）'!G3</f>
        <v>９４（H6）</v>
      </c>
      <c r="V81" t="str">
        <f>'歳出（性質別）'!H3</f>
        <v>９５（H7）</v>
      </c>
      <c r="W81" t="str">
        <f>'歳出（性質別）'!I3</f>
        <v>９６（H8）</v>
      </c>
      <c r="X81" t="str">
        <f>'歳出（性質別）'!J3</f>
        <v>９７(H9）</v>
      </c>
      <c r="Y81" t="str">
        <f>'歳出（性質別）'!K3</f>
        <v>９８(H10）</v>
      </c>
      <c r="Z81" t="str">
        <f>'歳出（性質別）'!L3</f>
        <v>９９(H11)</v>
      </c>
      <c r="AA81" t="str">
        <f>'歳出（性質別）'!M3</f>
        <v>００(H12)</v>
      </c>
      <c r="AB81" t="str">
        <f>'歳出（性質別）'!N3</f>
        <v>０１(H13)</v>
      </c>
      <c r="AC81" t="str">
        <f>'歳出（性質別）'!O3</f>
        <v>０２(H14)</v>
      </c>
      <c r="AD81" t="str">
        <f>'歳出（性質別）'!P3</f>
        <v>０３(H15)</v>
      </c>
      <c r="AE81" t="str">
        <f>'歳出（性質別）'!Q3</f>
        <v>０４(H16)</v>
      </c>
      <c r="AF81" t="str">
        <f>'歳出（性質別）'!R3</f>
        <v>０５(H17)</v>
      </c>
      <c r="AG81" t="str">
        <f>'歳出（性質別）'!S3</f>
        <v>０６(H18)</v>
      </c>
      <c r="AH81" t="str">
        <f>'歳出（性質別）'!T3</f>
        <v>０７(H19)</v>
      </c>
      <c r="AI81" t="str">
        <f>'歳出（性質別）'!U3</f>
        <v>０８(H20)</v>
      </c>
      <c r="AJ81" t="str">
        <f>'歳出（性質別）'!V3</f>
        <v>０９(H21)</v>
      </c>
      <c r="AK81" t="str">
        <f>'歳出（性質別）'!W3</f>
        <v>１０(H22)</v>
      </c>
      <c r="AL81" t="str">
        <f>'歳出（性質別）'!X3</f>
        <v>１１(H23)</v>
      </c>
      <c r="AM81" t="str">
        <f>'歳出（性質別）'!Y3</f>
        <v>１２(H24)</v>
      </c>
      <c r="AN81" t="str">
        <f>'歳出（性質別）'!Z3</f>
        <v>１３(H25)</v>
      </c>
      <c r="AO81" t="str">
        <f>'歳出（性質別）'!AA3</f>
        <v>１４(H26)</v>
      </c>
      <c r="AP81" t="str">
        <f>'歳出（性質別）'!AB3</f>
        <v>１５(H27)</v>
      </c>
      <c r="AQ81" t="str">
        <f>'歳出（性質別）'!AC3</f>
        <v>１６(H28)</v>
      </c>
      <c r="AR81" t="str">
        <f>'歳出（性質別）'!AD3</f>
        <v>１７(H29)</v>
      </c>
      <c r="AS81" t="str">
        <f>'歳出（性質別）'!AE3</f>
        <v>１８(H30)</v>
      </c>
      <c r="AT81" t="str">
        <f>'歳出（性質別）'!AF3</f>
        <v>１９(R1)</v>
      </c>
    </row>
    <row r="82" spans="16:46" x14ac:dyDescent="0.2">
      <c r="P82" t="s">
        <v>147</v>
      </c>
      <c r="Q82">
        <f>'歳出（性質別）'!B4</f>
        <v>0</v>
      </c>
      <c r="R82" s="45">
        <f>'歳出（性質別）'!D4</f>
        <v>1323805</v>
      </c>
      <c r="S82" s="45">
        <f>'歳出（性質別）'!E4</f>
        <v>1488814</v>
      </c>
      <c r="T82" s="45">
        <f>'歳出（性質別）'!F4</f>
        <v>1530875</v>
      </c>
      <c r="U82" s="45">
        <f>'歳出（性質別）'!G4</f>
        <v>1556660</v>
      </c>
      <c r="V82" s="45">
        <f>'歳出（性質別）'!H4</f>
        <v>1623877</v>
      </c>
      <c r="W82" s="45">
        <f>'歳出（性質別）'!I4</f>
        <v>1724575</v>
      </c>
      <c r="X82" s="45">
        <f>'歳出（性質別）'!J4</f>
        <v>1764966</v>
      </c>
      <c r="Y82" s="45">
        <f>'歳出（性質別）'!K4</f>
        <v>1866266</v>
      </c>
      <c r="Z82" s="45">
        <f>'歳出（性質別）'!L4</f>
        <v>1920162</v>
      </c>
      <c r="AA82" s="45">
        <f>'歳出（性質別）'!M4</f>
        <v>1816276</v>
      </c>
      <c r="AB82" s="45">
        <f>'歳出（性質別）'!N4</f>
        <v>1821431</v>
      </c>
      <c r="AC82" s="45">
        <f>'歳出（性質別）'!O4</f>
        <v>1831253</v>
      </c>
      <c r="AD82" s="45">
        <f>'歳出（性質別）'!P4</f>
        <v>1696905</v>
      </c>
      <c r="AE82" s="45">
        <f>'歳出（性質別）'!Q4</f>
        <v>1729716</v>
      </c>
      <c r="AF82" s="45">
        <f>'歳出（性質別）'!R4</f>
        <v>1737316</v>
      </c>
      <c r="AG82" s="45">
        <f>'歳出（性質別）'!S4</f>
        <v>1717518</v>
      </c>
      <c r="AH82" s="45">
        <f>'歳出（性質別）'!T4</f>
        <v>1740574</v>
      </c>
      <c r="AI82" s="45">
        <f>'歳出（性質別）'!U4</f>
        <v>1665247</v>
      </c>
      <c r="AJ82" s="45">
        <f>'歳出（性質別）'!V4</f>
        <v>1640093</v>
      </c>
      <c r="AK82" s="45">
        <f>'歳出（性質別）'!W4</f>
        <v>1599878</v>
      </c>
      <c r="AL82" s="45">
        <f>'歳出（性質別）'!X4</f>
        <v>1583031</v>
      </c>
      <c r="AM82" s="45">
        <f>'歳出（性質別）'!Y4</f>
        <v>1520954</v>
      </c>
      <c r="AN82" s="45">
        <f>'歳出（性質別）'!Z4</f>
        <v>1481694</v>
      </c>
      <c r="AO82" s="45">
        <f>'歳出（性質別）'!AA4</f>
        <v>1530267</v>
      </c>
      <c r="AP82" s="45">
        <f>'歳出（性質別）'!AB4</f>
        <v>1460045</v>
      </c>
      <c r="AQ82" s="45">
        <f>'歳出（性質別）'!AC4</f>
        <v>1466302</v>
      </c>
      <c r="AR82" s="45">
        <f>'歳出（性質別）'!AD4</f>
        <v>1444745</v>
      </c>
      <c r="AS82" s="45">
        <f>'歳出（性質別）'!AE4</f>
        <v>1452801</v>
      </c>
      <c r="AT82" s="45">
        <f>'歳出（性質別）'!AF4</f>
        <v>1502551</v>
      </c>
    </row>
    <row r="83" spans="16:46" x14ac:dyDescent="0.2">
      <c r="P83" t="s">
        <v>148</v>
      </c>
      <c r="Q83">
        <f>'歳出（性質別）'!B6</f>
        <v>0</v>
      </c>
      <c r="R83" s="45">
        <f>'歳出（性質別）'!D6</f>
        <v>131613</v>
      </c>
      <c r="S83" s="45">
        <f>'歳出（性質別）'!E6</f>
        <v>153689</v>
      </c>
      <c r="T83" s="45">
        <f>'歳出（性質別）'!F6</f>
        <v>241406</v>
      </c>
      <c r="U83" s="45">
        <f>'歳出（性質別）'!G6</f>
        <v>242920</v>
      </c>
      <c r="V83" s="45">
        <f>'歳出（性質別）'!H6</f>
        <v>257641</v>
      </c>
      <c r="W83" s="45">
        <f>'歳出（性質別）'!I6</f>
        <v>300746</v>
      </c>
      <c r="X83" s="45">
        <f>'歳出（性質別）'!J6</f>
        <v>351448</v>
      </c>
      <c r="Y83" s="45">
        <f>'歳出（性質別）'!K6</f>
        <v>228342</v>
      </c>
      <c r="Z83" s="45">
        <f>'歳出（性質別）'!L6</f>
        <v>551203</v>
      </c>
      <c r="AA83" s="45">
        <f>'歳出（性質別）'!M6</f>
        <v>372888</v>
      </c>
      <c r="AB83" s="45">
        <f>'歳出（性質別）'!N6</f>
        <v>413935</v>
      </c>
      <c r="AC83" s="45">
        <f>'歳出（性質別）'!O6</f>
        <v>473551</v>
      </c>
      <c r="AD83" s="45">
        <f>'歳出（性質別）'!P6</f>
        <v>479356</v>
      </c>
      <c r="AE83" s="45">
        <f>'歳出（性質別）'!Q6</f>
        <v>525606</v>
      </c>
      <c r="AF83" s="45">
        <f>'歳出（性質別）'!R6</f>
        <v>592900</v>
      </c>
      <c r="AG83" s="45">
        <f>'歳出（性質別）'!S6</f>
        <v>592577</v>
      </c>
      <c r="AH83" s="45">
        <f>'歳出（性質別）'!T6</f>
        <v>692543</v>
      </c>
      <c r="AI83" s="45">
        <f>'歳出（性質別）'!U6</f>
        <v>713222</v>
      </c>
      <c r="AJ83" s="45">
        <f>'歳出（性質別）'!V6</f>
        <v>783770</v>
      </c>
      <c r="AK83" s="45">
        <f>'歳出（性質別）'!W6</f>
        <v>1167992</v>
      </c>
      <c r="AL83" s="45">
        <f>'歳出（性質別）'!X6</f>
        <v>1296789</v>
      </c>
      <c r="AM83" s="45">
        <f>'歳出（性質別）'!Y6</f>
        <v>1188045</v>
      </c>
      <c r="AN83" s="45">
        <f>'歳出（性質別）'!Z6</f>
        <v>1166414</v>
      </c>
      <c r="AO83" s="45">
        <f>'歳出（性質別）'!AA6</f>
        <v>1246030</v>
      </c>
      <c r="AP83" s="45">
        <f>'歳出（性質別）'!AB6</f>
        <v>1224226</v>
      </c>
      <c r="AQ83" s="45">
        <f>'歳出（性質別）'!AC6</f>
        <v>1223987</v>
      </c>
      <c r="AR83" s="45">
        <f>'歳出（性質別）'!AD6</f>
        <v>1265381</v>
      </c>
      <c r="AS83" s="45">
        <f>'歳出（性質別）'!AE6</f>
        <v>1316839</v>
      </c>
      <c r="AT83" s="45">
        <f>'歳出（性質別）'!AF6</f>
        <v>1383072</v>
      </c>
    </row>
    <row r="84" spans="16:46" x14ac:dyDescent="0.2">
      <c r="P84" t="s">
        <v>149</v>
      </c>
      <c r="Q84">
        <f>'歳出（性質別）'!B7</f>
        <v>0</v>
      </c>
      <c r="R84" s="45">
        <f>'歳出（性質別）'!D7</f>
        <v>454674</v>
      </c>
      <c r="S84" s="45">
        <f>'歳出（性質別）'!E7</f>
        <v>447499</v>
      </c>
      <c r="T84" s="45">
        <f>'歳出（性質別）'!F7</f>
        <v>439589</v>
      </c>
      <c r="U84" s="45">
        <f>'歳出（性質別）'!G7</f>
        <v>461905</v>
      </c>
      <c r="V84" s="45">
        <f>'歳出（性質別）'!H7</f>
        <v>506535</v>
      </c>
      <c r="W84" s="45">
        <f>'歳出（性質別）'!I7</f>
        <v>857327</v>
      </c>
      <c r="X84" s="45">
        <f>'歳出（性質別）'!J7</f>
        <v>921963</v>
      </c>
      <c r="Y84" s="45">
        <f>'歳出（性質別）'!K7</f>
        <v>933747</v>
      </c>
      <c r="Z84" s="45">
        <f>'歳出（性質別）'!L7</f>
        <v>839929</v>
      </c>
      <c r="AA84" s="45">
        <f>'歳出（性質別）'!M7</f>
        <v>793870</v>
      </c>
      <c r="AB84" s="45">
        <f>'歳出（性質別）'!N7</f>
        <v>807890</v>
      </c>
      <c r="AC84" s="45">
        <f>'歳出（性質別）'!O7</f>
        <v>862207</v>
      </c>
      <c r="AD84" s="45">
        <f>'歳出（性質別）'!P7</f>
        <v>878462</v>
      </c>
      <c r="AE84" s="45">
        <f>'歳出（性質別）'!Q7</f>
        <v>848416</v>
      </c>
      <c r="AF84" s="45">
        <f>'歳出（性質別）'!R7</f>
        <v>861283</v>
      </c>
      <c r="AG84" s="45">
        <f>'歳出（性質別）'!S7</f>
        <v>908458</v>
      </c>
      <c r="AH84" s="45">
        <f>'歳出（性質別）'!T7</f>
        <v>957517</v>
      </c>
      <c r="AI84" s="45">
        <f>'歳出（性質別）'!U7</f>
        <v>965909</v>
      </c>
      <c r="AJ84" s="45">
        <f>'歳出（性質別）'!V7</f>
        <v>951532</v>
      </c>
      <c r="AK84" s="45">
        <f>'歳出（性質別）'!W7</f>
        <v>901691</v>
      </c>
      <c r="AL84" s="45">
        <f>'歳出（性質別）'!X7</f>
        <v>896393</v>
      </c>
      <c r="AM84" s="45">
        <f>'歳出（性質別）'!Y7</f>
        <v>705524</v>
      </c>
      <c r="AN84" s="45">
        <f>'歳出（性質別）'!Z7</f>
        <v>703077</v>
      </c>
      <c r="AO84" s="45">
        <f>'歳出（性質別）'!AA7</f>
        <v>693144</v>
      </c>
      <c r="AP84" s="45">
        <f>'歳出（性質別）'!AB7</f>
        <v>688336</v>
      </c>
      <c r="AQ84" s="45">
        <f>'歳出（性質別）'!AC7</f>
        <v>705157</v>
      </c>
      <c r="AR84" s="45">
        <f>'歳出（性質別）'!AD7</f>
        <v>670970</v>
      </c>
      <c r="AS84" s="45">
        <f>'歳出（性質別）'!AE7</f>
        <v>634393</v>
      </c>
      <c r="AT84" s="45">
        <f>'歳出（性質別）'!AF7</f>
        <v>629904</v>
      </c>
    </row>
    <row r="85" spans="16:46" x14ac:dyDescent="0.2">
      <c r="P85" t="s">
        <v>150</v>
      </c>
      <c r="Q85">
        <f>'歳出（性質別）'!B10</f>
        <v>0</v>
      </c>
      <c r="R85" s="45">
        <f>'歳出（性質別）'!D10</f>
        <v>761174</v>
      </c>
      <c r="S85" s="45">
        <f>'歳出（性質別）'!E10</f>
        <v>846386</v>
      </c>
      <c r="T85" s="45">
        <f>'歳出（性質別）'!F10</f>
        <v>840694</v>
      </c>
      <c r="U85" s="45">
        <f>'歳出（性質別）'!G10</f>
        <v>833553</v>
      </c>
      <c r="V85" s="45">
        <f>'歳出（性質別）'!H10</f>
        <v>925123</v>
      </c>
      <c r="W85" s="45">
        <f>'歳出（性質別）'!I10</f>
        <v>1132120</v>
      </c>
      <c r="X85" s="45">
        <f>'歳出（性質別）'!J10</f>
        <v>1099999</v>
      </c>
      <c r="Y85" s="45">
        <f>'歳出（性質別）'!K10</f>
        <v>1449365</v>
      </c>
      <c r="Z85" s="45">
        <f>'歳出（性質別）'!L10</f>
        <v>1204846</v>
      </c>
      <c r="AA85" s="45">
        <f>'歳出（性質別）'!M10</f>
        <v>1287431</v>
      </c>
      <c r="AB85" s="45">
        <f>'歳出（性質別）'!N10</f>
        <v>1523383</v>
      </c>
      <c r="AC85" s="45">
        <f>'歳出（性質別）'!O10</f>
        <v>1479867</v>
      </c>
      <c r="AD85" s="45">
        <f>'歳出（性質別）'!P10</f>
        <v>1578074</v>
      </c>
      <c r="AE85" s="45">
        <f>'歳出（性質別）'!Q10</f>
        <v>1648600</v>
      </c>
      <c r="AF85" s="45">
        <f>'歳出（性質別）'!R10</f>
        <v>1646226</v>
      </c>
      <c r="AG85" s="45">
        <f>'歳出（性質別）'!S10</f>
        <v>1690296</v>
      </c>
      <c r="AH85" s="45">
        <f>'歳出（性質別）'!T10</f>
        <v>1817243</v>
      </c>
      <c r="AI85" s="45">
        <f>'歳出（性質別）'!U10</f>
        <v>1747486</v>
      </c>
      <c r="AJ85" s="45">
        <f>'歳出（性質別）'!V10</f>
        <v>1719216</v>
      </c>
      <c r="AK85" s="45">
        <f>'歳出（性質別）'!W10</f>
        <v>1846972</v>
      </c>
      <c r="AL85" s="45">
        <f>'歳出（性質別）'!X10</f>
        <v>2067946</v>
      </c>
      <c r="AM85" s="45">
        <f>'歳出（性質別）'!Y10</f>
        <v>1968807</v>
      </c>
      <c r="AN85" s="45">
        <f>'歳出（性質別）'!Z10</f>
        <v>2087159</v>
      </c>
      <c r="AO85" s="45">
        <f>'歳出（性質別）'!AA10</f>
        <v>2031999</v>
      </c>
      <c r="AP85" s="45">
        <f>'歳出（性質別）'!AB10</f>
        <v>2147515</v>
      </c>
      <c r="AQ85" s="45">
        <f>'歳出（性質別）'!AC10</f>
        <v>2192216</v>
      </c>
      <c r="AR85" s="45">
        <f>'歳出（性質別）'!AD10</f>
        <v>2298262</v>
      </c>
      <c r="AS85" s="45">
        <f>'歳出（性質別）'!AE10</f>
        <v>2358145</v>
      </c>
      <c r="AT85" s="45">
        <f>'歳出（性質別）'!AF10</f>
        <v>2365637</v>
      </c>
    </row>
    <row r="86" spans="16:46" x14ac:dyDescent="0.2">
      <c r="P86" t="s">
        <v>151</v>
      </c>
      <c r="Q86">
        <f>'歳出（性質別）'!B11</f>
        <v>0</v>
      </c>
      <c r="R86" s="45">
        <f>'歳出（性質別）'!D11</f>
        <v>127127</v>
      </c>
      <c r="S86" s="45">
        <f>'歳出（性質別）'!E11</f>
        <v>120510</v>
      </c>
      <c r="T86" s="45">
        <f>'歳出（性質別）'!F11</f>
        <v>93367</v>
      </c>
      <c r="U86" s="45">
        <f>'歳出（性質別）'!G11</f>
        <v>99653</v>
      </c>
      <c r="V86" s="45">
        <f>'歳出（性質別）'!H11</f>
        <v>66058</v>
      </c>
      <c r="W86" s="45">
        <f>'歳出（性質別）'!I11</f>
        <v>104205</v>
      </c>
      <c r="X86" s="45">
        <f>'歳出（性質別）'!J11</f>
        <v>94498</v>
      </c>
      <c r="Y86" s="45">
        <f>'歳出（性質別）'!K11</f>
        <v>147933</v>
      </c>
      <c r="Z86" s="45">
        <f>'歳出（性質別）'!L11</f>
        <v>122591</v>
      </c>
      <c r="AA86" s="45">
        <f>'歳出（性質別）'!M11</f>
        <v>71467</v>
      </c>
      <c r="AB86" s="45">
        <f>'歳出（性質別）'!N11</f>
        <v>64893</v>
      </c>
      <c r="AC86" s="45">
        <f>'歳出（性質別）'!O11</f>
        <v>20115</v>
      </c>
      <c r="AD86" s="45">
        <f>'歳出（性質別）'!P11</f>
        <v>19509</v>
      </c>
      <c r="AE86" s="45">
        <f>'歳出（性質別）'!Q11</f>
        <v>23774</v>
      </c>
      <c r="AF86" s="45">
        <f>'歳出（性質別）'!R11</f>
        <v>31653</v>
      </c>
      <c r="AG86" s="45">
        <f>'歳出（性質別）'!S11</f>
        <v>36513</v>
      </c>
      <c r="AH86" s="45">
        <f>'歳出（性質別）'!T11</f>
        <v>47563</v>
      </c>
      <c r="AI86" s="45">
        <f>'歳出（性質別）'!U11</f>
        <v>36964</v>
      </c>
      <c r="AJ86" s="45">
        <f>'歳出（性質別）'!V11</f>
        <v>33886</v>
      </c>
      <c r="AK86" s="45">
        <f>'歳出（性質別）'!W11</f>
        <v>32583</v>
      </c>
      <c r="AL86" s="45">
        <f>'歳出（性質別）'!X11</f>
        <v>30548</v>
      </c>
      <c r="AM86" s="45">
        <f>'歳出（性質別）'!Y11</f>
        <v>30375</v>
      </c>
      <c r="AN86" s="45">
        <f>'歳出（性質別）'!Z11</f>
        <v>20874</v>
      </c>
      <c r="AO86" s="45">
        <f>'歳出（性質別）'!AA11</f>
        <v>28616</v>
      </c>
      <c r="AP86" s="45">
        <f>'歳出（性質別）'!AB11</f>
        <v>23451</v>
      </c>
      <c r="AQ86" s="45">
        <f>'歳出（性質別）'!AC11</f>
        <v>30869</v>
      </c>
      <c r="AR86" s="45">
        <f>'歳出（性質別）'!AD11</f>
        <v>19875</v>
      </c>
      <c r="AS86" s="45">
        <f>'歳出（性質別）'!AE11</f>
        <v>22980</v>
      </c>
      <c r="AT86" s="45">
        <f>'歳出（性質別）'!AF11</f>
        <v>25935</v>
      </c>
    </row>
    <row r="87" spans="16:46" x14ac:dyDescent="0.2">
      <c r="P87" t="s">
        <v>152</v>
      </c>
      <c r="Q87">
        <f>'歳出（性質別）'!B16</f>
        <v>0</v>
      </c>
      <c r="R87" s="45">
        <f>'歳出（性質別）'!D16</f>
        <v>180405</v>
      </c>
      <c r="S87" s="45">
        <f>'歳出（性質別）'!E16</f>
        <v>187171</v>
      </c>
      <c r="T87" s="45">
        <f>'歳出（性質別）'!F16</f>
        <v>216000</v>
      </c>
      <c r="U87" s="45">
        <f>'歳出（性質別）'!G16</f>
        <v>434865</v>
      </c>
      <c r="V87" s="45">
        <f>'歳出（性質別）'!H16</f>
        <v>271044</v>
      </c>
      <c r="W87" s="45">
        <f>'歳出（性質別）'!I16</f>
        <v>281239</v>
      </c>
      <c r="X87" s="45">
        <f>'歳出（性質別）'!J16</f>
        <v>247215</v>
      </c>
      <c r="Y87" s="45">
        <f>'歳出（性質別）'!K16</f>
        <v>371731</v>
      </c>
      <c r="Z87" s="45">
        <f>'歳出（性質別）'!L16</f>
        <v>387677</v>
      </c>
      <c r="AA87" s="45">
        <f>'歳出（性質別）'!M16</f>
        <v>411061</v>
      </c>
      <c r="AB87" s="45">
        <f>'歳出（性質別）'!N16</f>
        <v>407711</v>
      </c>
      <c r="AC87" s="45">
        <f>'歳出（性質別）'!O16</f>
        <v>450312</v>
      </c>
      <c r="AD87" s="45">
        <f>'歳出（性質別）'!P16</f>
        <v>456221</v>
      </c>
      <c r="AE87" s="45">
        <f>'歳出（性質別）'!Q16</f>
        <v>344710</v>
      </c>
      <c r="AF87" s="45">
        <f>'歳出（性質別）'!R16</f>
        <v>342254</v>
      </c>
      <c r="AG87" s="45">
        <f>'歳出（性質別）'!S16</f>
        <v>311530</v>
      </c>
      <c r="AH87" s="45">
        <f>'歳出（性質別）'!T16</f>
        <v>255455</v>
      </c>
      <c r="AI87" s="45">
        <f>'歳出（性質別）'!U16</f>
        <v>212875</v>
      </c>
      <c r="AJ87" s="45">
        <f>'歳出（性質別）'!V16</f>
        <v>212098</v>
      </c>
      <c r="AK87" s="45">
        <f>'歳出（性質別）'!W16</f>
        <v>210559</v>
      </c>
      <c r="AL87" s="45">
        <f>'歳出（性質別）'!X16</f>
        <v>256013</v>
      </c>
      <c r="AM87" s="45">
        <f>'歳出（性質別）'!Y16</f>
        <v>231744</v>
      </c>
      <c r="AN87" s="45">
        <f>'歳出（性質別）'!Z16</f>
        <v>223986</v>
      </c>
      <c r="AO87" s="45">
        <f>'歳出（性質別）'!AA16</f>
        <v>223076</v>
      </c>
      <c r="AP87" s="45">
        <f>'歳出（性質別）'!AB16</f>
        <v>222927</v>
      </c>
      <c r="AQ87" s="45">
        <f>'歳出（性質別）'!AC16</f>
        <v>222910</v>
      </c>
      <c r="AR87" s="45">
        <f>'歳出（性質別）'!AD16</f>
        <v>228170</v>
      </c>
      <c r="AS87" s="45">
        <f>'歳出（性質別）'!AE16</f>
        <v>355869</v>
      </c>
      <c r="AT87" s="45">
        <f>'歳出（性質別）'!AF16</f>
        <v>348160</v>
      </c>
    </row>
    <row r="88" spans="16:46" x14ac:dyDescent="0.2">
      <c r="P88" t="s">
        <v>154</v>
      </c>
      <c r="Q88">
        <f>'歳出（性質別）'!B18</f>
        <v>0</v>
      </c>
      <c r="R88" s="45">
        <f>'歳出（性質別）'!D18</f>
        <v>1943253</v>
      </c>
      <c r="S88" s="45">
        <f>'歳出（性質別）'!E18</f>
        <v>2297219</v>
      </c>
      <c r="T88" s="45">
        <f>'歳出（性質別）'!F18</f>
        <v>3800594</v>
      </c>
      <c r="U88" s="45">
        <f>'歳出（性質別）'!G18</f>
        <v>2261704</v>
      </c>
      <c r="V88" s="45">
        <f>'歳出（性質別）'!H18</f>
        <v>2497332</v>
      </c>
      <c r="W88" s="45">
        <f>'歳出（性質別）'!I18</f>
        <v>5731069</v>
      </c>
      <c r="X88" s="45">
        <f>'歳出（性質別）'!J18</f>
        <v>1728886</v>
      </c>
      <c r="Y88" s="45">
        <f>'歳出（性質別）'!K18</f>
        <v>2385907</v>
      </c>
      <c r="Z88" s="45">
        <f>'歳出（性質別）'!L18</f>
        <v>2340369</v>
      </c>
      <c r="AA88" s="45">
        <f>'歳出（性質別）'!M18</f>
        <v>1845269</v>
      </c>
      <c r="AB88" s="45">
        <f>'歳出（性質別）'!N18</f>
        <v>1631245</v>
      </c>
      <c r="AC88" s="45">
        <f>'歳出（性質別）'!O18</f>
        <v>1250904</v>
      </c>
      <c r="AD88" s="45">
        <f>'歳出（性質別）'!P18</f>
        <v>1498819</v>
      </c>
      <c r="AE88" s="45">
        <f>'歳出（性質別）'!Q18</f>
        <v>1177437</v>
      </c>
      <c r="AF88" s="45">
        <f>'歳出（性質別）'!R18</f>
        <v>1083943</v>
      </c>
      <c r="AG88" s="45">
        <f>'歳出（性質別）'!S18</f>
        <v>1966393</v>
      </c>
      <c r="AH88" s="45">
        <f>'歳出（性質別）'!T18</f>
        <v>1680219</v>
      </c>
      <c r="AI88" s="45">
        <f>'歳出（性質別）'!U18</f>
        <v>868890</v>
      </c>
      <c r="AJ88" s="45">
        <f>'歳出（性質別）'!V18</f>
        <v>1039740</v>
      </c>
      <c r="AK88" s="45">
        <f>'歳出（性質別）'!W18</f>
        <v>741067</v>
      </c>
      <c r="AL88" s="45">
        <f>'歳出（性質別）'!X18</f>
        <v>454481</v>
      </c>
      <c r="AM88" s="45">
        <f>'歳出（性質別）'!Y18</f>
        <v>488172</v>
      </c>
      <c r="AN88" s="45">
        <f>'歳出（性質別）'!Z18</f>
        <v>1204088</v>
      </c>
      <c r="AO88" s="45">
        <f>'歳出（性質別）'!AA18</f>
        <v>1460880</v>
      </c>
      <c r="AP88" s="45">
        <f>'歳出（性質別）'!AB18</f>
        <v>1415321</v>
      </c>
      <c r="AQ88" s="45">
        <f>'歳出（性質別）'!AC18</f>
        <v>739249</v>
      </c>
      <c r="AR88" s="45">
        <f>'歳出（性質別）'!AD18</f>
        <v>1312154</v>
      </c>
      <c r="AS88" s="45">
        <f>'歳出（性質別）'!AE18</f>
        <v>1150591</v>
      </c>
      <c r="AT88" s="45">
        <f>'歳出（性質別）'!AF18</f>
        <v>1616624</v>
      </c>
    </row>
    <row r="89" spans="16:46" x14ac:dyDescent="0.2">
      <c r="P89" t="s">
        <v>153</v>
      </c>
      <c r="Q89">
        <f>'歳出（性質別）'!B23</f>
        <v>0</v>
      </c>
      <c r="R89" s="45">
        <f>'歳出（性質別）'!D23</f>
        <v>6416256</v>
      </c>
      <c r="S89" s="45">
        <f>'歳出（性質別）'!E23</f>
        <v>7123799</v>
      </c>
      <c r="T89" s="45">
        <f>'歳出（性質別）'!F23</f>
        <v>8797846</v>
      </c>
      <c r="U89" s="45">
        <f>'歳出（性質別）'!G23</f>
        <v>7154309</v>
      </c>
      <c r="V89" s="45">
        <f>'歳出（性質別）'!H23</f>
        <v>7933595</v>
      </c>
      <c r="W89" s="45">
        <f>'歳出（性質別）'!I23</f>
        <v>12437017</v>
      </c>
      <c r="X89" s="45">
        <f>'歳出（性質別）'!J23</f>
        <v>8160895</v>
      </c>
      <c r="Y89" s="45">
        <f>'歳出（性質別）'!K23</f>
        <v>9595557</v>
      </c>
      <c r="Z89" s="45">
        <f>'歳出（性質別）'!L23</f>
        <v>9905157</v>
      </c>
      <c r="AA89" s="45">
        <f>'歳出（性質別）'!M23</f>
        <v>8349305</v>
      </c>
      <c r="AB89" s="45">
        <f>'歳出（性質別）'!N23</f>
        <v>8778703</v>
      </c>
      <c r="AC89" s="45">
        <f>'歳出（性質別）'!O23</f>
        <v>8741677</v>
      </c>
      <c r="AD89" s="45">
        <f>'歳出（性質別）'!P23</f>
        <v>8650679</v>
      </c>
      <c r="AE89" s="45">
        <f>'歳出（性質別）'!Q23</f>
        <v>8611287</v>
      </c>
      <c r="AF89" s="45">
        <f>'歳出（性質別）'!R23</f>
        <v>8495133</v>
      </c>
      <c r="AG89" s="45">
        <f>'歳出（性質別）'!S23</f>
        <v>9250996</v>
      </c>
      <c r="AH89" s="45">
        <f>'歳出（性質別）'!T23</f>
        <v>9437525</v>
      </c>
      <c r="AI89" s="45">
        <f>'歳出（性質別）'!U23</f>
        <v>8476380</v>
      </c>
      <c r="AJ89" s="45">
        <f>'歳出（性質別）'!V23</f>
        <v>9029245</v>
      </c>
      <c r="AK89" s="45">
        <f>'歳出（性質別）'!W23</f>
        <v>8761096</v>
      </c>
      <c r="AL89" s="45">
        <f>'歳出（性質別）'!X23</f>
        <v>10450345</v>
      </c>
      <c r="AM89" s="45">
        <f>'歳出（性質別）'!Y23</f>
        <v>9368891</v>
      </c>
      <c r="AN89" s="45">
        <f>'歳出（性質別）'!Z23</f>
        <v>10445227</v>
      </c>
      <c r="AO89" s="45">
        <f>'歳出（性質別）'!AA23</f>
        <v>10173729</v>
      </c>
      <c r="AP89" s="45">
        <f>'歳出（性質別）'!AB23</f>
        <v>9639358</v>
      </c>
      <c r="AQ89" s="45">
        <f>'歳出（性質別）'!AC23</f>
        <v>9415291</v>
      </c>
      <c r="AR89" s="45">
        <f>'歳出（性質別）'!AD23</f>
        <v>10481218</v>
      </c>
      <c r="AS89" s="45">
        <f>'歳出（性質別）'!AE23</f>
        <v>10435950</v>
      </c>
      <c r="AT89" s="45">
        <f>'歳出（性質別）'!AF23</f>
        <v>10723701</v>
      </c>
    </row>
    <row r="118" spans="13:46" x14ac:dyDescent="0.2">
      <c r="M118" t="s">
        <v>220</v>
      </c>
    </row>
    <row r="119" spans="13:46" x14ac:dyDescent="0.2">
      <c r="P119">
        <f>'歳出（目的別）'!A3</f>
        <v>0</v>
      </c>
      <c r="Q119" t="str">
        <f>'歳出（目的別）'!B3</f>
        <v>８９（元）</v>
      </c>
      <c r="R119" t="str">
        <f>'歳出（目的別）'!D3</f>
        <v>９１（H3）</v>
      </c>
      <c r="S119" t="str">
        <f>'歳出（目的別）'!E3</f>
        <v>９２（H4）</v>
      </c>
      <c r="T119" t="str">
        <f>'歳出（目的別）'!F3</f>
        <v>９３（H5）</v>
      </c>
      <c r="U119" t="str">
        <f>'歳出（目的別）'!G3</f>
        <v>９４（H6）</v>
      </c>
      <c r="V119" t="str">
        <f>'歳出（目的別）'!H3</f>
        <v>９５（H7）</v>
      </c>
      <c r="W119" t="str">
        <f>'歳出（目的別）'!I3</f>
        <v>９６（H8）</v>
      </c>
      <c r="X119" t="str">
        <f>'歳出（目的別）'!J3</f>
        <v>９７(H9）</v>
      </c>
      <c r="Y119" t="str">
        <f>'歳出（目的別）'!K3</f>
        <v>９８(H10）</v>
      </c>
      <c r="Z119" t="str">
        <f>'歳出（目的別）'!L3</f>
        <v>９９(H11)</v>
      </c>
      <c r="AA119" t="str">
        <f>'歳出（目的別）'!M3</f>
        <v>００(H12)</v>
      </c>
      <c r="AB119" t="str">
        <f>'歳出（目的別）'!N3</f>
        <v>０１(H13)</v>
      </c>
      <c r="AC119" t="str">
        <f>'歳出（目的別）'!O3</f>
        <v>０２(H14)</v>
      </c>
      <c r="AD119" t="str">
        <f>'歳出（目的別）'!P3</f>
        <v>０３(H15)</v>
      </c>
      <c r="AE119" t="str">
        <f>'歳出（目的別）'!Q3</f>
        <v>０４(H16)</v>
      </c>
      <c r="AF119" t="str">
        <f>'歳出（目的別）'!R3</f>
        <v>０５(H17)</v>
      </c>
      <c r="AG119" t="str">
        <f>'歳出（目的別）'!S3</f>
        <v>０６(H18)</v>
      </c>
      <c r="AH119" t="str">
        <f>'歳出（目的別）'!T3</f>
        <v>０７(H19)</v>
      </c>
      <c r="AI119" t="str">
        <f>'歳出（目的別）'!U3</f>
        <v>０８(H20)</v>
      </c>
      <c r="AJ119" t="str">
        <f>'歳出（目的別）'!V3</f>
        <v>０９(H21)</v>
      </c>
      <c r="AK119" t="str">
        <f>'歳出（目的別）'!W3</f>
        <v>１０(H22)</v>
      </c>
      <c r="AL119" t="str">
        <f>'歳出（目的別）'!X3</f>
        <v>１１(H23)</v>
      </c>
      <c r="AM119" t="str">
        <f>'歳出（目的別）'!Y3</f>
        <v>１２(H24)</v>
      </c>
      <c r="AN119" t="str">
        <f>'歳出（目的別）'!Z3</f>
        <v>１３(H25)</v>
      </c>
      <c r="AO119" t="str">
        <f>'歳出（目的別）'!AA3</f>
        <v>１４(H26)</v>
      </c>
      <c r="AP119" t="str">
        <f>'歳出（目的別）'!AB3</f>
        <v>１５(H27)</v>
      </c>
      <c r="AQ119" t="str">
        <f>'歳出（目的別）'!AC3</f>
        <v>１６(H28)</v>
      </c>
      <c r="AR119" t="str">
        <f>'歳出（目的別）'!AD3</f>
        <v>１７(H29)</v>
      </c>
      <c r="AS119" t="str">
        <f>'歳出（目的別）'!AE3</f>
        <v>１８(H30)</v>
      </c>
      <c r="AT119" t="str">
        <f>'歳出（目的別）'!AF3</f>
        <v>１９(R1)</v>
      </c>
    </row>
    <row r="120" spans="13:46" x14ac:dyDescent="0.2">
      <c r="P120" t="s">
        <v>155</v>
      </c>
      <c r="Q120">
        <f>'歳出（目的別）'!B5</f>
        <v>0</v>
      </c>
      <c r="R120" s="45">
        <f>'歳出（目的別）'!D5</f>
        <v>1081514</v>
      </c>
      <c r="S120" s="45">
        <f>'歳出（目的別）'!E5</f>
        <v>1057392</v>
      </c>
      <c r="T120" s="45">
        <f>'歳出（目的別）'!F5</f>
        <v>1325496</v>
      </c>
      <c r="U120" s="45">
        <f>'歳出（目的別）'!G5</f>
        <v>1191605</v>
      </c>
      <c r="V120" s="45">
        <f>'歳出（目的別）'!H5</f>
        <v>1037615</v>
      </c>
      <c r="W120" s="45">
        <f>'歳出（目的別）'!I5</f>
        <v>2255580</v>
      </c>
      <c r="X120" s="45">
        <f>'歳出（目的別）'!J5</f>
        <v>958104</v>
      </c>
      <c r="Y120" s="45">
        <f>'歳出（目的別）'!K5</f>
        <v>1106466</v>
      </c>
      <c r="Z120" s="45">
        <f>'歳出（目的別）'!L5</f>
        <v>1504443</v>
      </c>
      <c r="AA120" s="45">
        <f>'歳出（目的別）'!M5</f>
        <v>903427</v>
      </c>
      <c r="AB120" s="45">
        <f>'歳出（目的別）'!N5</f>
        <v>1200069</v>
      </c>
      <c r="AC120" s="45">
        <f>'歳出（目的別）'!O5</f>
        <v>1268232</v>
      </c>
      <c r="AD120" s="45">
        <f>'歳出（目的別）'!P5</f>
        <v>992041</v>
      </c>
      <c r="AE120" s="45">
        <f>'歳出（目的別）'!Q5</f>
        <v>1120018</v>
      </c>
      <c r="AF120" s="45">
        <f>'歳出（目的別）'!R5</f>
        <v>1101542</v>
      </c>
      <c r="AG120" s="45">
        <f>'歳出（目的別）'!S5</f>
        <v>889468</v>
      </c>
      <c r="AH120" s="45">
        <f>'歳出（目的別）'!T5</f>
        <v>1095043</v>
      </c>
      <c r="AI120" s="45">
        <f>'歳出（目的別）'!U5</f>
        <v>1355800</v>
      </c>
      <c r="AJ120" s="45">
        <f>'歳出（目的別）'!V5</f>
        <v>1878289</v>
      </c>
      <c r="AK120" s="45">
        <f>'歳出（目的別）'!W5</f>
        <v>1456086</v>
      </c>
      <c r="AL120" s="45">
        <f>'歳出（目的別）'!X5</f>
        <v>2198545</v>
      </c>
      <c r="AM120" s="45">
        <f>'歳出（目的別）'!Y5</f>
        <v>1957713</v>
      </c>
      <c r="AN120" s="45">
        <f>'歳出（目的別）'!Z5</f>
        <v>1171299</v>
      </c>
      <c r="AO120" s="45">
        <f>'歳出（目的別）'!AA5</f>
        <v>2054499</v>
      </c>
      <c r="AP120" s="45">
        <f>'歳出（目的別）'!AB5</f>
        <v>1248352</v>
      </c>
      <c r="AQ120" s="45">
        <f>'歳出（目的別）'!AC5</f>
        <v>1555997</v>
      </c>
      <c r="AR120" s="45">
        <f>'歳出（目的別）'!AD5</f>
        <v>1838257</v>
      </c>
      <c r="AS120" s="45">
        <f>'歳出（目的別）'!AE5</f>
        <v>944356</v>
      </c>
      <c r="AT120" s="45">
        <f>'歳出（目的別）'!AF5</f>
        <v>1224109</v>
      </c>
    </row>
    <row r="121" spans="13:46" x14ac:dyDescent="0.2">
      <c r="P121" t="s">
        <v>156</v>
      </c>
      <c r="Q121">
        <f>'歳出（目的別）'!B6</f>
        <v>0</v>
      </c>
      <c r="R121" s="45">
        <f>'歳出（目的別）'!D6</f>
        <v>713025</v>
      </c>
      <c r="S121" s="45">
        <f>'歳出（目的別）'!E6</f>
        <v>1108110</v>
      </c>
      <c r="T121" s="45">
        <f>'歳出（目的別）'!F6</f>
        <v>972552</v>
      </c>
      <c r="U121" s="45">
        <f>'歳出（目的別）'!G6</f>
        <v>901570</v>
      </c>
      <c r="V121" s="45">
        <f>'歳出（目的別）'!H6</f>
        <v>977527</v>
      </c>
      <c r="W121" s="45">
        <f>'歳出（目的別）'!I6</f>
        <v>1281342</v>
      </c>
      <c r="X121" s="45">
        <f>'歳出（目的別）'!J6</f>
        <v>1310790</v>
      </c>
      <c r="Y121" s="45">
        <f>'歳出（目的別）'!K6</f>
        <v>1760581</v>
      </c>
      <c r="Z121" s="45">
        <f>'歳出（目的別）'!L6</f>
        <v>1874067</v>
      </c>
      <c r="AA121" s="45">
        <f>'歳出（目的別）'!M6</f>
        <v>1592210</v>
      </c>
      <c r="AB121" s="45">
        <f>'歳出（目的別）'!N6</f>
        <v>1365069</v>
      </c>
      <c r="AC121" s="45">
        <f>'歳出（目的別）'!O6</f>
        <v>1567795</v>
      </c>
      <c r="AD121" s="45">
        <f>'歳出（目的別）'!P6</f>
        <v>1717576</v>
      </c>
      <c r="AE121" s="45">
        <f>'歳出（目的別）'!Q6</f>
        <v>1716337</v>
      </c>
      <c r="AF121" s="45">
        <f>'歳出（目的別）'!R6</f>
        <v>1904326</v>
      </c>
      <c r="AG121" s="45">
        <f>'歳出（目的別）'!S6</f>
        <v>1897548</v>
      </c>
      <c r="AH121" s="45">
        <f>'歳出（目的別）'!T6</f>
        <v>2071141</v>
      </c>
      <c r="AI121" s="45">
        <f>'歳出（目的別）'!U6</f>
        <v>2078314</v>
      </c>
      <c r="AJ121" s="45">
        <f>'歳出（目的別）'!V6</f>
        <v>2107238</v>
      </c>
      <c r="AK121" s="45">
        <f>'歳出（目的別）'!W6</f>
        <v>2678748</v>
      </c>
      <c r="AL121" s="45">
        <f>'歳出（目的別）'!X6</f>
        <v>2958394</v>
      </c>
      <c r="AM121" s="45">
        <f>'歳出（目的別）'!Y6</f>
        <v>2768992</v>
      </c>
      <c r="AN121" s="45">
        <f>'歳出（目的別）'!Z6</f>
        <v>2727112</v>
      </c>
      <c r="AO121" s="45">
        <f>'歳出（目的別）'!AA6</f>
        <v>2992910</v>
      </c>
      <c r="AP121" s="45">
        <f>'歳出（目的別）'!AB6</f>
        <v>2932633</v>
      </c>
      <c r="AQ121" s="45">
        <f>'歳出（目的別）'!AC6</f>
        <v>3128984</v>
      </c>
      <c r="AR121" s="45">
        <f>'歳出（目的別）'!AD6</f>
        <v>3122031</v>
      </c>
      <c r="AS121" s="45">
        <f>'歳出（目的別）'!AE6</f>
        <v>3237815</v>
      </c>
      <c r="AT121" s="45">
        <f>'歳出（目的別）'!AF6</f>
        <v>3311265</v>
      </c>
    </row>
    <row r="122" spans="13:46" x14ac:dyDescent="0.2">
      <c r="P122" t="s">
        <v>157</v>
      </c>
      <c r="Q122">
        <f>'歳出（目的別）'!B7</f>
        <v>0</v>
      </c>
      <c r="R122" s="45">
        <f>'歳出（目的別）'!D7</f>
        <v>354533</v>
      </c>
      <c r="S122" s="45">
        <f>'歳出（目的別）'!E7</f>
        <v>410576</v>
      </c>
      <c r="T122" s="45">
        <f>'歳出（目的別）'!F7</f>
        <v>385943</v>
      </c>
      <c r="U122" s="45">
        <f>'歳出（目的別）'!G7</f>
        <v>464299</v>
      </c>
      <c r="V122" s="45">
        <f>'歳出（目的別）'!H7</f>
        <v>730320</v>
      </c>
      <c r="W122" s="45">
        <f>'歳出（目的別）'!I7</f>
        <v>776733</v>
      </c>
      <c r="X122" s="45">
        <f>'歳出（目的別）'!J7</f>
        <v>782787</v>
      </c>
      <c r="Y122" s="45">
        <f>'歳出（目的別）'!K7</f>
        <v>882254</v>
      </c>
      <c r="Z122" s="45">
        <f>'歳出（目的別）'!L7</f>
        <v>896489</v>
      </c>
      <c r="AA122" s="45">
        <f>'歳出（目的別）'!M7</f>
        <v>895220</v>
      </c>
      <c r="AB122" s="45">
        <f>'歳出（目的別）'!N7</f>
        <v>881822</v>
      </c>
      <c r="AC122" s="45">
        <f>'歳出（目的別）'!O7</f>
        <v>1083104</v>
      </c>
      <c r="AD122" s="45">
        <f>'歳出（目的別）'!P7</f>
        <v>889435</v>
      </c>
      <c r="AE122" s="45">
        <f>'歳出（目的別）'!Q7</f>
        <v>805043</v>
      </c>
      <c r="AF122" s="45">
        <f>'歳出（目的別）'!R7</f>
        <v>781013</v>
      </c>
      <c r="AG122" s="45">
        <f>'歳出（目的別）'!S7</f>
        <v>755246</v>
      </c>
      <c r="AH122" s="45">
        <f>'歳出（目的別）'!T7</f>
        <v>685035</v>
      </c>
      <c r="AI122" s="45">
        <f>'歳出（目的別）'!U7</f>
        <v>589963</v>
      </c>
      <c r="AJ122" s="45">
        <f>'歳出（目的別）'!V7</f>
        <v>612387</v>
      </c>
      <c r="AK122" s="45">
        <f>'歳出（目的別）'!W7</f>
        <v>611025</v>
      </c>
      <c r="AL122" s="45">
        <f>'歳出（目的別）'!X7</f>
        <v>657933</v>
      </c>
      <c r="AM122" s="45">
        <f>'歳出（目的別）'!Y7</f>
        <v>646330</v>
      </c>
      <c r="AN122" s="45">
        <f>'歳出（目的別）'!Z7</f>
        <v>598297</v>
      </c>
      <c r="AO122" s="45">
        <f>'歳出（目的別）'!AA7</f>
        <v>624516</v>
      </c>
      <c r="AP122" s="45">
        <f>'歳出（目的別）'!AB7</f>
        <v>627952</v>
      </c>
      <c r="AQ122" s="45">
        <f>'歳出（目的別）'!AC7</f>
        <v>631765</v>
      </c>
      <c r="AR122" s="45">
        <f>'歳出（目的別）'!AD7</f>
        <v>763788</v>
      </c>
      <c r="AS122" s="45">
        <f>'歳出（目的別）'!AE7</f>
        <v>1742524</v>
      </c>
      <c r="AT122" s="45">
        <f>'歳出（目的別）'!AF7</f>
        <v>1200573</v>
      </c>
    </row>
    <row r="123" spans="13:46" x14ac:dyDescent="0.2">
      <c r="P123" t="s">
        <v>171</v>
      </c>
      <c r="Q123">
        <f>'歳出（目的別）'!B9</f>
        <v>0</v>
      </c>
      <c r="R123" s="45">
        <f>'歳出（目的別）'!D9</f>
        <v>748545</v>
      </c>
      <c r="S123" s="45">
        <f>'歳出（目的別）'!E9</f>
        <v>889406</v>
      </c>
      <c r="T123" s="45">
        <f>'歳出（目的別）'!F9</f>
        <v>1163645</v>
      </c>
      <c r="U123" s="45">
        <f>'歳出（目的別）'!G9</f>
        <v>692855</v>
      </c>
      <c r="V123" s="45">
        <f>'歳出（目的別）'!H9</f>
        <v>1583018</v>
      </c>
      <c r="W123" s="45">
        <f>'歳出（目的別）'!I9</f>
        <v>3998962</v>
      </c>
      <c r="X123" s="45">
        <f>'歳出（目的別）'!J9</f>
        <v>1159700</v>
      </c>
      <c r="Y123" s="45">
        <f>'歳出（目的別）'!K9</f>
        <v>1062973</v>
      </c>
      <c r="Z123" s="45">
        <f>'歳出（目的別）'!L9</f>
        <v>1512013</v>
      </c>
      <c r="AA123" s="45">
        <f>'歳出（目的別）'!M9</f>
        <v>790801</v>
      </c>
      <c r="AB123" s="45">
        <f>'歳出（目的別）'!N9</f>
        <v>529992</v>
      </c>
      <c r="AC123" s="45">
        <f>'歳出（目的別）'!O9</f>
        <v>579237</v>
      </c>
      <c r="AD123" s="45">
        <f>'歳出（目的別）'!P9</f>
        <v>467254</v>
      </c>
      <c r="AE123" s="45">
        <f>'歳出（目的別）'!Q9</f>
        <v>587106</v>
      </c>
      <c r="AF123" s="45">
        <f>'歳出（目的別）'!R9</f>
        <v>471623</v>
      </c>
      <c r="AG123" s="45">
        <f>'歳出（目的別）'!S9</f>
        <v>362817</v>
      </c>
      <c r="AH123" s="45">
        <f>'歳出（目的別）'!T9</f>
        <v>483980</v>
      </c>
      <c r="AI123" s="45">
        <f>'歳出（目的別）'!U9</f>
        <v>432621</v>
      </c>
      <c r="AJ123" s="45">
        <f>'歳出（目的別）'!V9</f>
        <v>325634</v>
      </c>
      <c r="AK123" s="45">
        <f>'歳出（目的別）'!W9</f>
        <v>323370</v>
      </c>
      <c r="AL123" s="45">
        <f>'歳出（目的別）'!X9</f>
        <v>404348</v>
      </c>
      <c r="AM123" s="45">
        <f>'歳出（目的別）'!Y9</f>
        <v>402261</v>
      </c>
      <c r="AN123" s="45">
        <f>'歳出（目的別）'!Z9</f>
        <v>525230</v>
      </c>
      <c r="AO123" s="45">
        <f>'歳出（目的別）'!AA9</f>
        <v>566445</v>
      </c>
      <c r="AP123" s="45">
        <f>'歳出（目的別）'!AB9</f>
        <v>620007</v>
      </c>
      <c r="AQ123" s="45">
        <f>'歳出（目的別）'!AC9</f>
        <v>559670</v>
      </c>
      <c r="AR123" s="45">
        <f>'歳出（目的別）'!AD9</f>
        <v>495457</v>
      </c>
      <c r="AS123" s="45">
        <f>'歳出（目的別）'!AE9</f>
        <v>574891</v>
      </c>
      <c r="AT123" s="45">
        <f>'歳出（目的別）'!AF9</f>
        <v>1315912</v>
      </c>
    </row>
    <row r="124" spans="13:46" x14ac:dyDescent="0.2">
      <c r="P124" t="s">
        <v>158</v>
      </c>
      <c r="Q124">
        <f>'歳出（目的別）'!B10</f>
        <v>0</v>
      </c>
      <c r="R124" s="45">
        <f>'歳出（目的別）'!D10</f>
        <v>176465</v>
      </c>
      <c r="S124" s="45">
        <f>'歳出（目的別）'!E10</f>
        <v>228482</v>
      </c>
      <c r="T124" s="45">
        <f>'歳出（目的別）'!F10</f>
        <v>300190</v>
      </c>
      <c r="U124" s="45">
        <f>'歳出（目的別）'!G10</f>
        <v>229468</v>
      </c>
      <c r="V124" s="45">
        <f>'歳出（目的別）'!H10</f>
        <v>189758</v>
      </c>
      <c r="W124" s="45">
        <f>'歳出（目的別）'!I10</f>
        <v>169385</v>
      </c>
      <c r="X124" s="45">
        <f>'歳出（目的別）'!J10</f>
        <v>176554</v>
      </c>
      <c r="Y124" s="45">
        <f>'歳出（目的別）'!K10</f>
        <v>270457</v>
      </c>
      <c r="Z124" s="45">
        <f>'歳出（目的別）'!L10</f>
        <v>231029</v>
      </c>
      <c r="AA124" s="45">
        <f>'歳出（目的別）'!M10</f>
        <v>249573</v>
      </c>
      <c r="AB124" s="45">
        <f>'歳出（目的別）'!N10</f>
        <v>285912</v>
      </c>
      <c r="AC124" s="45">
        <f>'歳出（目的別）'!O10</f>
        <v>254612</v>
      </c>
      <c r="AD124" s="45">
        <f>'歳出（目的別）'!P10</f>
        <v>223311</v>
      </c>
      <c r="AE124" s="45">
        <f>'歳出（目的別）'!Q10</f>
        <v>223434</v>
      </c>
      <c r="AF124" s="45">
        <f>'歳出（目的別）'!R10</f>
        <v>224426</v>
      </c>
      <c r="AG124" s="45">
        <f>'歳出（目的別）'!S10</f>
        <v>225385</v>
      </c>
      <c r="AH124" s="45">
        <f>'歳出（目的別）'!T10</f>
        <v>225407</v>
      </c>
      <c r="AI124" s="45">
        <f>'歳出（目的別）'!U10</f>
        <v>219439</v>
      </c>
      <c r="AJ124" s="45">
        <f>'歳出（目的別）'!V10</f>
        <v>211358</v>
      </c>
      <c r="AK124" s="45">
        <f>'歳出（目的別）'!W10</f>
        <v>213190</v>
      </c>
      <c r="AL124" s="45">
        <f>'歳出（目的別）'!X10</f>
        <v>239940</v>
      </c>
      <c r="AM124" s="45">
        <f>'歳出（目的別）'!Y10</f>
        <v>240289</v>
      </c>
      <c r="AN124" s="45">
        <f>'歳出（目的別）'!Z10</f>
        <v>243029</v>
      </c>
      <c r="AO124" s="45">
        <f>'歳出（目的別）'!AA10</f>
        <v>244656</v>
      </c>
      <c r="AP124" s="45">
        <f>'歳出（目的別）'!AB10</f>
        <v>289435</v>
      </c>
      <c r="AQ124" s="45">
        <f>'歳出（目的別）'!AC10</f>
        <v>239050</v>
      </c>
      <c r="AR124" s="45">
        <f>'歳出（目的別）'!AD10</f>
        <v>238175</v>
      </c>
      <c r="AS124" s="45">
        <f>'歳出（目的別）'!AE10</f>
        <v>259607</v>
      </c>
      <c r="AT124" s="45">
        <f>'歳出（目的別）'!AF10</f>
        <v>255802</v>
      </c>
    </row>
    <row r="125" spans="13:46" x14ac:dyDescent="0.2">
      <c r="P125" t="s">
        <v>159</v>
      </c>
      <c r="Q125">
        <f>'歳出（目的別）'!B11</f>
        <v>0</v>
      </c>
      <c r="R125" s="45">
        <f>'歳出（目的別）'!D11</f>
        <v>914341</v>
      </c>
      <c r="S125" s="45">
        <f>'歳出（目的別）'!E11</f>
        <v>1141374</v>
      </c>
      <c r="T125" s="45">
        <f>'歳出（目的別）'!F11</f>
        <v>1368753</v>
      </c>
      <c r="U125" s="45">
        <f>'歳出（目的別）'!G11</f>
        <v>1376401</v>
      </c>
      <c r="V125" s="45">
        <f>'歳出（目的別）'!H11</f>
        <v>1307559</v>
      </c>
      <c r="W125" s="45">
        <f>'歳出（目的別）'!I11</f>
        <v>1408173</v>
      </c>
      <c r="X125" s="45">
        <f>'歳出（目的別）'!J11</f>
        <v>1083214</v>
      </c>
      <c r="Y125" s="45">
        <f>'歳出（目的別）'!K11</f>
        <v>1733382</v>
      </c>
      <c r="Z125" s="45">
        <f>'歳出（目的別）'!L11</f>
        <v>1140987</v>
      </c>
      <c r="AA125" s="45">
        <f>'歳出（目的別）'!M11</f>
        <v>1189222</v>
      </c>
      <c r="AB125" s="45">
        <f>'歳出（目的別）'!N11</f>
        <v>1291923</v>
      </c>
      <c r="AC125" s="45">
        <f>'歳出（目的別）'!O11</f>
        <v>1251565</v>
      </c>
      <c r="AD125" s="45">
        <f>'歳出（目的別）'!P11</f>
        <v>1775058</v>
      </c>
      <c r="AE125" s="45">
        <f>'歳出（目的別）'!Q11</f>
        <v>1458013</v>
      </c>
      <c r="AF125" s="45">
        <f>'歳出（目的別）'!R11</f>
        <v>1330904</v>
      </c>
      <c r="AG125" s="45">
        <f>'歳出（目的別）'!S11</f>
        <v>1835557</v>
      </c>
      <c r="AH125" s="45">
        <f>'歳出（目的別）'!T11</f>
        <v>2091564</v>
      </c>
      <c r="AI125" s="45">
        <f>'歳出（目的別）'!U11</f>
        <v>1188067</v>
      </c>
      <c r="AJ125" s="45">
        <f>'歳出（目的別）'!V11</f>
        <v>1209315</v>
      </c>
      <c r="AK125" s="45">
        <f>'歳出（目的別）'!W11</f>
        <v>990520</v>
      </c>
      <c r="AL125" s="45">
        <f>'歳出（目的別）'!X11</f>
        <v>741704</v>
      </c>
      <c r="AM125" s="45">
        <f>'歳出（目的別）'!Y11</f>
        <v>708307</v>
      </c>
      <c r="AN125" s="45">
        <f>'歳出（目的別）'!Z11</f>
        <v>1278831</v>
      </c>
      <c r="AO125" s="45">
        <f>'歳出（目的別）'!AA11</f>
        <v>1277244</v>
      </c>
      <c r="AP125" s="45">
        <f>'歳出（目的別）'!AB11</f>
        <v>1226095</v>
      </c>
      <c r="AQ125" s="45">
        <f>'歳出（目的別）'!AC11</f>
        <v>829663</v>
      </c>
      <c r="AR125" s="45">
        <f>'歳出（目的別）'!AD11</f>
        <v>891659</v>
      </c>
      <c r="AS125" s="45">
        <f>'歳出（目的別）'!AE11</f>
        <v>878947</v>
      </c>
      <c r="AT125" s="45">
        <f>'歳出（目的別）'!AF11</f>
        <v>790828</v>
      </c>
    </row>
    <row r="126" spans="13:46" x14ac:dyDescent="0.2">
      <c r="P126" t="s">
        <v>160</v>
      </c>
      <c r="Q126">
        <f>'歳出（目的別）'!B13</f>
        <v>0</v>
      </c>
      <c r="R126" s="45">
        <f>'歳出（目的別）'!D13</f>
        <v>1575890</v>
      </c>
      <c r="S126" s="45">
        <f>'歳出（目的別）'!E13</f>
        <v>1417202</v>
      </c>
      <c r="T126" s="45">
        <f>'歳出（目的別）'!F13</f>
        <v>2403816</v>
      </c>
      <c r="U126" s="45">
        <f>'歳出（目的別）'!G13</f>
        <v>1393309</v>
      </c>
      <c r="V126" s="45">
        <f>'歳出（目的別）'!H13</f>
        <v>1134717</v>
      </c>
      <c r="W126" s="45">
        <f>'歳出（目的別）'!I13</f>
        <v>1155399</v>
      </c>
      <c r="X126" s="45">
        <f>'歳出（目的別）'!J13</f>
        <v>1142809</v>
      </c>
      <c r="Y126" s="45">
        <f>'歳出（目的別）'!K13</f>
        <v>1259576</v>
      </c>
      <c r="Z126" s="45">
        <f>'歳出（目的別）'!L13</f>
        <v>1297161</v>
      </c>
      <c r="AA126" s="45">
        <f>'歳出（目的別）'!M13</f>
        <v>1265916</v>
      </c>
      <c r="AB126" s="45">
        <f>'歳出（目的別）'!N13</f>
        <v>1814126</v>
      </c>
      <c r="AC126" s="45">
        <f>'歳出（目的別）'!O13</f>
        <v>1278564</v>
      </c>
      <c r="AD126" s="45">
        <f>'歳出（目的別）'!P13</f>
        <v>1153003</v>
      </c>
      <c r="AE126" s="45">
        <f>'歳出（目的別）'!Q13</f>
        <v>1301571</v>
      </c>
      <c r="AF126" s="45">
        <f>'歳出（目的別）'!R13</f>
        <v>1253123</v>
      </c>
      <c r="AG126" s="45">
        <f>'歳出（目的別）'!S13</f>
        <v>1824299</v>
      </c>
      <c r="AH126" s="45">
        <f>'歳出（目的別）'!T13</f>
        <v>1261364</v>
      </c>
      <c r="AI126" s="45">
        <f>'歳出（目的別）'!U13</f>
        <v>1097777</v>
      </c>
      <c r="AJ126" s="45">
        <f>'歳出（目的別）'!V13</f>
        <v>1194169</v>
      </c>
      <c r="AK126" s="45">
        <f>'歳出（目的別）'!W13</f>
        <v>1049041</v>
      </c>
      <c r="AL126" s="45">
        <f>'歳出（目的別）'!X13</f>
        <v>980184</v>
      </c>
      <c r="AM126" s="45">
        <f>'歳出（目的別）'!Y13</f>
        <v>929267</v>
      </c>
      <c r="AN126" s="45">
        <f>'歳出（目的別）'!Z13</f>
        <v>1261993</v>
      </c>
      <c r="AO126" s="45">
        <f>'歳出（目的別）'!AA13</f>
        <v>1164545</v>
      </c>
      <c r="AP126" s="45">
        <f>'歳出（目的別）'!AB13</f>
        <v>1423969</v>
      </c>
      <c r="AQ126" s="45">
        <f>'歳出（目的別）'!AC13</f>
        <v>1197284</v>
      </c>
      <c r="AR126" s="45">
        <f>'歳出（目的別）'!AD13</f>
        <v>1879164</v>
      </c>
      <c r="AS126" s="45">
        <f>'歳出（目的別）'!AE13</f>
        <v>1565391</v>
      </c>
      <c r="AT126" s="45">
        <f>'歳出（目的別）'!AF13</f>
        <v>1255174</v>
      </c>
    </row>
    <row r="127" spans="13:46" x14ac:dyDescent="0.2">
      <c r="P127" t="s">
        <v>161</v>
      </c>
      <c r="Q127">
        <f>'歳出（目的別）'!B15</f>
        <v>0</v>
      </c>
      <c r="R127" s="45">
        <f>'歳出（目的別）'!D15</f>
        <v>454679</v>
      </c>
      <c r="S127" s="45">
        <f>'歳出（目的別）'!E15</f>
        <v>447499</v>
      </c>
      <c r="T127" s="45">
        <f>'歳出（目的別）'!F15</f>
        <v>439594</v>
      </c>
      <c r="U127" s="45">
        <f>'歳出（目的別）'!G15</f>
        <v>462034</v>
      </c>
      <c r="V127" s="45">
        <f>'歳出（目的別）'!H15</f>
        <v>506537</v>
      </c>
      <c r="W127" s="45">
        <f>'歳出（目的別）'!I15</f>
        <v>857346</v>
      </c>
      <c r="X127" s="45">
        <f>'歳出（目的別）'!J15</f>
        <v>922023</v>
      </c>
      <c r="Y127" s="45">
        <f>'歳出（目的別）'!K15</f>
        <v>933751</v>
      </c>
      <c r="Z127" s="45">
        <f>'歳出（目的別）'!L15</f>
        <v>839948</v>
      </c>
      <c r="AA127" s="45">
        <f>'歳出（目的別）'!M15</f>
        <v>793906</v>
      </c>
      <c r="AB127" s="45">
        <f>'歳出（目的別）'!N15</f>
        <v>807910</v>
      </c>
      <c r="AC127" s="45">
        <f>'歳出（目的別）'!O15</f>
        <v>862234</v>
      </c>
      <c r="AD127" s="45">
        <f>'歳出（目的別）'!P15</f>
        <v>878490</v>
      </c>
      <c r="AE127" s="45">
        <f>'歳出（目的別）'!Q15</f>
        <v>848443</v>
      </c>
      <c r="AF127" s="45">
        <f>'歳出（目的別）'!R15</f>
        <v>861309</v>
      </c>
      <c r="AG127" s="45">
        <f>'歳出（目的別）'!S15</f>
        <v>908483</v>
      </c>
      <c r="AH127" s="45">
        <f>'歳出（目的別）'!T15</f>
        <v>957541</v>
      </c>
      <c r="AI127" s="45">
        <f>'歳出（目的別）'!U15</f>
        <v>965932</v>
      </c>
      <c r="AJ127" s="45">
        <f>'歳出（目的別）'!V15</f>
        <v>951548</v>
      </c>
      <c r="AK127" s="45">
        <f>'歳出（目的別）'!W15</f>
        <v>901707</v>
      </c>
      <c r="AL127" s="45">
        <f>'歳出（目的別）'!X15</f>
        <v>896404</v>
      </c>
      <c r="AM127" s="45">
        <f>'歳出（目的別）'!Y15</f>
        <v>705524</v>
      </c>
      <c r="AN127" s="45">
        <f>'歳出（目的別）'!Z15</f>
        <v>703077</v>
      </c>
      <c r="AO127" s="45">
        <f>'歳出（目的別）'!AA15</f>
        <v>693144</v>
      </c>
      <c r="AP127" s="45">
        <f>'歳出（目的別）'!AB15</f>
        <v>688336</v>
      </c>
      <c r="AQ127" s="45">
        <f>'歳出（目的別）'!AC15</f>
        <v>705157</v>
      </c>
      <c r="AR127" s="45">
        <f>'歳出（目的別）'!AD15</f>
        <v>670970</v>
      </c>
      <c r="AS127" s="45">
        <f>'歳出（目的別）'!AE15</f>
        <v>634393</v>
      </c>
      <c r="AT127" s="45">
        <f>'歳出（目的別）'!AF15</f>
        <v>629904</v>
      </c>
    </row>
    <row r="128" spans="13:46" x14ac:dyDescent="0.2">
      <c r="P128" t="s">
        <v>162</v>
      </c>
      <c r="Q128">
        <f>'歳出（目的別）'!B19</f>
        <v>0</v>
      </c>
      <c r="R128" s="45">
        <f>'歳出（目的別）'!D19</f>
        <v>6416256</v>
      </c>
      <c r="S128" s="45">
        <f>'歳出（目的別）'!E19</f>
        <v>7123799</v>
      </c>
      <c r="T128" s="45">
        <f>'歳出（目的別）'!F19</f>
        <v>8797846</v>
      </c>
      <c r="U128" s="45">
        <f>'歳出（目的別）'!G19</f>
        <v>7154309</v>
      </c>
      <c r="V128" s="45">
        <f>'歳出（目的別）'!H19</f>
        <v>7933595</v>
      </c>
      <c r="W128" s="45">
        <f>'歳出（目的別）'!I19</f>
        <v>12437017</v>
      </c>
      <c r="X128" s="45">
        <f>'歳出（目的別）'!J19</f>
        <v>8160895</v>
      </c>
      <c r="Y128" s="45">
        <f>'歳出（目的別）'!K19</f>
        <v>9595557</v>
      </c>
      <c r="Z128" s="45">
        <f>'歳出（目的別）'!L19</f>
        <v>9905157</v>
      </c>
      <c r="AA128" s="45">
        <f>'歳出（目的別）'!M19</f>
        <v>8349305</v>
      </c>
      <c r="AB128" s="45">
        <f>'歳出（目的別）'!N19</f>
        <v>8778703</v>
      </c>
      <c r="AC128" s="45">
        <f>'歳出（目的別）'!O19</f>
        <v>8741677</v>
      </c>
      <c r="AD128" s="45">
        <f>'歳出（目的別）'!P19</f>
        <v>8650679</v>
      </c>
      <c r="AE128" s="45">
        <f>'歳出（目的別）'!Q19</f>
        <v>8611287</v>
      </c>
      <c r="AF128" s="45">
        <f>'歳出（目的別）'!R19</f>
        <v>8495133</v>
      </c>
      <c r="AG128" s="45">
        <f>'歳出（目的別）'!S19</f>
        <v>9250996</v>
      </c>
      <c r="AH128" s="45">
        <f>'歳出（目的別）'!T19</f>
        <v>9437525</v>
      </c>
      <c r="AI128" s="45">
        <f>'歳出（目的別）'!U19</f>
        <v>8476380</v>
      </c>
      <c r="AJ128" s="45">
        <f>'歳出（目的別）'!V19</f>
        <v>9029245</v>
      </c>
      <c r="AK128" s="45">
        <f>'歳出（目的別）'!W19</f>
        <v>8761096</v>
      </c>
      <c r="AL128" s="45">
        <f>'歳出（目的別）'!X19</f>
        <v>10450345</v>
      </c>
      <c r="AM128" s="45">
        <f>'歳出（目的別）'!Y19</f>
        <v>9368891</v>
      </c>
      <c r="AN128" s="45">
        <f>'歳出（目的別）'!Z19</f>
        <v>10445227</v>
      </c>
      <c r="AO128" s="45">
        <f>'歳出（目的別）'!AA19</f>
        <v>10173729</v>
      </c>
      <c r="AP128" s="45">
        <f>'歳出（目的別）'!AB19</f>
        <v>9639358</v>
      </c>
      <c r="AQ128" s="45">
        <f>'歳出（目的別）'!AC19</f>
        <v>9415291</v>
      </c>
      <c r="AR128" s="45">
        <f>'歳出（目的別）'!AD19</f>
        <v>10481218</v>
      </c>
      <c r="AS128" s="45">
        <f>'歳出（目的別）'!AE19</f>
        <v>10435950</v>
      </c>
      <c r="AT128" s="45">
        <f>'歳出（目的別）'!AF19</f>
        <v>10723701</v>
      </c>
    </row>
    <row r="157" spans="13:46" x14ac:dyDescent="0.2">
      <c r="M157" t="s">
        <v>220</v>
      </c>
    </row>
    <row r="158" spans="13:46" x14ac:dyDescent="0.2">
      <c r="P158">
        <f>'歳出（性質別）'!A3</f>
        <v>0</v>
      </c>
      <c r="Q158" t="str">
        <f>'歳出（性質別）'!B3</f>
        <v>８９（元）</v>
      </c>
      <c r="R158" t="str">
        <f>'歳出（性質別）'!D3</f>
        <v>９１（H3）</v>
      </c>
      <c r="S158" t="str">
        <f>'歳出（性質別）'!E3</f>
        <v>９２（H4）</v>
      </c>
      <c r="T158" t="str">
        <f>'歳出（性質別）'!F3</f>
        <v>９３（H5）</v>
      </c>
      <c r="U158" t="str">
        <f>'歳出（性質別）'!G3</f>
        <v>９４（H6）</v>
      </c>
      <c r="V158" t="str">
        <f>'歳出（性質別）'!H3</f>
        <v>９５（H7）</v>
      </c>
      <c r="W158" t="str">
        <f>'歳出（性質別）'!I3</f>
        <v>９６（H8）</v>
      </c>
      <c r="X158" t="str">
        <f>'歳出（性質別）'!J3</f>
        <v>９７(H9）</v>
      </c>
      <c r="Y158" t="str">
        <f>'歳出（性質別）'!K3</f>
        <v>９８(H10）</v>
      </c>
      <c r="Z158" t="str">
        <f>'歳出（性質別）'!L3</f>
        <v>９９(H11)</v>
      </c>
      <c r="AA158" t="str">
        <f>'歳出（性質別）'!M3</f>
        <v>００(H12)</v>
      </c>
      <c r="AB158" t="str">
        <f>'歳出（性質別）'!N3</f>
        <v>０１(H13)</v>
      </c>
      <c r="AC158" t="str">
        <f>'歳出（性質別）'!O3</f>
        <v>０２(H14)</v>
      </c>
      <c r="AD158" t="str">
        <f>'歳出（性質別）'!P3</f>
        <v>０３(H15)</v>
      </c>
      <c r="AE158" t="str">
        <f>'歳出（性質別）'!Q3</f>
        <v>０４(H16)</v>
      </c>
      <c r="AF158" t="str">
        <f>'歳出（性質別）'!R3</f>
        <v>０５(H17)</v>
      </c>
      <c r="AG158" t="str">
        <f>'歳出（性質別）'!S3</f>
        <v>０６(H18)</v>
      </c>
      <c r="AH158" t="str">
        <f>'歳出（性質別）'!T3</f>
        <v>０７(H19)</v>
      </c>
      <c r="AI158" t="str">
        <f>'歳出（性質別）'!U3</f>
        <v>０８(H20)</v>
      </c>
      <c r="AJ158" t="str">
        <f>'歳出（性質別）'!V3</f>
        <v>０９(H21)</v>
      </c>
      <c r="AK158" t="str">
        <f>'歳出（性質別）'!W3</f>
        <v>１０(H22)</v>
      </c>
      <c r="AL158" t="str">
        <f>'歳出（性質別）'!X3</f>
        <v>１１(H23)</v>
      </c>
      <c r="AM158" t="str">
        <f>'歳出（性質別）'!Y3</f>
        <v>１２(H24)</v>
      </c>
      <c r="AN158" t="str">
        <f>'歳出（性質別）'!Z3</f>
        <v>１３(H25)</v>
      </c>
      <c r="AO158" t="str">
        <f>'歳出（性質別）'!AA3</f>
        <v>１４(H26)</v>
      </c>
      <c r="AP158" t="str">
        <f>'歳出（性質別）'!AB3</f>
        <v>１５(H27)</v>
      </c>
      <c r="AQ158" t="str">
        <f>'歳出（性質別）'!AC3</f>
        <v>１６(H28)</v>
      </c>
      <c r="AR158" t="str">
        <f>'歳出（性質別）'!AD3</f>
        <v>１７(H29)</v>
      </c>
      <c r="AS158" t="str">
        <f>'歳出（性質別）'!AE3</f>
        <v>１８(H30)</v>
      </c>
      <c r="AT158" t="str">
        <f>'歳出（性質別）'!AF3</f>
        <v>１９(R1)</v>
      </c>
    </row>
    <row r="159" spans="13:46" x14ac:dyDescent="0.2">
      <c r="P159" t="s">
        <v>163</v>
      </c>
      <c r="Q159">
        <f>'歳出（性質別）'!B19</f>
        <v>0</v>
      </c>
      <c r="R159" s="45">
        <f>'歳出（性質別）'!D19</f>
        <v>388184</v>
      </c>
      <c r="S159" s="45">
        <f>'歳出（性質別）'!E19</f>
        <v>914806</v>
      </c>
      <c r="T159" s="45">
        <f>'歳出（性質別）'!F19</f>
        <v>2057102</v>
      </c>
      <c r="U159" s="45">
        <f>'歳出（性質別）'!G19</f>
        <v>1019503</v>
      </c>
      <c r="V159" s="45">
        <f>'歳出（性質別）'!H19</f>
        <v>1004031</v>
      </c>
      <c r="W159" s="45">
        <f>'歳出（性質別）'!I19</f>
        <v>2656039</v>
      </c>
      <c r="X159" s="45">
        <f>'歳出（性質別）'!J19</f>
        <v>258991</v>
      </c>
      <c r="Y159" s="45">
        <f>'歳出（性質別）'!K19</f>
        <v>703454</v>
      </c>
      <c r="Z159" s="45">
        <f>'歳出（性質別）'!L19</f>
        <v>230150</v>
      </c>
      <c r="AA159" s="45">
        <f>'歳出（性質別）'!M19</f>
        <v>303763</v>
      </c>
      <c r="AB159" s="45">
        <f>'歳出（性質別）'!N19</f>
        <v>546625</v>
      </c>
      <c r="AC159" s="45">
        <f>'歳出（性質別）'!O19</f>
        <v>681420</v>
      </c>
      <c r="AD159" s="45">
        <f>'歳出（性質別）'!P19</f>
        <v>429578</v>
      </c>
      <c r="AE159" s="45">
        <f>'歳出（性質別）'!Q19</f>
        <v>271340</v>
      </c>
      <c r="AF159" s="45">
        <f>'歳出（性質別）'!R19</f>
        <v>487745</v>
      </c>
      <c r="AG159" s="45">
        <f>'歳出（性質別）'!S19</f>
        <v>821685</v>
      </c>
      <c r="AH159" s="45">
        <f>'歳出（性質別）'!T19</f>
        <v>590287</v>
      </c>
      <c r="AI159" s="45">
        <f>'歳出（性質別）'!U19</f>
        <v>161907</v>
      </c>
      <c r="AJ159" s="45">
        <f>'歳出（性質別）'!V19</f>
        <v>269362</v>
      </c>
      <c r="AK159" s="45">
        <f>'歳出（性質別）'!W19</f>
        <v>125197</v>
      </c>
      <c r="AL159" s="45">
        <f>'歳出（性質別）'!X19</f>
        <v>52440</v>
      </c>
      <c r="AM159" s="45">
        <f>'歳出（性質別）'!Y19</f>
        <v>36115</v>
      </c>
      <c r="AN159" s="45">
        <f>'歳出（性質別）'!Z19</f>
        <v>224519</v>
      </c>
      <c r="AO159" s="45">
        <f>'歳出（性質別）'!AA19</f>
        <v>437458</v>
      </c>
      <c r="AP159" s="45">
        <f>'歳出（性質別）'!AB19</f>
        <v>665087</v>
      </c>
      <c r="AQ159" s="45">
        <f>'歳出（性質別）'!AC19</f>
        <v>236208</v>
      </c>
      <c r="AR159" s="45">
        <f>'歳出（性質別）'!AD19</f>
        <v>1031245</v>
      </c>
      <c r="AS159" s="45">
        <f>'歳出（性質別）'!AE19</f>
        <v>588837</v>
      </c>
      <c r="AT159" s="45">
        <f>'歳出（性質別）'!AF19</f>
        <v>985969</v>
      </c>
    </row>
    <row r="160" spans="13:46" x14ac:dyDescent="0.2">
      <c r="P160" t="s">
        <v>164</v>
      </c>
      <c r="Q160">
        <f>'歳出（性質別）'!B20</f>
        <v>0</v>
      </c>
      <c r="R160" s="45">
        <f>'歳出（性質別）'!D20</f>
        <v>1555069</v>
      </c>
      <c r="S160" s="45">
        <f>'歳出（性質別）'!E20</f>
        <v>1382413</v>
      </c>
      <c r="T160" s="45">
        <f>'歳出（性質別）'!F20</f>
        <v>1743492</v>
      </c>
      <c r="U160" s="45">
        <f>'歳出（性質別）'!G20</f>
        <v>1242201</v>
      </c>
      <c r="V160" s="45">
        <f>'歳出（性質別）'!H20</f>
        <v>1487051</v>
      </c>
      <c r="W160" s="45">
        <f>'歳出（性質別）'!I20</f>
        <v>3067430</v>
      </c>
      <c r="X160" s="45">
        <f>'歳出（性質別）'!J20</f>
        <v>1445872</v>
      </c>
      <c r="Y160" s="45">
        <f>'歳出（性質別）'!K20</f>
        <v>1673761</v>
      </c>
      <c r="Z160" s="45">
        <f>'歳出（性質別）'!L20</f>
        <v>2085878</v>
      </c>
      <c r="AA160" s="45">
        <f>'歳出（性質別）'!M20</f>
        <v>1537582</v>
      </c>
      <c r="AB160" s="45">
        <f>'歳出（性質別）'!N20</f>
        <v>1082624</v>
      </c>
      <c r="AC160" s="45">
        <f>'歳出（性質別）'!O20</f>
        <v>567488</v>
      </c>
      <c r="AD160" s="45">
        <f>'歳出（性質別）'!P20</f>
        <v>1067245</v>
      </c>
      <c r="AE160" s="45">
        <f>'歳出（性質別）'!Q20</f>
        <v>906097</v>
      </c>
      <c r="AF160" s="45">
        <f>'歳出（性質別）'!R20</f>
        <v>596198</v>
      </c>
      <c r="AG160" s="45">
        <f>'歳出（性質別）'!S20</f>
        <v>1144708</v>
      </c>
      <c r="AH160" s="45">
        <f>'歳出（性質別）'!T20</f>
        <v>1089932</v>
      </c>
      <c r="AI160" s="45">
        <f>'歳出（性質別）'!U20</f>
        <v>706983</v>
      </c>
      <c r="AJ160" s="45">
        <f>'歳出（性質別）'!V20</f>
        <v>770378</v>
      </c>
      <c r="AK160" s="45">
        <f>'歳出（性質別）'!W20</f>
        <v>615870</v>
      </c>
      <c r="AL160" s="45">
        <f>'歳出（性質別）'!X20</f>
        <v>402041</v>
      </c>
      <c r="AM160" s="45">
        <f>'歳出（性質別）'!Y20</f>
        <v>452057</v>
      </c>
      <c r="AN160" s="45">
        <f>'歳出（性質別）'!Z20</f>
        <v>979569</v>
      </c>
      <c r="AO160" s="45">
        <f>'歳出（性質別）'!AA20</f>
        <v>1023422</v>
      </c>
      <c r="AP160" s="45">
        <f>'歳出（性質別）'!AB20</f>
        <v>750234</v>
      </c>
      <c r="AQ160" s="45">
        <f>'歳出（性質別）'!AC20</f>
        <v>503041</v>
      </c>
      <c r="AR160" s="45">
        <f>'歳出（性質別）'!AD20</f>
        <v>280909</v>
      </c>
      <c r="AS160" s="45">
        <f>'歳出（性質別）'!AE20</f>
        <v>561754</v>
      </c>
      <c r="AT160" s="45">
        <f>'歳出（性質別）'!AF20</f>
        <v>630655</v>
      </c>
    </row>
    <row r="196" spans="13:46" x14ac:dyDescent="0.2">
      <c r="M196" t="s">
        <v>220</v>
      </c>
    </row>
    <row r="198" spans="13:46" x14ac:dyDescent="0.2">
      <c r="Q198" t="str">
        <f>財政指標!C3</f>
        <v>８９（元）</v>
      </c>
      <c r="R198" t="str">
        <f>財政指標!E3</f>
        <v>９１（H3）</v>
      </c>
      <c r="S198" t="str">
        <f>財政指標!F3</f>
        <v>９２（H4）</v>
      </c>
      <c r="T198" t="str">
        <f>財政指標!G3</f>
        <v>９３（H5）</v>
      </c>
      <c r="U198" t="str">
        <f>財政指標!H3</f>
        <v>９４（H6）</v>
      </c>
      <c r="V198" t="str">
        <f>財政指標!I3</f>
        <v>９５（H7）</v>
      </c>
      <c r="W198" t="str">
        <f>財政指標!J3</f>
        <v>９６（H8）</v>
      </c>
      <c r="X198" t="str">
        <f>財政指標!K3</f>
        <v>９７（H9）</v>
      </c>
      <c r="Y198" t="str">
        <f>財政指標!L3</f>
        <v>９８(H10)</v>
      </c>
      <c r="Z198" t="str">
        <f>財政指標!M3</f>
        <v>９９(H11)</v>
      </c>
      <c r="AA198" t="str">
        <f>財政指標!N3</f>
        <v>００(H12)</v>
      </c>
      <c r="AB198" t="str">
        <f>財政指標!O3</f>
        <v>０１(H13)</v>
      </c>
      <c r="AC198" t="str">
        <f>財政指標!P3</f>
        <v>０２(H14)</v>
      </c>
      <c r="AD198" t="str">
        <f>財政指標!Q3</f>
        <v>０３(H15)</v>
      </c>
      <c r="AE198" t="str">
        <f>財政指標!R3</f>
        <v>０４(H16)</v>
      </c>
      <c r="AF198" t="str">
        <f>財政指標!S3</f>
        <v>０５(H17)</v>
      </c>
      <c r="AG198" t="str">
        <f>財政指標!T3</f>
        <v>０６(H18)</v>
      </c>
      <c r="AH198" t="str">
        <f>財政指標!U3</f>
        <v>０７(H19)</v>
      </c>
      <c r="AI198" t="str">
        <f>財政指標!V3</f>
        <v>０８(H20)</v>
      </c>
      <c r="AJ198" t="str">
        <f>財政指標!W3</f>
        <v>０９(H21)</v>
      </c>
      <c r="AK198" t="str">
        <f>財政指標!X3</f>
        <v>１０(H22)</v>
      </c>
      <c r="AL198" t="str">
        <f>財政指標!Y3</f>
        <v>１１(H23)</v>
      </c>
      <c r="AM198" t="str">
        <f>財政指標!Z3</f>
        <v>１２(H24)</v>
      </c>
      <c r="AN198" t="str">
        <f>財政指標!AA3</f>
        <v>１３(H25)</v>
      </c>
      <c r="AO198" t="str">
        <f>財政指標!AB3</f>
        <v>１４(H26)</v>
      </c>
      <c r="AP198" t="str">
        <f>財政指標!AC3</f>
        <v>１５(H27)</v>
      </c>
      <c r="AQ198" t="str">
        <f>財政指標!AD3</f>
        <v>１６(H28)</v>
      </c>
      <c r="AR198" t="str">
        <f>財政指標!AE3</f>
        <v>１７(H298)</v>
      </c>
      <c r="AS198" t="str">
        <f>財政指標!AF3</f>
        <v>１８(H30)</v>
      </c>
      <c r="AT198" t="str">
        <f>財政指標!AG3</f>
        <v>１９(R1)</v>
      </c>
    </row>
    <row r="199" spans="13:46" x14ac:dyDescent="0.2">
      <c r="P199" t="s">
        <v>145</v>
      </c>
      <c r="Q199">
        <f>財政指標!C6</f>
        <v>0</v>
      </c>
      <c r="R199" s="45">
        <f>財政指標!E6</f>
        <v>6416256</v>
      </c>
      <c r="S199" s="45">
        <f>財政指標!F6</f>
        <v>7123799</v>
      </c>
      <c r="T199" s="45">
        <f>財政指標!G6</f>
        <v>8797846</v>
      </c>
      <c r="U199" s="45">
        <f>財政指標!H6</f>
        <v>7154309</v>
      </c>
      <c r="V199" s="45">
        <f>財政指標!I6</f>
        <v>7933595</v>
      </c>
      <c r="W199" s="45">
        <f>財政指標!J6</f>
        <v>12437017</v>
      </c>
      <c r="X199" s="45">
        <f>財政指標!K6</f>
        <v>8160895</v>
      </c>
      <c r="Y199" s="45">
        <f>財政指標!L6</f>
        <v>9595557</v>
      </c>
      <c r="Z199" s="45">
        <f>財政指標!M6</f>
        <v>9905157</v>
      </c>
      <c r="AA199" s="45">
        <f>財政指標!N6</f>
        <v>8349305</v>
      </c>
      <c r="AB199" s="45">
        <f>財政指標!O6</f>
        <v>8778703</v>
      </c>
      <c r="AC199" s="45">
        <f>財政指標!P6</f>
        <v>8741677</v>
      </c>
      <c r="AD199" s="45">
        <f>財政指標!Q6</f>
        <v>8650679</v>
      </c>
      <c r="AE199" s="45">
        <f>財政指標!R6</f>
        <v>8611287</v>
      </c>
      <c r="AF199" s="45">
        <f>財政指標!S6</f>
        <v>8495133</v>
      </c>
      <c r="AG199" s="45">
        <f>財政指標!T6</f>
        <v>9250996</v>
      </c>
      <c r="AH199" s="45">
        <f>財政指標!U6</f>
        <v>9437525</v>
      </c>
      <c r="AI199" s="45">
        <f>財政指標!V6</f>
        <v>8476380</v>
      </c>
      <c r="AJ199" s="45">
        <f>財政指標!W6</f>
        <v>9029245</v>
      </c>
      <c r="AK199" s="45">
        <f>財政指標!X6</f>
        <v>8761096</v>
      </c>
      <c r="AL199" s="45">
        <f>財政指標!Y6</f>
        <v>10450345</v>
      </c>
      <c r="AM199" s="45">
        <f>財政指標!Z6</f>
        <v>9368891</v>
      </c>
      <c r="AN199" s="45">
        <f>財政指標!AA6</f>
        <v>10445227</v>
      </c>
      <c r="AO199" s="45">
        <f>財政指標!AB6</f>
        <v>10173729</v>
      </c>
      <c r="AP199" s="45">
        <f>財政指標!AC6</f>
        <v>9639358</v>
      </c>
      <c r="AQ199" s="45">
        <f>財政指標!AD6</f>
        <v>9415291</v>
      </c>
      <c r="AR199" s="45">
        <f>財政指標!AE6</f>
        <v>10481218</v>
      </c>
      <c r="AS199" s="45">
        <f>財政指標!AF6</f>
        <v>10435950</v>
      </c>
      <c r="AT199" s="45">
        <f>財政指標!AG6</f>
        <v>10723701</v>
      </c>
    </row>
    <row r="200" spans="13:46" x14ac:dyDescent="0.2">
      <c r="P200" t="s">
        <v>146</v>
      </c>
      <c r="Q200">
        <f>財政指標!B31</f>
        <v>0</v>
      </c>
      <c r="R200" s="45">
        <f>財政指標!E31</f>
        <v>3027623</v>
      </c>
      <c r="S200" s="45">
        <f>財政指標!F31</f>
        <v>3209402</v>
      </c>
      <c r="T200" s="45">
        <f>財政指標!G31</f>
        <v>3718311</v>
      </c>
      <c r="U200" s="45">
        <f>財政指標!H31</f>
        <v>4081419</v>
      </c>
      <c r="V200" s="45">
        <f>財政指標!I31</f>
        <v>4704369</v>
      </c>
      <c r="W200" s="45">
        <f>財政指標!J31</f>
        <v>7384139</v>
      </c>
      <c r="X200" s="45">
        <f>財政指標!K31</f>
        <v>7283944</v>
      </c>
      <c r="Y200" s="45">
        <f>財政指標!L31</f>
        <v>7700518</v>
      </c>
      <c r="Z200" s="45">
        <f>財政指標!M31</f>
        <v>7862184</v>
      </c>
      <c r="AA200" s="45">
        <f>財政指標!N31</f>
        <v>7936571</v>
      </c>
      <c r="AB200" s="45">
        <f>財政指標!O31</f>
        <v>8194746</v>
      </c>
      <c r="AC200" s="45">
        <f>財政指標!P31</f>
        <v>8340410</v>
      </c>
      <c r="AD200" s="45">
        <f>財政指標!Q31</f>
        <v>8655926</v>
      </c>
      <c r="AE200" s="45">
        <f>財政指標!R31</f>
        <v>8596686</v>
      </c>
      <c r="AF200" s="45">
        <f>財政指標!S31</f>
        <v>8548692</v>
      </c>
      <c r="AG200" s="45">
        <f>財政指標!T31</f>
        <v>8530464</v>
      </c>
      <c r="AH200" s="45">
        <f>財政指標!U31</f>
        <v>7952126</v>
      </c>
      <c r="AI200" s="45">
        <f>財政指標!V31</f>
        <v>7420823</v>
      </c>
      <c r="AJ200" s="45">
        <f>財政指標!W31</f>
        <v>6918401</v>
      </c>
      <c r="AK200" s="45">
        <f>財政指標!X31</f>
        <v>6432720</v>
      </c>
      <c r="AL200" s="45">
        <f>財政指標!Y31</f>
        <v>6415491</v>
      </c>
      <c r="AM200" s="45">
        <f>財政指標!Z31</f>
        <v>6475877</v>
      </c>
      <c r="AN200" s="45">
        <f>財政指標!AA31</f>
        <v>6707233</v>
      </c>
      <c r="AO200" s="45">
        <f>財政指標!AB31</f>
        <v>6662460</v>
      </c>
      <c r="AP200" s="45">
        <f>財政指標!AC31</f>
        <v>6703034</v>
      </c>
      <c r="AQ200" s="45">
        <f>財政指標!AD31</f>
        <v>6640406</v>
      </c>
      <c r="AR200" s="45">
        <f>財政指標!AE31</f>
        <v>7094604</v>
      </c>
      <c r="AS200" s="45">
        <f>財政指標!AF31</f>
        <v>7141331</v>
      </c>
      <c r="AT200" s="45">
        <f>財政指標!AG31</f>
        <v>7395850</v>
      </c>
    </row>
    <row r="201" spans="13:46" x14ac:dyDescent="0.2">
      <c r="P201" s="45" t="str">
        <f>財政指標!B32</f>
        <v>うち臨時財政対策債</v>
      </c>
      <c r="Q201" s="45">
        <f>財政指標!D32</f>
        <v>0</v>
      </c>
      <c r="R201" s="45">
        <f>財政指標!E32</f>
        <v>0</v>
      </c>
      <c r="S201" s="45">
        <f>財政指標!F32</f>
        <v>0</v>
      </c>
      <c r="T201" s="45">
        <f>財政指標!G32</f>
        <v>0</v>
      </c>
      <c r="U201" s="45">
        <f>財政指標!H32</f>
        <v>0</v>
      </c>
      <c r="V201" s="45">
        <f>財政指標!I32</f>
        <v>0</v>
      </c>
      <c r="W201" s="45">
        <f>財政指標!J32</f>
        <v>0</v>
      </c>
      <c r="X201" s="45">
        <f>財政指標!K32</f>
        <v>0</v>
      </c>
      <c r="Y201" s="45">
        <f>財政指標!L32</f>
        <v>0</v>
      </c>
      <c r="Z201" s="45">
        <f>財政指標!M32</f>
        <v>0</v>
      </c>
      <c r="AA201" s="45">
        <f>財政指標!N32</f>
        <v>0</v>
      </c>
      <c r="AB201" s="45">
        <f>財政指標!O32</f>
        <v>150500</v>
      </c>
      <c r="AC201" s="45">
        <f>財政指標!P32</f>
        <v>448500</v>
      </c>
      <c r="AD201" s="45">
        <f>財政指標!Q32</f>
        <v>1038500</v>
      </c>
      <c r="AE201" s="45">
        <f>財政指標!R32</f>
        <v>1418500</v>
      </c>
      <c r="AF201" s="45">
        <f>財政指標!S32</f>
        <v>1750600</v>
      </c>
      <c r="AG201" s="45">
        <f>財政指標!T32</f>
        <v>1878673</v>
      </c>
      <c r="AH201" s="45">
        <f>財政指標!U32</f>
        <v>1809144</v>
      </c>
      <c r="AI201" s="45">
        <f>財政指標!V32</f>
        <v>1980273</v>
      </c>
      <c r="AJ201" s="45">
        <f>財政指標!W32</f>
        <v>2141826</v>
      </c>
      <c r="AK201" s="45">
        <f>財政指標!X32</f>
        <v>2333846</v>
      </c>
      <c r="AL201" s="45">
        <f>財政指標!Y32</f>
        <v>2955102</v>
      </c>
      <c r="AM201" s="45">
        <f>財政指標!Z32</f>
        <v>3474208</v>
      </c>
      <c r="AN201" s="45">
        <f>財政指標!AA32</f>
        <v>3926938</v>
      </c>
      <c r="AO201" s="45">
        <f>財政指標!AB32</f>
        <v>4249746</v>
      </c>
      <c r="AP201" s="45">
        <f>財政指標!AC32</f>
        <v>4481885</v>
      </c>
      <c r="AQ201" s="45">
        <f>財政指標!AD32</f>
        <v>4637056</v>
      </c>
      <c r="AR201" s="45">
        <f>財政指標!AE32</f>
        <v>4778742</v>
      </c>
      <c r="AS201" s="45">
        <f>財政指標!AF32</f>
        <v>4917082</v>
      </c>
      <c r="AT201" s="45">
        <f>財政指標!AG32</f>
        <v>4991875</v>
      </c>
    </row>
  </sheetData>
  <phoneticPr fontId="2"/>
  <pageMargins left="0.78740157480314965" right="0.78740157480314965" top="0.78740157480314965" bottom="0.72" header="0" footer="0.51181102362204722"/>
  <pageSetup paperSize="9" firstPageNumber="10" orientation="landscape" useFirstPageNumber="1" horizontalDpi="4294967292" r:id="rId1"/>
  <headerFooter alignWithMargins="0"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財政指標!Print_Area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2011-08-29T06:04:48Z</cp:lastPrinted>
  <dcterms:created xsi:type="dcterms:W3CDTF">2002-01-04T12:12:41Z</dcterms:created>
  <dcterms:modified xsi:type="dcterms:W3CDTF">2021-07-27T15:01:28Z</dcterms:modified>
</cp:coreProperties>
</file>