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updateLinks="never"/>
  <mc:AlternateContent xmlns:mc="http://schemas.openxmlformats.org/markup-compatibility/2006">
    <mc:Choice Requires="x15">
      <x15ac:absPath xmlns:x15ac="http://schemas.microsoft.com/office/spreadsheetml/2010/11/ac" url="D:\Onedrive(jichiken)\OneDrive\ドキュメント\県財政\市町村（91～16）\"/>
    </mc:Choice>
  </mc:AlternateContent>
  <xr:revisionPtr revIDLastSave="1" documentId="10_ncr:8100000_{844B1628-705A-4E26-B3CD-015FA9334B53}" xr6:coauthVersionLast="45" xr6:coauthVersionMax="45" xr10:uidLastSave="{FEE9DA31-8738-41FB-9D6D-401CB7519414}"/>
  <bookViews>
    <workbookView xWindow="-108" yWindow="-108" windowWidth="23256" windowHeight="12576" tabRatio="601" firstSheet="12" activeTab="20" xr2:uid="{00000000-000D-0000-FFFF-FFFF00000000}"/>
  </bookViews>
  <sheets>
    <sheet name="財政指標" sheetId="4" r:id="rId1"/>
    <sheet name="旧南河内町" sheetId="13" state="hidden" r:id="rId2"/>
    <sheet name="旧石橋町" sheetId="14" state="hidden" r:id="rId3"/>
    <sheet name="旧国分寺町" sheetId="15" state="hidden" r:id="rId4"/>
    <sheet name="歳入" sheetId="1" r:id="rId5"/>
    <sheet name="歳入・旧南河内町" sheetId="16" state="hidden" r:id="rId6"/>
    <sheet name="歳入・旧石橋町" sheetId="17" state="hidden" r:id="rId7"/>
    <sheet name="歳入・旧国分寺町" sheetId="18" state="hidden" r:id="rId8"/>
    <sheet name="税" sheetId="2" r:id="rId9"/>
    <sheet name="税・旧南河内町" sheetId="10" state="hidden" r:id="rId10"/>
    <sheet name="税・旧石橋町" sheetId="11" state="hidden" r:id="rId11"/>
    <sheet name="税・旧国分寺町" sheetId="12" state="hidden" r:id="rId12"/>
    <sheet name="歳出（性質別）" sheetId="5" r:id="rId13"/>
    <sheet name="性質・旧南河内町" sheetId="19" state="hidden" r:id="rId14"/>
    <sheet name="性質・旧石橋町" sheetId="20" state="hidden" r:id="rId15"/>
    <sheet name="性質・旧国分寺町" sheetId="21" state="hidden" r:id="rId16"/>
    <sheet name="歳出（目的別）" sheetId="3" r:id="rId17"/>
    <sheet name="目的・旧南河内町" sheetId="22" state="hidden" r:id="rId18"/>
    <sheet name="目的・旧石橋町" sheetId="23" state="hidden" r:id="rId19"/>
    <sheet name="目的・旧国分寺町" sheetId="24" state="hidden" r:id="rId20"/>
    <sheet name="グラフ" sheetId="9" r:id="rId21"/>
  </sheets>
  <externalReferences>
    <externalReference r:id="rId22"/>
    <externalReference r:id="rId23"/>
    <externalReference r:id="rId24"/>
  </externalReferences>
  <definedNames>
    <definedName name="_xlnm.Print_Area" localSheetId="20">グラフ!$A$1:$N$228</definedName>
    <definedName name="_xlnm.Print_Area" localSheetId="0">財政指標!$A$1:$AE$39</definedName>
    <definedName name="_xlnm.Print_Titles" localSheetId="12">'歳出（性質別）'!$A:$A</definedName>
    <definedName name="_xlnm.Print_Titles" localSheetId="16">'歳出（目的別）'!$A:$A</definedName>
    <definedName name="_xlnm.Print_Titles" localSheetId="4">歳入!$A:$A</definedName>
    <definedName name="_xlnm.Print_Titles" localSheetId="0">財政指標!$A:$B</definedName>
    <definedName name="_xlnm.Print_Titles" localSheetId="8">税!$A:$A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196" i="9" l="1"/>
  <c r="AQ195" i="9"/>
  <c r="AQ194" i="9"/>
  <c r="AQ193" i="9"/>
  <c r="AQ156" i="9"/>
  <c r="AQ155" i="9"/>
  <c r="AQ154" i="9"/>
  <c r="AQ125" i="9"/>
  <c r="AQ124" i="9"/>
  <c r="AQ123" i="9"/>
  <c r="AQ122" i="9"/>
  <c r="AQ121" i="9"/>
  <c r="AQ120" i="9"/>
  <c r="AQ119" i="9"/>
  <c r="AQ118" i="9"/>
  <c r="AQ117" i="9"/>
  <c r="AQ116" i="9"/>
  <c r="AQ87" i="9"/>
  <c r="AQ86" i="9"/>
  <c r="AQ85" i="9"/>
  <c r="AQ84" i="9"/>
  <c r="AQ83" i="9"/>
  <c r="AQ82" i="9"/>
  <c r="AQ81" i="9"/>
  <c r="AQ80" i="9"/>
  <c r="AQ79" i="9"/>
  <c r="AQ45" i="9"/>
  <c r="AQ44" i="9"/>
  <c r="AQ43" i="9"/>
  <c r="AQ42" i="9"/>
  <c r="AQ41" i="9"/>
  <c r="AQ7" i="9"/>
  <c r="AQ6" i="9"/>
  <c r="AQ5" i="9"/>
  <c r="AQ4" i="9"/>
  <c r="AQ3" i="9"/>
  <c r="AQ2" i="9"/>
  <c r="AQ1" i="9"/>
  <c r="AD30" i="3"/>
  <c r="AD19" i="3"/>
  <c r="AD42" i="3" s="1"/>
  <c r="AD30" i="5"/>
  <c r="AD25" i="5"/>
  <c r="AD24" i="5"/>
  <c r="AD23" i="5"/>
  <c r="AD51" i="5" s="1"/>
  <c r="AD30" i="2"/>
  <c r="AD17" i="2"/>
  <c r="AD4" i="2"/>
  <c r="AD38" i="1"/>
  <c r="AD37" i="1"/>
  <c r="AD36" i="1"/>
  <c r="AD35" i="1"/>
  <c r="AD34" i="1"/>
  <c r="AD33" i="1"/>
  <c r="AD66" i="1" s="1"/>
  <c r="AE33" i="4"/>
  <c r="AE27" i="4"/>
  <c r="AE15" i="4"/>
  <c r="AD37" i="3" l="1"/>
  <c r="AD43" i="3"/>
  <c r="AD38" i="3"/>
  <c r="AD44" i="3"/>
  <c r="AD33" i="3"/>
  <c r="AD39" i="3"/>
  <c r="AD45" i="3"/>
  <c r="AD34" i="3"/>
  <c r="AD40" i="3"/>
  <c r="AD46" i="3"/>
  <c r="AD35" i="3"/>
  <c r="AD41" i="3"/>
  <c r="AD47" i="3"/>
  <c r="AD36" i="3"/>
  <c r="AD34" i="5"/>
  <c r="AD35" i="5"/>
  <c r="AD41" i="5"/>
  <c r="AD47" i="5"/>
  <c r="AD36" i="5"/>
  <c r="AD42" i="5"/>
  <c r="AD48" i="5"/>
  <c r="AD37" i="5"/>
  <c r="AD43" i="5"/>
  <c r="AD49" i="5"/>
  <c r="AD40" i="5"/>
  <c r="AD46" i="5"/>
  <c r="AD38" i="5"/>
  <c r="AD44" i="5"/>
  <c r="AD50" i="5"/>
  <c r="AD33" i="5"/>
  <c r="AD39" i="5"/>
  <c r="AD45" i="5"/>
  <c r="AD22" i="2"/>
  <c r="AD52" i="1"/>
  <c r="AD55" i="1"/>
  <c r="AD58" i="1"/>
  <c r="AD43" i="1"/>
  <c r="AD61" i="1"/>
  <c r="AD46" i="1"/>
  <c r="AD64" i="1"/>
  <c r="AD72" i="1"/>
  <c r="AD49" i="1"/>
  <c r="AD67" i="1"/>
  <c r="AD73" i="1"/>
  <c r="AD44" i="1"/>
  <c r="AD50" i="1"/>
  <c r="AD56" i="1"/>
  <c r="AD62" i="1"/>
  <c r="AD68" i="1"/>
  <c r="AD74" i="1"/>
  <c r="AD45" i="1"/>
  <c r="AD51" i="1"/>
  <c r="AD57" i="1"/>
  <c r="AD63" i="1"/>
  <c r="AD69" i="1"/>
  <c r="AD41" i="1"/>
  <c r="AD47" i="1"/>
  <c r="AD53" i="1"/>
  <c r="AD59" i="1"/>
  <c r="AD65" i="1"/>
  <c r="AD71" i="1"/>
  <c r="AD42" i="1"/>
  <c r="AD48" i="1"/>
  <c r="AD54" i="1"/>
  <c r="AD60" i="1"/>
  <c r="M191" i="9"/>
  <c r="M153" i="9"/>
  <c r="M115" i="9"/>
  <c r="AP196" i="9"/>
  <c r="AO196" i="9"/>
  <c r="AN196" i="9"/>
  <c r="AM196" i="9"/>
  <c r="AL196" i="9"/>
  <c r="AK196" i="9"/>
  <c r="AJ196" i="9"/>
  <c r="AI196" i="9"/>
  <c r="AH196" i="9"/>
  <c r="AG196" i="9"/>
  <c r="AF196" i="9"/>
  <c r="AE196" i="9"/>
  <c r="P196" i="9"/>
  <c r="AP195" i="9"/>
  <c r="AP194" i="9"/>
  <c r="AP193" i="9"/>
  <c r="AP156" i="9"/>
  <c r="AP155" i="9"/>
  <c r="AP154" i="9"/>
  <c r="AP124" i="9"/>
  <c r="AP123" i="9"/>
  <c r="AP122" i="9"/>
  <c r="AP121" i="9"/>
  <c r="AP120" i="9"/>
  <c r="AP119" i="9"/>
  <c r="AP118" i="9"/>
  <c r="AP117" i="9"/>
  <c r="AP116" i="9"/>
  <c r="AP86" i="9"/>
  <c r="AP85" i="9"/>
  <c r="AP84" i="9"/>
  <c r="AP83" i="9"/>
  <c r="AP82" i="9"/>
  <c r="AP81" i="9"/>
  <c r="AP80" i="9"/>
  <c r="AP79" i="9"/>
  <c r="AP44" i="9"/>
  <c r="AP43" i="9"/>
  <c r="AP41" i="9"/>
  <c r="AP6" i="9"/>
  <c r="AP5" i="9"/>
  <c r="AP4" i="9"/>
  <c r="AP3" i="9"/>
  <c r="AP2" i="9"/>
  <c r="AP1" i="9"/>
  <c r="AD48" i="3" l="1"/>
  <c r="AD53" i="5"/>
  <c r="AD52" i="5"/>
  <c r="AD54" i="5"/>
  <c r="AD40" i="2"/>
  <c r="AD34" i="2"/>
  <c r="AD45" i="2"/>
  <c r="AD39" i="2"/>
  <c r="AD50" i="2"/>
  <c r="AD44" i="2"/>
  <c r="AD38" i="2"/>
  <c r="AD49" i="2"/>
  <c r="AD43" i="2"/>
  <c r="AD37" i="2"/>
  <c r="AD48" i="2"/>
  <c r="AD42" i="2"/>
  <c r="AD36" i="2"/>
  <c r="AD47" i="2"/>
  <c r="AD41" i="2"/>
  <c r="AD35" i="2"/>
  <c r="AD46" i="2"/>
  <c r="AD33" i="2"/>
  <c r="AD70" i="1"/>
  <c r="AC30" i="3"/>
  <c r="AC19" i="3"/>
  <c r="AC25" i="5"/>
  <c r="AC24" i="5"/>
  <c r="AC23" i="5"/>
  <c r="AC17" i="2"/>
  <c r="AC4" i="2"/>
  <c r="AP42" i="9" s="1"/>
  <c r="AC33" i="1"/>
  <c r="AC37" i="1"/>
  <c r="AC36" i="1"/>
  <c r="AC35" i="1"/>
  <c r="AC34" i="1"/>
  <c r="AD33" i="4"/>
  <c r="AD27" i="4"/>
  <c r="AD15" i="4"/>
  <c r="AO195" i="9"/>
  <c r="AN195" i="9"/>
  <c r="AO194" i="9"/>
  <c r="AN194" i="9"/>
  <c r="AO193" i="9"/>
  <c r="AN193" i="9"/>
  <c r="AO156" i="9"/>
  <c r="AN156" i="9"/>
  <c r="AO155" i="9"/>
  <c r="AN155" i="9"/>
  <c r="AO154" i="9"/>
  <c r="AN154" i="9"/>
  <c r="AO124" i="9"/>
  <c r="AN124" i="9"/>
  <c r="AO123" i="9"/>
  <c r="AN123" i="9"/>
  <c r="AO122" i="9"/>
  <c r="AN122" i="9"/>
  <c r="AO121" i="9"/>
  <c r="AN121" i="9"/>
  <c r="AO120" i="9"/>
  <c r="AN120" i="9"/>
  <c r="AO119" i="9"/>
  <c r="AN119" i="9"/>
  <c r="AO118" i="9"/>
  <c r="AN118" i="9"/>
  <c r="AO117" i="9"/>
  <c r="AN117" i="9"/>
  <c r="AO116" i="9"/>
  <c r="AN116" i="9"/>
  <c r="AO86" i="9"/>
  <c r="AN86" i="9"/>
  <c r="AO85" i="9"/>
  <c r="AN85" i="9"/>
  <c r="AO84" i="9"/>
  <c r="AN84" i="9"/>
  <c r="AO83" i="9"/>
  <c r="AN83" i="9"/>
  <c r="AO82" i="9"/>
  <c r="AN82" i="9"/>
  <c r="AO81" i="9"/>
  <c r="AN81" i="9"/>
  <c r="AO80" i="9"/>
  <c r="AN80" i="9"/>
  <c r="AO79" i="9"/>
  <c r="AN79" i="9"/>
  <c r="AO44" i="9"/>
  <c r="AN44" i="9"/>
  <c r="AO43" i="9"/>
  <c r="AN43" i="9"/>
  <c r="AO41" i="9"/>
  <c r="AN41" i="9"/>
  <c r="AO6" i="9"/>
  <c r="AN6" i="9"/>
  <c r="AO5" i="9"/>
  <c r="AN5" i="9"/>
  <c r="AO4" i="9"/>
  <c r="AN4" i="9"/>
  <c r="AO3" i="9"/>
  <c r="AN3" i="9"/>
  <c r="AO2" i="9"/>
  <c r="AN2" i="9"/>
  <c r="AO1" i="9"/>
  <c r="AN1" i="9"/>
  <c r="AB4" i="2"/>
  <c r="AO42" i="9" s="1"/>
  <c r="AA4" i="2"/>
  <c r="AN42" i="9" s="1"/>
  <c r="Z4" i="2"/>
  <c r="AC15" i="4"/>
  <c r="AB30" i="3"/>
  <c r="AB19" i="3"/>
  <c r="AB47" i="3" s="1"/>
  <c r="AA19" i="3"/>
  <c r="AA47" i="3" s="1"/>
  <c r="AB25" i="5"/>
  <c r="AA25" i="5"/>
  <c r="AB24" i="5"/>
  <c r="AA24" i="5"/>
  <c r="AB23" i="5"/>
  <c r="AB51" i="5" s="1"/>
  <c r="AA23" i="5"/>
  <c r="AA51" i="5" s="1"/>
  <c r="AB17" i="2"/>
  <c r="AA17" i="2"/>
  <c r="AB37" i="1"/>
  <c r="AA37" i="1"/>
  <c r="AB36" i="1"/>
  <c r="AA36" i="1"/>
  <c r="AB35" i="1"/>
  <c r="AA35" i="1"/>
  <c r="AB34" i="1"/>
  <c r="AA34" i="1"/>
  <c r="AB33" i="1"/>
  <c r="AB69" i="1" s="1"/>
  <c r="AA33" i="1"/>
  <c r="AA69" i="1" s="1"/>
  <c r="AC33" i="4"/>
  <c r="AB33" i="4"/>
  <c r="AC27" i="4"/>
  <c r="AB27" i="4"/>
  <c r="AB15" i="4"/>
  <c r="AM195" i="9"/>
  <c r="AM194" i="9"/>
  <c r="AM193" i="9"/>
  <c r="AM156" i="9"/>
  <c r="AM155" i="9"/>
  <c r="AM154" i="9"/>
  <c r="AM124" i="9"/>
  <c r="AM123" i="9"/>
  <c r="AM122" i="9"/>
  <c r="AM121" i="9"/>
  <c r="AM120" i="9"/>
  <c r="AM119" i="9"/>
  <c r="AM118" i="9"/>
  <c r="AM117" i="9"/>
  <c r="AM116" i="9"/>
  <c r="AM86" i="9"/>
  <c r="AM85" i="9"/>
  <c r="AM84" i="9"/>
  <c r="AM83" i="9"/>
  <c r="AM82" i="9"/>
  <c r="AM81" i="9"/>
  <c r="AM80" i="9"/>
  <c r="AM79" i="9"/>
  <c r="AM44" i="9"/>
  <c r="AM43" i="9"/>
  <c r="AM42" i="9"/>
  <c r="AM41" i="9"/>
  <c r="AM6" i="9"/>
  <c r="AM5" i="9"/>
  <c r="AM4" i="9"/>
  <c r="AM3" i="9"/>
  <c r="AM2" i="9"/>
  <c r="AM1" i="9"/>
  <c r="AL195" i="9"/>
  <c r="AL194" i="9"/>
  <c r="AL193" i="9"/>
  <c r="AL156" i="9"/>
  <c r="AL155" i="9"/>
  <c r="AL154" i="9"/>
  <c r="AL124" i="9"/>
  <c r="AL123" i="9"/>
  <c r="AL122" i="9"/>
  <c r="AL121" i="9"/>
  <c r="AL120" i="9"/>
  <c r="AL119" i="9"/>
  <c r="AL118" i="9"/>
  <c r="AL117" i="9"/>
  <c r="AL116" i="9"/>
  <c r="AL86" i="9"/>
  <c r="AL85" i="9"/>
  <c r="AL84" i="9"/>
  <c r="AL83" i="9"/>
  <c r="AL82" i="9"/>
  <c r="AL81" i="9"/>
  <c r="AL80" i="9"/>
  <c r="AL79" i="9"/>
  <c r="AL44" i="9"/>
  <c r="AL43" i="9"/>
  <c r="AL42" i="9"/>
  <c r="AL41" i="9"/>
  <c r="AL6" i="9"/>
  <c r="AL5" i="9"/>
  <c r="AL4" i="9"/>
  <c r="AL3" i="9"/>
  <c r="AL2" i="9"/>
  <c r="AL1" i="9"/>
  <c r="Z19" i="3"/>
  <c r="AM125" i="9" s="1"/>
  <c r="Y19" i="3"/>
  <c r="AL125" i="9" s="1"/>
  <c r="Z25" i="5"/>
  <c r="Y25" i="5"/>
  <c r="Z24" i="5"/>
  <c r="Y24" i="5"/>
  <c r="Z23" i="5"/>
  <c r="AM87" i="9" s="1"/>
  <c r="Y23" i="5"/>
  <c r="AL87" i="9" s="1"/>
  <c r="Z17" i="2"/>
  <c r="Y17" i="2"/>
  <c r="Z37" i="1"/>
  <c r="Y37" i="1"/>
  <c r="Z36" i="1"/>
  <c r="Y36" i="1"/>
  <c r="Z35" i="1"/>
  <c r="Y35" i="1"/>
  <c r="Z34" i="1"/>
  <c r="Y34" i="1"/>
  <c r="Z33" i="1"/>
  <c r="Z69" i="1" s="1"/>
  <c r="Y33" i="1"/>
  <c r="AL7" i="9" s="1"/>
  <c r="AA33" i="4"/>
  <c r="Z33" i="4"/>
  <c r="AA27" i="4"/>
  <c r="Z27" i="4"/>
  <c r="AA15" i="4"/>
  <c r="Z15" i="4"/>
  <c r="AK195" i="9"/>
  <c r="AJ195" i="9"/>
  <c r="AK194" i="9"/>
  <c r="AJ194" i="9"/>
  <c r="AK193" i="9"/>
  <c r="AJ193" i="9"/>
  <c r="AK156" i="9"/>
  <c r="AJ156" i="9"/>
  <c r="AK155" i="9"/>
  <c r="AJ155" i="9"/>
  <c r="AK154" i="9"/>
  <c r="AJ154" i="9"/>
  <c r="AK124" i="9"/>
  <c r="AJ124" i="9"/>
  <c r="AK123" i="9"/>
  <c r="AJ123" i="9"/>
  <c r="AK122" i="9"/>
  <c r="AJ122" i="9"/>
  <c r="AK121" i="9"/>
  <c r="AJ121" i="9"/>
  <c r="AK120" i="9"/>
  <c r="AJ120" i="9"/>
  <c r="AK119" i="9"/>
  <c r="AJ119" i="9"/>
  <c r="AK118" i="9"/>
  <c r="AJ118" i="9"/>
  <c r="AK117" i="9"/>
  <c r="AJ117" i="9"/>
  <c r="AK116" i="9"/>
  <c r="AJ116" i="9"/>
  <c r="AK86" i="9"/>
  <c r="AJ86" i="9"/>
  <c r="AK85" i="9"/>
  <c r="AJ85" i="9"/>
  <c r="AK84" i="9"/>
  <c r="AJ84" i="9"/>
  <c r="AK83" i="9"/>
  <c r="AJ83" i="9"/>
  <c r="AK82" i="9"/>
  <c r="AJ82" i="9"/>
  <c r="AK81" i="9"/>
  <c r="AJ81" i="9"/>
  <c r="AK80" i="9"/>
  <c r="AJ80" i="9"/>
  <c r="AK79" i="9"/>
  <c r="AJ79" i="9"/>
  <c r="AK44" i="9"/>
  <c r="AJ44" i="9"/>
  <c r="AK43" i="9"/>
  <c r="AJ43" i="9"/>
  <c r="AK42" i="9"/>
  <c r="AJ42" i="9"/>
  <c r="AK41" i="9"/>
  <c r="AJ41" i="9"/>
  <c r="AK6" i="9"/>
  <c r="AJ6" i="9"/>
  <c r="AK5" i="9"/>
  <c r="AJ5" i="9"/>
  <c r="AK4" i="9"/>
  <c r="AJ4" i="9"/>
  <c r="AK3" i="9"/>
  <c r="AJ3" i="9"/>
  <c r="AK2" i="9"/>
  <c r="AJ2" i="9"/>
  <c r="AK1" i="9"/>
  <c r="AJ1" i="9"/>
  <c r="X33" i="1"/>
  <c r="X19" i="3"/>
  <c r="AK125" i="9" s="1"/>
  <c r="X46" i="3"/>
  <c r="W19" i="3"/>
  <c r="AJ125" i="9" s="1"/>
  <c r="X25" i="5"/>
  <c r="W25" i="5"/>
  <c r="X24" i="5"/>
  <c r="W24" i="5"/>
  <c r="X23" i="5"/>
  <c r="X50" i="5" s="1"/>
  <c r="W23" i="5"/>
  <c r="AJ87" i="9" s="1"/>
  <c r="X17" i="2"/>
  <c r="X22" i="2" s="1"/>
  <c r="W17" i="2"/>
  <c r="W22" i="2" s="1"/>
  <c r="AJ45" i="9" s="1"/>
  <c r="X37" i="1"/>
  <c r="W37" i="1"/>
  <c r="X36" i="1"/>
  <c r="W36" i="1"/>
  <c r="X35" i="1"/>
  <c r="W35" i="1"/>
  <c r="X34" i="1"/>
  <c r="W34" i="1"/>
  <c r="W33" i="1"/>
  <c r="AJ7" i="9" s="1"/>
  <c r="Y33" i="4"/>
  <c r="Y27" i="4"/>
  <c r="Y15" i="4"/>
  <c r="X33" i="4"/>
  <c r="X27" i="4"/>
  <c r="X15" i="4"/>
  <c r="AI195" i="9"/>
  <c r="AI194" i="9"/>
  <c r="AI193" i="9"/>
  <c r="AI156" i="9"/>
  <c r="AI155" i="9"/>
  <c r="AI154" i="9"/>
  <c r="AI124" i="9"/>
  <c r="AI123" i="9"/>
  <c r="AI122" i="9"/>
  <c r="AI121" i="9"/>
  <c r="AI120" i="9"/>
  <c r="AI119" i="9"/>
  <c r="AI118" i="9"/>
  <c r="AI117" i="9"/>
  <c r="AI116" i="9"/>
  <c r="AI86" i="9"/>
  <c r="AI85" i="9"/>
  <c r="AI84" i="9"/>
  <c r="AI83" i="9"/>
  <c r="AI82" i="9"/>
  <c r="AI81" i="9"/>
  <c r="AI80" i="9"/>
  <c r="AI79" i="9"/>
  <c r="AI44" i="9"/>
  <c r="AI43" i="9"/>
  <c r="AI42" i="9"/>
  <c r="AI41" i="9"/>
  <c r="AI6" i="9"/>
  <c r="AI5" i="9"/>
  <c r="AI4" i="9"/>
  <c r="AI3" i="9"/>
  <c r="AI2" i="9"/>
  <c r="AI1" i="9"/>
  <c r="V19" i="3"/>
  <c r="AI125" i="9" s="1"/>
  <c r="V45" i="3"/>
  <c r="V25" i="5"/>
  <c r="V24" i="5"/>
  <c r="V23" i="5"/>
  <c r="V45" i="5" s="1"/>
  <c r="V17" i="2"/>
  <c r="V22" i="2" s="1"/>
  <c r="V37" i="1"/>
  <c r="V36" i="1"/>
  <c r="V35" i="1"/>
  <c r="V34" i="1"/>
  <c r="V33" i="1"/>
  <c r="W33" i="4"/>
  <c r="W27" i="4"/>
  <c r="W15" i="4"/>
  <c r="AH195" i="9"/>
  <c r="AH194" i="9"/>
  <c r="AH193" i="9"/>
  <c r="AH156" i="9"/>
  <c r="AH155" i="9"/>
  <c r="AH154" i="9"/>
  <c r="AH124" i="9"/>
  <c r="AH123" i="9"/>
  <c r="AH122" i="9"/>
  <c r="AH121" i="9"/>
  <c r="AH120" i="9"/>
  <c r="AH119" i="9"/>
  <c r="AH118" i="9"/>
  <c r="AH117" i="9"/>
  <c r="AH116" i="9"/>
  <c r="AH86" i="9"/>
  <c r="AH85" i="9"/>
  <c r="AH84" i="9"/>
  <c r="AH83" i="9"/>
  <c r="AH82" i="9"/>
  <c r="AH81" i="9"/>
  <c r="AH80" i="9"/>
  <c r="AH79" i="9"/>
  <c r="AH44" i="9"/>
  <c r="AH43" i="9"/>
  <c r="AH41" i="9"/>
  <c r="AH6" i="9"/>
  <c r="AH5" i="9"/>
  <c r="AH4" i="9"/>
  <c r="AH3" i="9"/>
  <c r="AH2" i="9"/>
  <c r="AH1" i="9"/>
  <c r="U19" i="3"/>
  <c r="U23" i="5"/>
  <c r="U38" i="5"/>
  <c r="U25" i="5"/>
  <c r="U24" i="5"/>
  <c r="U4" i="2"/>
  <c r="U17" i="2"/>
  <c r="U37" i="1"/>
  <c r="U33" i="1"/>
  <c r="U62" i="1" s="1"/>
  <c r="U36" i="1"/>
  <c r="U73" i="1" s="1"/>
  <c r="U35" i="1"/>
  <c r="U34" i="1"/>
  <c r="U49" i="1"/>
  <c r="U53" i="1"/>
  <c r="V33" i="4"/>
  <c r="V27" i="4"/>
  <c r="V15" i="4"/>
  <c r="AG195" i="9"/>
  <c r="AG194" i="9"/>
  <c r="AG193" i="9"/>
  <c r="AG156" i="9"/>
  <c r="AG155" i="9"/>
  <c r="AG154" i="9"/>
  <c r="AG124" i="9"/>
  <c r="AG123" i="9"/>
  <c r="AG122" i="9"/>
  <c r="AG121" i="9"/>
  <c r="AG120" i="9"/>
  <c r="AG119" i="9"/>
  <c r="AG118" i="9"/>
  <c r="AG117" i="9"/>
  <c r="AG116" i="9"/>
  <c r="AG86" i="9"/>
  <c r="AG85" i="9"/>
  <c r="AG84" i="9"/>
  <c r="AG83" i="9"/>
  <c r="AG82" i="9"/>
  <c r="AG81" i="9"/>
  <c r="AG80" i="9"/>
  <c r="AG79" i="9"/>
  <c r="AG44" i="9"/>
  <c r="AG43" i="9"/>
  <c r="AG41" i="9"/>
  <c r="AG6" i="9"/>
  <c r="AG5" i="9"/>
  <c r="AG4" i="9"/>
  <c r="AG3" i="9"/>
  <c r="AG2" i="9"/>
  <c r="AG1" i="9"/>
  <c r="T19" i="3"/>
  <c r="T23" i="5"/>
  <c r="T46" i="5" s="1"/>
  <c r="T36" i="5"/>
  <c r="T25" i="5"/>
  <c r="T24" i="5"/>
  <c r="T4" i="2"/>
  <c r="T17" i="2"/>
  <c r="U33" i="4"/>
  <c r="U27" i="4"/>
  <c r="U15" i="4"/>
  <c r="T37" i="1"/>
  <c r="T33" i="1"/>
  <c r="T68" i="1" s="1"/>
  <c r="T36" i="1"/>
  <c r="T73" i="1" s="1"/>
  <c r="T35" i="1"/>
  <c r="T34" i="1"/>
  <c r="T52" i="1"/>
  <c r="T58" i="1"/>
  <c r="S19" i="3"/>
  <c r="S33" i="3" s="1"/>
  <c r="S34" i="3"/>
  <c r="S35" i="3"/>
  <c r="S36" i="3"/>
  <c r="S38" i="3"/>
  <c r="S39" i="3"/>
  <c r="S40" i="3"/>
  <c r="S41" i="3"/>
  <c r="S42" i="3"/>
  <c r="S43" i="3"/>
  <c r="S44" i="3"/>
  <c r="S45" i="3"/>
  <c r="S46" i="3"/>
  <c r="S47" i="3"/>
  <c r="S23" i="5"/>
  <c r="S36" i="5" s="1"/>
  <c r="S40" i="5"/>
  <c r="S25" i="5"/>
  <c r="S24" i="5"/>
  <c r="S4" i="2"/>
  <c r="S17" i="2"/>
  <c r="S37" i="1"/>
  <c r="S33" i="1"/>
  <c r="S36" i="1"/>
  <c r="S35" i="1"/>
  <c r="S34" i="1"/>
  <c r="T33" i="4"/>
  <c r="T27" i="4"/>
  <c r="T15" i="4"/>
  <c r="R31" i="4"/>
  <c r="AD195" i="9" s="1"/>
  <c r="Q31" i="4"/>
  <c r="AC195" i="9" s="1"/>
  <c r="P31" i="4"/>
  <c r="AB195" i="9" s="1"/>
  <c r="O31" i="4"/>
  <c r="AA195" i="9" s="1"/>
  <c r="N31" i="4"/>
  <c r="Z195" i="9" s="1"/>
  <c r="M31" i="4"/>
  <c r="Y195" i="9" s="1"/>
  <c r="L31" i="4"/>
  <c r="X195" i="9" s="1"/>
  <c r="K31" i="4"/>
  <c r="W195" i="9" s="1"/>
  <c r="J31" i="4"/>
  <c r="V195" i="9" s="1"/>
  <c r="I31" i="4"/>
  <c r="U195" i="9" s="1"/>
  <c r="H31" i="4"/>
  <c r="T195" i="9" s="1"/>
  <c r="G31" i="4"/>
  <c r="S195" i="9" s="1"/>
  <c r="F31" i="4"/>
  <c r="R195" i="9" s="1"/>
  <c r="E31" i="4"/>
  <c r="Q195" i="9" s="1"/>
  <c r="R6" i="4"/>
  <c r="AD194" i="9" s="1"/>
  <c r="Q6" i="4"/>
  <c r="AC194" i="9" s="1"/>
  <c r="P6" i="4"/>
  <c r="AB194" i="9" s="1"/>
  <c r="O6" i="4"/>
  <c r="AA194" i="9" s="1"/>
  <c r="N6" i="4"/>
  <c r="Z194" i="9" s="1"/>
  <c r="M6" i="4"/>
  <c r="Y194" i="9" s="1"/>
  <c r="L6" i="4"/>
  <c r="X194" i="9" s="1"/>
  <c r="K6" i="4"/>
  <c r="W194" i="9" s="1"/>
  <c r="J6" i="4"/>
  <c r="V194" i="9" s="1"/>
  <c r="I6" i="4"/>
  <c r="U194" i="9" s="1"/>
  <c r="H6" i="4"/>
  <c r="T194" i="9" s="1"/>
  <c r="G6" i="4"/>
  <c r="S194" i="9" s="1"/>
  <c r="F6" i="4"/>
  <c r="R194" i="9" s="1"/>
  <c r="E6" i="4"/>
  <c r="Q194" i="9" s="1"/>
  <c r="AD193" i="9"/>
  <c r="AC193" i="9"/>
  <c r="AB193" i="9"/>
  <c r="AA193" i="9"/>
  <c r="Z193" i="9"/>
  <c r="Y193" i="9"/>
  <c r="X193" i="9"/>
  <c r="W193" i="9"/>
  <c r="V193" i="9"/>
  <c r="U193" i="9"/>
  <c r="T193" i="9"/>
  <c r="S193" i="9"/>
  <c r="R193" i="9"/>
  <c r="Q193" i="9"/>
  <c r="AD154" i="9"/>
  <c r="AC154" i="9"/>
  <c r="AB154" i="9"/>
  <c r="AA154" i="9"/>
  <c r="Z154" i="9"/>
  <c r="Y154" i="9"/>
  <c r="X154" i="9"/>
  <c r="W154" i="9"/>
  <c r="V154" i="9"/>
  <c r="U154" i="9"/>
  <c r="T154" i="9"/>
  <c r="S154" i="9"/>
  <c r="R154" i="9"/>
  <c r="Q154" i="9"/>
  <c r="AD116" i="9"/>
  <c r="AC116" i="9"/>
  <c r="AB116" i="9"/>
  <c r="AA116" i="9"/>
  <c r="Z116" i="9"/>
  <c r="Y116" i="9"/>
  <c r="X116" i="9"/>
  <c r="W116" i="9"/>
  <c r="V116" i="9"/>
  <c r="U116" i="9"/>
  <c r="T116" i="9"/>
  <c r="S116" i="9"/>
  <c r="R116" i="9"/>
  <c r="Q116" i="9"/>
  <c r="AD79" i="9"/>
  <c r="AC79" i="9"/>
  <c r="AB79" i="9"/>
  <c r="AA79" i="9"/>
  <c r="Z79" i="9"/>
  <c r="Y79" i="9"/>
  <c r="X79" i="9"/>
  <c r="W79" i="9"/>
  <c r="V79" i="9"/>
  <c r="U79" i="9"/>
  <c r="T79" i="9"/>
  <c r="S79" i="9"/>
  <c r="R79" i="9"/>
  <c r="Q79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Q30" i="1"/>
  <c r="AD6" i="9" s="1"/>
  <c r="P30" i="1"/>
  <c r="AC6" i="9" s="1"/>
  <c r="O30" i="1"/>
  <c r="AB6" i="9" s="1"/>
  <c r="N30" i="1"/>
  <c r="AA6" i="9" s="1"/>
  <c r="M30" i="1"/>
  <c r="Z6" i="9" s="1"/>
  <c r="L30" i="1"/>
  <c r="Y6" i="9" s="1"/>
  <c r="K30" i="1"/>
  <c r="X6" i="9" s="1"/>
  <c r="J30" i="1"/>
  <c r="W6" i="9" s="1"/>
  <c r="I30" i="1"/>
  <c r="V6" i="9" s="1"/>
  <c r="H30" i="1"/>
  <c r="U6" i="9" s="1"/>
  <c r="G30" i="1"/>
  <c r="T6" i="9" s="1"/>
  <c r="F30" i="1"/>
  <c r="S6" i="9" s="1"/>
  <c r="E30" i="1"/>
  <c r="R6" i="9" s="1"/>
  <c r="D30" i="1"/>
  <c r="Q6" i="9" s="1"/>
  <c r="Q24" i="1"/>
  <c r="AD5" i="9" s="1"/>
  <c r="P24" i="1"/>
  <c r="AC5" i="9" s="1"/>
  <c r="O24" i="1"/>
  <c r="AB5" i="9" s="1"/>
  <c r="N24" i="1"/>
  <c r="AA5" i="9" s="1"/>
  <c r="M24" i="1"/>
  <c r="Z5" i="9" s="1"/>
  <c r="L24" i="1"/>
  <c r="Y5" i="9" s="1"/>
  <c r="K24" i="1"/>
  <c r="X5" i="9" s="1"/>
  <c r="J24" i="1"/>
  <c r="W5" i="9" s="1"/>
  <c r="I24" i="1"/>
  <c r="V5" i="9" s="1"/>
  <c r="H24" i="1"/>
  <c r="U5" i="9" s="1"/>
  <c r="G24" i="1"/>
  <c r="T5" i="9" s="1"/>
  <c r="F24" i="1"/>
  <c r="S5" i="9" s="1"/>
  <c r="E24" i="1"/>
  <c r="R5" i="9" s="1"/>
  <c r="D24" i="1"/>
  <c r="Q5" i="9" s="1"/>
  <c r="Q23" i="1"/>
  <c r="AD4" i="9" s="1"/>
  <c r="P23" i="1"/>
  <c r="AC4" i="9" s="1"/>
  <c r="O23" i="1"/>
  <c r="AB4" i="9" s="1"/>
  <c r="N23" i="1"/>
  <c r="AA4" i="9" s="1"/>
  <c r="M23" i="1"/>
  <c r="Z4" i="9" s="1"/>
  <c r="L23" i="1"/>
  <c r="Y4" i="9" s="1"/>
  <c r="K23" i="1"/>
  <c r="X4" i="9" s="1"/>
  <c r="J23" i="1"/>
  <c r="W4" i="9" s="1"/>
  <c r="I23" i="1"/>
  <c r="V4" i="9" s="1"/>
  <c r="H23" i="1"/>
  <c r="U4" i="9" s="1"/>
  <c r="G23" i="1"/>
  <c r="T4" i="9" s="1"/>
  <c r="F23" i="1"/>
  <c r="S4" i="9" s="1"/>
  <c r="E23" i="1"/>
  <c r="R4" i="9" s="1"/>
  <c r="D23" i="1"/>
  <c r="Q4" i="9" s="1"/>
  <c r="Q15" i="1"/>
  <c r="AD3" i="9" s="1"/>
  <c r="P15" i="1"/>
  <c r="AC3" i="9" s="1"/>
  <c r="O15" i="1"/>
  <c r="AB3" i="9" s="1"/>
  <c r="N15" i="1"/>
  <c r="AA3" i="9" s="1"/>
  <c r="M15" i="1"/>
  <c r="L15" i="1"/>
  <c r="Y3" i="9" s="1"/>
  <c r="K15" i="1"/>
  <c r="X3" i="9" s="1"/>
  <c r="J15" i="1"/>
  <c r="W3" i="9" s="1"/>
  <c r="I15" i="1"/>
  <c r="V3" i="9" s="1"/>
  <c r="H15" i="1"/>
  <c r="U3" i="9" s="1"/>
  <c r="G15" i="1"/>
  <c r="T3" i="9" s="1"/>
  <c r="F15" i="1"/>
  <c r="S3" i="9" s="1"/>
  <c r="E15" i="1"/>
  <c r="D15" i="1"/>
  <c r="Q3" i="9" s="1"/>
  <c r="Q4" i="1"/>
  <c r="AD2" i="9" s="1"/>
  <c r="P4" i="1"/>
  <c r="AC2" i="9" s="1"/>
  <c r="O4" i="1"/>
  <c r="AB2" i="9" s="1"/>
  <c r="N4" i="1"/>
  <c r="AA2" i="9" s="1"/>
  <c r="M4" i="1"/>
  <c r="Z2" i="9" s="1"/>
  <c r="L4" i="1"/>
  <c r="Y2" i="9" s="1"/>
  <c r="K4" i="1"/>
  <c r="X2" i="9" s="1"/>
  <c r="J4" i="1"/>
  <c r="W2" i="9" s="1"/>
  <c r="I4" i="1"/>
  <c r="V2" i="9" s="1"/>
  <c r="H4" i="1"/>
  <c r="U2" i="9" s="1"/>
  <c r="G4" i="1"/>
  <c r="T2" i="9" s="1"/>
  <c r="F4" i="1"/>
  <c r="S2" i="9" s="1"/>
  <c r="E4" i="1"/>
  <c r="R2" i="9" s="1"/>
  <c r="D4" i="1"/>
  <c r="Q2" i="9" s="1"/>
  <c r="AD1" i="9"/>
  <c r="AC1" i="9"/>
  <c r="AB1" i="9"/>
  <c r="AA1" i="9"/>
  <c r="Z1" i="9"/>
  <c r="Y1" i="9"/>
  <c r="X1" i="9"/>
  <c r="W1" i="9"/>
  <c r="V1" i="9"/>
  <c r="U1" i="9"/>
  <c r="T1" i="9"/>
  <c r="S1" i="9"/>
  <c r="R1" i="9"/>
  <c r="Q1" i="9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Q15" i="3"/>
  <c r="AD124" i="9" s="1"/>
  <c r="P15" i="3"/>
  <c r="AC124" i="9" s="1"/>
  <c r="O15" i="3"/>
  <c r="N15" i="3"/>
  <c r="AA124" i="9" s="1"/>
  <c r="M15" i="3"/>
  <c r="Z124" i="9" s="1"/>
  <c r="L15" i="3"/>
  <c r="Y124" i="9" s="1"/>
  <c r="K15" i="3"/>
  <c r="J15" i="3"/>
  <c r="I15" i="3"/>
  <c r="V124" i="9" s="1"/>
  <c r="H15" i="3"/>
  <c r="U124" i="9" s="1"/>
  <c r="G15" i="3"/>
  <c r="F15" i="3"/>
  <c r="E15" i="3"/>
  <c r="R124" i="9" s="1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Q13" i="3"/>
  <c r="P13" i="3"/>
  <c r="AC123" i="9" s="1"/>
  <c r="O13" i="3"/>
  <c r="AB123" i="9" s="1"/>
  <c r="N13" i="3"/>
  <c r="M13" i="3"/>
  <c r="L13" i="3"/>
  <c r="Y123" i="9" s="1"/>
  <c r="K13" i="3"/>
  <c r="X123" i="9" s="1"/>
  <c r="J13" i="3"/>
  <c r="I13" i="3"/>
  <c r="V123" i="9" s="1"/>
  <c r="H13" i="3"/>
  <c r="G13" i="3"/>
  <c r="T123" i="9" s="1"/>
  <c r="F13" i="3"/>
  <c r="E13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Q11" i="3"/>
  <c r="AD122" i="9" s="1"/>
  <c r="P11" i="3"/>
  <c r="AC122" i="9" s="1"/>
  <c r="O11" i="3"/>
  <c r="N11" i="3"/>
  <c r="M11" i="3"/>
  <c r="Z122" i="9" s="1"/>
  <c r="L11" i="3"/>
  <c r="Y122" i="9" s="1"/>
  <c r="K11" i="3"/>
  <c r="J11" i="3"/>
  <c r="W122" i="9" s="1"/>
  <c r="I11" i="3"/>
  <c r="V122" i="9" s="1"/>
  <c r="H11" i="3"/>
  <c r="U122" i="9" s="1"/>
  <c r="G11" i="3"/>
  <c r="F11" i="3"/>
  <c r="E11" i="3"/>
  <c r="R122" i="9" s="1"/>
  <c r="Q10" i="3"/>
  <c r="AD121" i="9" s="1"/>
  <c r="P10" i="3"/>
  <c r="O10" i="3"/>
  <c r="AB121" i="9" s="1"/>
  <c r="N10" i="3"/>
  <c r="AA121" i="9" s="1"/>
  <c r="M10" i="3"/>
  <c r="Z121" i="9" s="1"/>
  <c r="L10" i="3"/>
  <c r="K10" i="3"/>
  <c r="J10" i="3"/>
  <c r="W121" i="9" s="1"/>
  <c r="I10" i="3"/>
  <c r="V121" i="9" s="1"/>
  <c r="H10" i="3"/>
  <c r="G10" i="3"/>
  <c r="F10" i="3"/>
  <c r="S121" i="9" s="1"/>
  <c r="E10" i="3"/>
  <c r="R121" i="9" s="1"/>
  <c r="Q9" i="3"/>
  <c r="P9" i="3"/>
  <c r="O9" i="3"/>
  <c r="AB120" i="9" s="1"/>
  <c r="N9" i="3"/>
  <c r="AA120" i="9" s="1"/>
  <c r="M9" i="3"/>
  <c r="L9" i="3"/>
  <c r="Y120" i="9" s="1"/>
  <c r="K9" i="3"/>
  <c r="X120" i="9" s="1"/>
  <c r="J9" i="3"/>
  <c r="I9" i="3"/>
  <c r="H9" i="3"/>
  <c r="U120" i="9" s="1"/>
  <c r="G9" i="3"/>
  <c r="T120" i="9" s="1"/>
  <c r="F9" i="3"/>
  <c r="S120" i="9" s="1"/>
  <c r="E9" i="3"/>
  <c r="Q8" i="3"/>
  <c r="P8" i="3"/>
  <c r="O8" i="3"/>
  <c r="N8" i="3"/>
  <c r="M8" i="3"/>
  <c r="L8" i="3"/>
  <c r="K8" i="3"/>
  <c r="J8" i="3"/>
  <c r="I8" i="3"/>
  <c r="H8" i="3"/>
  <c r="G8" i="3"/>
  <c r="F8" i="3"/>
  <c r="E8" i="3"/>
  <c r="Q7" i="3"/>
  <c r="AD119" i="9" s="1"/>
  <c r="P7" i="3"/>
  <c r="AC119" i="9" s="1"/>
  <c r="O7" i="3"/>
  <c r="N7" i="3"/>
  <c r="M7" i="3"/>
  <c r="Z119" i="9" s="1"/>
  <c r="L7" i="3"/>
  <c r="Y119" i="9" s="1"/>
  <c r="K7" i="3"/>
  <c r="J7" i="3"/>
  <c r="I7" i="3"/>
  <c r="V119" i="9" s="1"/>
  <c r="H7" i="3"/>
  <c r="U119" i="9" s="1"/>
  <c r="G7" i="3"/>
  <c r="T119" i="9" s="1"/>
  <c r="F7" i="3"/>
  <c r="E7" i="3"/>
  <c r="R119" i="9" s="1"/>
  <c r="Q6" i="3"/>
  <c r="AD118" i="9" s="1"/>
  <c r="P6" i="3"/>
  <c r="O6" i="3"/>
  <c r="N6" i="3"/>
  <c r="AA118" i="9" s="1"/>
  <c r="M6" i="3"/>
  <c r="Z118" i="9" s="1"/>
  <c r="L6" i="3"/>
  <c r="K6" i="3"/>
  <c r="X118" i="9" s="1"/>
  <c r="J6" i="3"/>
  <c r="W118" i="9" s="1"/>
  <c r="I6" i="3"/>
  <c r="V118" i="9" s="1"/>
  <c r="H6" i="3"/>
  <c r="G6" i="3"/>
  <c r="F6" i="3"/>
  <c r="S118" i="9" s="1"/>
  <c r="E6" i="3"/>
  <c r="R118" i="9" s="1"/>
  <c r="Q5" i="3"/>
  <c r="P5" i="3"/>
  <c r="O5" i="3"/>
  <c r="N5" i="3"/>
  <c r="M5" i="3"/>
  <c r="L5" i="3"/>
  <c r="K5" i="3"/>
  <c r="X117" i="9" s="1"/>
  <c r="J5" i="3"/>
  <c r="I5" i="3"/>
  <c r="H5" i="3"/>
  <c r="G5" i="3"/>
  <c r="T117" i="9" s="1"/>
  <c r="F5" i="3"/>
  <c r="S117" i="9" s="1"/>
  <c r="E5" i="3"/>
  <c r="Q4" i="3"/>
  <c r="P4" i="3"/>
  <c r="O4" i="3"/>
  <c r="N4" i="3"/>
  <c r="M4" i="3"/>
  <c r="L4" i="3"/>
  <c r="K4" i="3"/>
  <c r="J4" i="3"/>
  <c r="I4" i="3"/>
  <c r="H4" i="3"/>
  <c r="G4" i="3"/>
  <c r="F4" i="3"/>
  <c r="E4" i="3"/>
  <c r="D18" i="3"/>
  <c r="D17" i="3"/>
  <c r="D16" i="3"/>
  <c r="D15" i="3"/>
  <c r="D14" i="3"/>
  <c r="D13" i="3"/>
  <c r="D12" i="3"/>
  <c r="D11" i="3"/>
  <c r="Q122" i="9" s="1"/>
  <c r="D10" i="3"/>
  <c r="D9" i="3"/>
  <c r="D8" i="3"/>
  <c r="D7" i="3"/>
  <c r="Q119" i="9" s="1"/>
  <c r="D6" i="3"/>
  <c r="D5" i="3"/>
  <c r="D4" i="3"/>
  <c r="Q30" i="24"/>
  <c r="M30" i="24"/>
  <c r="Q19" i="24"/>
  <c r="Q47" i="24" s="1"/>
  <c r="P19" i="24"/>
  <c r="P47" i="24" s="1"/>
  <c r="O19" i="24"/>
  <c r="O47" i="24" s="1"/>
  <c r="N19" i="24"/>
  <c r="N47" i="24" s="1"/>
  <c r="M19" i="24"/>
  <c r="M47" i="24" s="1"/>
  <c r="L19" i="24"/>
  <c r="K19" i="24"/>
  <c r="K47" i="24" s="1"/>
  <c r="J19" i="24"/>
  <c r="J47" i="24" s="1"/>
  <c r="I19" i="24"/>
  <c r="H19" i="24"/>
  <c r="H47" i="24"/>
  <c r="G19" i="24"/>
  <c r="F19" i="24"/>
  <c r="E19" i="24"/>
  <c r="E47" i="24" s="1"/>
  <c r="D19" i="24"/>
  <c r="C19" i="24"/>
  <c r="C47" i="24" s="1"/>
  <c r="B19" i="24"/>
  <c r="B33" i="24" s="1"/>
  <c r="B48" i="24" s="1"/>
  <c r="P1" i="24"/>
  <c r="L1" i="24"/>
  <c r="Q30" i="23"/>
  <c r="M30" i="23"/>
  <c r="Q19" i="23"/>
  <c r="Q47" i="23" s="1"/>
  <c r="P19" i="23"/>
  <c r="O19" i="23"/>
  <c r="O47" i="23"/>
  <c r="N19" i="23"/>
  <c r="N47" i="23"/>
  <c r="M19" i="23"/>
  <c r="L19" i="23"/>
  <c r="K19" i="23"/>
  <c r="K47" i="23" s="1"/>
  <c r="J19" i="23"/>
  <c r="J47" i="23" s="1"/>
  <c r="I19" i="23"/>
  <c r="H19" i="23"/>
  <c r="H47" i="23" s="1"/>
  <c r="G19" i="23"/>
  <c r="G47" i="23" s="1"/>
  <c r="F19" i="23"/>
  <c r="F33" i="23" s="1"/>
  <c r="E19" i="23"/>
  <c r="E47" i="23"/>
  <c r="D19" i="23"/>
  <c r="D47" i="23"/>
  <c r="C19" i="23"/>
  <c r="C47" i="23"/>
  <c r="B19" i="23"/>
  <c r="B47" i="23"/>
  <c r="P1" i="23"/>
  <c r="L1" i="23"/>
  <c r="Q19" i="22"/>
  <c r="Q47" i="22"/>
  <c r="P19" i="22"/>
  <c r="P47" i="22"/>
  <c r="O19" i="22"/>
  <c r="N19" i="22"/>
  <c r="M19" i="22"/>
  <c r="M47" i="22" s="1"/>
  <c r="L19" i="22"/>
  <c r="K19" i="22"/>
  <c r="J19" i="22"/>
  <c r="J19" i="3" s="1"/>
  <c r="I19" i="22"/>
  <c r="I47" i="22" s="1"/>
  <c r="H19" i="22"/>
  <c r="G19" i="22"/>
  <c r="F19" i="22"/>
  <c r="F47" i="22" s="1"/>
  <c r="E19" i="22"/>
  <c r="E47" i="22"/>
  <c r="D19" i="22"/>
  <c r="C19" i="22"/>
  <c r="C47" i="22" s="1"/>
  <c r="B19" i="22"/>
  <c r="B47" i="22" s="1"/>
  <c r="P1" i="22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Q20" i="5"/>
  <c r="AD156" i="9" s="1"/>
  <c r="P20" i="5"/>
  <c r="AC156" i="9" s="1"/>
  <c r="O20" i="5"/>
  <c r="N20" i="5"/>
  <c r="M20" i="5"/>
  <c r="Z156" i="9" s="1"/>
  <c r="L20" i="5"/>
  <c r="Y156" i="9" s="1"/>
  <c r="K20" i="5"/>
  <c r="X156" i="9" s="1"/>
  <c r="J20" i="5"/>
  <c r="I20" i="5"/>
  <c r="V156" i="9" s="1"/>
  <c r="H20" i="5"/>
  <c r="U156" i="9" s="1"/>
  <c r="G20" i="5"/>
  <c r="F20" i="5"/>
  <c r="S156" i="9" s="1"/>
  <c r="E20" i="5"/>
  <c r="R156" i="9" s="1"/>
  <c r="Q19" i="5"/>
  <c r="P19" i="5"/>
  <c r="O19" i="5"/>
  <c r="N19" i="5"/>
  <c r="AA155" i="9" s="1"/>
  <c r="M19" i="5"/>
  <c r="L19" i="5"/>
  <c r="K19" i="5"/>
  <c r="J19" i="5"/>
  <c r="W155" i="9" s="1"/>
  <c r="I19" i="5"/>
  <c r="V155" i="9" s="1"/>
  <c r="H19" i="5"/>
  <c r="G19" i="5"/>
  <c r="F19" i="5"/>
  <c r="S155" i="9" s="1"/>
  <c r="E19" i="5"/>
  <c r="R155" i="9" s="1"/>
  <c r="Q18" i="5"/>
  <c r="P18" i="5"/>
  <c r="AC86" i="9" s="1"/>
  <c r="O18" i="5"/>
  <c r="N18" i="5"/>
  <c r="AA86" i="9" s="1"/>
  <c r="M18" i="5"/>
  <c r="L18" i="5"/>
  <c r="Y86" i="9" s="1"/>
  <c r="K18" i="5"/>
  <c r="X86" i="9"/>
  <c r="J18" i="5"/>
  <c r="W86" i="9" s="1"/>
  <c r="I18" i="5"/>
  <c r="H18" i="5"/>
  <c r="U86" i="9" s="1"/>
  <c r="G18" i="5"/>
  <c r="T86" i="9" s="1"/>
  <c r="F18" i="5"/>
  <c r="S86" i="9" s="1"/>
  <c r="E18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Q16" i="5"/>
  <c r="AD85" i="9" s="1"/>
  <c r="P16" i="5"/>
  <c r="O16" i="5"/>
  <c r="N16" i="5"/>
  <c r="AA85" i="9" s="1"/>
  <c r="M16" i="5"/>
  <c r="Z85" i="9" s="1"/>
  <c r="L16" i="5"/>
  <c r="Y85" i="9" s="1"/>
  <c r="K16" i="5"/>
  <c r="J16" i="5"/>
  <c r="W85" i="9" s="1"/>
  <c r="I16" i="5"/>
  <c r="V85" i="9" s="1"/>
  <c r="H16" i="5"/>
  <c r="U85" i="9" s="1"/>
  <c r="G16" i="5"/>
  <c r="T85" i="9" s="1"/>
  <c r="F16" i="5"/>
  <c r="S85" i="9" s="1"/>
  <c r="E16" i="5"/>
  <c r="R85" i="9" s="1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Q11" i="5"/>
  <c r="AD84" i="9" s="1"/>
  <c r="P11" i="5"/>
  <c r="O11" i="5"/>
  <c r="AB84" i="9" s="1"/>
  <c r="N11" i="5"/>
  <c r="AA84" i="9" s="1"/>
  <c r="M11" i="5"/>
  <c r="Z84" i="9" s="1"/>
  <c r="L11" i="5"/>
  <c r="Y84" i="9" s="1"/>
  <c r="K11" i="5"/>
  <c r="X84" i="9" s="1"/>
  <c r="J11" i="5"/>
  <c r="W84" i="9" s="1"/>
  <c r="I11" i="5"/>
  <c r="V84" i="9" s="1"/>
  <c r="H11" i="5"/>
  <c r="G11" i="5"/>
  <c r="T84" i="9" s="1"/>
  <c r="F11" i="5"/>
  <c r="S84" i="9" s="1"/>
  <c r="E11" i="5"/>
  <c r="R84" i="9" s="1"/>
  <c r="Q10" i="5"/>
  <c r="P10" i="5"/>
  <c r="O10" i="5"/>
  <c r="AB83" i="9" s="1"/>
  <c r="N10" i="5"/>
  <c r="AA83" i="9" s="1"/>
  <c r="M10" i="5"/>
  <c r="Z83" i="9" s="1"/>
  <c r="L10" i="5"/>
  <c r="Y83" i="9" s="1"/>
  <c r="K10" i="5"/>
  <c r="X83" i="9" s="1"/>
  <c r="J10" i="5"/>
  <c r="W83" i="9" s="1"/>
  <c r="I10" i="5"/>
  <c r="V83" i="9" s="1"/>
  <c r="H10" i="5"/>
  <c r="G10" i="5"/>
  <c r="T83" i="9" s="1"/>
  <c r="F10" i="5"/>
  <c r="S83" i="9" s="1"/>
  <c r="E10" i="5"/>
  <c r="R83" i="9" s="1"/>
  <c r="Q9" i="5"/>
  <c r="P9" i="5"/>
  <c r="O9" i="5"/>
  <c r="N9" i="5"/>
  <c r="M9" i="5"/>
  <c r="L9" i="5"/>
  <c r="K9" i="5"/>
  <c r="J9" i="5"/>
  <c r="I9" i="5"/>
  <c r="H9" i="5"/>
  <c r="G9" i="5"/>
  <c r="F9" i="5"/>
  <c r="E9" i="5"/>
  <c r="Q8" i="5"/>
  <c r="P8" i="5"/>
  <c r="O8" i="5"/>
  <c r="N8" i="5"/>
  <c r="M8" i="5"/>
  <c r="L8" i="5"/>
  <c r="K8" i="5"/>
  <c r="J8" i="5"/>
  <c r="I8" i="5"/>
  <c r="H8" i="5"/>
  <c r="G8" i="5"/>
  <c r="F8" i="5"/>
  <c r="E8" i="5"/>
  <c r="Q7" i="5"/>
  <c r="AD82" i="9" s="1"/>
  <c r="P7" i="5"/>
  <c r="P36" i="5" s="1"/>
  <c r="O7" i="5"/>
  <c r="AB82" i="9" s="1"/>
  <c r="N7" i="5"/>
  <c r="AA82" i="9" s="1"/>
  <c r="M7" i="5"/>
  <c r="Z82" i="9" s="1"/>
  <c r="L7" i="5"/>
  <c r="Y82" i="9" s="1"/>
  <c r="K7" i="5"/>
  <c r="X82" i="9" s="1"/>
  <c r="J7" i="5"/>
  <c r="W82" i="9" s="1"/>
  <c r="I7" i="5"/>
  <c r="V82" i="9" s="1"/>
  <c r="H7" i="5"/>
  <c r="U82" i="9" s="1"/>
  <c r="G7" i="5"/>
  <c r="T82" i="9" s="1"/>
  <c r="F7" i="5"/>
  <c r="S82" i="9" s="1"/>
  <c r="E7" i="5"/>
  <c r="R82" i="9" s="1"/>
  <c r="Q6" i="5"/>
  <c r="AD81" i="9" s="1"/>
  <c r="P6" i="5"/>
  <c r="O6" i="5"/>
  <c r="AB81" i="9" s="1"/>
  <c r="N6" i="5"/>
  <c r="AA81" i="9" s="1"/>
  <c r="M6" i="5"/>
  <c r="Z81" i="9" s="1"/>
  <c r="L6" i="5"/>
  <c r="K6" i="5"/>
  <c r="X81" i="9" s="1"/>
  <c r="J6" i="5"/>
  <c r="W81" i="9" s="1"/>
  <c r="I6" i="5"/>
  <c r="H6" i="5"/>
  <c r="U81" i="9" s="1"/>
  <c r="G6" i="5"/>
  <c r="T81" i="9" s="1"/>
  <c r="F6" i="5"/>
  <c r="S81" i="9" s="1"/>
  <c r="E6" i="5"/>
  <c r="R81" i="9" s="1"/>
  <c r="Q5" i="5"/>
  <c r="P5" i="5"/>
  <c r="O5" i="5"/>
  <c r="N5" i="5"/>
  <c r="M5" i="5"/>
  <c r="L5" i="5"/>
  <c r="K5" i="5"/>
  <c r="J5" i="5"/>
  <c r="I5" i="5"/>
  <c r="H5" i="5"/>
  <c r="G5" i="5"/>
  <c r="F5" i="5"/>
  <c r="E5" i="5"/>
  <c r="Q4" i="5"/>
  <c r="AD80" i="9" s="1"/>
  <c r="P4" i="5"/>
  <c r="AC80" i="9" s="1"/>
  <c r="O4" i="5"/>
  <c r="N4" i="5"/>
  <c r="M4" i="5"/>
  <c r="Z80" i="9" s="1"/>
  <c r="L4" i="5"/>
  <c r="Y80" i="9" s="1"/>
  <c r="K4" i="5"/>
  <c r="J4" i="5"/>
  <c r="I4" i="5"/>
  <c r="V80" i="9" s="1"/>
  <c r="H4" i="5"/>
  <c r="U80" i="9" s="1"/>
  <c r="G4" i="5"/>
  <c r="F4" i="5"/>
  <c r="S80" i="9" s="1"/>
  <c r="E4" i="5"/>
  <c r="R80" i="9" s="1"/>
  <c r="D22" i="5"/>
  <c r="D21" i="5"/>
  <c r="D20" i="5"/>
  <c r="Q156" i="9" s="1"/>
  <c r="D19" i="5"/>
  <c r="D18" i="5"/>
  <c r="D17" i="5"/>
  <c r="D16" i="5"/>
  <c r="D15" i="5"/>
  <c r="D14" i="5"/>
  <c r="D13" i="5"/>
  <c r="D12" i="5"/>
  <c r="D11" i="5"/>
  <c r="Q84" i="9" s="1"/>
  <c r="D10" i="5"/>
  <c r="D9" i="5"/>
  <c r="D8" i="5"/>
  <c r="D7" i="5"/>
  <c r="Q82" i="9" s="1"/>
  <c r="D6" i="5"/>
  <c r="Q81" i="9" s="1"/>
  <c r="D5" i="5"/>
  <c r="D4" i="5"/>
  <c r="Q30" i="21"/>
  <c r="M30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Q23" i="21"/>
  <c r="Q51" i="21" s="1"/>
  <c r="P23" i="21"/>
  <c r="P51" i="21" s="1"/>
  <c r="O23" i="21"/>
  <c r="O51" i="21" s="1"/>
  <c r="N23" i="21"/>
  <c r="M23" i="21"/>
  <c r="M51" i="21" s="1"/>
  <c r="L23" i="21"/>
  <c r="L51" i="21" s="1"/>
  <c r="K23" i="21"/>
  <c r="K51" i="21"/>
  <c r="J23" i="21"/>
  <c r="J51" i="21" s="1"/>
  <c r="I23" i="21"/>
  <c r="H23" i="21"/>
  <c r="H51" i="21"/>
  <c r="G23" i="21"/>
  <c r="G51" i="21"/>
  <c r="F23" i="21"/>
  <c r="F51" i="21" s="1"/>
  <c r="E23" i="21"/>
  <c r="D23" i="21"/>
  <c r="D51" i="21" s="1"/>
  <c r="C23" i="21"/>
  <c r="C51" i="21" s="1"/>
  <c r="B23" i="21"/>
  <c r="B51" i="21" s="1"/>
  <c r="P1" i="21"/>
  <c r="L1" i="21"/>
  <c r="Q30" i="20"/>
  <c r="M30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Q23" i="20"/>
  <c r="P23" i="20"/>
  <c r="P51" i="20" s="1"/>
  <c r="O23" i="20"/>
  <c r="N23" i="20"/>
  <c r="N51" i="20" s="1"/>
  <c r="M23" i="20"/>
  <c r="M38" i="20" s="1"/>
  <c r="L23" i="20"/>
  <c r="L51" i="20" s="1"/>
  <c r="K23" i="20"/>
  <c r="J23" i="20"/>
  <c r="J51" i="20"/>
  <c r="I23" i="20"/>
  <c r="H23" i="20"/>
  <c r="H51" i="20" s="1"/>
  <c r="G23" i="20"/>
  <c r="F23" i="20"/>
  <c r="F51" i="20" s="1"/>
  <c r="E23" i="20"/>
  <c r="D23" i="20"/>
  <c r="C23" i="20"/>
  <c r="B23" i="20"/>
  <c r="B51" i="20" s="1"/>
  <c r="P1" i="20"/>
  <c r="L1" i="20"/>
  <c r="Q25" i="19"/>
  <c r="Q25" i="5" s="1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Q24" i="19"/>
  <c r="P24" i="19"/>
  <c r="O24" i="19"/>
  <c r="N24" i="19"/>
  <c r="M24" i="19"/>
  <c r="L24" i="19"/>
  <c r="K24" i="19"/>
  <c r="J24" i="19"/>
  <c r="I24" i="19"/>
  <c r="I24" i="5"/>
  <c r="H24" i="19"/>
  <c r="G24" i="19"/>
  <c r="G24" i="5" s="1"/>
  <c r="F24" i="19"/>
  <c r="E24" i="19"/>
  <c r="D24" i="19"/>
  <c r="C24" i="19"/>
  <c r="B24" i="19"/>
  <c r="Q23" i="19"/>
  <c r="P23" i="19"/>
  <c r="P23" i="5"/>
  <c r="P44" i="5" s="1"/>
  <c r="O23" i="19"/>
  <c r="O51" i="19" s="1"/>
  <c r="N23" i="19"/>
  <c r="M23" i="19"/>
  <c r="L23" i="19"/>
  <c r="L51" i="19" s="1"/>
  <c r="K23" i="19"/>
  <c r="K51" i="19" s="1"/>
  <c r="J23" i="19"/>
  <c r="I23" i="19"/>
  <c r="H23" i="19"/>
  <c r="G23" i="19"/>
  <c r="F23" i="19"/>
  <c r="E23" i="19"/>
  <c r="D23" i="19"/>
  <c r="C23" i="19"/>
  <c r="C51" i="19" s="1"/>
  <c r="B23" i="19"/>
  <c r="B51" i="19" s="1"/>
  <c r="P1" i="19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Q12" i="2"/>
  <c r="AD44" i="9" s="1"/>
  <c r="P12" i="2"/>
  <c r="O12" i="2"/>
  <c r="N12" i="2"/>
  <c r="AA44" i="9" s="1"/>
  <c r="M12" i="2"/>
  <c r="L12" i="2"/>
  <c r="Y44" i="9" s="1"/>
  <c r="K12" i="2"/>
  <c r="J12" i="2"/>
  <c r="W44" i="9" s="1"/>
  <c r="I12" i="2"/>
  <c r="V44" i="9" s="1"/>
  <c r="H12" i="2"/>
  <c r="G12" i="2"/>
  <c r="F12" i="2"/>
  <c r="S44" i="9" s="1"/>
  <c r="E12" i="2"/>
  <c r="R44" i="9" s="1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Q9" i="2"/>
  <c r="AD43" i="9"/>
  <c r="P9" i="2"/>
  <c r="AC43" i="9" s="1"/>
  <c r="O9" i="2"/>
  <c r="AB43" i="9" s="1"/>
  <c r="N9" i="2"/>
  <c r="AA43" i="9" s="1"/>
  <c r="M9" i="2"/>
  <c r="Z43" i="9" s="1"/>
  <c r="L9" i="2"/>
  <c r="Y43" i="9" s="1"/>
  <c r="K9" i="2"/>
  <c r="X43" i="9" s="1"/>
  <c r="J9" i="2"/>
  <c r="W43" i="9" s="1"/>
  <c r="I9" i="2"/>
  <c r="V43" i="9" s="1"/>
  <c r="H9" i="2"/>
  <c r="U43" i="9" s="1"/>
  <c r="G9" i="2"/>
  <c r="T43" i="9" s="1"/>
  <c r="F9" i="2"/>
  <c r="E9" i="2"/>
  <c r="Q8" i="2"/>
  <c r="P8" i="2"/>
  <c r="O8" i="2"/>
  <c r="N8" i="2"/>
  <c r="M8" i="2"/>
  <c r="L8" i="2"/>
  <c r="K8" i="2"/>
  <c r="J8" i="2"/>
  <c r="I8" i="2"/>
  <c r="H8" i="2"/>
  <c r="G8" i="2"/>
  <c r="F8" i="2"/>
  <c r="E8" i="2"/>
  <c r="Q7" i="2"/>
  <c r="P7" i="2"/>
  <c r="O7" i="2"/>
  <c r="N7" i="2"/>
  <c r="M7" i="2"/>
  <c r="L7" i="2"/>
  <c r="K7" i="2"/>
  <c r="J7" i="2"/>
  <c r="I7" i="2"/>
  <c r="H7" i="2"/>
  <c r="G7" i="2"/>
  <c r="F7" i="2"/>
  <c r="E7" i="2"/>
  <c r="Q6" i="2"/>
  <c r="P6" i="2"/>
  <c r="O6" i="2"/>
  <c r="N6" i="2"/>
  <c r="M6" i="2"/>
  <c r="L6" i="2"/>
  <c r="K6" i="2"/>
  <c r="J6" i="2"/>
  <c r="I6" i="2"/>
  <c r="H6" i="2"/>
  <c r="G6" i="2"/>
  <c r="F6" i="2"/>
  <c r="E6" i="2"/>
  <c r="Q5" i="2"/>
  <c r="P5" i="2"/>
  <c r="O5" i="2"/>
  <c r="N5" i="2"/>
  <c r="M5" i="2"/>
  <c r="L5" i="2"/>
  <c r="K5" i="2"/>
  <c r="J5" i="2"/>
  <c r="I5" i="2"/>
  <c r="H5" i="2"/>
  <c r="G5" i="2"/>
  <c r="F5" i="2"/>
  <c r="E5" i="2"/>
  <c r="D21" i="2"/>
  <c r="D20" i="2"/>
  <c r="D19" i="2"/>
  <c r="D18" i="2"/>
  <c r="D16" i="2"/>
  <c r="D15" i="2"/>
  <c r="D14" i="2"/>
  <c r="D13" i="2"/>
  <c r="D12" i="2"/>
  <c r="Q44" i="9" s="1"/>
  <c r="D11" i="2"/>
  <c r="D10" i="2"/>
  <c r="D9" i="2"/>
  <c r="Q43" i="9" s="1"/>
  <c r="D8" i="2"/>
  <c r="D7" i="2"/>
  <c r="D6" i="2"/>
  <c r="D5" i="2"/>
  <c r="Q30" i="12"/>
  <c r="M30" i="12"/>
  <c r="Q17" i="12"/>
  <c r="P17" i="12"/>
  <c r="O17" i="12"/>
  <c r="N17" i="12"/>
  <c r="N22" i="12" s="1"/>
  <c r="M17" i="12"/>
  <c r="L17" i="12"/>
  <c r="K17" i="12"/>
  <c r="J17" i="12"/>
  <c r="I17" i="12"/>
  <c r="H17" i="12"/>
  <c r="G17" i="12"/>
  <c r="F17" i="12"/>
  <c r="E17" i="12"/>
  <c r="D17" i="12"/>
  <c r="C17" i="12"/>
  <c r="B17" i="12"/>
  <c r="B22" i="12" s="1"/>
  <c r="B43" i="12" s="1"/>
  <c r="Q4" i="12"/>
  <c r="P4" i="12"/>
  <c r="O4" i="12"/>
  <c r="N4" i="12"/>
  <c r="M4" i="12"/>
  <c r="L4" i="12"/>
  <c r="L22" i="12" s="1"/>
  <c r="K4" i="12"/>
  <c r="J4" i="12"/>
  <c r="I4" i="12"/>
  <c r="H4" i="12"/>
  <c r="G4" i="12"/>
  <c r="F4" i="12"/>
  <c r="F22" i="12" s="1"/>
  <c r="E4" i="12"/>
  <c r="D4" i="12"/>
  <c r="C4" i="12"/>
  <c r="B4" i="12"/>
  <c r="P1" i="12"/>
  <c r="L1" i="12"/>
  <c r="Q30" i="11"/>
  <c r="P30" i="11"/>
  <c r="M30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Q4" i="11"/>
  <c r="Q22" i="11" s="1"/>
  <c r="P4" i="11"/>
  <c r="O4" i="11"/>
  <c r="N4" i="11"/>
  <c r="M4" i="11"/>
  <c r="M22" i="11" s="1"/>
  <c r="L4" i="11"/>
  <c r="K4" i="11"/>
  <c r="J4" i="11"/>
  <c r="I4" i="11"/>
  <c r="H4" i="11"/>
  <c r="G4" i="11"/>
  <c r="F4" i="11"/>
  <c r="E4" i="11"/>
  <c r="D4" i="11"/>
  <c r="C4" i="11"/>
  <c r="B4" i="11"/>
  <c r="P1" i="11"/>
  <c r="L1" i="11"/>
  <c r="Q17" i="10"/>
  <c r="P17" i="10"/>
  <c r="O17" i="10"/>
  <c r="N17" i="10"/>
  <c r="M17" i="10"/>
  <c r="M22" i="10" s="1"/>
  <c r="L17" i="10"/>
  <c r="K17" i="10"/>
  <c r="J17" i="10"/>
  <c r="I17" i="10"/>
  <c r="H17" i="10"/>
  <c r="G17" i="10"/>
  <c r="F17" i="10"/>
  <c r="E17" i="10"/>
  <c r="E17" i="2" s="1"/>
  <c r="D17" i="10"/>
  <c r="C17" i="10"/>
  <c r="B17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P1" i="10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Q37" i="18"/>
  <c r="M37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B71" i="18" s="1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Q33" i="18"/>
  <c r="P33" i="18"/>
  <c r="O33" i="18"/>
  <c r="N33" i="18"/>
  <c r="M33" i="18"/>
  <c r="L33" i="18"/>
  <c r="K33" i="18"/>
  <c r="J33" i="18"/>
  <c r="J34" i="1" s="1"/>
  <c r="I33" i="18"/>
  <c r="H33" i="18"/>
  <c r="G33" i="18"/>
  <c r="F33" i="18"/>
  <c r="E33" i="18"/>
  <c r="D33" i="18"/>
  <c r="C33" i="18"/>
  <c r="B33" i="18"/>
  <c r="Q32" i="18"/>
  <c r="Q72" i="18" s="1"/>
  <c r="P32" i="18"/>
  <c r="P67" i="18" s="1"/>
  <c r="O32" i="18"/>
  <c r="O67" i="18" s="1"/>
  <c r="N32" i="18"/>
  <c r="N50" i="18" s="1"/>
  <c r="M32" i="18"/>
  <c r="M65" i="18" s="1"/>
  <c r="M72" i="18"/>
  <c r="L32" i="18"/>
  <c r="L65" i="18"/>
  <c r="K32" i="18"/>
  <c r="J32" i="18"/>
  <c r="J58" i="18" s="1"/>
  <c r="I32" i="18"/>
  <c r="H32" i="18"/>
  <c r="G32" i="18"/>
  <c r="G71" i="18" s="1"/>
  <c r="F32" i="18"/>
  <c r="F65" i="18" s="1"/>
  <c r="E32" i="18"/>
  <c r="E45" i="18" s="1"/>
  <c r="D32" i="18"/>
  <c r="D65" i="18" s="1"/>
  <c r="C32" i="18"/>
  <c r="B32" i="18"/>
  <c r="B65" i="18" s="1"/>
  <c r="P1" i="18"/>
  <c r="L1" i="18"/>
  <c r="Q37" i="17"/>
  <c r="M37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Q32" i="17"/>
  <c r="Q47" i="17" s="1"/>
  <c r="P32" i="17"/>
  <c r="O32" i="17"/>
  <c r="O67" i="17" s="1"/>
  <c r="N32" i="17"/>
  <c r="M32" i="17"/>
  <c r="L32" i="17"/>
  <c r="L65" i="17" s="1"/>
  <c r="K32" i="17"/>
  <c r="K58" i="17" s="1"/>
  <c r="J32" i="17"/>
  <c r="J65" i="17"/>
  <c r="I32" i="17"/>
  <c r="H32" i="17"/>
  <c r="H65" i="17" s="1"/>
  <c r="G32" i="17"/>
  <c r="F32" i="17"/>
  <c r="F65" i="17" s="1"/>
  <c r="E32" i="17"/>
  <c r="D32" i="17"/>
  <c r="D65" i="17" s="1"/>
  <c r="C32" i="17"/>
  <c r="B32" i="17"/>
  <c r="B70" i="17" s="1"/>
  <c r="B65" i="17"/>
  <c r="P1" i="17"/>
  <c r="L1" i="17"/>
  <c r="Q36" i="16"/>
  <c r="P36" i="16"/>
  <c r="O36" i="16"/>
  <c r="O37" i="1"/>
  <c r="N36" i="16"/>
  <c r="M36" i="16"/>
  <c r="L36" i="16"/>
  <c r="K36" i="16"/>
  <c r="K37" i="1" s="1"/>
  <c r="J36" i="16"/>
  <c r="I36" i="16"/>
  <c r="H36" i="16"/>
  <c r="G36" i="16"/>
  <c r="F36" i="16"/>
  <c r="F37" i="1" s="1"/>
  <c r="E36" i="16"/>
  <c r="D36" i="16"/>
  <c r="C36" i="16"/>
  <c r="B36" i="16"/>
  <c r="Q35" i="16"/>
  <c r="P35" i="16"/>
  <c r="P36" i="1" s="1"/>
  <c r="O35" i="16"/>
  <c r="N35" i="16"/>
  <c r="M35" i="16"/>
  <c r="L35" i="16"/>
  <c r="K35" i="16"/>
  <c r="J35" i="16"/>
  <c r="J36" i="1" s="1"/>
  <c r="I35" i="16"/>
  <c r="I36" i="1" s="1"/>
  <c r="H35" i="16"/>
  <c r="G35" i="16"/>
  <c r="F35" i="16"/>
  <c r="F36" i="1" s="1"/>
  <c r="E35" i="16"/>
  <c r="D35" i="16"/>
  <c r="D36" i="1" s="1"/>
  <c r="C35" i="16"/>
  <c r="B35" i="16"/>
  <c r="Q34" i="16"/>
  <c r="Q35" i="1" s="1"/>
  <c r="P34" i="16"/>
  <c r="O34" i="16"/>
  <c r="N34" i="16"/>
  <c r="N35" i="1"/>
  <c r="M34" i="16"/>
  <c r="L34" i="16"/>
  <c r="K34" i="16"/>
  <c r="J34" i="16"/>
  <c r="J35" i="1" s="1"/>
  <c r="I34" i="16"/>
  <c r="I35" i="1"/>
  <c r="H34" i="16"/>
  <c r="G34" i="16"/>
  <c r="F34" i="16"/>
  <c r="E34" i="16"/>
  <c r="D34" i="16"/>
  <c r="C34" i="16"/>
  <c r="B34" i="16"/>
  <c r="Q33" i="16"/>
  <c r="P33" i="16"/>
  <c r="O33" i="16"/>
  <c r="N33" i="16"/>
  <c r="N34" i="1"/>
  <c r="M33" i="16"/>
  <c r="L33" i="16"/>
  <c r="K33" i="16"/>
  <c r="K34" i="1" s="1"/>
  <c r="J33" i="16"/>
  <c r="I33" i="16"/>
  <c r="H33" i="16"/>
  <c r="G33" i="16"/>
  <c r="F33" i="16"/>
  <c r="F34" i="1" s="1"/>
  <c r="E33" i="16"/>
  <c r="E34" i="1" s="1"/>
  <c r="D33" i="16"/>
  <c r="C33" i="16"/>
  <c r="B33" i="16"/>
  <c r="Q32" i="16"/>
  <c r="P32" i="16"/>
  <c r="O32" i="16"/>
  <c r="N32" i="16"/>
  <c r="M32" i="16"/>
  <c r="M65" i="16" s="1"/>
  <c r="L32" i="16"/>
  <c r="L71" i="16" s="1"/>
  <c r="K32" i="16"/>
  <c r="J32" i="16"/>
  <c r="I32" i="16"/>
  <c r="H32" i="16"/>
  <c r="H70" i="16" s="1"/>
  <c r="G32" i="16"/>
  <c r="G65" i="16" s="1"/>
  <c r="F32" i="16"/>
  <c r="E32" i="16"/>
  <c r="E72" i="16" s="1"/>
  <c r="E65" i="16"/>
  <c r="D32" i="16"/>
  <c r="C32" i="16"/>
  <c r="B32" i="16"/>
  <c r="B40" i="16" s="1"/>
  <c r="P1" i="16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R32" i="4"/>
  <c r="AD196" i="9" s="1"/>
  <c r="Q32" i="4"/>
  <c r="AC196" i="9" s="1"/>
  <c r="P32" i="4"/>
  <c r="AB196" i="9" s="1"/>
  <c r="O32" i="4"/>
  <c r="AA196" i="9" s="1"/>
  <c r="N32" i="4"/>
  <c r="Z196" i="9" s="1"/>
  <c r="M32" i="4"/>
  <c r="Y196" i="9" s="1"/>
  <c r="L32" i="4"/>
  <c r="X196" i="9" s="1"/>
  <c r="K32" i="4"/>
  <c r="W196" i="9" s="1"/>
  <c r="J32" i="4"/>
  <c r="V196" i="9" s="1"/>
  <c r="I32" i="4"/>
  <c r="U196" i="9" s="1"/>
  <c r="H32" i="4"/>
  <c r="T196" i="9" s="1"/>
  <c r="G32" i="4"/>
  <c r="S196" i="9" s="1"/>
  <c r="F32" i="4"/>
  <c r="R196" i="9" s="1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R8" i="4"/>
  <c r="Q8" i="4"/>
  <c r="P8" i="4"/>
  <c r="O8" i="4"/>
  <c r="N8" i="4"/>
  <c r="M8" i="4"/>
  <c r="L8" i="4"/>
  <c r="K8" i="4"/>
  <c r="J8" i="4"/>
  <c r="I8" i="4"/>
  <c r="H8" i="4"/>
  <c r="G8" i="4"/>
  <c r="F8" i="4"/>
  <c r="R5" i="4"/>
  <c r="Q5" i="4"/>
  <c r="P5" i="4"/>
  <c r="O5" i="4"/>
  <c r="N5" i="4"/>
  <c r="M5" i="4"/>
  <c r="L5" i="4"/>
  <c r="K5" i="4"/>
  <c r="J5" i="4"/>
  <c r="I5" i="4"/>
  <c r="H5" i="4"/>
  <c r="G5" i="4"/>
  <c r="F5" i="4"/>
  <c r="R4" i="4"/>
  <c r="Q4" i="4"/>
  <c r="P4" i="4"/>
  <c r="O4" i="4"/>
  <c r="N4" i="4"/>
  <c r="M4" i="4"/>
  <c r="L4" i="4"/>
  <c r="K4" i="4"/>
  <c r="J4" i="4"/>
  <c r="I4" i="4"/>
  <c r="H4" i="4"/>
  <c r="G4" i="4"/>
  <c r="F4" i="4"/>
  <c r="E19" i="4"/>
  <c r="E39" i="4"/>
  <c r="E38" i="4"/>
  <c r="E37" i="4"/>
  <c r="E36" i="4"/>
  <c r="E35" i="4"/>
  <c r="E34" i="4"/>
  <c r="E32" i="4"/>
  <c r="Q196" i="9" s="1"/>
  <c r="E30" i="4"/>
  <c r="E29" i="4"/>
  <c r="E28" i="4"/>
  <c r="E18" i="4"/>
  <c r="E17" i="4"/>
  <c r="E16" i="4"/>
  <c r="E13" i="4"/>
  <c r="E12" i="4"/>
  <c r="E11" i="4"/>
  <c r="E10" i="4"/>
  <c r="E8" i="4"/>
  <c r="E5" i="4"/>
  <c r="E4" i="4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R15" i="15"/>
  <c r="Q15" i="15"/>
  <c r="P15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O7" i="15"/>
  <c r="N7" i="15"/>
  <c r="N9" i="15" s="1"/>
  <c r="M7" i="15"/>
  <c r="M9" i="15" s="1"/>
  <c r="M15" i="15" s="1"/>
  <c r="L7" i="15"/>
  <c r="L9" i="15" s="1"/>
  <c r="L15" i="15" s="1"/>
  <c r="K7" i="15"/>
  <c r="K9" i="15" s="1"/>
  <c r="K15" i="15" s="1"/>
  <c r="J7" i="15"/>
  <c r="I7" i="15"/>
  <c r="I9" i="15" s="1"/>
  <c r="I15" i="15" s="1"/>
  <c r="H7" i="15"/>
  <c r="G7" i="15"/>
  <c r="G9" i="15" s="1"/>
  <c r="G15" i="15" s="1"/>
  <c r="F7" i="15"/>
  <c r="F9" i="15" s="1"/>
  <c r="E7" i="15"/>
  <c r="E9" i="15" s="1"/>
  <c r="E15" i="15" s="1"/>
  <c r="D7" i="15"/>
  <c r="D9" i="15" s="1"/>
  <c r="D15" i="15" s="1"/>
  <c r="C7" i="15"/>
  <c r="C9" i="15" s="1"/>
  <c r="C15" i="15" s="1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R15" i="14"/>
  <c r="Q15" i="14"/>
  <c r="P15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O7" i="14"/>
  <c r="O9" i="14" s="1"/>
  <c r="N7" i="14"/>
  <c r="N9" i="14" s="1"/>
  <c r="N15" i="14" s="1"/>
  <c r="M7" i="14"/>
  <c r="L7" i="14"/>
  <c r="L9" i="14" s="1"/>
  <c r="L15" i="14" s="1"/>
  <c r="K7" i="14"/>
  <c r="K9" i="14" s="1"/>
  <c r="K15" i="14" s="1"/>
  <c r="J7" i="14"/>
  <c r="J9" i="14"/>
  <c r="J15" i="14" s="1"/>
  <c r="I7" i="14"/>
  <c r="I9" i="14" s="1"/>
  <c r="I15" i="14" s="1"/>
  <c r="H7" i="14"/>
  <c r="H9" i="14" s="1"/>
  <c r="H15" i="14" s="1"/>
  <c r="G7" i="14"/>
  <c r="G9" i="14" s="1"/>
  <c r="G15" i="14" s="1"/>
  <c r="F7" i="14"/>
  <c r="F9" i="14" s="1"/>
  <c r="F15" i="14" s="1"/>
  <c r="E7" i="14"/>
  <c r="E9" i="14" s="1"/>
  <c r="E15" i="14" s="1"/>
  <c r="D7" i="14"/>
  <c r="D9" i="14" s="1"/>
  <c r="D15" i="14" s="1"/>
  <c r="C7" i="14"/>
  <c r="C9" i="14" s="1"/>
  <c r="C15" i="14" s="1"/>
  <c r="R31" i="13"/>
  <c r="Q31" i="13"/>
  <c r="Q33" i="4" s="1"/>
  <c r="P31" i="13"/>
  <c r="O31" i="13"/>
  <c r="O33" i="4" s="1"/>
  <c r="N31" i="13"/>
  <c r="M31" i="13"/>
  <c r="M33" i="4" s="1"/>
  <c r="L31" i="13"/>
  <c r="K31" i="13"/>
  <c r="J31" i="13"/>
  <c r="I31" i="13"/>
  <c r="H31" i="13"/>
  <c r="G31" i="13"/>
  <c r="F31" i="13"/>
  <c r="F33" i="4" s="1"/>
  <c r="E31" i="13"/>
  <c r="D31" i="13"/>
  <c r="C31" i="13"/>
  <c r="R25" i="13"/>
  <c r="R27" i="4" s="1"/>
  <c r="Q25" i="13"/>
  <c r="Q27" i="4" s="1"/>
  <c r="P25" i="13"/>
  <c r="P27" i="4" s="1"/>
  <c r="O25" i="13"/>
  <c r="O27" i="4" s="1"/>
  <c r="N25" i="13"/>
  <c r="M25" i="13"/>
  <c r="M27" i="4" s="1"/>
  <c r="L25" i="13"/>
  <c r="L27" i="4" s="1"/>
  <c r="K25" i="13"/>
  <c r="K27" i="4" s="1"/>
  <c r="J25" i="13"/>
  <c r="J27" i="4" s="1"/>
  <c r="I25" i="13"/>
  <c r="I27" i="4"/>
  <c r="H25" i="13"/>
  <c r="G25" i="13"/>
  <c r="G27" i="4" s="1"/>
  <c r="F25" i="13"/>
  <c r="E25" i="13"/>
  <c r="E27" i="4" s="1"/>
  <c r="D25" i="13"/>
  <c r="C25" i="13"/>
  <c r="R14" i="13"/>
  <c r="R14" i="4" s="1"/>
  <c r="Q14" i="13"/>
  <c r="Q14" i="4" s="1"/>
  <c r="P14" i="13"/>
  <c r="P14" i="4" s="1"/>
  <c r="O14" i="13"/>
  <c r="N14" i="13"/>
  <c r="N14" i="4"/>
  <c r="M14" i="13"/>
  <c r="L14" i="13"/>
  <c r="L14" i="4" s="1"/>
  <c r="K14" i="13"/>
  <c r="J14" i="13"/>
  <c r="J14" i="4" s="1"/>
  <c r="I14" i="13"/>
  <c r="H14" i="13"/>
  <c r="H14" i="4" s="1"/>
  <c r="G14" i="13"/>
  <c r="F14" i="13"/>
  <c r="E14" i="13"/>
  <c r="E14" i="4" s="1"/>
  <c r="D14" i="13"/>
  <c r="C14" i="13"/>
  <c r="R7" i="13"/>
  <c r="R7" i="4" s="1"/>
  <c r="R9" i="13"/>
  <c r="Q7" i="13"/>
  <c r="P7" i="13"/>
  <c r="O7" i="13"/>
  <c r="O9" i="13" s="1"/>
  <c r="N7" i="13"/>
  <c r="M7" i="13"/>
  <c r="L7" i="13"/>
  <c r="K7" i="13"/>
  <c r="J7" i="13"/>
  <c r="I7" i="13"/>
  <c r="H7" i="13"/>
  <c r="G7" i="13"/>
  <c r="G9" i="13" s="1"/>
  <c r="F7" i="13"/>
  <c r="F9" i="13" s="1"/>
  <c r="E7" i="13"/>
  <c r="D7" i="13"/>
  <c r="D9" i="13" s="1"/>
  <c r="D15" i="13" s="1"/>
  <c r="C7" i="13"/>
  <c r="C9" i="13" s="1"/>
  <c r="C15" i="13" s="1"/>
  <c r="R19" i="3"/>
  <c r="R34" i="3" s="1"/>
  <c r="R23" i="5"/>
  <c r="R49" i="5" s="1"/>
  <c r="R47" i="5"/>
  <c r="R25" i="5"/>
  <c r="R24" i="5"/>
  <c r="R4" i="2"/>
  <c r="R17" i="2"/>
  <c r="R37" i="1"/>
  <c r="R74" i="1" s="1"/>
  <c r="R33" i="1"/>
  <c r="R44" i="1"/>
  <c r="R36" i="1"/>
  <c r="R35" i="1"/>
  <c r="R72" i="1" s="1"/>
  <c r="R34" i="1"/>
  <c r="R41" i="1"/>
  <c r="R45" i="1"/>
  <c r="R49" i="1"/>
  <c r="R51" i="1"/>
  <c r="R56" i="1"/>
  <c r="R60" i="1"/>
  <c r="R63" i="1"/>
  <c r="R67" i="1"/>
  <c r="S33" i="4"/>
  <c r="S27" i="4"/>
  <c r="S15" i="4"/>
  <c r="AF1" i="9"/>
  <c r="AF2" i="9"/>
  <c r="AF3" i="9"/>
  <c r="AF4" i="9"/>
  <c r="AF5" i="9"/>
  <c r="AF6" i="9"/>
  <c r="AF7" i="9"/>
  <c r="AF41" i="9"/>
  <c r="AF42" i="9"/>
  <c r="AF43" i="9"/>
  <c r="AF44" i="9"/>
  <c r="AF79" i="9"/>
  <c r="AF80" i="9"/>
  <c r="AF81" i="9"/>
  <c r="AF82" i="9"/>
  <c r="AF83" i="9"/>
  <c r="AF84" i="9"/>
  <c r="AF85" i="9"/>
  <c r="AF86" i="9"/>
  <c r="AF87" i="9"/>
  <c r="AF116" i="9"/>
  <c r="AF117" i="9"/>
  <c r="AF118" i="9"/>
  <c r="AF119" i="9"/>
  <c r="AF120" i="9"/>
  <c r="AF121" i="9"/>
  <c r="AF122" i="9"/>
  <c r="AF123" i="9"/>
  <c r="AF124" i="9"/>
  <c r="AF125" i="9"/>
  <c r="AF154" i="9"/>
  <c r="AF155" i="9"/>
  <c r="AF156" i="9"/>
  <c r="AF193" i="9"/>
  <c r="AF194" i="9"/>
  <c r="AF195" i="9"/>
  <c r="M77" i="9"/>
  <c r="M39" i="9"/>
  <c r="M1" i="9"/>
  <c r="AE1" i="9"/>
  <c r="AE2" i="9"/>
  <c r="AE3" i="9"/>
  <c r="AE4" i="9"/>
  <c r="AE5" i="9"/>
  <c r="AE6" i="9"/>
  <c r="AE7" i="9"/>
  <c r="AE41" i="9"/>
  <c r="AE42" i="9"/>
  <c r="AE43" i="9"/>
  <c r="AE44" i="9"/>
  <c r="AE79" i="9"/>
  <c r="AE80" i="9"/>
  <c r="AE81" i="9"/>
  <c r="AE82" i="9"/>
  <c r="AE83" i="9"/>
  <c r="AE84" i="9"/>
  <c r="AE85" i="9"/>
  <c r="AE86" i="9"/>
  <c r="AE116" i="9"/>
  <c r="AE117" i="9"/>
  <c r="AE118" i="9"/>
  <c r="AE119" i="9"/>
  <c r="AE120" i="9"/>
  <c r="AE121" i="9"/>
  <c r="AE122" i="9"/>
  <c r="AE123" i="9"/>
  <c r="AE124" i="9"/>
  <c r="AE125" i="9"/>
  <c r="AE154" i="9"/>
  <c r="AE155" i="9"/>
  <c r="AE156" i="9"/>
  <c r="AE193" i="9"/>
  <c r="AE194" i="9"/>
  <c r="AE195" i="9"/>
  <c r="R36" i="3"/>
  <c r="R39" i="3"/>
  <c r="R41" i="3"/>
  <c r="R43" i="3"/>
  <c r="R45" i="3"/>
  <c r="R47" i="3"/>
  <c r="Y1" i="3"/>
  <c r="Y1" i="5"/>
  <c r="Y1" i="2"/>
  <c r="Y1" i="1"/>
  <c r="P154" i="9"/>
  <c r="P116" i="9"/>
  <c r="P79" i="9"/>
  <c r="P7" i="9"/>
  <c r="C33" i="24"/>
  <c r="C48" i="24" s="1"/>
  <c r="E33" i="24"/>
  <c r="K33" i="24"/>
  <c r="M33" i="24"/>
  <c r="O33" i="24"/>
  <c r="Q33" i="24"/>
  <c r="C34" i="24"/>
  <c r="E34" i="24"/>
  <c r="K34" i="24"/>
  <c r="M34" i="24"/>
  <c r="O34" i="24"/>
  <c r="Q34" i="24"/>
  <c r="C35" i="24"/>
  <c r="E35" i="24"/>
  <c r="K35" i="24"/>
  <c r="M35" i="24"/>
  <c r="O35" i="24"/>
  <c r="Q35" i="24"/>
  <c r="C36" i="24"/>
  <c r="E36" i="24"/>
  <c r="K36" i="24"/>
  <c r="M36" i="24"/>
  <c r="O36" i="24"/>
  <c r="Q36" i="24"/>
  <c r="C37" i="24"/>
  <c r="E37" i="24"/>
  <c r="K37" i="24"/>
  <c r="M37" i="24"/>
  <c r="O37" i="24"/>
  <c r="Q37" i="24"/>
  <c r="C38" i="24"/>
  <c r="E38" i="24"/>
  <c r="G38" i="24"/>
  <c r="K38" i="24"/>
  <c r="M38" i="24"/>
  <c r="O38" i="24"/>
  <c r="Q38" i="24"/>
  <c r="C39" i="24"/>
  <c r="E39" i="24"/>
  <c r="K39" i="24"/>
  <c r="M39" i="24"/>
  <c r="O39" i="24"/>
  <c r="Q39" i="24"/>
  <c r="C40" i="24"/>
  <c r="E40" i="24"/>
  <c r="K40" i="24"/>
  <c r="M40" i="24"/>
  <c r="O40" i="24"/>
  <c r="Q40" i="24"/>
  <c r="C41" i="24"/>
  <c r="E41" i="24"/>
  <c r="K41" i="24"/>
  <c r="M41" i="24"/>
  <c r="O41" i="24"/>
  <c r="Q41" i="24"/>
  <c r="C42" i="24"/>
  <c r="E42" i="24"/>
  <c r="K42" i="24"/>
  <c r="M42" i="24"/>
  <c r="O42" i="24"/>
  <c r="Q42" i="24"/>
  <c r="C43" i="24"/>
  <c r="E43" i="24"/>
  <c r="K43" i="24"/>
  <c r="M43" i="24"/>
  <c r="O43" i="24"/>
  <c r="Q43" i="24"/>
  <c r="C44" i="24"/>
  <c r="E44" i="24"/>
  <c r="G44" i="24"/>
  <c r="K44" i="24"/>
  <c r="M44" i="24"/>
  <c r="O44" i="24"/>
  <c r="Q44" i="24"/>
  <c r="C45" i="24"/>
  <c r="E45" i="24"/>
  <c r="E48" i="24" s="1"/>
  <c r="K45" i="24"/>
  <c r="M45" i="24"/>
  <c r="O45" i="24"/>
  <c r="Q45" i="24"/>
  <c r="C46" i="24"/>
  <c r="E46" i="24"/>
  <c r="K46" i="24"/>
  <c r="M46" i="24"/>
  <c r="O46" i="24"/>
  <c r="Q46" i="24"/>
  <c r="H33" i="24"/>
  <c r="J33" i="24"/>
  <c r="N33" i="24"/>
  <c r="P33" i="24"/>
  <c r="H34" i="24"/>
  <c r="J34" i="24"/>
  <c r="N34" i="24"/>
  <c r="P34" i="24"/>
  <c r="H35" i="24"/>
  <c r="J35" i="24"/>
  <c r="N35" i="24"/>
  <c r="P35" i="24"/>
  <c r="H36" i="24"/>
  <c r="J36" i="24"/>
  <c r="J48" i="24" s="1"/>
  <c r="N36" i="24"/>
  <c r="P36" i="24"/>
  <c r="H37" i="24"/>
  <c r="J37" i="24"/>
  <c r="L37" i="24"/>
  <c r="N37" i="24"/>
  <c r="P37" i="24"/>
  <c r="H38" i="24"/>
  <c r="J38" i="24"/>
  <c r="N38" i="24"/>
  <c r="P38" i="24"/>
  <c r="H39" i="24"/>
  <c r="J39" i="24"/>
  <c r="N39" i="24"/>
  <c r="P39" i="24"/>
  <c r="H40" i="24"/>
  <c r="J40" i="24"/>
  <c r="N40" i="24"/>
  <c r="P40" i="24"/>
  <c r="H41" i="24"/>
  <c r="J41" i="24"/>
  <c r="N41" i="24"/>
  <c r="P41" i="24"/>
  <c r="H42" i="24"/>
  <c r="J42" i="24"/>
  <c r="N42" i="24"/>
  <c r="P42" i="24"/>
  <c r="H43" i="24"/>
  <c r="J43" i="24"/>
  <c r="L43" i="24"/>
  <c r="N43" i="24"/>
  <c r="P43" i="24"/>
  <c r="H44" i="24"/>
  <c r="J44" i="24"/>
  <c r="N44" i="24"/>
  <c r="P44" i="24"/>
  <c r="H45" i="24"/>
  <c r="J45" i="24"/>
  <c r="N45" i="24"/>
  <c r="P45" i="24"/>
  <c r="H46" i="24"/>
  <c r="J46" i="24"/>
  <c r="N46" i="24"/>
  <c r="P46" i="24"/>
  <c r="C33" i="23"/>
  <c r="C48" i="23" s="1"/>
  <c r="E33" i="23"/>
  <c r="G33" i="23"/>
  <c r="K33" i="23"/>
  <c r="O33" i="23"/>
  <c r="Q33" i="23"/>
  <c r="C34" i="23"/>
  <c r="E34" i="23"/>
  <c r="G34" i="23"/>
  <c r="K34" i="23"/>
  <c r="O34" i="23"/>
  <c r="Q34" i="23"/>
  <c r="C35" i="23"/>
  <c r="E35" i="23"/>
  <c r="G35" i="23"/>
  <c r="K35" i="23"/>
  <c r="O35" i="23"/>
  <c r="Q35" i="23"/>
  <c r="C36" i="23"/>
  <c r="E36" i="23"/>
  <c r="G36" i="23"/>
  <c r="K36" i="23"/>
  <c r="O36" i="23"/>
  <c r="Q36" i="23"/>
  <c r="C37" i="23"/>
  <c r="E37" i="23"/>
  <c r="G37" i="23"/>
  <c r="K37" i="23"/>
  <c r="O37" i="23"/>
  <c r="Q37" i="23"/>
  <c r="C38" i="23"/>
  <c r="E38" i="23"/>
  <c r="G38" i="23"/>
  <c r="K38" i="23"/>
  <c r="O38" i="23"/>
  <c r="Q38" i="23"/>
  <c r="C39" i="23"/>
  <c r="E39" i="23"/>
  <c r="G39" i="23"/>
  <c r="K39" i="23"/>
  <c r="O39" i="23"/>
  <c r="Q39" i="23"/>
  <c r="C40" i="23"/>
  <c r="E40" i="23"/>
  <c r="G40" i="23"/>
  <c r="K40" i="23"/>
  <c r="O40" i="23"/>
  <c r="Q40" i="23"/>
  <c r="C41" i="23"/>
  <c r="E41" i="23"/>
  <c r="G41" i="23"/>
  <c r="K41" i="23"/>
  <c r="O41" i="23"/>
  <c r="Q41" i="23"/>
  <c r="C42" i="23"/>
  <c r="E42" i="23"/>
  <c r="G42" i="23"/>
  <c r="K42" i="23"/>
  <c r="O42" i="23"/>
  <c r="Q42" i="23"/>
  <c r="C43" i="23"/>
  <c r="E43" i="23"/>
  <c r="G43" i="23"/>
  <c r="K43" i="23"/>
  <c r="O43" i="23"/>
  <c r="Q43" i="23"/>
  <c r="C44" i="23"/>
  <c r="E44" i="23"/>
  <c r="G44" i="23"/>
  <c r="K44" i="23"/>
  <c r="O44" i="23"/>
  <c r="Q44" i="23"/>
  <c r="C45" i="23"/>
  <c r="E45" i="23"/>
  <c r="G45" i="23"/>
  <c r="K45" i="23"/>
  <c r="O45" i="23"/>
  <c r="Q45" i="23"/>
  <c r="C46" i="23"/>
  <c r="E46" i="23"/>
  <c r="G46" i="23"/>
  <c r="K46" i="23"/>
  <c r="O46" i="23"/>
  <c r="Q46" i="23"/>
  <c r="B33" i="23"/>
  <c r="B48" i="23" s="1"/>
  <c r="D33" i="23"/>
  <c r="H33" i="23"/>
  <c r="J33" i="23"/>
  <c r="N33" i="23"/>
  <c r="B34" i="23"/>
  <c r="D34" i="23"/>
  <c r="H34" i="23"/>
  <c r="J34" i="23"/>
  <c r="L34" i="23"/>
  <c r="N34" i="23"/>
  <c r="B35" i="23"/>
  <c r="D35" i="23"/>
  <c r="H35" i="23"/>
  <c r="J35" i="23"/>
  <c r="L35" i="23"/>
  <c r="N35" i="23"/>
  <c r="B36" i="23"/>
  <c r="D36" i="23"/>
  <c r="H36" i="23"/>
  <c r="J36" i="23"/>
  <c r="J48" i="23" s="1"/>
  <c r="N36" i="23"/>
  <c r="B37" i="23"/>
  <c r="D37" i="23"/>
  <c r="H37" i="23"/>
  <c r="J37" i="23"/>
  <c r="N37" i="23"/>
  <c r="B38" i="23"/>
  <c r="D38" i="23"/>
  <c r="H38" i="23"/>
  <c r="J38" i="23"/>
  <c r="N38" i="23"/>
  <c r="B39" i="23"/>
  <c r="D39" i="23"/>
  <c r="H39" i="23"/>
  <c r="J39" i="23"/>
  <c r="N39" i="23"/>
  <c r="B40" i="23"/>
  <c r="D40" i="23"/>
  <c r="H40" i="23"/>
  <c r="J40" i="23"/>
  <c r="N40" i="23"/>
  <c r="B41" i="23"/>
  <c r="D41" i="23"/>
  <c r="H41" i="23"/>
  <c r="J41" i="23"/>
  <c r="N41" i="23"/>
  <c r="B42" i="23"/>
  <c r="D42" i="23"/>
  <c r="H42" i="23"/>
  <c r="J42" i="23"/>
  <c r="N42" i="23"/>
  <c r="B43" i="23"/>
  <c r="D43" i="23"/>
  <c r="H43" i="23"/>
  <c r="J43" i="23"/>
  <c r="N43" i="23"/>
  <c r="P43" i="23"/>
  <c r="B44" i="23"/>
  <c r="D44" i="23"/>
  <c r="H44" i="23"/>
  <c r="J44" i="23"/>
  <c r="N44" i="23"/>
  <c r="B45" i="23"/>
  <c r="D45" i="23"/>
  <c r="H45" i="23"/>
  <c r="J45" i="23"/>
  <c r="N45" i="23"/>
  <c r="B46" i="23"/>
  <c r="D46" i="23"/>
  <c r="H46" i="23"/>
  <c r="J46" i="23"/>
  <c r="L46" i="23"/>
  <c r="N46" i="23"/>
  <c r="C33" i="22"/>
  <c r="E33" i="22"/>
  <c r="I33" i="22"/>
  <c r="K33" i="22"/>
  <c r="M33" i="22"/>
  <c r="O33" i="22"/>
  <c r="Q33" i="22"/>
  <c r="C34" i="22"/>
  <c r="E34" i="22"/>
  <c r="G34" i="22"/>
  <c r="I34" i="22"/>
  <c r="K34" i="22"/>
  <c r="M34" i="22"/>
  <c r="O34" i="22"/>
  <c r="Q34" i="22"/>
  <c r="C35" i="22"/>
  <c r="E35" i="22"/>
  <c r="I35" i="22"/>
  <c r="K35" i="22"/>
  <c r="M35" i="22"/>
  <c r="O35" i="22"/>
  <c r="Q35" i="22"/>
  <c r="C36" i="22"/>
  <c r="E36" i="22"/>
  <c r="I36" i="22"/>
  <c r="K36" i="22"/>
  <c r="M36" i="22"/>
  <c r="O36" i="22"/>
  <c r="Q36" i="22"/>
  <c r="C37" i="22"/>
  <c r="E37" i="22"/>
  <c r="G37" i="22"/>
  <c r="I37" i="22"/>
  <c r="K37" i="22"/>
  <c r="M37" i="22"/>
  <c r="O37" i="22"/>
  <c r="Q37" i="22"/>
  <c r="C38" i="22"/>
  <c r="E38" i="22"/>
  <c r="I38" i="22"/>
  <c r="K38" i="22"/>
  <c r="M38" i="22"/>
  <c r="O38" i="22"/>
  <c r="Q38" i="22"/>
  <c r="C39" i="22"/>
  <c r="E39" i="22"/>
  <c r="I39" i="22"/>
  <c r="K39" i="22"/>
  <c r="M39" i="22"/>
  <c r="O39" i="22"/>
  <c r="Q39" i="22"/>
  <c r="C40" i="22"/>
  <c r="E40" i="22"/>
  <c r="G40" i="22"/>
  <c r="I40" i="22"/>
  <c r="K40" i="22"/>
  <c r="M40" i="22"/>
  <c r="O40" i="22"/>
  <c r="Q40" i="22"/>
  <c r="C41" i="22"/>
  <c r="E41" i="22"/>
  <c r="I41" i="22"/>
  <c r="K41" i="22"/>
  <c r="M41" i="22"/>
  <c r="O41" i="22"/>
  <c r="Q41" i="22"/>
  <c r="C42" i="22"/>
  <c r="E42" i="22"/>
  <c r="I42" i="22"/>
  <c r="K42" i="22"/>
  <c r="M42" i="22"/>
  <c r="O42" i="22"/>
  <c r="Q42" i="22"/>
  <c r="C43" i="22"/>
  <c r="E43" i="22"/>
  <c r="G43" i="22"/>
  <c r="I43" i="22"/>
  <c r="K43" i="22"/>
  <c r="M43" i="22"/>
  <c r="O43" i="22"/>
  <c r="Q43" i="22"/>
  <c r="C44" i="22"/>
  <c r="E44" i="22"/>
  <c r="I44" i="22"/>
  <c r="K44" i="22"/>
  <c r="M44" i="22"/>
  <c r="O44" i="22"/>
  <c r="Q44" i="22"/>
  <c r="C45" i="22"/>
  <c r="E45" i="22"/>
  <c r="I45" i="22"/>
  <c r="K45" i="22"/>
  <c r="M45" i="22"/>
  <c r="O45" i="22"/>
  <c r="Q45" i="22"/>
  <c r="C46" i="22"/>
  <c r="E46" i="22"/>
  <c r="G46" i="22"/>
  <c r="I46" i="22"/>
  <c r="K46" i="22"/>
  <c r="M46" i="22"/>
  <c r="O46" i="22"/>
  <c r="Q46" i="22"/>
  <c r="B33" i="22"/>
  <c r="F33" i="22"/>
  <c r="J33" i="22"/>
  <c r="N33" i="22"/>
  <c r="P33" i="22"/>
  <c r="B34" i="22"/>
  <c r="F34" i="22"/>
  <c r="J34" i="22"/>
  <c r="N34" i="22"/>
  <c r="P34" i="22"/>
  <c r="B35" i="22"/>
  <c r="F35" i="22"/>
  <c r="J35" i="22"/>
  <c r="N35" i="22"/>
  <c r="P35" i="22"/>
  <c r="B36" i="22"/>
  <c r="F36" i="22"/>
  <c r="J36" i="22"/>
  <c r="N36" i="22"/>
  <c r="P36" i="22"/>
  <c r="B37" i="22"/>
  <c r="F37" i="22"/>
  <c r="J37" i="22"/>
  <c r="N37" i="22"/>
  <c r="P37" i="22"/>
  <c r="B38" i="22"/>
  <c r="F38" i="22"/>
  <c r="J38" i="22"/>
  <c r="N38" i="22"/>
  <c r="P38" i="22"/>
  <c r="B39" i="22"/>
  <c r="F39" i="22"/>
  <c r="J39" i="22"/>
  <c r="N39" i="22"/>
  <c r="P39" i="22"/>
  <c r="B40" i="22"/>
  <c r="F40" i="22"/>
  <c r="J40" i="22"/>
  <c r="N40" i="22"/>
  <c r="P40" i="22"/>
  <c r="B41" i="22"/>
  <c r="F41" i="22"/>
  <c r="J41" i="22"/>
  <c r="N41" i="22"/>
  <c r="P41" i="22"/>
  <c r="B42" i="22"/>
  <c r="F42" i="22"/>
  <c r="J42" i="22"/>
  <c r="N42" i="22"/>
  <c r="P42" i="22"/>
  <c r="B43" i="22"/>
  <c r="F43" i="22"/>
  <c r="J43" i="22"/>
  <c r="N43" i="22"/>
  <c r="P43" i="22"/>
  <c r="B44" i="22"/>
  <c r="F44" i="22"/>
  <c r="J44" i="22"/>
  <c r="N44" i="22"/>
  <c r="P44" i="22"/>
  <c r="B45" i="22"/>
  <c r="F45" i="22"/>
  <c r="J45" i="22"/>
  <c r="N45" i="22"/>
  <c r="P45" i="22"/>
  <c r="B46" i="22"/>
  <c r="F46" i="22"/>
  <c r="J46" i="22"/>
  <c r="N46" i="22"/>
  <c r="P46" i="22"/>
  <c r="C33" i="21"/>
  <c r="G33" i="21"/>
  <c r="K33" i="21"/>
  <c r="M33" i="21"/>
  <c r="O33" i="21"/>
  <c r="Q33" i="21"/>
  <c r="C34" i="21"/>
  <c r="G34" i="21"/>
  <c r="K34" i="21"/>
  <c r="M34" i="21"/>
  <c r="O34" i="21"/>
  <c r="Q34" i="21"/>
  <c r="C35" i="21"/>
  <c r="G35" i="21"/>
  <c r="K35" i="21"/>
  <c r="M35" i="21"/>
  <c r="O35" i="21"/>
  <c r="Q35" i="21"/>
  <c r="C36" i="21"/>
  <c r="G36" i="21"/>
  <c r="K36" i="21"/>
  <c r="M36" i="21"/>
  <c r="O36" i="21"/>
  <c r="Q36" i="21"/>
  <c r="C37" i="21"/>
  <c r="G37" i="21"/>
  <c r="K37" i="21"/>
  <c r="M37" i="21"/>
  <c r="O37" i="21"/>
  <c r="Q37" i="21"/>
  <c r="C38" i="21"/>
  <c r="G38" i="21"/>
  <c r="K38" i="21"/>
  <c r="M38" i="21"/>
  <c r="O38" i="21"/>
  <c r="Q38" i="21"/>
  <c r="C39" i="21"/>
  <c r="G39" i="21"/>
  <c r="K39" i="21"/>
  <c r="M39" i="21"/>
  <c r="O39" i="21"/>
  <c r="Q39" i="21"/>
  <c r="C40" i="21"/>
  <c r="G40" i="21"/>
  <c r="K40" i="21"/>
  <c r="M40" i="21"/>
  <c r="O40" i="21"/>
  <c r="Q40" i="21"/>
  <c r="C41" i="21"/>
  <c r="G41" i="21"/>
  <c r="K41" i="21"/>
  <c r="M41" i="21"/>
  <c r="O41" i="21"/>
  <c r="Q41" i="21"/>
  <c r="C42" i="21"/>
  <c r="C52" i="21" s="1"/>
  <c r="G42" i="21"/>
  <c r="K42" i="21"/>
  <c r="M42" i="21"/>
  <c r="O42" i="21"/>
  <c r="Q42" i="21"/>
  <c r="C43" i="21"/>
  <c r="G43" i="21"/>
  <c r="K43" i="21"/>
  <c r="M43" i="21"/>
  <c r="O43" i="21"/>
  <c r="Q43" i="21"/>
  <c r="C44" i="21"/>
  <c r="G44" i="21"/>
  <c r="K44" i="21"/>
  <c r="M44" i="21"/>
  <c r="O44" i="21"/>
  <c r="Q44" i="21"/>
  <c r="C45" i="21"/>
  <c r="G45" i="21"/>
  <c r="K45" i="21"/>
  <c r="M45" i="21"/>
  <c r="O45" i="21"/>
  <c r="Q45" i="21"/>
  <c r="C46" i="21"/>
  <c r="G46" i="21"/>
  <c r="K46" i="21"/>
  <c r="M46" i="21"/>
  <c r="O46" i="21"/>
  <c r="Q46" i="21"/>
  <c r="C47" i="21"/>
  <c r="G47" i="21"/>
  <c r="K47" i="21"/>
  <c r="M47" i="21"/>
  <c r="O47" i="21"/>
  <c r="Q47" i="21"/>
  <c r="C48" i="21"/>
  <c r="G48" i="21"/>
  <c r="K48" i="21"/>
  <c r="M48" i="21"/>
  <c r="O48" i="21"/>
  <c r="Q48" i="21"/>
  <c r="C49" i="21"/>
  <c r="G49" i="21"/>
  <c r="K49" i="21"/>
  <c r="M49" i="21"/>
  <c r="O49" i="21"/>
  <c r="Q49" i="21"/>
  <c r="C50" i="21"/>
  <c r="G50" i="21"/>
  <c r="K50" i="21"/>
  <c r="M50" i="21"/>
  <c r="O50" i="21"/>
  <c r="Q50" i="21"/>
  <c r="B33" i="21"/>
  <c r="B53" i="21" s="1"/>
  <c r="D33" i="21"/>
  <c r="F33" i="21"/>
  <c r="H33" i="21"/>
  <c r="J33" i="21"/>
  <c r="L33" i="21"/>
  <c r="N33" i="21"/>
  <c r="P33" i="21"/>
  <c r="B34" i="21"/>
  <c r="D34" i="21"/>
  <c r="F34" i="21"/>
  <c r="H34" i="21"/>
  <c r="J34" i="21"/>
  <c r="J53" i="21" s="1"/>
  <c r="L34" i="21"/>
  <c r="P34" i="21"/>
  <c r="B35" i="21"/>
  <c r="D35" i="21"/>
  <c r="F35" i="21"/>
  <c r="H35" i="21"/>
  <c r="J35" i="21"/>
  <c r="L35" i="21"/>
  <c r="P35" i="21"/>
  <c r="B36" i="21"/>
  <c r="D36" i="21"/>
  <c r="F36" i="21"/>
  <c r="H36" i="21"/>
  <c r="J36" i="21"/>
  <c r="L36" i="21"/>
  <c r="N36" i="21"/>
  <c r="P36" i="21"/>
  <c r="B37" i="21"/>
  <c r="D37" i="21"/>
  <c r="F37" i="21"/>
  <c r="H37" i="21"/>
  <c r="J37" i="21"/>
  <c r="L37" i="21"/>
  <c r="P37" i="21"/>
  <c r="B38" i="21"/>
  <c r="D38" i="21"/>
  <c r="F38" i="21"/>
  <c r="H38" i="21"/>
  <c r="J38" i="21"/>
  <c r="L38" i="21"/>
  <c r="P38" i="21"/>
  <c r="B39" i="21"/>
  <c r="D39" i="21"/>
  <c r="F39" i="21"/>
  <c r="H39" i="21"/>
  <c r="J39" i="21"/>
  <c r="L39" i="21"/>
  <c r="N39" i="21"/>
  <c r="P39" i="21"/>
  <c r="B40" i="21"/>
  <c r="D40" i="21"/>
  <c r="F40" i="21"/>
  <c r="H40" i="21"/>
  <c r="J40" i="21"/>
  <c r="L40" i="21"/>
  <c r="P40" i="21"/>
  <c r="B41" i="21"/>
  <c r="D41" i="21"/>
  <c r="F41" i="21"/>
  <c r="H41" i="21"/>
  <c r="J41" i="21"/>
  <c r="L41" i="21"/>
  <c r="P41" i="21"/>
  <c r="B42" i="21"/>
  <c r="D42" i="21"/>
  <c r="F42" i="21"/>
  <c r="H42" i="21"/>
  <c r="J42" i="21"/>
  <c r="L42" i="21"/>
  <c r="N42" i="21"/>
  <c r="P42" i="21"/>
  <c r="B43" i="21"/>
  <c r="D43" i="21"/>
  <c r="F43" i="21"/>
  <c r="H43" i="21"/>
  <c r="J43" i="21"/>
  <c r="L43" i="21"/>
  <c r="P43" i="21"/>
  <c r="B44" i="21"/>
  <c r="D44" i="21"/>
  <c r="F44" i="21"/>
  <c r="H44" i="21"/>
  <c r="J44" i="21"/>
  <c r="L44" i="21"/>
  <c r="P44" i="21"/>
  <c r="B45" i="21"/>
  <c r="D45" i="21"/>
  <c r="F45" i="21"/>
  <c r="H45" i="21"/>
  <c r="J45" i="21"/>
  <c r="L45" i="21"/>
  <c r="N45" i="21"/>
  <c r="P45" i="21"/>
  <c r="B46" i="21"/>
  <c r="D46" i="21"/>
  <c r="F46" i="21"/>
  <c r="H46" i="21"/>
  <c r="J46" i="21"/>
  <c r="L46" i="21"/>
  <c r="P46" i="21"/>
  <c r="B47" i="21"/>
  <c r="D47" i="21"/>
  <c r="F47" i="21"/>
  <c r="H47" i="21"/>
  <c r="J47" i="21"/>
  <c r="L47" i="21"/>
  <c r="P47" i="21"/>
  <c r="B48" i="21"/>
  <c r="D48" i="21"/>
  <c r="F48" i="21"/>
  <c r="H48" i="21"/>
  <c r="J48" i="21"/>
  <c r="L48" i="21"/>
  <c r="N48" i="21"/>
  <c r="P48" i="21"/>
  <c r="B49" i="21"/>
  <c r="D49" i="21"/>
  <c r="F49" i="21"/>
  <c r="H49" i="21"/>
  <c r="J49" i="21"/>
  <c r="J52" i="21" s="1"/>
  <c r="L49" i="21"/>
  <c r="P49" i="21"/>
  <c r="B50" i="21"/>
  <c r="D50" i="21"/>
  <c r="F50" i="21"/>
  <c r="H50" i="21"/>
  <c r="J50" i="21"/>
  <c r="L50" i="21"/>
  <c r="P50" i="21"/>
  <c r="E39" i="20"/>
  <c r="M42" i="20"/>
  <c r="E47" i="20"/>
  <c r="M50" i="20"/>
  <c r="B33" i="20"/>
  <c r="H33" i="20"/>
  <c r="H53" i="20" s="1"/>
  <c r="J33" i="20"/>
  <c r="L33" i="20"/>
  <c r="N33" i="20"/>
  <c r="P33" i="20"/>
  <c r="B34" i="20"/>
  <c r="D34" i="20"/>
  <c r="H34" i="20"/>
  <c r="J34" i="20"/>
  <c r="L34" i="20"/>
  <c r="N34" i="20"/>
  <c r="P34" i="20"/>
  <c r="B35" i="20"/>
  <c r="H35" i="20"/>
  <c r="J35" i="20"/>
  <c r="L35" i="20"/>
  <c r="N35" i="20"/>
  <c r="P35" i="20"/>
  <c r="B36" i="20"/>
  <c r="H36" i="20"/>
  <c r="J36" i="20"/>
  <c r="L36" i="20"/>
  <c r="N36" i="20"/>
  <c r="P36" i="20"/>
  <c r="B37" i="20"/>
  <c r="H37" i="20"/>
  <c r="J37" i="20"/>
  <c r="L37" i="20"/>
  <c r="N37" i="20"/>
  <c r="P37" i="20"/>
  <c r="B38" i="20"/>
  <c r="H38" i="20"/>
  <c r="J38" i="20"/>
  <c r="L38" i="20"/>
  <c r="N38" i="20"/>
  <c r="P38" i="20"/>
  <c r="B39" i="20"/>
  <c r="H39" i="20"/>
  <c r="J39" i="20"/>
  <c r="L39" i="20"/>
  <c r="N39" i="20"/>
  <c r="P39" i="20"/>
  <c r="B40" i="20"/>
  <c r="D40" i="20"/>
  <c r="H40" i="20"/>
  <c r="J40" i="20"/>
  <c r="L40" i="20"/>
  <c r="N40" i="20"/>
  <c r="P40" i="20"/>
  <c r="B41" i="20"/>
  <c r="H41" i="20"/>
  <c r="J41" i="20"/>
  <c r="L41" i="20"/>
  <c r="N41" i="20"/>
  <c r="P41" i="20"/>
  <c r="B42" i="20"/>
  <c r="H42" i="20"/>
  <c r="J42" i="20"/>
  <c r="L42" i="20"/>
  <c r="N42" i="20"/>
  <c r="P42" i="20"/>
  <c r="B43" i="20"/>
  <c r="H43" i="20"/>
  <c r="J43" i="20"/>
  <c r="L43" i="20"/>
  <c r="N43" i="20"/>
  <c r="P43" i="20"/>
  <c r="B44" i="20"/>
  <c r="H44" i="20"/>
  <c r="J44" i="20"/>
  <c r="L44" i="20"/>
  <c r="N44" i="20"/>
  <c r="P44" i="20"/>
  <c r="B45" i="20"/>
  <c r="H45" i="20"/>
  <c r="J45" i="20"/>
  <c r="L45" i="20"/>
  <c r="N45" i="20"/>
  <c r="P45" i="20"/>
  <c r="B46" i="20"/>
  <c r="D46" i="20"/>
  <c r="H46" i="20"/>
  <c r="J46" i="20"/>
  <c r="L46" i="20"/>
  <c r="N46" i="20"/>
  <c r="P46" i="20"/>
  <c r="B47" i="20"/>
  <c r="H47" i="20"/>
  <c r="J47" i="20"/>
  <c r="L47" i="20"/>
  <c r="L54" i="20" s="1"/>
  <c r="N47" i="20"/>
  <c r="P47" i="20"/>
  <c r="B48" i="20"/>
  <c r="H48" i="20"/>
  <c r="J48" i="20"/>
  <c r="L48" i="20"/>
  <c r="N48" i="20"/>
  <c r="P48" i="20"/>
  <c r="B49" i="20"/>
  <c r="H49" i="20"/>
  <c r="J49" i="20"/>
  <c r="L49" i="20"/>
  <c r="N49" i="20"/>
  <c r="P49" i="20"/>
  <c r="B50" i="20"/>
  <c r="H50" i="20"/>
  <c r="J50" i="20"/>
  <c r="L50" i="20"/>
  <c r="N50" i="20"/>
  <c r="P50" i="20"/>
  <c r="C33" i="19"/>
  <c r="E33" i="19"/>
  <c r="I33" i="19"/>
  <c r="K33" i="19"/>
  <c r="M33" i="19"/>
  <c r="O33" i="19"/>
  <c r="Q33" i="19"/>
  <c r="C34" i="19"/>
  <c r="C53" i="19" s="1"/>
  <c r="E34" i="19"/>
  <c r="I34" i="19"/>
  <c r="K34" i="19"/>
  <c r="M34" i="19"/>
  <c r="O34" i="19"/>
  <c r="Q34" i="19"/>
  <c r="C35" i="19"/>
  <c r="E35" i="19"/>
  <c r="I35" i="19"/>
  <c r="K35" i="19"/>
  <c r="M35" i="19"/>
  <c r="O35" i="19"/>
  <c r="Q35" i="19"/>
  <c r="C36" i="19"/>
  <c r="E36" i="19"/>
  <c r="I36" i="19"/>
  <c r="K36" i="19"/>
  <c r="M36" i="19"/>
  <c r="O36" i="19"/>
  <c r="Q36" i="19"/>
  <c r="C37" i="19"/>
  <c r="E37" i="19"/>
  <c r="I37" i="19"/>
  <c r="K37" i="19"/>
  <c r="M37" i="19"/>
  <c r="O37" i="19"/>
  <c r="Q37" i="19"/>
  <c r="C38" i="19"/>
  <c r="E38" i="19"/>
  <c r="I38" i="19"/>
  <c r="K38" i="19"/>
  <c r="M38" i="19"/>
  <c r="O38" i="19"/>
  <c r="Q38" i="19"/>
  <c r="C39" i="19"/>
  <c r="E39" i="19"/>
  <c r="I39" i="19"/>
  <c r="K39" i="19"/>
  <c r="M39" i="19"/>
  <c r="O39" i="19"/>
  <c r="Q39" i="19"/>
  <c r="C40" i="19"/>
  <c r="E40" i="19"/>
  <c r="I40" i="19"/>
  <c r="K40" i="19"/>
  <c r="M40" i="19"/>
  <c r="O40" i="19"/>
  <c r="Q40" i="19"/>
  <c r="C41" i="19"/>
  <c r="E41" i="19"/>
  <c r="I41" i="19"/>
  <c r="K41" i="19"/>
  <c r="M41" i="19"/>
  <c r="O41" i="19"/>
  <c r="Q41" i="19"/>
  <c r="C42" i="19"/>
  <c r="E42" i="19"/>
  <c r="I42" i="19"/>
  <c r="K42" i="19"/>
  <c r="M42" i="19"/>
  <c r="O42" i="19"/>
  <c r="Q42" i="19"/>
  <c r="C43" i="19"/>
  <c r="E43" i="19"/>
  <c r="I43" i="19"/>
  <c r="K43" i="19"/>
  <c r="M43" i="19"/>
  <c r="O43" i="19"/>
  <c r="Q43" i="19"/>
  <c r="C44" i="19"/>
  <c r="E44" i="19"/>
  <c r="I44" i="19"/>
  <c r="K44" i="19"/>
  <c r="M44" i="19"/>
  <c r="O44" i="19"/>
  <c r="Q44" i="19"/>
  <c r="C45" i="19"/>
  <c r="E45" i="19"/>
  <c r="I45" i="19"/>
  <c r="K45" i="19"/>
  <c r="M45" i="19"/>
  <c r="O45" i="19"/>
  <c r="Q45" i="19"/>
  <c r="C46" i="19"/>
  <c r="E46" i="19"/>
  <c r="I46" i="19"/>
  <c r="K46" i="19"/>
  <c r="M46" i="19"/>
  <c r="O46" i="19"/>
  <c r="Q46" i="19"/>
  <c r="C47" i="19"/>
  <c r="E47" i="19"/>
  <c r="I47" i="19"/>
  <c r="K47" i="19"/>
  <c r="K54" i="19" s="1"/>
  <c r="M47" i="19"/>
  <c r="O47" i="19"/>
  <c r="O54" i="19" s="1"/>
  <c r="Q47" i="19"/>
  <c r="C48" i="19"/>
  <c r="E48" i="19"/>
  <c r="I48" i="19"/>
  <c r="K48" i="19"/>
  <c r="M48" i="19"/>
  <c r="O48" i="19"/>
  <c r="Q48" i="19"/>
  <c r="C49" i="19"/>
  <c r="E49" i="19"/>
  <c r="I49" i="19"/>
  <c r="K49" i="19"/>
  <c r="M49" i="19"/>
  <c r="O49" i="19"/>
  <c r="Q49" i="19"/>
  <c r="C50" i="19"/>
  <c r="C54" i="19" s="1"/>
  <c r="E50" i="19"/>
  <c r="I50" i="19"/>
  <c r="K50" i="19"/>
  <c r="M50" i="19"/>
  <c r="O50" i="19"/>
  <c r="Q50" i="19"/>
  <c r="B33" i="19"/>
  <c r="D33" i="19"/>
  <c r="H33" i="19"/>
  <c r="L33" i="19"/>
  <c r="N33" i="19"/>
  <c r="P33" i="19"/>
  <c r="B34" i="19"/>
  <c r="H34" i="19"/>
  <c r="H53" i="19" s="1"/>
  <c r="L34" i="19"/>
  <c r="N34" i="19"/>
  <c r="P34" i="19"/>
  <c r="B35" i="19"/>
  <c r="H35" i="19"/>
  <c r="L35" i="19"/>
  <c r="N35" i="19"/>
  <c r="P35" i="19"/>
  <c r="B36" i="19"/>
  <c r="H36" i="19"/>
  <c r="J36" i="19"/>
  <c r="L36" i="19"/>
  <c r="N36" i="19"/>
  <c r="P36" i="19"/>
  <c r="B37" i="19"/>
  <c r="H37" i="19"/>
  <c r="L37" i="19"/>
  <c r="N37" i="19"/>
  <c r="P37" i="19"/>
  <c r="B38" i="19"/>
  <c r="D38" i="19"/>
  <c r="H38" i="19"/>
  <c r="L38" i="19"/>
  <c r="N38" i="19"/>
  <c r="P38" i="19"/>
  <c r="B39" i="19"/>
  <c r="H39" i="19"/>
  <c r="L39" i="19"/>
  <c r="N39" i="19"/>
  <c r="P39" i="19"/>
  <c r="B40" i="19"/>
  <c r="H40" i="19"/>
  <c r="L40" i="19"/>
  <c r="N40" i="19"/>
  <c r="P40" i="19"/>
  <c r="B41" i="19"/>
  <c r="H41" i="19"/>
  <c r="L41" i="19"/>
  <c r="N41" i="19"/>
  <c r="P41" i="19"/>
  <c r="B42" i="19"/>
  <c r="H42" i="19"/>
  <c r="J42" i="19"/>
  <c r="L42" i="19"/>
  <c r="N42" i="19"/>
  <c r="P42" i="19"/>
  <c r="B43" i="19"/>
  <c r="H43" i="19"/>
  <c r="L43" i="19"/>
  <c r="N43" i="19"/>
  <c r="P43" i="19"/>
  <c r="B44" i="19"/>
  <c r="D44" i="19"/>
  <c r="H44" i="19"/>
  <c r="L44" i="19"/>
  <c r="N44" i="19"/>
  <c r="P44" i="19"/>
  <c r="B45" i="19"/>
  <c r="H45" i="19"/>
  <c r="L45" i="19"/>
  <c r="N45" i="19"/>
  <c r="P45" i="19"/>
  <c r="B46" i="19"/>
  <c r="H46" i="19"/>
  <c r="L46" i="19"/>
  <c r="N46" i="19"/>
  <c r="P46" i="19"/>
  <c r="B47" i="19"/>
  <c r="H47" i="19"/>
  <c r="L47" i="19"/>
  <c r="N47" i="19"/>
  <c r="P47" i="19"/>
  <c r="B48" i="19"/>
  <c r="H48" i="19"/>
  <c r="J48" i="19"/>
  <c r="L48" i="19"/>
  <c r="N48" i="19"/>
  <c r="P48" i="19"/>
  <c r="B49" i="19"/>
  <c r="H49" i="19"/>
  <c r="L49" i="19"/>
  <c r="N49" i="19"/>
  <c r="P49" i="19"/>
  <c r="B50" i="19"/>
  <c r="D50" i="19"/>
  <c r="H50" i="19"/>
  <c r="L50" i="19"/>
  <c r="N50" i="19"/>
  <c r="P50" i="19"/>
  <c r="C22" i="12"/>
  <c r="C33" i="12" s="1"/>
  <c r="E22" i="12"/>
  <c r="G22" i="12"/>
  <c r="I22" i="12"/>
  <c r="K22" i="12"/>
  <c r="M22" i="12"/>
  <c r="O22" i="12"/>
  <c r="O37" i="12" s="1"/>
  <c r="Q22" i="12"/>
  <c r="D22" i="12"/>
  <c r="H22" i="12"/>
  <c r="H42" i="12" s="1"/>
  <c r="J22" i="12"/>
  <c r="P22" i="12"/>
  <c r="M47" i="11"/>
  <c r="Q50" i="11"/>
  <c r="Q49" i="11"/>
  <c r="Q48" i="11"/>
  <c r="Q47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46" i="11"/>
  <c r="B22" i="11"/>
  <c r="D22" i="11"/>
  <c r="F22" i="11"/>
  <c r="H22" i="11"/>
  <c r="J22" i="11"/>
  <c r="L22" i="11"/>
  <c r="N22" i="11"/>
  <c r="N39" i="11" s="1"/>
  <c r="M33" i="11"/>
  <c r="Q33" i="11"/>
  <c r="C22" i="10"/>
  <c r="C50" i="10" s="1"/>
  <c r="I22" i="10"/>
  <c r="O22" i="10"/>
  <c r="B22" i="10"/>
  <c r="B50" i="10" s="1"/>
  <c r="D22" i="10"/>
  <c r="D22" i="2" s="1"/>
  <c r="J22" i="10"/>
  <c r="L22" i="10"/>
  <c r="N22" i="10"/>
  <c r="P22" i="10"/>
  <c r="G40" i="18"/>
  <c r="I40" i="18"/>
  <c r="M40" i="18"/>
  <c r="O40" i="18"/>
  <c r="Q40" i="18"/>
  <c r="C41" i="18"/>
  <c r="G41" i="18"/>
  <c r="I41" i="18"/>
  <c r="M41" i="18"/>
  <c r="O41" i="18"/>
  <c r="Q41" i="18"/>
  <c r="G42" i="18"/>
  <c r="K42" i="18"/>
  <c r="M42" i="18"/>
  <c r="O42" i="18"/>
  <c r="Q42" i="18"/>
  <c r="Q44" i="18"/>
  <c r="G45" i="18"/>
  <c r="K45" i="18"/>
  <c r="M45" i="18"/>
  <c r="O45" i="18"/>
  <c r="Q45" i="18"/>
  <c r="C46" i="18"/>
  <c r="G46" i="18"/>
  <c r="I46" i="18"/>
  <c r="M46" i="18"/>
  <c r="O46" i="18"/>
  <c r="Q46" i="18"/>
  <c r="G47" i="18"/>
  <c r="K47" i="18"/>
  <c r="M47" i="18"/>
  <c r="O47" i="18"/>
  <c r="Q47" i="18"/>
  <c r="C48" i="18"/>
  <c r="G48" i="18"/>
  <c r="I48" i="18"/>
  <c r="M48" i="18"/>
  <c r="O48" i="18"/>
  <c r="Q48" i="18"/>
  <c r="G49" i="18"/>
  <c r="K49" i="18"/>
  <c r="M49" i="18"/>
  <c r="O49" i="18"/>
  <c r="Q49" i="18"/>
  <c r="C50" i="18"/>
  <c r="G50" i="18"/>
  <c r="I50" i="18"/>
  <c r="M50" i="18"/>
  <c r="O50" i="18"/>
  <c r="Q50" i="18"/>
  <c r="G51" i="18"/>
  <c r="K51" i="18"/>
  <c r="M51" i="18"/>
  <c r="O51" i="18"/>
  <c r="Q51" i="18"/>
  <c r="C52" i="18"/>
  <c r="G52" i="18"/>
  <c r="K52" i="18"/>
  <c r="M52" i="18"/>
  <c r="O52" i="18"/>
  <c r="Q52" i="18"/>
  <c r="C53" i="18"/>
  <c r="G53" i="18"/>
  <c r="I53" i="18"/>
  <c r="M53" i="18"/>
  <c r="O53" i="18"/>
  <c r="Q53" i="18"/>
  <c r="G54" i="18"/>
  <c r="K54" i="18"/>
  <c r="M54" i="18"/>
  <c r="O54" i="18"/>
  <c r="Q54" i="18"/>
  <c r="C55" i="18"/>
  <c r="G55" i="18"/>
  <c r="I55" i="18"/>
  <c r="M55" i="18"/>
  <c r="O55" i="18"/>
  <c r="Q55" i="18"/>
  <c r="G56" i="18"/>
  <c r="K56" i="18"/>
  <c r="M56" i="18"/>
  <c r="O56" i="18"/>
  <c r="Q56" i="18"/>
  <c r="C57" i="18"/>
  <c r="G57" i="18"/>
  <c r="I57" i="18"/>
  <c r="M57" i="18"/>
  <c r="O57" i="18"/>
  <c r="Q57" i="18"/>
  <c r="G58" i="18"/>
  <c r="K58" i="18"/>
  <c r="M58" i="18"/>
  <c r="O58" i="18"/>
  <c r="Q58" i="18"/>
  <c r="C59" i="18"/>
  <c r="G59" i="18"/>
  <c r="I59" i="18"/>
  <c r="M59" i="18"/>
  <c r="O59" i="18"/>
  <c r="Q59" i="18"/>
  <c r="G60" i="18"/>
  <c r="K60" i="18"/>
  <c r="M60" i="18"/>
  <c r="O60" i="18"/>
  <c r="Q60" i="18"/>
  <c r="C61" i="18"/>
  <c r="G61" i="18"/>
  <c r="I61" i="18"/>
  <c r="M61" i="18"/>
  <c r="O61" i="18"/>
  <c r="Q61" i="18"/>
  <c r="G62" i="18"/>
  <c r="K62" i="18"/>
  <c r="M62" i="18"/>
  <c r="O62" i="18"/>
  <c r="Q62" i="18"/>
  <c r="C63" i="18"/>
  <c r="G63" i="18"/>
  <c r="I63" i="18"/>
  <c r="M63" i="18"/>
  <c r="O63" i="18"/>
  <c r="Q63" i="18"/>
  <c r="G64" i="18"/>
  <c r="K64" i="18"/>
  <c r="M64" i="18"/>
  <c r="O64" i="18"/>
  <c r="Q64" i="18"/>
  <c r="O65" i="18"/>
  <c r="Q65" i="18"/>
  <c r="O66" i="18"/>
  <c r="Q66" i="18"/>
  <c r="Q67" i="18"/>
  <c r="B40" i="18"/>
  <c r="D40" i="18"/>
  <c r="F40" i="18"/>
  <c r="L40" i="18"/>
  <c r="P40" i="18"/>
  <c r="B41" i="18"/>
  <c r="D41" i="18"/>
  <c r="F41" i="18"/>
  <c r="L41" i="18"/>
  <c r="P41" i="18"/>
  <c r="B42" i="18"/>
  <c r="D42" i="18"/>
  <c r="F42" i="18"/>
  <c r="L42" i="18"/>
  <c r="N42" i="18"/>
  <c r="P42" i="18"/>
  <c r="B45" i="18"/>
  <c r="D45" i="18"/>
  <c r="F45" i="18"/>
  <c r="L45" i="18"/>
  <c r="P45" i="18"/>
  <c r="B46" i="18"/>
  <c r="D46" i="18"/>
  <c r="F46" i="18"/>
  <c r="J46" i="18"/>
  <c r="L46" i="18"/>
  <c r="P46" i="18"/>
  <c r="B47" i="18"/>
  <c r="D47" i="18"/>
  <c r="F47" i="18"/>
  <c r="L47" i="18"/>
  <c r="P47" i="18"/>
  <c r="B48" i="18"/>
  <c r="D48" i="18"/>
  <c r="F48" i="18"/>
  <c r="L48" i="18"/>
  <c r="P48" i="18"/>
  <c r="B49" i="18"/>
  <c r="D49" i="18"/>
  <c r="F49" i="18"/>
  <c r="L49" i="18"/>
  <c r="P49" i="18"/>
  <c r="B50" i="18"/>
  <c r="D50" i="18"/>
  <c r="F50" i="18"/>
  <c r="L50" i="18"/>
  <c r="P50" i="18"/>
  <c r="B51" i="18"/>
  <c r="D51" i="18"/>
  <c r="F51" i="18"/>
  <c r="L51" i="18"/>
  <c r="P51" i="18"/>
  <c r="B52" i="18"/>
  <c r="D52" i="18"/>
  <c r="F52" i="18"/>
  <c r="J52" i="18"/>
  <c r="L52" i="18"/>
  <c r="P52" i="18"/>
  <c r="B53" i="18"/>
  <c r="D53" i="18"/>
  <c r="F53" i="18"/>
  <c r="L53" i="18"/>
  <c r="P53" i="18"/>
  <c r="B54" i="18"/>
  <c r="D54" i="18"/>
  <c r="F54" i="18"/>
  <c r="L54" i="18"/>
  <c r="P54" i="18"/>
  <c r="B55" i="18"/>
  <c r="D55" i="18"/>
  <c r="F55" i="18"/>
  <c r="L55" i="18"/>
  <c r="P55" i="18"/>
  <c r="B56" i="18"/>
  <c r="D56" i="18"/>
  <c r="F56" i="18"/>
  <c r="L56" i="18"/>
  <c r="N56" i="18"/>
  <c r="P56" i="18"/>
  <c r="B57" i="18"/>
  <c r="D57" i="18"/>
  <c r="F57" i="18"/>
  <c r="L57" i="18"/>
  <c r="P57" i="18"/>
  <c r="B58" i="18"/>
  <c r="D58" i="18"/>
  <c r="F58" i="18"/>
  <c r="L58" i="18"/>
  <c r="P58" i="18"/>
  <c r="B59" i="18"/>
  <c r="D59" i="18"/>
  <c r="F59" i="18"/>
  <c r="F68" i="18" s="1"/>
  <c r="L59" i="18"/>
  <c r="P59" i="18"/>
  <c r="B60" i="18"/>
  <c r="D60" i="18"/>
  <c r="F60" i="18"/>
  <c r="L60" i="18"/>
  <c r="P60" i="18"/>
  <c r="B61" i="18"/>
  <c r="D61" i="18"/>
  <c r="F61" i="18"/>
  <c r="L61" i="18"/>
  <c r="P61" i="18"/>
  <c r="P68" i="18" s="1"/>
  <c r="B62" i="18"/>
  <c r="D62" i="18"/>
  <c r="F62" i="18"/>
  <c r="L62" i="18"/>
  <c r="N62" i="18"/>
  <c r="P62" i="18"/>
  <c r="B63" i="18"/>
  <c r="D63" i="18"/>
  <c r="F63" i="18"/>
  <c r="L63" i="18"/>
  <c r="P63" i="18"/>
  <c r="B64" i="18"/>
  <c r="D64" i="18"/>
  <c r="F64" i="18"/>
  <c r="J64" i="18"/>
  <c r="L64" i="18"/>
  <c r="P64" i="18"/>
  <c r="P65" i="18"/>
  <c r="P66" i="18"/>
  <c r="C40" i="17"/>
  <c r="O40" i="17"/>
  <c r="I41" i="17"/>
  <c r="O41" i="17"/>
  <c r="C42" i="17"/>
  <c r="O42" i="17"/>
  <c r="C45" i="17"/>
  <c r="E46" i="17"/>
  <c r="M46" i="17"/>
  <c r="E47" i="17"/>
  <c r="I48" i="17"/>
  <c r="M48" i="17"/>
  <c r="C49" i="17"/>
  <c r="K49" i="17"/>
  <c r="E50" i="17"/>
  <c r="M50" i="17"/>
  <c r="E51" i="17"/>
  <c r="M52" i="17"/>
  <c r="C53" i="17"/>
  <c r="E54" i="17"/>
  <c r="M54" i="17"/>
  <c r="E55" i="17"/>
  <c r="I56" i="17"/>
  <c r="M56" i="17"/>
  <c r="C57" i="17"/>
  <c r="E58" i="17"/>
  <c r="M58" i="17"/>
  <c r="E59" i="17"/>
  <c r="K60" i="17"/>
  <c r="M60" i="17"/>
  <c r="C61" i="17"/>
  <c r="E62" i="17"/>
  <c r="M62" i="17"/>
  <c r="E63" i="17"/>
  <c r="Q63" i="17"/>
  <c r="I64" i="17"/>
  <c r="M64" i="17"/>
  <c r="O65" i="17"/>
  <c r="Q65" i="17"/>
  <c r="B40" i="17"/>
  <c r="D40" i="17"/>
  <c r="F40" i="17"/>
  <c r="H40" i="17"/>
  <c r="J40" i="17"/>
  <c r="L40" i="17"/>
  <c r="P40" i="17"/>
  <c r="B41" i="17"/>
  <c r="D41" i="17"/>
  <c r="F41" i="17"/>
  <c r="F68" i="17" s="1"/>
  <c r="H41" i="17"/>
  <c r="J41" i="17"/>
  <c r="L41" i="17"/>
  <c r="P41" i="17"/>
  <c r="B42" i="17"/>
  <c r="D42" i="17"/>
  <c r="F42" i="17"/>
  <c r="H42" i="17"/>
  <c r="J42" i="17"/>
  <c r="L42" i="17"/>
  <c r="P42" i="17"/>
  <c r="B45" i="17"/>
  <c r="D45" i="17"/>
  <c r="F45" i="17"/>
  <c r="H45" i="17"/>
  <c r="J45" i="17"/>
  <c r="L45" i="17"/>
  <c r="P45" i="17"/>
  <c r="B46" i="17"/>
  <c r="D46" i="17"/>
  <c r="F46" i="17"/>
  <c r="H46" i="17"/>
  <c r="J46" i="17"/>
  <c r="L46" i="17"/>
  <c r="P46" i="17"/>
  <c r="B47" i="17"/>
  <c r="D47" i="17"/>
  <c r="F47" i="17"/>
  <c r="H47" i="17"/>
  <c r="J47" i="17"/>
  <c r="L47" i="17"/>
  <c r="P47" i="17"/>
  <c r="B48" i="17"/>
  <c r="D48" i="17"/>
  <c r="F48" i="17"/>
  <c r="H48" i="17"/>
  <c r="J48" i="17"/>
  <c r="L48" i="17"/>
  <c r="P48" i="17"/>
  <c r="B49" i="17"/>
  <c r="D49" i="17"/>
  <c r="F49" i="17"/>
  <c r="H49" i="17"/>
  <c r="J49" i="17"/>
  <c r="L49" i="17"/>
  <c r="P49" i="17"/>
  <c r="B50" i="17"/>
  <c r="D50" i="17"/>
  <c r="F50" i="17"/>
  <c r="H50" i="17"/>
  <c r="J50" i="17"/>
  <c r="L50" i="17"/>
  <c r="P50" i="17"/>
  <c r="B51" i="17"/>
  <c r="D51" i="17"/>
  <c r="F51" i="17"/>
  <c r="H51" i="17"/>
  <c r="J51" i="17"/>
  <c r="L51" i="17"/>
  <c r="P51" i="17"/>
  <c r="B52" i="17"/>
  <c r="D52" i="17"/>
  <c r="F52" i="17"/>
  <c r="H52" i="17"/>
  <c r="J52" i="17"/>
  <c r="L52" i="17"/>
  <c r="P52" i="17"/>
  <c r="B53" i="17"/>
  <c r="D53" i="17"/>
  <c r="F53" i="17"/>
  <c r="H53" i="17"/>
  <c r="J53" i="17"/>
  <c r="J68" i="17" s="1"/>
  <c r="L53" i="17"/>
  <c r="P53" i="17"/>
  <c r="B54" i="17"/>
  <c r="D54" i="17"/>
  <c r="F54" i="17"/>
  <c r="H54" i="17"/>
  <c r="J54" i="17"/>
  <c r="L54" i="17"/>
  <c r="P54" i="17"/>
  <c r="B55" i="17"/>
  <c r="D55" i="17"/>
  <c r="F55" i="17"/>
  <c r="H55" i="17"/>
  <c r="J55" i="17"/>
  <c r="L55" i="17"/>
  <c r="P55" i="17"/>
  <c r="B56" i="17"/>
  <c r="D56" i="17"/>
  <c r="F56" i="17"/>
  <c r="H56" i="17"/>
  <c r="J56" i="17"/>
  <c r="L56" i="17"/>
  <c r="P56" i="17"/>
  <c r="B57" i="17"/>
  <c r="D57" i="17"/>
  <c r="F57" i="17"/>
  <c r="H57" i="17"/>
  <c r="J57" i="17"/>
  <c r="L57" i="17"/>
  <c r="P57" i="17"/>
  <c r="B58" i="17"/>
  <c r="D58" i="17"/>
  <c r="F58" i="17"/>
  <c r="H58" i="17"/>
  <c r="J58" i="17"/>
  <c r="L58" i="17"/>
  <c r="P58" i="17"/>
  <c r="B59" i="17"/>
  <c r="D59" i="17"/>
  <c r="F59" i="17"/>
  <c r="H59" i="17"/>
  <c r="J59" i="17"/>
  <c r="L59" i="17"/>
  <c r="P59" i="17"/>
  <c r="B60" i="17"/>
  <c r="D60" i="17"/>
  <c r="F60" i="17"/>
  <c r="H60" i="17"/>
  <c r="J60" i="17"/>
  <c r="L60" i="17"/>
  <c r="P60" i="17"/>
  <c r="B61" i="17"/>
  <c r="D61" i="17"/>
  <c r="F61" i="17"/>
  <c r="H61" i="17"/>
  <c r="J61" i="17"/>
  <c r="L61" i="17"/>
  <c r="P61" i="17"/>
  <c r="B62" i="17"/>
  <c r="D62" i="17"/>
  <c r="F62" i="17"/>
  <c r="H62" i="17"/>
  <c r="J62" i="17"/>
  <c r="L62" i="17"/>
  <c r="P62" i="17"/>
  <c r="B63" i="17"/>
  <c r="D63" i="17"/>
  <c r="F63" i="17"/>
  <c r="H63" i="17"/>
  <c r="J63" i="17"/>
  <c r="L63" i="17"/>
  <c r="P63" i="17"/>
  <c r="B64" i="17"/>
  <c r="D64" i="17"/>
  <c r="F64" i="17"/>
  <c r="H64" i="17"/>
  <c r="J64" i="17"/>
  <c r="L64" i="17"/>
  <c r="P64" i="17"/>
  <c r="P66" i="17"/>
  <c r="C40" i="16"/>
  <c r="E40" i="16"/>
  <c r="G40" i="16"/>
  <c r="I40" i="16"/>
  <c r="K40" i="16"/>
  <c r="M40" i="16"/>
  <c r="O40" i="16"/>
  <c r="C41" i="16"/>
  <c r="E41" i="16"/>
  <c r="G41" i="16"/>
  <c r="I41" i="16"/>
  <c r="M41" i="16"/>
  <c r="O41" i="16"/>
  <c r="Q41" i="16"/>
  <c r="C42" i="16"/>
  <c r="E42" i="16"/>
  <c r="G42" i="16"/>
  <c r="I42" i="16"/>
  <c r="M42" i="16"/>
  <c r="O42" i="16"/>
  <c r="Q42" i="16"/>
  <c r="Q44" i="16"/>
  <c r="C45" i="16"/>
  <c r="E45" i="16"/>
  <c r="G45" i="16"/>
  <c r="I45" i="16"/>
  <c r="M45" i="16"/>
  <c r="O45" i="16"/>
  <c r="Q45" i="16"/>
  <c r="C46" i="16"/>
  <c r="E46" i="16"/>
  <c r="G46" i="16"/>
  <c r="I46" i="16"/>
  <c r="M46" i="16"/>
  <c r="O46" i="16"/>
  <c r="Q46" i="16"/>
  <c r="C47" i="16"/>
  <c r="E47" i="16"/>
  <c r="G47" i="16"/>
  <c r="I47" i="16"/>
  <c r="K47" i="16"/>
  <c r="M47" i="16"/>
  <c r="O47" i="16"/>
  <c r="Q47" i="16"/>
  <c r="C48" i="16"/>
  <c r="E48" i="16"/>
  <c r="G48" i="16"/>
  <c r="I48" i="16"/>
  <c r="K48" i="16"/>
  <c r="M48" i="16"/>
  <c r="O48" i="16"/>
  <c r="Q48" i="16"/>
  <c r="C49" i="16"/>
  <c r="E49" i="16"/>
  <c r="G49" i="16"/>
  <c r="I49" i="16"/>
  <c r="K49" i="16"/>
  <c r="M49" i="16"/>
  <c r="O49" i="16"/>
  <c r="Q49" i="16"/>
  <c r="C50" i="16"/>
  <c r="E50" i="16"/>
  <c r="G50" i="16"/>
  <c r="I50" i="16"/>
  <c r="K50" i="16"/>
  <c r="M50" i="16"/>
  <c r="O50" i="16"/>
  <c r="Q50" i="16"/>
  <c r="C51" i="16"/>
  <c r="E51" i="16"/>
  <c r="G51" i="16"/>
  <c r="I51" i="16"/>
  <c r="K51" i="16"/>
  <c r="M51" i="16"/>
  <c r="O51" i="16"/>
  <c r="Q51" i="16"/>
  <c r="C52" i="16"/>
  <c r="E52" i="16"/>
  <c r="G52" i="16"/>
  <c r="I52" i="16"/>
  <c r="K52" i="16"/>
  <c r="M52" i="16"/>
  <c r="O52" i="16"/>
  <c r="Q52" i="16"/>
  <c r="C53" i="16"/>
  <c r="E53" i="16"/>
  <c r="E68" i="16" s="1"/>
  <c r="G53" i="16"/>
  <c r="I53" i="16"/>
  <c r="K53" i="16"/>
  <c r="M53" i="16"/>
  <c r="O53" i="16"/>
  <c r="Q53" i="16"/>
  <c r="C54" i="16"/>
  <c r="E54" i="16"/>
  <c r="G54" i="16"/>
  <c r="I54" i="16"/>
  <c r="K54" i="16"/>
  <c r="M54" i="16"/>
  <c r="O54" i="16"/>
  <c r="Q54" i="16"/>
  <c r="C55" i="16"/>
  <c r="E55" i="16"/>
  <c r="G55" i="16"/>
  <c r="I55" i="16"/>
  <c r="K55" i="16"/>
  <c r="M55" i="16"/>
  <c r="O55" i="16"/>
  <c r="Q55" i="16"/>
  <c r="C56" i="16"/>
  <c r="E56" i="16"/>
  <c r="G56" i="16"/>
  <c r="I56" i="16"/>
  <c r="K56" i="16"/>
  <c r="M56" i="16"/>
  <c r="O56" i="16"/>
  <c r="Q56" i="16"/>
  <c r="C57" i="16"/>
  <c r="E57" i="16"/>
  <c r="G57" i="16"/>
  <c r="I57" i="16"/>
  <c r="K57" i="16"/>
  <c r="M57" i="16"/>
  <c r="O57" i="16"/>
  <c r="Q57" i="16"/>
  <c r="C58" i="16"/>
  <c r="E58" i="16"/>
  <c r="G58" i="16"/>
  <c r="I58" i="16"/>
  <c r="K58" i="16"/>
  <c r="M58" i="16"/>
  <c r="O58" i="16"/>
  <c r="Q58" i="16"/>
  <c r="C59" i="16"/>
  <c r="E59" i="16"/>
  <c r="G59" i="16"/>
  <c r="I59" i="16"/>
  <c r="K59" i="16"/>
  <c r="M59" i="16"/>
  <c r="O59" i="16"/>
  <c r="Q59" i="16"/>
  <c r="C60" i="16"/>
  <c r="E60" i="16"/>
  <c r="G60" i="16"/>
  <c r="I60" i="16"/>
  <c r="K60" i="16"/>
  <c r="M60" i="16"/>
  <c r="O60" i="16"/>
  <c r="Q60" i="16"/>
  <c r="C61" i="16"/>
  <c r="E61" i="16"/>
  <c r="G61" i="16"/>
  <c r="I61" i="16"/>
  <c r="K61" i="16"/>
  <c r="M61" i="16"/>
  <c r="O61" i="16"/>
  <c r="Q61" i="16"/>
  <c r="C62" i="16"/>
  <c r="E62" i="16"/>
  <c r="G62" i="16"/>
  <c r="I62" i="16"/>
  <c r="K62" i="16"/>
  <c r="M62" i="16"/>
  <c r="O62" i="16"/>
  <c r="Q62" i="16"/>
  <c r="C63" i="16"/>
  <c r="E63" i="16"/>
  <c r="G63" i="16"/>
  <c r="I63" i="16"/>
  <c r="K63" i="16"/>
  <c r="M63" i="16"/>
  <c r="O63" i="16"/>
  <c r="Q63" i="16"/>
  <c r="C64" i="16"/>
  <c r="E64" i="16"/>
  <c r="G64" i="16"/>
  <c r="I64" i="16"/>
  <c r="K64" i="16"/>
  <c r="M64" i="16"/>
  <c r="O64" i="16"/>
  <c r="Q64" i="16"/>
  <c r="O65" i="16"/>
  <c r="Q65" i="16"/>
  <c r="O66" i="16"/>
  <c r="Q66" i="16"/>
  <c r="Q67" i="16"/>
  <c r="L40" i="16"/>
  <c r="N40" i="16"/>
  <c r="L41" i="16"/>
  <c r="L42" i="16"/>
  <c r="N42" i="16"/>
  <c r="L45" i="16"/>
  <c r="L46" i="16"/>
  <c r="N46" i="16"/>
  <c r="L47" i="16"/>
  <c r="L48" i="16"/>
  <c r="N48" i="16"/>
  <c r="L49" i="16"/>
  <c r="L50" i="16"/>
  <c r="N50" i="16"/>
  <c r="L51" i="16"/>
  <c r="L52" i="16"/>
  <c r="N52" i="16"/>
  <c r="L53" i="16"/>
  <c r="L54" i="16"/>
  <c r="N54" i="16"/>
  <c r="L55" i="16"/>
  <c r="L56" i="16"/>
  <c r="N56" i="16"/>
  <c r="L57" i="16"/>
  <c r="L58" i="16"/>
  <c r="N58" i="16"/>
  <c r="L59" i="16"/>
  <c r="L60" i="16"/>
  <c r="N60" i="16"/>
  <c r="L61" i="16"/>
  <c r="L62" i="16"/>
  <c r="N62" i="16"/>
  <c r="L63" i="16"/>
  <c r="L64" i="16"/>
  <c r="N64" i="16"/>
  <c r="R48" i="5"/>
  <c r="R45" i="5"/>
  <c r="R43" i="5"/>
  <c r="R41" i="5"/>
  <c r="R39" i="5"/>
  <c r="R37" i="5"/>
  <c r="R35" i="5"/>
  <c r="R50" i="5"/>
  <c r="R33" i="5"/>
  <c r="R51" i="5"/>
  <c r="R54" i="5" s="1"/>
  <c r="N48" i="24"/>
  <c r="Q48" i="24"/>
  <c r="K48" i="23"/>
  <c r="H48" i="23"/>
  <c r="Q48" i="22"/>
  <c r="I48" i="22"/>
  <c r="E48" i="22"/>
  <c r="F53" i="21"/>
  <c r="F52" i="21"/>
  <c r="G53" i="21"/>
  <c r="C53" i="21"/>
  <c r="L53" i="21"/>
  <c r="L52" i="21"/>
  <c r="D53" i="21"/>
  <c r="D52" i="21"/>
  <c r="M53" i="21"/>
  <c r="H54" i="21"/>
  <c r="M54" i="21"/>
  <c r="N53" i="20"/>
  <c r="B53" i="20"/>
  <c r="N54" i="20"/>
  <c r="L53" i="20"/>
  <c r="L52" i="19"/>
  <c r="N49" i="12"/>
  <c r="N48" i="12"/>
  <c r="N47" i="12"/>
  <c r="N45" i="12"/>
  <c r="N44" i="12"/>
  <c r="N42" i="12"/>
  <c r="N41" i="12"/>
  <c r="N40" i="12"/>
  <c r="N39" i="12"/>
  <c r="N38" i="12"/>
  <c r="N36" i="12"/>
  <c r="N35" i="12"/>
  <c r="N34" i="12"/>
  <c r="J48" i="12"/>
  <c r="J39" i="12"/>
  <c r="F50" i="12"/>
  <c r="F49" i="12"/>
  <c r="F48" i="12"/>
  <c r="F47" i="12"/>
  <c r="F45" i="12"/>
  <c r="F44" i="12"/>
  <c r="F43" i="12"/>
  <c r="F42" i="12"/>
  <c r="F41" i="12"/>
  <c r="F40" i="12"/>
  <c r="F51" i="12" s="1"/>
  <c r="F39" i="12"/>
  <c r="F38" i="12"/>
  <c r="F37" i="12"/>
  <c r="F36" i="12"/>
  <c r="F35" i="12"/>
  <c r="F34" i="12"/>
  <c r="B48" i="12"/>
  <c r="B39" i="12"/>
  <c r="O43" i="12"/>
  <c r="O40" i="12"/>
  <c r="O34" i="12"/>
  <c r="K48" i="12"/>
  <c r="K39" i="12"/>
  <c r="G50" i="12"/>
  <c r="G49" i="12"/>
  <c r="G48" i="12"/>
  <c r="G47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N46" i="12"/>
  <c r="F46" i="12"/>
  <c r="N33" i="12"/>
  <c r="J33" i="12"/>
  <c r="F33" i="12"/>
  <c r="O46" i="12"/>
  <c r="G46" i="12"/>
  <c r="G33" i="12"/>
  <c r="P50" i="12"/>
  <c r="P47" i="12"/>
  <c r="P45" i="12"/>
  <c r="P42" i="12"/>
  <c r="P41" i="12"/>
  <c r="P38" i="12"/>
  <c r="P37" i="12"/>
  <c r="P34" i="12"/>
  <c r="L50" i="12"/>
  <c r="L49" i="12"/>
  <c r="L48" i="12"/>
  <c r="L47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H50" i="12"/>
  <c r="H47" i="12"/>
  <c r="H41" i="12"/>
  <c r="H37" i="12"/>
  <c r="H34" i="12"/>
  <c r="D50" i="12"/>
  <c r="D49" i="12"/>
  <c r="D48" i="12"/>
  <c r="D47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Q50" i="12"/>
  <c r="Q47" i="12"/>
  <c r="Q45" i="12"/>
  <c r="Q42" i="12"/>
  <c r="Q41" i="12"/>
  <c r="Q51" i="12" s="1"/>
  <c r="Q38" i="12"/>
  <c r="Q37" i="12"/>
  <c r="Q34" i="12"/>
  <c r="M50" i="12"/>
  <c r="M49" i="12"/>
  <c r="M48" i="12"/>
  <c r="M47" i="12"/>
  <c r="M45" i="12"/>
  <c r="M44" i="12"/>
  <c r="M43" i="12"/>
  <c r="M42" i="12"/>
  <c r="M41" i="12"/>
  <c r="M51" i="12" s="1"/>
  <c r="M40" i="12"/>
  <c r="M39" i="12"/>
  <c r="M38" i="12"/>
  <c r="M37" i="12"/>
  <c r="M36" i="12"/>
  <c r="M35" i="12"/>
  <c r="M34" i="12"/>
  <c r="I50" i="12"/>
  <c r="I47" i="12"/>
  <c r="I45" i="12"/>
  <c r="I42" i="12"/>
  <c r="I41" i="12"/>
  <c r="I38" i="12"/>
  <c r="I37" i="12"/>
  <c r="I34" i="12"/>
  <c r="E50" i="12"/>
  <c r="E49" i="12"/>
  <c r="E48" i="12"/>
  <c r="E47" i="12"/>
  <c r="E45" i="12"/>
  <c r="E44" i="12"/>
  <c r="E43" i="12"/>
  <c r="E42" i="12"/>
  <c r="E41" i="12"/>
  <c r="E51" i="12" s="1"/>
  <c r="E40" i="12"/>
  <c r="E39" i="12"/>
  <c r="E38" i="12"/>
  <c r="E37" i="12"/>
  <c r="E36" i="12"/>
  <c r="E35" i="12"/>
  <c r="E34" i="12"/>
  <c r="P46" i="12"/>
  <c r="L46" i="12"/>
  <c r="D46" i="12"/>
  <c r="P33" i="12"/>
  <c r="L33" i="12"/>
  <c r="D33" i="12"/>
  <c r="Q46" i="12"/>
  <c r="M46" i="12"/>
  <c r="E46" i="12"/>
  <c r="Q33" i="12"/>
  <c r="M33" i="12"/>
  <c r="I33" i="12"/>
  <c r="E33" i="12"/>
  <c r="N49" i="11"/>
  <c r="J49" i="11"/>
  <c r="J44" i="11"/>
  <c r="J36" i="11"/>
  <c r="F34" i="11"/>
  <c r="B48" i="11"/>
  <c r="B43" i="11"/>
  <c r="B39" i="11"/>
  <c r="B35" i="11"/>
  <c r="J46" i="11"/>
  <c r="L50" i="11"/>
  <c r="L49" i="11"/>
  <c r="L48" i="11"/>
  <c r="L47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H48" i="11"/>
  <c r="H44" i="11"/>
  <c r="H39" i="11"/>
  <c r="H36" i="11"/>
  <c r="D50" i="11"/>
  <c r="D49" i="11"/>
  <c r="D48" i="11"/>
  <c r="D47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L46" i="11"/>
  <c r="H46" i="11"/>
  <c r="D46" i="11"/>
  <c r="L33" i="11"/>
  <c r="D33" i="11"/>
  <c r="N50" i="10"/>
  <c r="N49" i="10"/>
  <c r="N48" i="10"/>
  <c r="N47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B45" i="10"/>
  <c r="B42" i="10"/>
  <c r="B37" i="10"/>
  <c r="B34" i="10"/>
  <c r="O50" i="10"/>
  <c r="O49" i="10"/>
  <c r="O48" i="10"/>
  <c r="O47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C45" i="10"/>
  <c r="C42" i="10"/>
  <c r="C37" i="10"/>
  <c r="C34" i="10"/>
  <c r="N46" i="10"/>
  <c r="B46" i="10"/>
  <c r="N33" i="10"/>
  <c r="O46" i="10"/>
  <c r="O33" i="10"/>
  <c r="L50" i="10"/>
  <c r="L49" i="10"/>
  <c r="L48" i="10"/>
  <c r="L47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D49" i="10"/>
  <c r="D48" i="10"/>
  <c r="D47" i="10"/>
  <c r="D45" i="10"/>
  <c r="D44" i="10"/>
  <c r="D42" i="10"/>
  <c r="D41" i="10"/>
  <c r="D40" i="10"/>
  <c r="D39" i="10"/>
  <c r="D38" i="10"/>
  <c r="D36" i="10"/>
  <c r="D35" i="10"/>
  <c r="D34" i="10"/>
  <c r="M49" i="10"/>
  <c r="M47" i="10"/>
  <c r="M44" i="10"/>
  <c r="M42" i="10"/>
  <c r="M40" i="10"/>
  <c r="M38" i="10"/>
  <c r="M36" i="10"/>
  <c r="M34" i="10"/>
  <c r="I40" i="10"/>
  <c r="L46" i="10"/>
  <c r="L33" i="10"/>
  <c r="D33" i="10"/>
  <c r="M46" i="10"/>
  <c r="M33" i="10"/>
  <c r="B68" i="18"/>
  <c r="B68" i="17"/>
  <c r="V35" i="3"/>
  <c r="V43" i="3"/>
  <c r="V34" i="3"/>
  <c r="V38" i="3"/>
  <c r="V46" i="3"/>
  <c r="V36" i="3"/>
  <c r="V40" i="3"/>
  <c r="V44" i="3"/>
  <c r="V39" i="3"/>
  <c r="V47" i="3"/>
  <c r="V42" i="3"/>
  <c r="V33" i="3"/>
  <c r="V37" i="3"/>
  <c r="V41" i="3"/>
  <c r="V46" i="5"/>
  <c r="V33" i="2"/>
  <c r="V43" i="2"/>
  <c r="V38" i="2"/>
  <c r="V50" i="2"/>
  <c r="V41" i="2"/>
  <c r="V49" i="2"/>
  <c r="V47" i="2"/>
  <c r="V36" i="2"/>
  <c r="V44" i="2"/>
  <c r="V74" i="1"/>
  <c r="V45" i="1"/>
  <c r="V73" i="1"/>
  <c r="V52" i="1"/>
  <c r="V69" i="1"/>
  <c r="V71" i="1"/>
  <c r="V48" i="1"/>
  <c r="V57" i="1"/>
  <c r="V65" i="1"/>
  <c r="V53" i="1"/>
  <c r="V62" i="1"/>
  <c r="V44" i="1"/>
  <c r="V61" i="1"/>
  <c r="V72" i="1"/>
  <c r="V41" i="1"/>
  <c r="V49" i="1"/>
  <c r="V58" i="1"/>
  <c r="V66" i="1"/>
  <c r="V43" i="1"/>
  <c r="V47" i="1"/>
  <c r="V51" i="1"/>
  <c r="V56" i="1"/>
  <c r="V60" i="1"/>
  <c r="V64" i="1"/>
  <c r="V68" i="1"/>
  <c r="V42" i="1"/>
  <c r="V46" i="1"/>
  <c r="V50" i="1"/>
  <c r="V54" i="1"/>
  <c r="V59" i="1"/>
  <c r="V63" i="1"/>
  <c r="F15" i="15"/>
  <c r="I47" i="10"/>
  <c r="I38" i="10"/>
  <c r="I33" i="10"/>
  <c r="I48" i="10"/>
  <c r="I39" i="10"/>
  <c r="I46" i="10"/>
  <c r="J49" i="12"/>
  <c r="J44" i="12"/>
  <c r="J40" i="12"/>
  <c r="J36" i="12"/>
  <c r="J46" i="12"/>
  <c r="J50" i="12"/>
  <c r="J45" i="12"/>
  <c r="J41" i="12"/>
  <c r="J37" i="12"/>
  <c r="K49" i="12"/>
  <c r="K44" i="12"/>
  <c r="K40" i="12"/>
  <c r="K36" i="12"/>
  <c r="K46" i="12"/>
  <c r="K51" i="12" s="1"/>
  <c r="K50" i="12"/>
  <c r="K45" i="12"/>
  <c r="K41" i="12"/>
  <c r="K37" i="12"/>
  <c r="I9" i="13"/>
  <c r="I7" i="4"/>
  <c r="M71" i="17"/>
  <c r="M69" i="17"/>
  <c r="M65" i="17"/>
  <c r="V117" i="9"/>
  <c r="AD117" i="9"/>
  <c r="Y118" i="9"/>
  <c r="AB119" i="9"/>
  <c r="R120" i="9"/>
  <c r="Z120" i="9"/>
  <c r="U121" i="9"/>
  <c r="AC121" i="9"/>
  <c r="X122" i="9"/>
  <c r="AD123" i="9"/>
  <c r="T124" i="9"/>
  <c r="AB124" i="9"/>
  <c r="J35" i="10"/>
  <c r="H50" i="11"/>
  <c r="H45" i="11"/>
  <c r="H41" i="11"/>
  <c r="H37" i="11"/>
  <c r="H47" i="11"/>
  <c r="H42" i="11"/>
  <c r="H38" i="11"/>
  <c r="H51" i="11" s="1"/>
  <c r="H34" i="11"/>
  <c r="H33" i="11"/>
  <c r="H52" i="21"/>
  <c r="H53" i="21"/>
  <c r="P67" i="17"/>
  <c r="P65" i="17"/>
  <c r="J50" i="11"/>
  <c r="J41" i="11"/>
  <c r="J47" i="11"/>
  <c r="J38" i="11"/>
  <c r="J34" i="11"/>
  <c r="B45" i="11"/>
  <c r="B37" i="11"/>
  <c r="B42" i="11"/>
  <c r="B46" i="11"/>
  <c r="Q9" i="13"/>
  <c r="Q9" i="4" s="1"/>
  <c r="Q15" i="4" s="1"/>
  <c r="Q7" i="4"/>
  <c r="I72" i="18"/>
  <c r="I65" i="18"/>
  <c r="G51" i="19"/>
  <c r="G23" i="5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M72" i="17"/>
  <c r="K33" i="12"/>
  <c r="K38" i="12"/>
  <c r="B38" i="12"/>
  <c r="J38" i="12"/>
  <c r="Q48" i="23"/>
  <c r="P72" i="17"/>
  <c r="H43" i="11"/>
  <c r="K35" i="12"/>
  <c r="M63" i="17"/>
  <c r="M61" i="17"/>
  <c r="M59" i="17"/>
  <c r="M57" i="17"/>
  <c r="M55" i="17"/>
  <c r="M53" i="17"/>
  <c r="M51" i="17"/>
  <c r="M49" i="17"/>
  <c r="M47" i="17"/>
  <c r="M45" i="17"/>
  <c r="M42" i="17"/>
  <c r="M41" i="17"/>
  <c r="M40" i="17"/>
  <c r="L68" i="18"/>
  <c r="J54" i="21"/>
  <c r="H9" i="13"/>
  <c r="H15" i="13" s="1"/>
  <c r="G14" i="4"/>
  <c r="K14" i="4"/>
  <c r="E72" i="17"/>
  <c r="B49" i="12"/>
  <c r="B44" i="12"/>
  <c r="B40" i="12"/>
  <c r="B36" i="12"/>
  <c r="B50" i="12"/>
  <c r="B45" i="12"/>
  <c r="B41" i="12"/>
  <c r="B37" i="12"/>
  <c r="N15" i="15"/>
  <c r="R117" i="9"/>
  <c r="Z117" i="9"/>
  <c r="U118" i="9"/>
  <c r="AC118" i="9"/>
  <c r="X119" i="9"/>
  <c r="V120" i="9"/>
  <c r="AD120" i="9"/>
  <c r="Y121" i="9"/>
  <c r="T122" i="9"/>
  <c r="AB122" i="9"/>
  <c r="R123" i="9"/>
  <c r="Z123" i="9"/>
  <c r="X124" i="9"/>
  <c r="B48" i="10"/>
  <c r="B43" i="10"/>
  <c r="B39" i="10"/>
  <c r="B35" i="10"/>
  <c r="B33" i="10"/>
  <c r="B49" i="10"/>
  <c r="B44" i="10"/>
  <c r="B40" i="10"/>
  <c r="B36" i="10"/>
  <c r="C48" i="10"/>
  <c r="C43" i="10"/>
  <c r="C39" i="10"/>
  <c r="C35" i="10"/>
  <c r="C49" i="10"/>
  <c r="C44" i="10"/>
  <c r="C40" i="10"/>
  <c r="C36" i="10"/>
  <c r="C33" i="10"/>
  <c r="P52" i="21"/>
  <c r="P53" i="21"/>
  <c r="Q53" i="21"/>
  <c r="E7" i="4"/>
  <c r="E9" i="13"/>
  <c r="E9" i="4" s="1"/>
  <c r="E15" i="4" s="1"/>
  <c r="Q37" i="1"/>
  <c r="Q72" i="16"/>
  <c r="P48" i="12"/>
  <c r="P43" i="12"/>
  <c r="P39" i="12"/>
  <c r="P35" i="12"/>
  <c r="P49" i="12"/>
  <c r="P44" i="12"/>
  <c r="P40" i="12"/>
  <c r="P36" i="12"/>
  <c r="H48" i="12"/>
  <c r="H43" i="12"/>
  <c r="H39" i="12"/>
  <c r="H49" i="12"/>
  <c r="H44" i="12"/>
  <c r="H40" i="12"/>
  <c r="H36" i="12"/>
  <c r="Q48" i="12"/>
  <c r="Q43" i="12"/>
  <c r="Q39" i="12"/>
  <c r="Q35" i="12"/>
  <c r="Q49" i="12"/>
  <c r="Q44" i="12"/>
  <c r="Q40" i="12"/>
  <c r="Q36" i="12"/>
  <c r="I48" i="12"/>
  <c r="I43" i="12"/>
  <c r="I39" i="12"/>
  <c r="I35" i="12"/>
  <c r="I46" i="12"/>
  <c r="I49" i="12"/>
  <c r="I44" i="12"/>
  <c r="I40" i="12"/>
  <c r="I36" i="12"/>
  <c r="P53" i="20"/>
  <c r="M9" i="13"/>
  <c r="I34" i="1"/>
  <c r="G37" i="1"/>
  <c r="G72" i="17"/>
  <c r="M48" i="22"/>
  <c r="O48" i="23"/>
  <c r="I45" i="10"/>
  <c r="K47" i="12"/>
  <c r="B47" i="12"/>
  <c r="J47" i="12"/>
  <c r="Q54" i="21"/>
  <c r="G15" i="13"/>
  <c r="L9" i="13"/>
  <c r="L15" i="13" s="1"/>
  <c r="J9" i="15"/>
  <c r="P70" i="17"/>
  <c r="I44" i="10"/>
  <c r="C41" i="10"/>
  <c r="B41" i="10"/>
  <c r="H35" i="11"/>
  <c r="B46" i="12"/>
  <c r="K43" i="12"/>
  <c r="B35" i="12"/>
  <c r="J35" i="12"/>
  <c r="J43" i="12"/>
  <c r="I50" i="10"/>
  <c r="C46" i="10"/>
  <c r="C38" i="10"/>
  <c r="C47" i="10"/>
  <c r="B38" i="10"/>
  <c r="B47" i="10"/>
  <c r="H40" i="11"/>
  <c r="H49" i="11"/>
  <c r="B33" i="12"/>
  <c r="K34" i="12"/>
  <c r="K42" i="12"/>
  <c r="B34" i="12"/>
  <c r="B42" i="12"/>
  <c r="J34" i="12"/>
  <c r="J42" i="12"/>
  <c r="J54" i="20"/>
  <c r="G7" i="4"/>
  <c r="O15" i="13"/>
  <c r="E69" i="17"/>
  <c r="F23" i="5"/>
  <c r="F51" i="19"/>
  <c r="Q51" i="19"/>
  <c r="Q52" i="19" s="1"/>
  <c r="G22" i="11"/>
  <c r="G4" i="2"/>
  <c r="AC87" i="9"/>
  <c r="P49" i="5"/>
  <c r="P34" i="5"/>
  <c r="Q85" i="9"/>
  <c r="H33" i="1"/>
  <c r="H66" i="1" s="1"/>
  <c r="L33" i="1"/>
  <c r="L67" i="1" s="1"/>
  <c r="H36" i="1"/>
  <c r="H73" i="1" s="1"/>
  <c r="L36" i="1"/>
  <c r="L73" i="1" s="1"/>
  <c r="J70" i="17"/>
  <c r="H71" i="17"/>
  <c r="E36" i="1"/>
  <c r="P66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2" i="16"/>
  <c r="H41" i="16"/>
  <c r="H40" i="16"/>
  <c r="O66" i="17"/>
  <c r="O64" i="17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2" i="18"/>
  <c r="H41" i="18"/>
  <c r="H40" i="18"/>
  <c r="E42" i="18"/>
  <c r="E41" i="18"/>
  <c r="E40" i="18"/>
  <c r="AE87" i="9"/>
  <c r="R69" i="1"/>
  <c r="R65" i="1"/>
  <c r="R61" i="1"/>
  <c r="R57" i="1"/>
  <c r="R52" i="1"/>
  <c r="R48" i="1"/>
  <c r="R44" i="5"/>
  <c r="B65" i="16"/>
  <c r="D65" i="16"/>
  <c r="H65" i="16"/>
  <c r="J65" i="16"/>
  <c r="L65" i="16"/>
  <c r="L68" i="16"/>
  <c r="N67" i="16"/>
  <c r="P67" i="16"/>
  <c r="D69" i="16"/>
  <c r="J69" i="16"/>
  <c r="N69" i="16"/>
  <c r="D70" i="16"/>
  <c r="J70" i="16"/>
  <c r="L70" i="16"/>
  <c r="N70" i="16"/>
  <c r="D71" i="16"/>
  <c r="H71" i="16"/>
  <c r="J71" i="16"/>
  <c r="N71" i="16"/>
  <c r="D72" i="16"/>
  <c r="J72" i="16"/>
  <c r="L72" i="16"/>
  <c r="N72" i="16"/>
  <c r="G65" i="17"/>
  <c r="B69" i="17"/>
  <c r="K69" i="17"/>
  <c r="P69" i="17"/>
  <c r="I70" i="17"/>
  <c r="L70" i="17"/>
  <c r="B71" i="17"/>
  <c r="P71" i="17"/>
  <c r="I72" i="17"/>
  <c r="L72" i="17"/>
  <c r="O72" i="17"/>
  <c r="E65" i="18"/>
  <c r="J69" i="18"/>
  <c r="P69" i="18"/>
  <c r="J70" i="18"/>
  <c r="P70" i="18"/>
  <c r="J71" i="18"/>
  <c r="P71" i="18"/>
  <c r="J72" i="18"/>
  <c r="P72" i="18"/>
  <c r="H59" i="1"/>
  <c r="L23" i="5"/>
  <c r="L45" i="5" s="1"/>
  <c r="O72" i="18"/>
  <c r="W125" i="9"/>
  <c r="J47" i="3"/>
  <c r="Q117" i="9"/>
  <c r="Q120" i="9"/>
  <c r="Q123" i="9"/>
  <c r="Z3" i="9"/>
  <c r="T22" i="2"/>
  <c r="AG45" i="9" s="1"/>
  <c r="AG42" i="9"/>
  <c r="H34" i="1"/>
  <c r="H71" i="1" s="1"/>
  <c r="L34" i="1"/>
  <c r="H35" i="1"/>
  <c r="H72" i="1" s="1"/>
  <c r="H37" i="1"/>
  <c r="H74" i="1" s="1"/>
  <c r="H69" i="17"/>
  <c r="J72" i="17"/>
  <c r="N65" i="16"/>
  <c r="J64" i="16"/>
  <c r="B64" i="16"/>
  <c r="J63" i="16"/>
  <c r="B63" i="16"/>
  <c r="J62" i="16"/>
  <c r="B62" i="16"/>
  <c r="J61" i="16"/>
  <c r="B61" i="16"/>
  <c r="J60" i="16"/>
  <c r="B60" i="16"/>
  <c r="J59" i="16"/>
  <c r="B59" i="16"/>
  <c r="J58" i="16"/>
  <c r="B58" i="16"/>
  <c r="J57" i="16"/>
  <c r="B57" i="16"/>
  <c r="J56" i="16"/>
  <c r="B56" i="16"/>
  <c r="J55" i="16"/>
  <c r="B55" i="16"/>
  <c r="J54" i="16"/>
  <c r="B54" i="16"/>
  <c r="J53" i="16"/>
  <c r="B53" i="16"/>
  <c r="J52" i="16"/>
  <c r="B52" i="16"/>
  <c r="J51" i="16"/>
  <c r="B51" i="16"/>
  <c r="J50" i="16"/>
  <c r="B50" i="16"/>
  <c r="J49" i="16"/>
  <c r="B49" i="16"/>
  <c r="J48" i="16"/>
  <c r="B48" i="16"/>
  <c r="J47" i="16"/>
  <c r="B47" i="16"/>
  <c r="J46" i="16"/>
  <c r="B46" i="16"/>
  <c r="J45" i="16"/>
  <c r="B45" i="16"/>
  <c r="J42" i="16"/>
  <c r="B42" i="16"/>
  <c r="J41" i="16"/>
  <c r="B41" i="16"/>
  <c r="J40" i="16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68" i="18" s="1"/>
  <c r="E51" i="18"/>
  <c r="E50" i="18"/>
  <c r="E49" i="18"/>
  <c r="E48" i="18"/>
  <c r="E47" i="18"/>
  <c r="E46" i="18"/>
  <c r="F50" i="19"/>
  <c r="F49" i="19"/>
  <c r="F48" i="19"/>
  <c r="F47" i="19"/>
  <c r="F54" i="19"/>
  <c r="F46" i="19"/>
  <c r="F45" i="19"/>
  <c r="F44" i="19"/>
  <c r="F43" i="19"/>
  <c r="F42" i="19"/>
  <c r="F41" i="19"/>
  <c r="F40" i="19"/>
  <c r="F39" i="19"/>
  <c r="F38" i="19"/>
  <c r="F52" i="19" s="1"/>
  <c r="F37" i="19"/>
  <c r="F36" i="19"/>
  <c r="F35" i="19"/>
  <c r="F53" i="19" s="1"/>
  <c r="F34" i="19"/>
  <c r="F33" i="19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52" i="20" s="1"/>
  <c r="F37" i="20"/>
  <c r="F36" i="20"/>
  <c r="F35" i="20"/>
  <c r="F53" i="20" s="1"/>
  <c r="F34" i="20"/>
  <c r="F33" i="20"/>
  <c r="E33" i="1"/>
  <c r="E60" i="1" s="1"/>
  <c r="G33" i="1"/>
  <c r="G62" i="1" s="1"/>
  <c r="M33" i="1"/>
  <c r="M53" i="1" s="1"/>
  <c r="O33" i="1"/>
  <c r="O45" i="1" s="1"/>
  <c r="G34" i="1"/>
  <c r="M35" i="1"/>
  <c r="G36" i="1"/>
  <c r="M37" i="1"/>
  <c r="J69" i="17"/>
  <c r="H70" i="17"/>
  <c r="Q70" i="17"/>
  <c r="D71" i="17"/>
  <c r="J71" i="17"/>
  <c r="H72" i="17"/>
  <c r="Q72" i="17"/>
  <c r="I69" i="18"/>
  <c r="I70" i="18"/>
  <c r="O70" i="18"/>
  <c r="I71" i="18"/>
  <c r="J39" i="3"/>
  <c r="U44" i="9"/>
  <c r="AC44" i="9"/>
  <c r="I51" i="19"/>
  <c r="T80" i="9"/>
  <c r="G33" i="5"/>
  <c r="X80" i="9"/>
  <c r="V81" i="9"/>
  <c r="AC82" i="9"/>
  <c r="AD83" i="9"/>
  <c r="U84" i="9"/>
  <c r="AC84" i="9"/>
  <c r="P40" i="5"/>
  <c r="X85" i="9"/>
  <c r="AB85" i="9"/>
  <c r="R86" i="9"/>
  <c r="V86" i="9"/>
  <c r="Z86" i="9"/>
  <c r="U155" i="9"/>
  <c r="Y155" i="9"/>
  <c r="AC155" i="9"/>
  <c r="P48" i="5"/>
  <c r="T156" i="9"/>
  <c r="D69" i="18"/>
  <c r="L69" i="18"/>
  <c r="D70" i="18"/>
  <c r="L70" i="18"/>
  <c r="D71" i="18"/>
  <c r="L71" i="18"/>
  <c r="D72" i="18"/>
  <c r="E51" i="1"/>
  <c r="H53" i="1"/>
  <c r="M4" i="2"/>
  <c r="O4" i="2"/>
  <c r="L40" i="5"/>
  <c r="AB80" i="9"/>
  <c r="Q155" i="9"/>
  <c r="AB156" i="9"/>
  <c r="S43" i="9"/>
  <c r="T44" i="9"/>
  <c r="X44" i="9"/>
  <c r="AB44" i="9"/>
  <c r="N23" i="5"/>
  <c r="N37" i="5" s="1"/>
  <c r="N51" i="19"/>
  <c r="N54" i="19" s="1"/>
  <c r="R3" i="9"/>
  <c r="S43" i="1"/>
  <c r="S47" i="1"/>
  <c r="S51" i="1"/>
  <c r="S56" i="1"/>
  <c r="S60" i="1"/>
  <c r="S64" i="1"/>
  <c r="S44" i="1"/>
  <c r="S48" i="1"/>
  <c r="S52" i="1"/>
  <c r="S57" i="1"/>
  <c r="S61" i="1"/>
  <c r="S65" i="1"/>
  <c r="S69" i="1"/>
  <c r="S42" i="1"/>
  <c r="S50" i="1"/>
  <c r="S59" i="1"/>
  <c r="S67" i="1"/>
  <c r="S41" i="1"/>
  <c r="S49" i="1"/>
  <c r="S58" i="1"/>
  <c r="S66" i="1"/>
  <c r="S46" i="1"/>
  <c r="S63" i="1"/>
  <c r="S45" i="1"/>
  <c r="S62" i="1"/>
  <c r="U22" i="2"/>
  <c r="AH42" i="9"/>
  <c r="U33" i="2"/>
  <c r="F69" i="17"/>
  <c r="N69" i="17"/>
  <c r="F70" i="17"/>
  <c r="N70" i="17"/>
  <c r="F71" i="17"/>
  <c r="N71" i="17"/>
  <c r="F72" i="17"/>
  <c r="N72" i="17"/>
  <c r="Q43" i="18"/>
  <c r="Q68" i="18" s="1"/>
  <c r="F69" i="18"/>
  <c r="N69" i="18"/>
  <c r="F70" i="18"/>
  <c r="N70" i="18"/>
  <c r="F71" i="18"/>
  <c r="N71" i="18"/>
  <c r="Q71" i="18"/>
  <c r="N72" i="18"/>
  <c r="H57" i="1"/>
  <c r="H65" i="1"/>
  <c r="H23" i="5"/>
  <c r="P51" i="5"/>
  <c r="O23" i="5"/>
  <c r="O34" i="5" s="1"/>
  <c r="W80" i="9"/>
  <c r="Y81" i="9"/>
  <c r="U83" i="9"/>
  <c r="X155" i="9"/>
  <c r="AB155" i="9"/>
  <c r="W156" i="9"/>
  <c r="Y117" i="9"/>
  <c r="AB118" i="9"/>
  <c r="S119" i="9"/>
  <c r="W119" i="9"/>
  <c r="J36" i="3"/>
  <c r="AA119" i="9"/>
  <c r="AC120" i="9"/>
  <c r="T121" i="9"/>
  <c r="X121" i="9"/>
  <c r="S122" i="9"/>
  <c r="AA122" i="9"/>
  <c r="U123" i="9"/>
  <c r="J44" i="3"/>
  <c r="W124" i="9"/>
  <c r="S50" i="5"/>
  <c r="S34" i="5"/>
  <c r="S37" i="5"/>
  <c r="S41" i="5"/>
  <c r="S45" i="5"/>
  <c r="S51" i="5"/>
  <c r="S35" i="5"/>
  <c r="S38" i="5"/>
  <c r="S42" i="5"/>
  <c r="S46" i="5"/>
  <c r="S39" i="5"/>
  <c r="S48" i="5"/>
  <c r="S47" i="5"/>
  <c r="S54" i="5" s="1"/>
  <c r="S44" i="5"/>
  <c r="D25" i="5"/>
  <c r="P35" i="5"/>
  <c r="L43" i="5"/>
  <c r="P43" i="5"/>
  <c r="E19" i="3"/>
  <c r="E43" i="3" s="1"/>
  <c r="I19" i="3"/>
  <c r="M19" i="3"/>
  <c r="M35" i="3" s="1"/>
  <c r="Q19" i="3"/>
  <c r="Q41" i="3" s="1"/>
  <c r="J40" i="3"/>
  <c r="AA80" i="9"/>
  <c r="AC81" i="9"/>
  <c r="U117" i="9"/>
  <c r="S124" i="9"/>
  <c r="AA156" i="9"/>
  <c r="E23" i="5"/>
  <c r="E51" i="19"/>
  <c r="E54" i="19" s="1"/>
  <c r="M51" i="19"/>
  <c r="H51" i="19"/>
  <c r="H54" i="19" s="1"/>
  <c r="J23" i="5"/>
  <c r="J38" i="5" s="1"/>
  <c r="P51" i="19"/>
  <c r="P54" i="19" s="1"/>
  <c r="G25" i="5"/>
  <c r="K25" i="5"/>
  <c r="O25" i="5"/>
  <c r="P50" i="5"/>
  <c r="J45" i="5"/>
  <c r="J35" i="3"/>
  <c r="J43" i="3"/>
  <c r="S49" i="5"/>
  <c r="S33" i="5"/>
  <c r="U43" i="1"/>
  <c r="U47" i="1"/>
  <c r="U51" i="1"/>
  <c r="U56" i="1"/>
  <c r="U60" i="1"/>
  <c r="U64" i="1"/>
  <c r="U44" i="1"/>
  <c r="U48" i="1"/>
  <c r="U52" i="1"/>
  <c r="U57" i="1"/>
  <c r="U61" i="1"/>
  <c r="U65" i="1"/>
  <c r="U69" i="1"/>
  <c r="AB86" i="9"/>
  <c r="S73" i="1"/>
  <c r="U45" i="3"/>
  <c r="U37" i="3"/>
  <c r="Q118" i="9"/>
  <c r="W117" i="9"/>
  <c r="J34" i="3"/>
  <c r="AA117" i="9"/>
  <c r="S123" i="9"/>
  <c r="W123" i="9"/>
  <c r="J42" i="3"/>
  <c r="AA123" i="9"/>
  <c r="U34" i="3"/>
  <c r="U38" i="3"/>
  <c r="U42" i="3"/>
  <c r="U46" i="3"/>
  <c r="U35" i="3"/>
  <c r="U39" i="3"/>
  <c r="U43" i="3"/>
  <c r="U47" i="3"/>
  <c r="P33" i="5"/>
  <c r="G35" i="5"/>
  <c r="E40" i="5"/>
  <c r="J38" i="3"/>
  <c r="J46" i="3"/>
  <c r="I35" i="3"/>
  <c r="M40" i="3"/>
  <c r="W120" i="9"/>
  <c r="Q121" i="9"/>
  <c r="T67" i="1"/>
  <c r="T63" i="1"/>
  <c r="T59" i="1"/>
  <c r="T54" i="1"/>
  <c r="T50" i="1"/>
  <c r="T46" i="1"/>
  <c r="T42" i="1"/>
  <c r="T45" i="3"/>
  <c r="T41" i="3"/>
  <c r="T37" i="3"/>
  <c r="T33" i="3"/>
  <c r="U49" i="5"/>
  <c r="U44" i="5"/>
  <c r="U40" i="5"/>
  <c r="U33" i="5"/>
  <c r="U47" i="5"/>
  <c r="L60" i="1"/>
  <c r="L51" i="1"/>
  <c r="M15" i="13"/>
  <c r="G46" i="5"/>
  <c r="G42" i="5"/>
  <c r="G38" i="5"/>
  <c r="G34" i="5"/>
  <c r="G40" i="5"/>
  <c r="G36" i="5"/>
  <c r="G44" i="5"/>
  <c r="M36" i="3"/>
  <c r="M43" i="3"/>
  <c r="M41" i="3"/>
  <c r="M33" i="3"/>
  <c r="N41" i="5"/>
  <c r="N45" i="5"/>
  <c r="E15" i="13"/>
  <c r="Q15" i="13"/>
  <c r="W87" i="9"/>
  <c r="J48" i="5"/>
  <c r="J47" i="5"/>
  <c r="J39" i="5"/>
  <c r="J43" i="5"/>
  <c r="J50" i="5"/>
  <c r="J35" i="5"/>
  <c r="E40" i="3"/>
  <c r="Z42" i="9"/>
  <c r="G67" i="1"/>
  <c r="G54" i="1"/>
  <c r="G52" i="1"/>
  <c r="G41" i="1"/>
  <c r="U7" i="9"/>
  <c r="H41" i="1"/>
  <c r="H67" i="1"/>
  <c r="H50" i="1"/>
  <c r="H68" i="1"/>
  <c r="H51" i="1"/>
  <c r="H47" i="1"/>
  <c r="H43" i="1"/>
  <c r="H45" i="1"/>
  <c r="H61" i="1"/>
  <c r="H49" i="1"/>
  <c r="G48" i="11"/>
  <c r="G43" i="11"/>
  <c r="G39" i="11"/>
  <c r="G35" i="11"/>
  <c r="G46" i="11"/>
  <c r="G49" i="11"/>
  <c r="G44" i="11"/>
  <c r="G40" i="11"/>
  <c r="G36" i="11"/>
  <c r="G42" i="11"/>
  <c r="G34" i="11"/>
  <c r="G38" i="11"/>
  <c r="G50" i="11"/>
  <c r="G45" i="11"/>
  <c r="G37" i="11"/>
  <c r="G47" i="11"/>
  <c r="G41" i="11"/>
  <c r="G33" i="11"/>
  <c r="J15" i="15"/>
  <c r="L35" i="5"/>
  <c r="L63" i="1"/>
  <c r="G37" i="5"/>
  <c r="L48" i="5"/>
  <c r="J68" i="16"/>
  <c r="M44" i="1"/>
  <c r="I38" i="3"/>
  <c r="N40" i="5"/>
  <c r="N49" i="5"/>
  <c r="H43" i="5"/>
  <c r="N33" i="5"/>
  <c r="H39" i="5"/>
  <c r="J33" i="5"/>
  <c r="G41" i="5"/>
  <c r="O44" i="1"/>
  <c r="N51" i="5"/>
  <c r="F54" i="20"/>
  <c r="I46" i="3"/>
  <c r="H63" i="1"/>
  <c r="G54" i="19"/>
  <c r="I47" i="3"/>
  <c r="V125" i="9"/>
  <c r="I36" i="3"/>
  <c r="I39" i="3"/>
  <c r="AB42" i="9"/>
  <c r="T49" i="2"/>
  <c r="T36" i="2"/>
  <c r="T38" i="2"/>
  <c r="T39" i="2"/>
  <c r="T50" i="2"/>
  <c r="L49" i="5"/>
  <c r="L46" i="5"/>
  <c r="L42" i="5"/>
  <c r="L38" i="5"/>
  <c r="L34" i="5"/>
  <c r="Y87" i="9"/>
  <c r="L47" i="5"/>
  <c r="L51" i="5"/>
  <c r="L36" i="5"/>
  <c r="T42" i="9"/>
  <c r="M54" i="19"/>
  <c r="M41" i="1"/>
  <c r="F39" i="5"/>
  <c r="AD125" i="9"/>
  <c r="Q35" i="3"/>
  <c r="Q40" i="3"/>
  <c r="O42" i="5"/>
  <c r="O38" i="5"/>
  <c r="O51" i="5"/>
  <c r="U87" i="9"/>
  <c r="H46" i="5"/>
  <c r="H47" i="5"/>
  <c r="H42" i="5"/>
  <c r="U41" i="2"/>
  <c r="U45" i="2"/>
  <c r="U49" i="2"/>
  <c r="U37" i="2"/>
  <c r="U48" i="2"/>
  <c r="U36" i="2"/>
  <c r="U40" i="2"/>
  <c r="U50" i="2"/>
  <c r="U34" i="2"/>
  <c r="U35" i="2"/>
  <c r="AH45" i="9"/>
  <c r="U44" i="2"/>
  <c r="U43" i="2"/>
  <c r="U39" i="2"/>
  <c r="O67" i="1"/>
  <c r="O54" i="1"/>
  <c r="O53" i="1"/>
  <c r="O57" i="1"/>
  <c r="R7" i="9"/>
  <c r="E66" i="1"/>
  <c r="E41" i="1"/>
  <c r="E65" i="1"/>
  <c r="L9" i="4"/>
  <c r="L15" i="4" s="1"/>
  <c r="T46" i="2"/>
  <c r="I40" i="3"/>
  <c r="I43" i="3"/>
  <c r="L65" i="1"/>
  <c r="M34" i="3"/>
  <c r="L33" i="5"/>
  <c r="L50" i="5"/>
  <c r="L39" i="5"/>
  <c r="N50" i="5"/>
  <c r="J46" i="5"/>
  <c r="J34" i="5"/>
  <c r="G49" i="5"/>
  <c r="O45" i="5"/>
  <c r="G45" i="5"/>
  <c r="H40" i="5"/>
  <c r="J51" i="5"/>
  <c r="L37" i="5"/>
  <c r="L66" i="1"/>
  <c r="E46" i="3"/>
  <c r="E42" i="3"/>
  <c r="E39" i="5"/>
  <c r="H54" i="1"/>
  <c r="L53" i="5"/>
  <c r="G46" i="1"/>
  <c r="G49" i="1"/>
  <c r="G57" i="1"/>
  <c r="G59" i="1"/>
  <c r="G63" i="1"/>
  <c r="O63" i="1"/>
  <c r="L69" i="1"/>
  <c r="E67" i="1"/>
  <c r="G60" i="1"/>
  <c r="L47" i="1"/>
  <c r="O69" i="1"/>
  <c r="L61" i="1"/>
  <c r="H42" i="1"/>
  <c r="H44" i="1"/>
  <c r="H46" i="1"/>
  <c r="H48" i="1"/>
  <c r="H56" i="1"/>
  <c r="H58" i="1"/>
  <c r="L58" i="1"/>
  <c r="H62" i="1"/>
  <c r="L62" i="1"/>
  <c r="H64" i="1"/>
  <c r="L64" i="1"/>
  <c r="G66" i="1"/>
  <c r="M68" i="1"/>
  <c r="M60" i="1"/>
  <c r="M54" i="1"/>
  <c r="M74" i="1"/>
  <c r="M59" i="1"/>
  <c r="Z7" i="9"/>
  <c r="M49" i="1"/>
  <c r="T7" i="9"/>
  <c r="G58" i="1"/>
  <c r="G56" i="1"/>
  <c r="L49" i="1"/>
  <c r="M72" i="1"/>
  <c r="H60" i="1"/>
  <c r="E73" i="1"/>
  <c r="M69" i="1"/>
  <c r="M61" i="1"/>
  <c r="M43" i="1"/>
  <c r="M45" i="1"/>
  <c r="M65" i="1"/>
  <c r="M66" i="1"/>
  <c r="H52" i="1"/>
  <c r="G53" i="1"/>
  <c r="G61" i="1"/>
  <c r="L43" i="1"/>
  <c r="O42" i="1"/>
  <c r="X74" i="1"/>
  <c r="X46" i="2"/>
  <c r="W71" i="1"/>
  <c r="X71" i="1"/>
  <c r="X73" i="1"/>
  <c r="X72" i="1"/>
  <c r="W73" i="1"/>
  <c r="W72" i="1"/>
  <c r="W74" i="1"/>
  <c r="X45" i="3"/>
  <c r="W33" i="3"/>
  <c r="W35" i="3"/>
  <c r="W37" i="3"/>
  <c r="W39" i="3"/>
  <c r="W41" i="3"/>
  <c r="W43" i="3"/>
  <c r="W45" i="3"/>
  <c r="W47" i="3"/>
  <c r="X33" i="3"/>
  <c r="X47" i="3"/>
  <c r="W34" i="3"/>
  <c r="W36" i="3"/>
  <c r="W38" i="3"/>
  <c r="W40" i="3"/>
  <c r="W42" i="3"/>
  <c r="W44" i="3"/>
  <c r="X35" i="3"/>
  <c r="X37" i="3"/>
  <c r="X39" i="3"/>
  <c r="X41" i="3"/>
  <c r="X43" i="3"/>
  <c r="X34" i="3"/>
  <c r="X36" i="3"/>
  <c r="X38" i="3"/>
  <c r="X40" i="3"/>
  <c r="X42" i="3"/>
  <c r="X44" i="3"/>
  <c r="X37" i="5"/>
  <c r="X43" i="5"/>
  <c r="X51" i="5"/>
  <c r="W33" i="5"/>
  <c r="W35" i="5"/>
  <c r="W37" i="5"/>
  <c r="W39" i="5"/>
  <c r="W41" i="5"/>
  <c r="W43" i="5"/>
  <c r="W45" i="5"/>
  <c r="W47" i="5"/>
  <c r="W49" i="5"/>
  <c r="W51" i="5"/>
  <c r="X33" i="5"/>
  <c r="X39" i="5"/>
  <c r="W34" i="5"/>
  <c r="W36" i="5"/>
  <c r="W38" i="5"/>
  <c r="W40" i="5"/>
  <c r="W42" i="5"/>
  <c r="W44" i="5"/>
  <c r="W46" i="5"/>
  <c r="W48" i="5"/>
  <c r="X35" i="5"/>
  <c r="X41" i="5"/>
  <c r="X45" i="5"/>
  <c r="X47" i="5"/>
  <c r="X54" i="5"/>
  <c r="X49" i="5"/>
  <c r="X34" i="5"/>
  <c r="X53" i="5" s="1"/>
  <c r="X36" i="5"/>
  <c r="X38" i="5"/>
  <c r="X40" i="5"/>
  <c r="X42" i="5"/>
  <c r="X44" i="5"/>
  <c r="X46" i="5"/>
  <c r="X48" i="5"/>
  <c r="W49" i="2"/>
  <c r="W47" i="2"/>
  <c r="W45" i="2"/>
  <c r="W43" i="2"/>
  <c r="W41" i="2"/>
  <c r="W51" i="2" s="1"/>
  <c r="W39" i="2"/>
  <c r="W37" i="2"/>
  <c r="W35" i="2"/>
  <c r="W33" i="2"/>
  <c r="W50" i="2"/>
  <c r="W48" i="2"/>
  <c r="W44" i="2"/>
  <c r="W42" i="2"/>
  <c r="W40" i="2"/>
  <c r="W38" i="2"/>
  <c r="W36" i="2"/>
  <c r="W34" i="2"/>
  <c r="W46" i="2"/>
  <c r="X34" i="2"/>
  <c r="X36" i="2"/>
  <c r="X38" i="2"/>
  <c r="X40" i="2"/>
  <c r="X42" i="2"/>
  <c r="X44" i="2"/>
  <c r="X48" i="2"/>
  <c r="X50" i="2"/>
  <c r="X33" i="2"/>
  <c r="X35" i="2"/>
  <c r="X37" i="2"/>
  <c r="X39" i="2"/>
  <c r="X41" i="2"/>
  <c r="X43" i="2"/>
  <c r="X45" i="2"/>
  <c r="X47" i="2"/>
  <c r="W42" i="1"/>
  <c r="W44" i="1"/>
  <c r="W46" i="1"/>
  <c r="W48" i="1"/>
  <c r="W50" i="1"/>
  <c r="W52" i="1"/>
  <c r="W54" i="1"/>
  <c r="W57" i="1"/>
  <c r="W59" i="1"/>
  <c r="W61" i="1"/>
  <c r="W63" i="1"/>
  <c r="W65" i="1"/>
  <c r="W67" i="1"/>
  <c r="W69" i="1"/>
  <c r="X42" i="1"/>
  <c r="X44" i="1"/>
  <c r="X46" i="1"/>
  <c r="X48" i="1"/>
  <c r="X50" i="1"/>
  <c r="X52" i="1"/>
  <c r="X54" i="1"/>
  <c r="X57" i="1"/>
  <c r="X59" i="1"/>
  <c r="X61" i="1"/>
  <c r="X63" i="1"/>
  <c r="X65" i="1"/>
  <c r="X67" i="1"/>
  <c r="X69" i="1"/>
  <c r="W41" i="1"/>
  <c r="W43" i="1"/>
  <c r="W45" i="1"/>
  <c r="W47" i="1"/>
  <c r="W49" i="1"/>
  <c r="W51" i="1"/>
  <c r="W53" i="1"/>
  <c r="W56" i="1"/>
  <c r="W58" i="1"/>
  <c r="W60" i="1"/>
  <c r="W62" i="1"/>
  <c r="W64" i="1"/>
  <c r="W66" i="1"/>
  <c r="X41" i="1"/>
  <c r="X43" i="1"/>
  <c r="X45" i="1"/>
  <c r="X47" i="1"/>
  <c r="X49" i="1"/>
  <c r="X51" i="1"/>
  <c r="X53" i="1"/>
  <c r="X56" i="1"/>
  <c r="X58" i="1"/>
  <c r="X60" i="1"/>
  <c r="X62" i="1"/>
  <c r="X64" i="1"/>
  <c r="X66" i="1"/>
  <c r="P40" i="10"/>
  <c r="P34" i="10"/>
  <c r="P35" i="10"/>
  <c r="P37" i="10"/>
  <c r="P42" i="10"/>
  <c r="P43" i="10"/>
  <c r="P44" i="10"/>
  <c r="P41" i="10"/>
  <c r="P49" i="10"/>
  <c r="P38" i="10"/>
  <c r="P36" i="10"/>
  <c r="P45" i="10"/>
  <c r="P48" i="10"/>
  <c r="F47" i="11"/>
  <c r="F39" i="11"/>
  <c r="F35" i="11"/>
  <c r="F46" i="11"/>
  <c r="F49" i="11"/>
  <c r="F44" i="11"/>
  <c r="F41" i="11"/>
  <c r="F37" i="11"/>
  <c r="F45" i="11"/>
  <c r="F38" i="11"/>
  <c r="F50" i="11"/>
  <c r="F40" i="11"/>
  <c r="F48" i="11"/>
  <c r="F36" i="11"/>
  <c r="F33" i="11"/>
  <c r="C35" i="12"/>
  <c r="C40" i="12"/>
  <c r="C45" i="12"/>
  <c r="C34" i="12"/>
  <c r="C48" i="12"/>
  <c r="C38" i="12"/>
  <c r="C49" i="12"/>
  <c r="C36" i="12"/>
  <c r="C37" i="12"/>
  <c r="C47" i="12"/>
  <c r="C46" i="12"/>
  <c r="C39" i="12"/>
  <c r="C44" i="12"/>
  <c r="C43" i="12"/>
  <c r="B52" i="19"/>
  <c r="B53" i="19"/>
  <c r="O52" i="19"/>
  <c r="I53" i="19"/>
  <c r="I52" i="19"/>
  <c r="R43" i="9"/>
  <c r="AB117" i="9"/>
  <c r="Q44" i="3"/>
  <c r="E37" i="5"/>
  <c r="P39" i="10"/>
  <c r="V36" i="5"/>
  <c r="I51" i="20"/>
  <c r="I33" i="20"/>
  <c r="I34" i="20"/>
  <c r="I35" i="20"/>
  <c r="I53" i="20" s="1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Q51" i="20"/>
  <c r="Q33" i="20"/>
  <c r="Q34" i="20"/>
  <c r="Q52" i="20" s="1"/>
  <c r="Q35" i="20"/>
  <c r="Q36" i="20"/>
  <c r="Q37" i="20"/>
  <c r="Q38" i="20"/>
  <c r="Q39" i="20"/>
  <c r="Q40" i="20"/>
  <c r="Q41" i="20"/>
  <c r="Q42" i="20"/>
  <c r="Q43" i="20"/>
  <c r="Q44" i="20"/>
  <c r="Q45" i="20"/>
  <c r="Q46" i="20"/>
  <c r="Q47" i="20"/>
  <c r="Q48" i="20"/>
  <c r="Q49" i="20"/>
  <c r="Q50" i="20"/>
  <c r="Q23" i="5"/>
  <c r="Q46" i="5" s="1"/>
  <c r="Q83" i="9"/>
  <c r="AC83" i="9"/>
  <c r="P39" i="5"/>
  <c r="AD86" i="9"/>
  <c r="L53" i="1"/>
  <c r="E38" i="5"/>
  <c r="L71" i="1"/>
  <c r="G52" i="19"/>
  <c r="T44" i="2"/>
  <c r="T48" i="2"/>
  <c r="T45" i="2"/>
  <c r="E36" i="5"/>
  <c r="F40" i="5"/>
  <c r="E41" i="5"/>
  <c r="L42" i="1"/>
  <c r="L44" i="1"/>
  <c r="J40" i="5"/>
  <c r="I23" i="5"/>
  <c r="I46" i="5" s="1"/>
  <c r="E69" i="1"/>
  <c r="E43" i="1"/>
  <c r="E68" i="1"/>
  <c r="E52" i="1"/>
  <c r="E48" i="1"/>
  <c r="E71" i="1"/>
  <c r="P50" i="10"/>
  <c r="P47" i="10"/>
  <c r="V47" i="5"/>
  <c r="F43" i="11"/>
  <c r="P68" i="17"/>
  <c r="M46" i="20"/>
  <c r="F15" i="13"/>
  <c r="F9" i="4"/>
  <c r="F15" i="4" s="1"/>
  <c r="F33" i="1"/>
  <c r="F65" i="16"/>
  <c r="F70" i="16"/>
  <c r="F72" i="16"/>
  <c r="F40" i="16"/>
  <c r="F41" i="16"/>
  <c r="F42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9" i="16"/>
  <c r="F71" i="16"/>
  <c r="G35" i="1"/>
  <c r="G72" i="1" s="1"/>
  <c r="G70" i="16"/>
  <c r="P70" i="16"/>
  <c r="P35" i="1"/>
  <c r="E47" i="5"/>
  <c r="E44" i="5"/>
  <c r="E34" i="5"/>
  <c r="E48" i="5"/>
  <c r="E33" i="5"/>
  <c r="E35" i="5"/>
  <c r="J45" i="10"/>
  <c r="J22" i="2"/>
  <c r="J45" i="2" s="1"/>
  <c r="J39" i="10"/>
  <c r="J44" i="10"/>
  <c r="J38" i="10"/>
  <c r="J37" i="10"/>
  <c r="J48" i="10"/>
  <c r="J33" i="10"/>
  <c r="J36" i="10"/>
  <c r="J42" i="10"/>
  <c r="J40" i="10"/>
  <c r="J50" i="10"/>
  <c r="J47" i="10"/>
  <c r="J34" i="10"/>
  <c r="J43" i="10"/>
  <c r="J46" i="10"/>
  <c r="J41" i="10"/>
  <c r="N50" i="11"/>
  <c r="N45" i="11"/>
  <c r="N42" i="11"/>
  <c r="N38" i="11"/>
  <c r="N34" i="11"/>
  <c r="N48" i="11"/>
  <c r="N43" i="11"/>
  <c r="N40" i="11"/>
  <c r="N36" i="11"/>
  <c r="N46" i="11"/>
  <c r="N44" i="11"/>
  <c r="N37" i="11"/>
  <c r="N47" i="11"/>
  <c r="N35" i="11"/>
  <c r="N33" i="11"/>
  <c r="AI87" i="9"/>
  <c r="V51" i="5"/>
  <c r="V37" i="5"/>
  <c r="V40" i="5"/>
  <c r="V42" i="5"/>
  <c r="V41" i="5"/>
  <c r="V43" i="5"/>
  <c r="V49" i="5"/>
  <c r="V34" i="5"/>
  <c r="V50" i="5"/>
  <c r="V54" i="5" s="1"/>
  <c r="V35" i="5"/>
  <c r="V44" i="5"/>
  <c r="V48" i="5"/>
  <c r="V38" i="5"/>
  <c r="V39" i="5"/>
  <c r="E46" i="5"/>
  <c r="L56" i="1"/>
  <c r="L41" i="1"/>
  <c r="L52" i="1"/>
  <c r="L45" i="1"/>
  <c r="L68" i="1"/>
  <c r="L46" i="1"/>
  <c r="L57" i="1"/>
  <c r="C42" i="12"/>
  <c r="P51" i="12"/>
  <c r="P33" i="10"/>
  <c r="F42" i="11"/>
  <c r="E51" i="20"/>
  <c r="E33" i="20"/>
  <c r="E52" i="20" s="1"/>
  <c r="E35" i="20"/>
  <c r="E37" i="20"/>
  <c r="E34" i="20"/>
  <c r="E36" i="20"/>
  <c r="E38" i="20"/>
  <c r="E40" i="20"/>
  <c r="E42" i="20"/>
  <c r="E44" i="20"/>
  <c r="E46" i="20"/>
  <c r="E48" i="20"/>
  <c r="E50" i="20"/>
  <c r="E54" i="20" s="1"/>
  <c r="E41" i="20"/>
  <c r="E45" i="20"/>
  <c r="E49" i="20"/>
  <c r="M51" i="20"/>
  <c r="M36" i="20"/>
  <c r="M39" i="20"/>
  <c r="M41" i="20"/>
  <c r="M43" i="20"/>
  <c r="M45" i="20"/>
  <c r="M47" i="20"/>
  <c r="M54" i="20" s="1"/>
  <c r="M49" i="20"/>
  <c r="M33" i="20"/>
  <c r="M37" i="20"/>
  <c r="M34" i="20"/>
  <c r="M40" i="20"/>
  <c r="M44" i="20"/>
  <c r="M48" i="20"/>
  <c r="M35" i="20"/>
  <c r="M23" i="5"/>
  <c r="M35" i="5" s="1"/>
  <c r="M53" i="5" s="1"/>
  <c r="G54" i="21"/>
  <c r="G52" i="21"/>
  <c r="O52" i="21"/>
  <c r="O54" i="21"/>
  <c r="Q80" i="9"/>
  <c r="Q86" i="9"/>
  <c r="T155" i="9"/>
  <c r="G48" i="5"/>
  <c r="Z155" i="9"/>
  <c r="AD155" i="9"/>
  <c r="H36" i="5"/>
  <c r="L59" i="1"/>
  <c r="H49" i="5"/>
  <c r="T34" i="2"/>
  <c r="T35" i="2"/>
  <c r="T42" i="2"/>
  <c r="L54" i="1"/>
  <c r="G39" i="5"/>
  <c r="G47" i="5"/>
  <c r="E50" i="5"/>
  <c r="E45" i="5"/>
  <c r="L50" i="1"/>
  <c r="L48" i="1"/>
  <c r="Y7" i="9"/>
  <c r="Q40" i="5"/>
  <c r="P46" i="10"/>
  <c r="C41" i="12"/>
  <c r="J49" i="10"/>
  <c r="V33" i="5"/>
  <c r="L51" i="11"/>
  <c r="N41" i="11"/>
  <c r="E43" i="20"/>
  <c r="O48" i="24"/>
  <c r="K48" i="24"/>
  <c r="E45" i="3"/>
  <c r="E39" i="3"/>
  <c r="N48" i="5"/>
  <c r="O50" i="5"/>
  <c r="O37" i="5"/>
  <c r="O49" i="5"/>
  <c r="O47" i="5"/>
  <c r="H48" i="5"/>
  <c r="H35" i="5"/>
  <c r="H33" i="5"/>
  <c r="H45" i="5"/>
  <c r="L51" i="10"/>
  <c r="N51" i="10"/>
  <c r="M68" i="18"/>
  <c r="M22" i="2"/>
  <c r="M41" i="2" s="1"/>
  <c r="M48" i="10"/>
  <c r="M43" i="10"/>
  <c r="M39" i="10"/>
  <c r="M35" i="10"/>
  <c r="M50" i="10"/>
  <c r="M45" i="10"/>
  <c r="M41" i="10"/>
  <c r="M51" i="10" s="1"/>
  <c r="M37" i="10"/>
  <c r="M9" i="14"/>
  <c r="M7" i="4"/>
  <c r="O9" i="15"/>
  <c r="O15" i="15" s="1"/>
  <c r="O7" i="4"/>
  <c r="Q47" i="3"/>
  <c r="Q42" i="3"/>
  <c r="E41" i="3"/>
  <c r="E35" i="3"/>
  <c r="G50" i="1"/>
  <c r="G69" i="1"/>
  <c r="G51" i="1"/>
  <c r="G68" i="1"/>
  <c r="G42" i="1"/>
  <c r="J43" i="11"/>
  <c r="J35" i="11"/>
  <c r="J37" i="11"/>
  <c r="J48" i="11"/>
  <c r="J39" i="11"/>
  <c r="J33" i="11"/>
  <c r="J45" i="11"/>
  <c r="J42" i="11"/>
  <c r="J40" i="11"/>
  <c r="B44" i="11"/>
  <c r="B36" i="11"/>
  <c r="B33" i="11"/>
  <c r="B41" i="11"/>
  <c r="B38" i="11"/>
  <c r="B49" i="11"/>
  <c r="B40" i="11"/>
  <c r="B50" i="11"/>
  <c r="B47" i="11"/>
  <c r="B34" i="11"/>
  <c r="H52" i="19"/>
  <c r="N53" i="19"/>
  <c r="K52" i="19"/>
  <c r="C52" i="19"/>
  <c r="K53" i="19"/>
  <c r="L52" i="20"/>
  <c r="E65" i="17"/>
  <c r="E40" i="17"/>
  <c r="E49" i="17"/>
  <c r="E52" i="17"/>
  <c r="E57" i="17"/>
  <c r="E60" i="17"/>
  <c r="E42" i="17"/>
  <c r="E68" i="17" s="1"/>
  <c r="E45" i="17"/>
  <c r="E48" i="17"/>
  <c r="E53" i="17"/>
  <c r="E56" i="17"/>
  <c r="E61" i="17"/>
  <c r="E64" i="17"/>
  <c r="E41" i="17"/>
  <c r="E70" i="17"/>
  <c r="E71" i="17"/>
  <c r="I65" i="17"/>
  <c r="I42" i="17"/>
  <c r="I46" i="17"/>
  <c r="I51" i="17"/>
  <c r="I54" i="17"/>
  <c r="I59" i="17"/>
  <c r="I62" i="17"/>
  <c r="I71" i="17"/>
  <c r="I40" i="17"/>
  <c r="I47" i="17"/>
  <c r="I50" i="17"/>
  <c r="I55" i="17"/>
  <c r="I58" i="17"/>
  <c r="I63" i="17"/>
  <c r="I45" i="17"/>
  <c r="I49" i="17"/>
  <c r="I53" i="17"/>
  <c r="I57" i="17"/>
  <c r="I61" i="17"/>
  <c r="I69" i="17"/>
  <c r="I33" i="1"/>
  <c r="I52" i="17"/>
  <c r="I60" i="17"/>
  <c r="N67" i="17"/>
  <c r="N40" i="17"/>
  <c r="N41" i="17"/>
  <c r="N42" i="17"/>
  <c r="N68" i="17" s="1"/>
  <c r="N45" i="17"/>
  <c r="N46" i="17"/>
  <c r="N47" i="17"/>
  <c r="N48" i="17"/>
  <c r="N49" i="17"/>
  <c r="N50" i="17"/>
  <c r="N51" i="17"/>
  <c r="N65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33" i="1"/>
  <c r="N66" i="17"/>
  <c r="Q71" i="17"/>
  <c r="Q36" i="1"/>
  <c r="E42" i="1"/>
  <c r="G44" i="1"/>
  <c r="L51" i="12"/>
  <c r="O68" i="16"/>
  <c r="G68" i="16"/>
  <c r="H68" i="17"/>
  <c r="L68" i="17"/>
  <c r="O68" i="18"/>
  <c r="I42" i="10"/>
  <c r="I35" i="10"/>
  <c r="I41" i="10"/>
  <c r="I51" i="10" s="1"/>
  <c r="I49" i="10"/>
  <c r="I34" i="10"/>
  <c r="I43" i="10"/>
  <c r="I37" i="10"/>
  <c r="I36" i="10"/>
  <c r="Q51" i="11"/>
  <c r="K7" i="4"/>
  <c r="K9" i="13"/>
  <c r="K71" i="16"/>
  <c r="K65" i="16"/>
  <c r="K33" i="1"/>
  <c r="K45" i="16"/>
  <c r="K68" i="16" s="1"/>
  <c r="K46" i="16"/>
  <c r="K41" i="16"/>
  <c r="K42" i="16"/>
  <c r="P33" i="1"/>
  <c r="P64" i="1" s="1"/>
  <c r="P63" i="16"/>
  <c r="P61" i="16"/>
  <c r="P59" i="16"/>
  <c r="P57" i="16"/>
  <c r="P55" i="16"/>
  <c r="P53" i="16"/>
  <c r="P51" i="16"/>
  <c r="P49" i="16"/>
  <c r="P47" i="16"/>
  <c r="P45" i="16"/>
  <c r="P41" i="16"/>
  <c r="P69" i="16"/>
  <c r="P71" i="16"/>
  <c r="P65" i="16"/>
  <c r="P64" i="16"/>
  <c r="P62" i="16"/>
  <c r="P60" i="16"/>
  <c r="P58" i="16"/>
  <c r="P56" i="16"/>
  <c r="P54" i="16"/>
  <c r="P52" i="16"/>
  <c r="P68" i="16" s="1"/>
  <c r="P50" i="16"/>
  <c r="P48" i="16"/>
  <c r="P46" i="16"/>
  <c r="P42" i="16"/>
  <c r="P40" i="16"/>
  <c r="P72" i="16"/>
  <c r="Z44" i="9"/>
  <c r="Q34" i="3"/>
  <c r="T118" i="9"/>
  <c r="U46" i="2"/>
  <c r="AI45" i="9"/>
  <c r="V48" i="2"/>
  <c r="V35" i="2"/>
  <c r="V42" i="2"/>
  <c r="V45" i="2"/>
  <c r="V46" i="2"/>
  <c r="V34" i="2"/>
  <c r="V37" i="2"/>
  <c r="V39" i="2"/>
  <c r="V40" i="2"/>
  <c r="D48" i="23"/>
  <c r="P48" i="24"/>
  <c r="H48" i="24"/>
  <c r="H9" i="15"/>
  <c r="H7" i="4"/>
  <c r="C72" i="17"/>
  <c r="C47" i="17"/>
  <c r="C50" i="17"/>
  <c r="C55" i="17"/>
  <c r="C58" i="17"/>
  <c r="C63" i="17"/>
  <c r="C65" i="17"/>
  <c r="C41" i="17"/>
  <c r="C46" i="17"/>
  <c r="C51" i="17"/>
  <c r="C54" i="17"/>
  <c r="C59" i="17"/>
  <c r="C62" i="17"/>
  <c r="C48" i="17"/>
  <c r="C52" i="17"/>
  <c r="C68" i="17" s="1"/>
  <c r="C56" i="17"/>
  <c r="C60" i="17"/>
  <c r="C64" i="17"/>
  <c r="C70" i="17"/>
  <c r="G41" i="17"/>
  <c r="G70" i="17"/>
  <c r="G42" i="17"/>
  <c r="G63" i="17"/>
  <c r="G61" i="17"/>
  <c r="G59" i="17"/>
  <c r="G57" i="17"/>
  <c r="G55" i="17"/>
  <c r="G53" i="17"/>
  <c r="G51" i="17"/>
  <c r="G49" i="17"/>
  <c r="G47" i="17"/>
  <c r="G45" i="17"/>
  <c r="G40" i="17"/>
  <c r="G64" i="17"/>
  <c r="G62" i="17"/>
  <c r="G60" i="17"/>
  <c r="G58" i="17"/>
  <c r="G56" i="17"/>
  <c r="G54" i="17"/>
  <c r="G52" i="17"/>
  <c r="G50" i="17"/>
  <c r="G48" i="17"/>
  <c r="G46" i="17"/>
  <c r="G69" i="17"/>
  <c r="C69" i="17"/>
  <c r="Q69" i="17"/>
  <c r="Q34" i="1"/>
  <c r="O36" i="1"/>
  <c r="O73" i="1" s="1"/>
  <c r="O71" i="18"/>
  <c r="L37" i="1"/>
  <c r="L74" i="1" s="1"/>
  <c r="L72" i="18"/>
  <c r="G43" i="1"/>
  <c r="G45" i="1"/>
  <c r="C51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G51" i="20"/>
  <c r="G33" i="20"/>
  <c r="G53" i="20" s="1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4" i="20" s="1"/>
  <c r="K51" i="20"/>
  <c r="K33" i="20"/>
  <c r="K34" i="20"/>
  <c r="K35" i="20"/>
  <c r="K36" i="20"/>
  <c r="K37" i="20"/>
  <c r="K38" i="20"/>
  <c r="K52" i="20" s="1"/>
  <c r="K39" i="20"/>
  <c r="K40" i="20"/>
  <c r="K41" i="20"/>
  <c r="K42" i="20"/>
  <c r="K43" i="20"/>
  <c r="K44" i="20"/>
  <c r="K45" i="20"/>
  <c r="K46" i="20"/>
  <c r="K47" i="20"/>
  <c r="K48" i="20"/>
  <c r="K49" i="20"/>
  <c r="K50" i="20"/>
  <c r="K23" i="5"/>
  <c r="O51" i="20"/>
  <c r="O33" i="20"/>
  <c r="O34" i="20"/>
  <c r="O35" i="20"/>
  <c r="O36" i="20"/>
  <c r="O37" i="20"/>
  <c r="O38" i="20"/>
  <c r="O39" i="20"/>
  <c r="O40" i="20"/>
  <c r="O41" i="20"/>
  <c r="O42" i="20"/>
  <c r="O43" i="20"/>
  <c r="O44" i="20"/>
  <c r="O45" i="20"/>
  <c r="O46" i="20"/>
  <c r="O47" i="20"/>
  <c r="O48" i="20"/>
  <c r="O49" i="20"/>
  <c r="O50" i="20"/>
  <c r="I35" i="5"/>
  <c r="G43" i="5"/>
  <c r="P45" i="5"/>
  <c r="AC85" i="9"/>
  <c r="M42" i="3"/>
  <c r="P54" i="20"/>
  <c r="R9" i="4"/>
  <c r="R15" i="4" s="1"/>
  <c r="R15" i="13"/>
  <c r="F14" i="4"/>
  <c r="M14" i="4"/>
  <c r="H27" i="4"/>
  <c r="O15" i="14"/>
  <c r="Q33" i="1"/>
  <c r="Q43" i="16"/>
  <c r="Q40" i="16"/>
  <c r="Q68" i="16"/>
  <c r="Q71" i="16"/>
  <c r="K65" i="18"/>
  <c r="K71" i="18"/>
  <c r="K69" i="18"/>
  <c r="K46" i="18"/>
  <c r="K50" i="18"/>
  <c r="K55" i="18"/>
  <c r="K59" i="18"/>
  <c r="K63" i="18"/>
  <c r="K70" i="18"/>
  <c r="K40" i="18"/>
  <c r="K41" i="18"/>
  <c r="K48" i="18"/>
  <c r="K53" i="18"/>
  <c r="K57" i="18"/>
  <c r="K61" i="18"/>
  <c r="F4" i="2"/>
  <c r="S42" i="9" s="1"/>
  <c r="F22" i="10"/>
  <c r="F22" i="2" s="1"/>
  <c r="I22" i="11"/>
  <c r="I22" i="2"/>
  <c r="I4" i="2"/>
  <c r="M48" i="11"/>
  <c r="M43" i="11"/>
  <c r="M40" i="11"/>
  <c r="M36" i="11"/>
  <c r="M50" i="11"/>
  <c r="M45" i="11"/>
  <c r="M41" i="11"/>
  <c r="M38" i="11"/>
  <c r="M34" i="11"/>
  <c r="M46" i="11"/>
  <c r="I47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B47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F47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B52" i="20"/>
  <c r="N9" i="13"/>
  <c r="N7" i="4"/>
  <c r="F27" i="4"/>
  <c r="D35" i="1"/>
  <c r="C65" i="18"/>
  <c r="C47" i="18"/>
  <c r="C51" i="18"/>
  <c r="C56" i="18"/>
  <c r="C60" i="18"/>
  <c r="C64" i="18"/>
  <c r="C40" i="18"/>
  <c r="C68" i="18" s="1"/>
  <c r="C42" i="18"/>
  <c r="C45" i="18"/>
  <c r="C49" i="18"/>
  <c r="C54" i="18"/>
  <c r="C58" i="18"/>
  <c r="C62" i="18"/>
  <c r="I42" i="18"/>
  <c r="I45" i="18"/>
  <c r="I49" i="18"/>
  <c r="I54" i="18"/>
  <c r="I58" i="18"/>
  <c r="I62" i="18"/>
  <c r="I47" i="18"/>
  <c r="I51" i="18"/>
  <c r="I52" i="18"/>
  <c r="I56" i="18"/>
  <c r="I60" i="18"/>
  <c r="I64" i="18"/>
  <c r="C69" i="18"/>
  <c r="H4" i="2"/>
  <c r="H33" i="2" s="1"/>
  <c r="H22" i="10"/>
  <c r="K22" i="11"/>
  <c r="K33" i="11" s="1"/>
  <c r="M47" i="23"/>
  <c r="M33" i="23"/>
  <c r="M48" i="23" s="1"/>
  <c r="M34" i="23"/>
  <c r="M35" i="23"/>
  <c r="M36" i="23"/>
  <c r="M37" i="23"/>
  <c r="M38" i="23"/>
  <c r="M39" i="23"/>
  <c r="M40" i="23"/>
  <c r="M41" i="23"/>
  <c r="M42" i="23"/>
  <c r="M43" i="23"/>
  <c r="M44" i="23"/>
  <c r="M45" i="23"/>
  <c r="M46" i="23"/>
  <c r="P47" i="23"/>
  <c r="P19" i="3"/>
  <c r="P36" i="3" s="1"/>
  <c r="P34" i="23"/>
  <c r="P38" i="23"/>
  <c r="P42" i="23"/>
  <c r="P46" i="23"/>
  <c r="P36" i="23"/>
  <c r="P40" i="23"/>
  <c r="P44" i="23"/>
  <c r="D47" i="24"/>
  <c r="D33" i="24"/>
  <c r="D48" i="24" s="1"/>
  <c r="D35" i="24"/>
  <c r="D37" i="24"/>
  <c r="D39" i="24"/>
  <c r="D41" i="24"/>
  <c r="D43" i="24"/>
  <c r="D45" i="24"/>
  <c r="D34" i="24"/>
  <c r="D36" i="24"/>
  <c r="D38" i="24"/>
  <c r="D40" i="24"/>
  <c r="D42" i="24"/>
  <c r="D44" i="24"/>
  <c r="D46" i="24"/>
  <c r="G9" i="4"/>
  <c r="G15" i="4"/>
  <c r="G33" i="4"/>
  <c r="K33" i="4"/>
  <c r="K69" i="16"/>
  <c r="M34" i="1"/>
  <c r="M71" i="1" s="1"/>
  <c r="O34" i="1"/>
  <c r="O71" i="1" s="1"/>
  <c r="G71" i="16"/>
  <c r="M72" i="16"/>
  <c r="D70" i="17"/>
  <c r="O71" i="17"/>
  <c r="E70" i="18"/>
  <c r="J24" i="5"/>
  <c r="H19" i="3"/>
  <c r="H45" i="3" s="1"/>
  <c r="H47" i="22"/>
  <c r="H33" i="22"/>
  <c r="H48" i="22" s="1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K47" i="22"/>
  <c r="K48" i="22" s="1"/>
  <c r="K19" i="3"/>
  <c r="O19" i="3"/>
  <c r="O38" i="3" s="1"/>
  <c r="O47" i="22"/>
  <c r="O48" i="22" s="1"/>
  <c r="F47" i="23"/>
  <c r="F19" i="3"/>
  <c r="F34" i="23"/>
  <c r="F48" i="23" s="1"/>
  <c r="F35" i="23"/>
  <c r="F36" i="23"/>
  <c r="F37" i="23"/>
  <c r="F38" i="23"/>
  <c r="F39" i="23"/>
  <c r="F40" i="23"/>
  <c r="F41" i="23"/>
  <c r="F42" i="23"/>
  <c r="F43" i="23"/>
  <c r="F44" i="23"/>
  <c r="F45" i="23"/>
  <c r="F46" i="23"/>
  <c r="N22" i="2"/>
  <c r="R34" i="5"/>
  <c r="R46" i="5"/>
  <c r="R36" i="5"/>
  <c r="R53" i="5" s="1"/>
  <c r="R40" i="5"/>
  <c r="F7" i="4"/>
  <c r="E33" i="4"/>
  <c r="I33" i="4"/>
  <c r="D34" i="1"/>
  <c r="Q69" i="16"/>
  <c r="O35" i="1"/>
  <c r="O72" i="1" s="1"/>
  <c r="M71" i="16"/>
  <c r="M36" i="1"/>
  <c r="M73" i="1" s="1"/>
  <c r="I37" i="1"/>
  <c r="D69" i="17"/>
  <c r="C71" i="17"/>
  <c r="G71" i="17"/>
  <c r="D72" i="17"/>
  <c r="E69" i="18"/>
  <c r="E71" i="18"/>
  <c r="B72" i="18"/>
  <c r="D23" i="5"/>
  <c r="D40" i="5" s="1"/>
  <c r="D51" i="19"/>
  <c r="D19" i="3"/>
  <c r="D44" i="3" s="1"/>
  <c r="D47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I47" i="24"/>
  <c r="I33" i="24"/>
  <c r="I34" i="24"/>
  <c r="I35" i="24"/>
  <c r="I48" i="24" s="1"/>
  <c r="I36" i="24"/>
  <c r="I37" i="24"/>
  <c r="I38" i="24"/>
  <c r="I39" i="24"/>
  <c r="I40" i="24"/>
  <c r="I41" i="24"/>
  <c r="I42" i="24"/>
  <c r="I43" i="24"/>
  <c r="I44" i="24"/>
  <c r="I45" i="24"/>
  <c r="I46" i="24"/>
  <c r="Q124" i="9"/>
  <c r="S71" i="1"/>
  <c r="S54" i="1"/>
  <c r="S68" i="1"/>
  <c r="S72" i="1"/>
  <c r="S53" i="1"/>
  <c r="M48" i="24"/>
  <c r="R64" i="1"/>
  <c r="R59" i="1"/>
  <c r="R53" i="1"/>
  <c r="R47" i="1"/>
  <c r="K35" i="1"/>
  <c r="K17" i="2"/>
  <c r="D24" i="5"/>
  <c r="F25" i="5"/>
  <c r="J25" i="5"/>
  <c r="N25" i="5"/>
  <c r="P46" i="5"/>
  <c r="AG7" i="9"/>
  <c r="T43" i="1"/>
  <c r="T48" i="1"/>
  <c r="T53" i="1"/>
  <c r="T60" i="1"/>
  <c r="T65" i="1"/>
  <c r="T44" i="1"/>
  <c r="T49" i="1"/>
  <c r="T56" i="1"/>
  <c r="T61" i="1"/>
  <c r="T66" i="1"/>
  <c r="T71" i="1"/>
  <c r="T51" i="1"/>
  <c r="T62" i="1"/>
  <c r="T74" i="1"/>
  <c r="T45" i="1"/>
  <c r="T57" i="1"/>
  <c r="T69" i="1"/>
  <c r="AG125" i="9"/>
  <c r="T38" i="3"/>
  <c r="T43" i="3"/>
  <c r="T34" i="3"/>
  <c r="T39" i="3"/>
  <c r="T44" i="3"/>
  <c r="T35" i="3"/>
  <c r="T46" i="3"/>
  <c r="T40" i="3"/>
  <c r="P48" i="22"/>
  <c r="E69" i="16"/>
  <c r="J4" i="2"/>
  <c r="M49" i="2"/>
  <c r="J37" i="3"/>
  <c r="J41" i="3"/>
  <c r="S22" i="2"/>
  <c r="S33" i="2" s="1"/>
  <c r="AI7" i="9"/>
  <c r="V67" i="1"/>
  <c r="P34" i="3"/>
  <c r="AC117" i="9"/>
  <c r="S74" i="1"/>
  <c r="T72" i="1"/>
  <c r="AH87" i="9"/>
  <c r="U35" i="5"/>
  <c r="U39" i="5"/>
  <c r="U45" i="5"/>
  <c r="U50" i="5"/>
  <c r="U36" i="5"/>
  <c r="U41" i="5"/>
  <c r="U46" i="5"/>
  <c r="S37" i="3"/>
  <c r="S48" i="3" s="1"/>
  <c r="T41" i="5"/>
  <c r="T37" i="5"/>
  <c r="T34" i="5"/>
  <c r="T47" i="5"/>
  <c r="F73" i="1"/>
  <c r="P72" i="1"/>
  <c r="N66" i="1"/>
  <c r="I74" i="1"/>
  <c r="N64" i="1"/>
  <c r="X48" i="3"/>
  <c r="W53" i="5"/>
  <c r="X52" i="5"/>
  <c r="X51" i="2"/>
  <c r="W70" i="1"/>
  <c r="I48" i="2"/>
  <c r="I50" i="2"/>
  <c r="I45" i="2"/>
  <c r="I47" i="2"/>
  <c r="I38" i="2"/>
  <c r="I34" i="2"/>
  <c r="I41" i="2"/>
  <c r="I39" i="2"/>
  <c r="I42" i="2"/>
  <c r="I43" i="2"/>
  <c r="K36" i="3"/>
  <c r="K44" i="3"/>
  <c r="K34" i="3"/>
  <c r="K33" i="3"/>
  <c r="K48" i="3" s="1"/>
  <c r="K41" i="3"/>
  <c r="K43" i="3"/>
  <c r="K46" i="3"/>
  <c r="K40" i="3"/>
  <c r="X125" i="9"/>
  <c r="K42" i="3"/>
  <c r="K38" i="3"/>
  <c r="K35" i="3"/>
  <c r="K45" i="3"/>
  <c r="K47" i="3"/>
  <c r="K37" i="3"/>
  <c r="K39" i="3"/>
  <c r="D46" i="5"/>
  <c r="D50" i="5"/>
  <c r="D44" i="5"/>
  <c r="D36" i="5"/>
  <c r="Q87" i="9"/>
  <c r="D42" i="5"/>
  <c r="D35" i="5"/>
  <c r="D34" i="5"/>
  <c r="D53" i="5" s="1"/>
  <c r="D41" i="5"/>
  <c r="N37" i="2"/>
  <c r="N43" i="2"/>
  <c r="N49" i="2"/>
  <c r="N47" i="2"/>
  <c r="AA45" i="9"/>
  <c r="N50" i="2"/>
  <c r="N35" i="2"/>
  <c r="N44" i="2"/>
  <c r="N48" i="2"/>
  <c r="N39" i="2"/>
  <c r="N41" i="2"/>
  <c r="N36" i="2"/>
  <c r="Q67" i="1"/>
  <c r="Q50" i="1"/>
  <c r="Q47" i="1"/>
  <c r="Q62" i="1"/>
  <c r="Q58" i="1"/>
  <c r="Q54" i="1"/>
  <c r="Q61" i="1"/>
  <c r="Q51" i="1"/>
  <c r="Q60" i="1"/>
  <c r="Q64" i="1"/>
  <c r="Q41" i="1"/>
  <c r="Q46" i="1"/>
  <c r="Q68" i="1"/>
  <c r="AD7" i="9"/>
  <c r="Q65" i="1"/>
  <c r="Q45" i="1"/>
  <c r="Q69" i="1"/>
  <c r="Q63" i="1"/>
  <c r="Q42" i="1"/>
  <c r="Q74" i="1"/>
  <c r="Q53" i="1"/>
  <c r="Q43" i="1"/>
  <c r="Q52" i="1"/>
  <c r="Q49" i="1"/>
  <c r="Q48" i="1"/>
  <c r="Q59" i="1"/>
  <c r="Q56" i="1"/>
  <c r="Q57" i="1"/>
  <c r="Q72" i="1"/>
  <c r="K61" i="1"/>
  <c r="K74" i="1"/>
  <c r="K69" i="1"/>
  <c r="K65" i="1"/>
  <c r="K58" i="1"/>
  <c r="K41" i="1"/>
  <c r="K47" i="1"/>
  <c r="K48" i="1"/>
  <c r="K50" i="1"/>
  <c r="K60" i="1"/>
  <c r="K64" i="1"/>
  <c r="K63" i="1"/>
  <c r="K51" i="1"/>
  <c r="K71" i="1"/>
  <c r="K49" i="1"/>
  <c r="K67" i="1"/>
  <c r="K53" i="1"/>
  <c r="K43" i="1"/>
  <c r="K68" i="1"/>
  <c r="X7" i="9"/>
  <c r="K56" i="1"/>
  <c r="K54" i="1"/>
  <c r="K70" i="1" s="1"/>
  <c r="K46" i="1"/>
  <c r="K62" i="1"/>
  <c r="K57" i="1"/>
  <c r="K59" i="1"/>
  <c r="K52" i="1"/>
  <c r="K42" i="1"/>
  <c r="K45" i="1"/>
  <c r="Q73" i="1"/>
  <c r="D47" i="5"/>
  <c r="V53" i="5"/>
  <c r="D51" i="5"/>
  <c r="N34" i="2"/>
  <c r="D41" i="3"/>
  <c r="K72" i="1"/>
  <c r="O40" i="3"/>
  <c r="O42" i="3"/>
  <c r="O39" i="3"/>
  <c r="AB125" i="9"/>
  <c r="O47" i="3"/>
  <c r="O35" i="3"/>
  <c r="O43" i="3"/>
  <c r="O45" i="3"/>
  <c r="O46" i="3"/>
  <c r="O44" i="3"/>
  <c r="O41" i="3"/>
  <c r="O33" i="3"/>
  <c r="O36" i="3"/>
  <c r="K48" i="11"/>
  <c r="K43" i="11"/>
  <c r="K39" i="11"/>
  <c r="K35" i="11"/>
  <c r="K50" i="11"/>
  <c r="K45" i="11"/>
  <c r="K41" i="11"/>
  <c r="K37" i="11"/>
  <c r="K47" i="11"/>
  <c r="K38" i="11"/>
  <c r="K46" i="11"/>
  <c r="K42" i="11"/>
  <c r="K34" i="11"/>
  <c r="K40" i="11"/>
  <c r="K36" i="11"/>
  <c r="K44" i="11"/>
  <c r="K49" i="11"/>
  <c r="I68" i="18"/>
  <c r="I48" i="23"/>
  <c r="V42" i="9"/>
  <c r="I33" i="2"/>
  <c r="O9" i="4"/>
  <c r="O15" i="4" s="1"/>
  <c r="C52" i="20"/>
  <c r="C53" i="20"/>
  <c r="Q44" i="1"/>
  <c r="Q70" i="1" s="1"/>
  <c r="Q66" i="1"/>
  <c r="K44" i="1"/>
  <c r="B51" i="11"/>
  <c r="M45" i="2"/>
  <c r="M42" i="2"/>
  <c r="M37" i="2"/>
  <c r="M34" i="2"/>
  <c r="M47" i="2"/>
  <c r="M36" i="2"/>
  <c r="M38" i="2"/>
  <c r="M48" i="2"/>
  <c r="M33" i="2"/>
  <c r="Z45" i="9"/>
  <c r="M40" i="2"/>
  <c r="M39" i="2"/>
  <c r="M50" i="2"/>
  <c r="M35" i="2"/>
  <c r="M43" i="2"/>
  <c r="N51" i="11"/>
  <c r="J51" i="10"/>
  <c r="E53" i="5"/>
  <c r="F68" i="1"/>
  <c r="F51" i="1"/>
  <c r="F59" i="1"/>
  <c r="F47" i="1"/>
  <c r="F71" i="1"/>
  <c r="F48" i="1"/>
  <c r="F54" i="1"/>
  <c r="F66" i="1"/>
  <c r="F52" i="1"/>
  <c r="F50" i="1"/>
  <c r="F69" i="1"/>
  <c r="F56" i="1"/>
  <c r="F41" i="1"/>
  <c r="F45" i="1"/>
  <c r="F43" i="1"/>
  <c r="F49" i="1"/>
  <c r="F60" i="1"/>
  <c r="F58" i="1"/>
  <c r="F63" i="1"/>
  <c r="F67" i="1"/>
  <c r="F46" i="1"/>
  <c r="S7" i="9"/>
  <c r="F61" i="1"/>
  <c r="F57" i="1"/>
  <c r="F42" i="1"/>
  <c r="F44" i="1"/>
  <c r="F65" i="1"/>
  <c r="F64" i="1"/>
  <c r="D39" i="5"/>
  <c r="O34" i="3"/>
  <c r="N42" i="2"/>
  <c r="D33" i="3"/>
  <c r="D36" i="3"/>
  <c r="D34" i="3"/>
  <c r="D38" i="3"/>
  <c r="D46" i="3"/>
  <c r="Q125" i="9"/>
  <c r="D42" i="3"/>
  <c r="D43" i="3"/>
  <c r="D39" i="3"/>
  <c r="D47" i="3"/>
  <c r="D40" i="3"/>
  <c r="D35" i="3"/>
  <c r="F45" i="3"/>
  <c r="F41" i="3"/>
  <c r="F33" i="3"/>
  <c r="F48" i="3" s="1"/>
  <c r="F43" i="3"/>
  <c r="F36" i="3"/>
  <c r="F40" i="3"/>
  <c r="S125" i="9"/>
  <c r="F47" i="3"/>
  <c r="F34" i="3"/>
  <c r="F38" i="3"/>
  <c r="F46" i="3"/>
  <c r="F42" i="3"/>
  <c r="F37" i="3"/>
  <c r="F35" i="3"/>
  <c r="F39" i="3"/>
  <c r="F44" i="3"/>
  <c r="H38" i="10"/>
  <c r="H39" i="10"/>
  <c r="H37" i="10"/>
  <c r="H36" i="10"/>
  <c r="H33" i="10"/>
  <c r="H41" i="10"/>
  <c r="H40" i="10"/>
  <c r="H47" i="10"/>
  <c r="H48" i="10"/>
  <c r="H46" i="10"/>
  <c r="H42" i="10"/>
  <c r="H49" i="10"/>
  <c r="H34" i="10"/>
  <c r="H43" i="10"/>
  <c r="H50" i="10"/>
  <c r="H44" i="10"/>
  <c r="H35" i="10"/>
  <c r="H22" i="2"/>
  <c r="H45" i="10"/>
  <c r="I47" i="11"/>
  <c r="I42" i="11"/>
  <c r="I51" i="11" s="1"/>
  <c r="I39" i="11"/>
  <c r="I35" i="11"/>
  <c r="I46" i="11"/>
  <c r="I49" i="11"/>
  <c r="I44" i="11"/>
  <c r="I37" i="11"/>
  <c r="I45" i="11"/>
  <c r="I38" i="11"/>
  <c r="I33" i="11"/>
  <c r="I50" i="11"/>
  <c r="I41" i="11"/>
  <c r="I34" i="11"/>
  <c r="I40" i="11"/>
  <c r="I43" i="11"/>
  <c r="I36" i="11"/>
  <c r="I48" i="11"/>
  <c r="D37" i="5"/>
  <c r="K42" i="5"/>
  <c r="X87" i="9"/>
  <c r="K38" i="5"/>
  <c r="K49" i="5"/>
  <c r="K43" i="5"/>
  <c r="K41" i="5"/>
  <c r="K40" i="5"/>
  <c r="K50" i="5"/>
  <c r="K51" i="5"/>
  <c r="K46" i="5"/>
  <c r="K47" i="5"/>
  <c r="K36" i="5"/>
  <c r="K53" i="5" s="1"/>
  <c r="K37" i="5"/>
  <c r="K52" i="5" s="1"/>
  <c r="K33" i="5"/>
  <c r="K34" i="5"/>
  <c r="K45" i="5"/>
  <c r="K48" i="5"/>
  <c r="K44" i="5"/>
  <c r="G52" i="20"/>
  <c r="H15" i="15"/>
  <c r="H9" i="4"/>
  <c r="H15" i="4" s="1"/>
  <c r="N40" i="2"/>
  <c r="M15" i="14"/>
  <c r="M9" i="4"/>
  <c r="M15" i="4" s="1"/>
  <c r="D33" i="5"/>
  <c r="M40" i="5"/>
  <c r="M38" i="5"/>
  <c r="M36" i="5"/>
  <c r="M44" i="5"/>
  <c r="M50" i="5"/>
  <c r="M33" i="5"/>
  <c r="M49" i="5"/>
  <c r="M39" i="5"/>
  <c r="M34" i="5"/>
  <c r="M51" i="5"/>
  <c r="M47" i="5"/>
  <c r="M45" i="5"/>
  <c r="Z87" i="9"/>
  <c r="M41" i="5"/>
  <c r="M42" i="5"/>
  <c r="K39" i="5"/>
  <c r="K35" i="5"/>
  <c r="K66" i="1"/>
  <c r="S38" i="2"/>
  <c r="S43" i="2"/>
  <c r="S36" i="2"/>
  <c r="S46" i="2"/>
  <c r="S48" i="2"/>
  <c r="AF45" i="9"/>
  <c r="S42" i="2"/>
  <c r="S47" i="2"/>
  <c r="S35" i="2"/>
  <c r="S44" i="2"/>
  <c r="S41" i="2"/>
  <c r="S40" i="2"/>
  <c r="S39" i="2"/>
  <c r="S49" i="2"/>
  <c r="S37" i="2"/>
  <c r="S34" i="2"/>
  <c r="S45" i="2"/>
  <c r="S50" i="2"/>
  <c r="W42" i="9"/>
  <c r="J33" i="2"/>
  <c r="S70" i="1"/>
  <c r="H47" i="3"/>
  <c r="H36" i="3"/>
  <c r="H43" i="3"/>
  <c r="H35" i="3"/>
  <c r="H33" i="3"/>
  <c r="U125" i="9"/>
  <c r="H37" i="3"/>
  <c r="H41" i="3"/>
  <c r="H44" i="3"/>
  <c r="H42" i="3"/>
  <c r="H46" i="3"/>
  <c r="H40" i="3"/>
  <c r="H39" i="3"/>
  <c r="H34" i="3"/>
  <c r="P43" i="3"/>
  <c r="AC125" i="9"/>
  <c r="P40" i="3"/>
  <c r="P41" i="3"/>
  <c r="P35" i="3"/>
  <c r="P33" i="3"/>
  <c r="P39" i="3"/>
  <c r="P42" i="3"/>
  <c r="P37" i="3"/>
  <c r="P45" i="3"/>
  <c r="P44" i="3"/>
  <c r="P38" i="3"/>
  <c r="P46" i="3"/>
  <c r="N15" i="13"/>
  <c r="N9" i="4"/>
  <c r="N15" i="4" s="1"/>
  <c r="F50" i="10"/>
  <c r="F45" i="10"/>
  <c r="F41" i="10"/>
  <c r="F43" i="10"/>
  <c r="F39" i="10"/>
  <c r="F35" i="10"/>
  <c r="F34" i="10"/>
  <c r="F40" i="10"/>
  <c r="F33" i="10"/>
  <c r="F47" i="10"/>
  <c r="O52" i="20"/>
  <c r="O53" i="20"/>
  <c r="K53" i="20"/>
  <c r="Q71" i="1"/>
  <c r="V51" i="2"/>
  <c r="O37" i="3"/>
  <c r="P63" i="1"/>
  <c r="P58" i="1"/>
  <c r="P73" i="1"/>
  <c r="P53" i="1"/>
  <c r="P54" i="1"/>
  <c r="P41" i="1"/>
  <c r="P46" i="1"/>
  <c r="P47" i="1"/>
  <c r="P49" i="1"/>
  <c r="P45" i="1"/>
  <c r="P57" i="1"/>
  <c r="P50" i="1"/>
  <c r="P43" i="1"/>
  <c r="P44" i="1"/>
  <c r="P59" i="1"/>
  <c r="P68" i="1"/>
  <c r="P48" i="1"/>
  <c r="P56" i="1"/>
  <c r="P51" i="1"/>
  <c r="AC7" i="9"/>
  <c r="P42" i="1"/>
  <c r="P61" i="1"/>
  <c r="P62" i="1"/>
  <c r="P67" i="1"/>
  <c r="P52" i="1"/>
  <c r="P66" i="1"/>
  <c r="P60" i="1"/>
  <c r="P69" i="1"/>
  <c r="K9" i="4"/>
  <c r="K15" i="4" s="1"/>
  <c r="K15" i="13"/>
  <c r="N68" i="1"/>
  <c r="N47" i="1"/>
  <c r="N58" i="1"/>
  <c r="N54" i="1"/>
  <c r="AA7" i="9"/>
  <c r="N45" i="1"/>
  <c r="N42" i="1"/>
  <c r="N57" i="1"/>
  <c r="N52" i="1"/>
  <c r="N43" i="1"/>
  <c r="N53" i="1"/>
  <c r="N61" i="1"/>
  <c r="N50" i="1"/>
  <c r="N60" i="1"/>
  <c r="N63" i="1"/>
  <c r="N41" i="1"/>
  <c r="N48" i="1"/>
  <c r="N49" i="1"/>
  <c r="N51" i="1"/>
  <c r="N44" i="1"/>
  <c r="N69" i="1"/>
  <c r="N59" i="1"/>
  <c r="N67" i="1"/>
  <c r="N56" i="1"/>
  <c r="N46" i="1"/>
  <c r="I45" i="1"/>
  <c r="I43" i="1"/>
  <c r="I68" i="1"/>
  <c r="I47" i="1"/>
  <c r="V7" i="9"/>
  <c r="I65" i="1"/>
  <c r="I59" i="1"/>
  <c r="I60" i="1"/>
  <c r="I64" i="1"/>
  <c r="I54" i="1"/>
  <c r="I62" i="1"/>
  <c r="I46" i="1"/>
  <c r="I71" i="1"/>
  <c r="I44" i="1"/>
  <c r="I72" i="1"/>
  <c r="I66" i="1"/>
  <c r="I48" i="1"/>
  <c r="I63" i="1"/>
  <c r="I51" i="1"/>
  <c r="I69" i="1"/>
  <c r="I61" i="1"/>
  <c r="I56" i="1"/>
  <c r="I67" i="1"/>
  <c r="I53" i="1"/>
  <c r="I73" i="1"/>
  <c r="I57" i="1"/>
  <c r="I50" i="1"/>
  <c r="I49" i="1"/>
  <c r="I52" i="1"/>
  <c r="I58" i="1"/>
  <c r="I42" i="1"/>
  <c r="I41" i="1"/>
  <c r="J51" i="11"/>
  <c r="N38" i="2"/>
  <c r="M48" i="5"/>
  <c r="M43" i="5"/>
  <c r="M52" i="20"/>
  <c r="M53" i="20"/>
  <c r="J39" i="2"/>
  <c r="J47" i="2"/>
  <c r="J43" i="2"/>
  <c r="J38" i="2"/>
  <c r="J35" i="2"/>
  <c r="J44" i="2"/>
  <c r="J41" i="2"/>
  <c r="J50" i="2"/>
  <c r="J37" i="2"/>
  <c r="J48" i="2"/>
  <c r="J40" i="2"/>
  <c r="J36" i="2"/>
  <c r="W45" i="9"/>
  <c r="J49" i="2"/>
  <c r="F68" i="16"/>
  <c r="I51" i="5"/>
  <c r="I36" i="5"/>
  <c r="I38" i="5"/>
  <c r="I34" i="5"/>
  <c r="I42" i="5"/>
  <c r="I40" i="5"/>
  <c r="I41" i="5"/>
  <c r="I37" i="5"/>
  <c r="I47" i="5"/>
  <c r="I54" i="5" s="1"/>
  <c r="I49" i="5"/>
  <c r="I48" i="5"/>
  <c r="I39" i="5"/>
  <c r="I50" i="5"/>
  <c r="V87" i="9"/>
  <c r="I44" i="5"/>
  <c r="I33" i="5"/>
  <c r="Q50" i="5"/>
  <c r="Q42" i="5"/>
  <c r="Q44" i="5"/>
  <c r="Q39" i="5"/>
  <c r="Q38" i="5"/>
  <c r="Q51" i="5"/>
  <c r="Q36" i="5"/>
  <c r="Q49" i="5"/>
  <c r="AD87" i="9"/>
  <c r="Q35" i="5"/>
  <c r="Q45" i="5"/>
  <c r="Q41" i="5"/>
  <c r="Q33" i="5"/>
  <c r="Q34" i="5"/>
  <c r="Q54" i="20"/>
  <c r="I52" i="20"/>
  <c r="N45" i="2"/>
  <c r="N65" i="1"/>
  <c r="F51" i="11"/>
  <c r="M46" i="5"/>
  <c r="K54" i="5"/>
  <c r="H51" i="10"/>
  <c r="H35" i="2"/>
  <c r="H37" i="2"/>
  <c r="H47" i="2"/>
  <c r="H43" i="2"/>
  <c r="H41" i="2"/>
  <c r="H39" i="2"/>
  <c r="H49" i="2"/>
  <c r="H42" i="2"/>
  <c r="H48" i="2"/>
  <c r="H50" i="2"/>
  <c r="H34" i="2"/>
  <c r="H40" i="2"/>
  <c r="H38" i="2"/>
  <c r="H36" i="2"/>
  <c r="U45" i="9"/>
  <c r="H44" i="2"/>
  <c r="H45" i="2"/>
  <c r="I70" i="1"/>
  <c r="D54" i="5"/>
  <c r="Y33" i="3"/>
  <c r="Z33" i="3"/>
  <c r="Y34" i="3"/>
  <c r="Z34" i="3"/>
  <c r="Y35" i="3"/>
  <c r="Z35" i="3"/>
  <c r="Y36" i="3"/>
  <c r="Z36" i="3"/>
  <c r="Y37" i="3"/>
  <c r="Z37" i="3"/>
  <c r="Y38" i="3"/>
  <c r="Z38" i="3"/>
  <c r="Y39" i="3"/>
  <c r="Z39" i="3"/>
  <c r="Y40" i="3"/>
  <c r="Z40" i="3"/>
  <c r="Y41" i="3"/>
  <c r="Z41" i="3"/>
  <c r="Y42" i="3"/>
  <c r="Z42" i="3"/>
  <c r="Y43" i="3"/>
  <c r="Z43" i="3"/>
  <c r="Y44" i="3"/>
  <c r="Z44" i="3"/>
  <c r="Y45" i="3"/>
  <c r="Z45" i="3"/>
  <c r="Y46" i="3"/>
  <c r="Z46" i="3"/>
  <c r="Y33" i="5"/>
  <c r="Z33" i="5"/>
  <c r="Z53" i="5" s="1"/>
  <c r="Y34" i="5"/>
  <c r="Z34" i="5"/>
  <c r="Y35" i="5"/>
  <c r="Z35" i="5"/>
  <c r="Y36" i="5"/>
  <c r="Z36" i="5"/>
  <c r="Y37" i="5"/>
  <c r="Z37" i="5"/>
  <c r="Y38" i="5"/>
  <c r="Z38" i="5"/>
  <c r="Y39" i="5"/>
  <c r="Z39" i="5"/>
  <c r="Y40" i="5"/>
  <c r="Z40" i="5"/>
  <c r="Y41" i="5"/>
  <c r="Z41" i="5"/>
  <c r="Y42" i="5"/>
  <c r="Z42" i="5"/>
  <c r="Y43" i="5"/>
  <c r="Z43" i="5"/>
  <c r="Y44" i="5"/>
  <c r="Z44" i="5"/>
  <c r="Y45" i="5"/>
  <c r="Z45" i="5"/>
  <c r="Y46" i="5"/>
  <c r="Z46" i="5"/>
  <c r="Y47" i="5"/>
  <c r="Z47" i="5"/>
  <c r="Y48" i="5"/>
  <c r="Z48" i="5"/>
  <c r="Y49" i="5"/>
  <c r="Z49" i="5"/>
  <c r="Y50" i="5"/>
  <c r="Z50" i="5"/>
  <c r="Y22" i="2"/>
  <c r="AL45" i="9" s="1"/>
  <c r="Z22" i="2"/>
  <c r="Z50" i="2" s="1"/>
  <c r="Z71" i="1"/>
  <c r="Z72" i="1"/>
  <c r="Z73" i="1"/>
  <c r="Z74" i="1"/>
  <c r="Y71" i="1"/>
  <c r="Y72" i="1"/>
  <c r="Y73" i="1"/>
  <c r="Y74" i="1"/>
  <c r="Y41" i="1"/>
  <c r="Z41" i="1"/>
  <c r="Y42" i="1"/>
  <c r="Z42" i="1"/>
  <c r="Y43" i="1"/>
  <c r="Z43" i="1"/>
  <c r="Y44" i="1"/>
  <c r="Z44" i="1"/>
  <c r="Y45" i="1"/>
  <c r="Z45" i="1"/>
  <c r="Y46" i="1"/>
  <c r="Z46" i="1"/>
  <c r="Y47" i="1"/>
  <c r="Z47" i="1"/>
  <c r="Y48" i="1"/>
  <c r="Z48" i="1"/>
  <c r="Y49" i="1"/>
  <c r="Z49" i="1"/>
  <c r="Y50" i="1"/>
  <c r="Z50" i="1"/>
  <c r="Y51" i="1"/>
  <c r="Z51" i="1"/>
  <c r="Y52" i="1"/>
  <c r="Z52" i="1"/>
  <c r="Y53" i="1"/>
  <c r="Z53" i="1"/>
  <c r="Y54" i="1"/>
  <c r="Z54" i="1"/>
  <c r="Z70" i="1" s="1"/>
  <c r="Y55" i="1"/>
  <c r="Z55" i="1"/>
  <c r="Y56" i="1"/>
  <c r="Z56" i="1"/>
  <c r="Y57" i="1"/>
  <c r="Z57" i="1"/>
  <c r="Y58" i="1"/>
  <c r="Z58" i="1"/>
  <c r="Y59" i="1"/>
  <c r="Z59" i="1"/>
  <c r="Y60" i="1"/>
  <c r="Z60" i="1"/>
  <c r="Y61" i="1"/>
  <c r="Z61" i="1"/>
  <c r="Y62" i="1"/>
  <c r="Z62" i="1"/>
  <c r="Y63" i="1"/>
  <c r="Z63" i="1"/>
  <c r="Y64" i="1"/>
  <c r="Z64" i="1"/>
  <c r="Y65" i="1"/>
  <c r="Z65" i="1"/>
  <c r="Y66" i="1"/>
  <c r="Y70" i="1" s="1"/>
  <c r="Z66" i="1"/>
  <c r="Y67" i="1"/>
  <c r="Z67" i="1"/>
  <c r="Y68" i="1"/>
  <c r="Z68" i="1"/>
  <c r="Z49" i="2"/>
  <c r="Z36" i="2"/>
  <c r="Y43" i="2"/>
  <c r="Y41" i="2"/>
  <c r="AD51" i="2" l="1"/>
  <c r="F33" i="2"/>
  <c r="F47" i="2"/>
  <c r="F37" i="2"/>
  <c r="F44" i="2"/>
  <c r="F43" i="2"/>
  <c r="F42" i="2"/>
  <c r="F49" i="2"/>
  <c r="F48" i="2"/>
  <c r="F38" i="2"/>
  <c r="S45" i="9"/>
  <c r="F41" i="2"/>
  <c r="F39" i="2"/>
  <c r="F40" i="2"/>
  <c r="F36" i="2"/>
  <c r="F50" i="2"/>
  <c r="F35" i="2"/>
  <c r="F34" i="2"/>
  <c r="F45" i="2"/>
  <c r="Y33" i="2"/>
  <c r="Z40" i="2"/>
  <c r="Y39" i="2"/>
  <c r="Z34" i="2"/>
  <c r="Z47" i="2"/>
  <c r="Y53" i="5"/>
  <c r="F46" i="10"/>
  <c r="F44" i="10"/>
  <c r="F37" i="10"/>
  <c r="U42" i="9"/>
  <c r="I51" i="2"/>
  <c r="Q53" i="20"/>
  <c r="D54" i="19"/>
  <c r="F48" i="24"/>
  <c r="I44" i="2"/>
  <c r="I49" i="2"/>
  <c r="I35" i="2"/>
  <c r="I40" i="2"/>
  <c r="V45" i="9"/>
  <c r="I36" i="2"/>
  <c r="K68" i="18"/>
  <c r="F74" i="1"/>
  <c r="F62" i="1"/>
  <c r="F53" i="1"/>
  <c r="B68" i="16"/>
  <c r="V48" i="3"/>
  <c r="D48" i="22"/>
  <c r="Z38" i="2"/>
  <c r="V52" i="5"/>
  <c r="F38" i="5"/>
  <c r="F51" i="5"/>
  <c r="F50" i="5"/>
  <c r="F43" i="5"/>
  <c r="F48" i="5"/>
  <c r="F46" i="5"/>
  <c r="F47" i="5"/>
  <c r="F54" i="5" s="1"/>
  <c r="F49" i="5"/>
  <c r="F42" i="5"/>
  <c r="F45" i="5"/>
  <c r="F36" i="5"/>
  <c r="F41" i="5"/>
  <c r="F33" i="5"/>
  <c r="S87" i="9"/>
  <c r="F34" i="5"/>
  <c r="F35" i="5"/>
  <c r="C51" i="10"/>
  <c r="Z42" i="2"/>
  <c r="F49" i="10"/>
  <c r="F42" i="10"/>
  <c r="F48" i="10"/>
  <c r="M54" i="5"/>
  <c r="E53" i="20"/>
  <c r="D72" i="1"/>
  <c r="O54" i="5"/>
  <c r="O68" i="17"/>
  <c r="H68" i="16"/>
  <c r="I9" i="4"/>
  <c r="I15" i="4" s="1"/>
  <c r="I15" i="13"/>
  <c r="Y45" i="2"/>
  <c r="Y35" i="2"/>
  <c r="Y48" i="2"/>
  <c r="Y37" i="2"/>
  <c r="Y50" i="2"/>
  <c r="Z44" i="2"/>
  <c r="Q53" i="5"/>
  <c r="F38" i="10"/>
  <c r="F51" i="10" s="1"/>
  <c r="F36" i="10"/>
  <c r="M37" i="5"/>
  <c r="M52" i="5" s="1"/>
  <c r="I37" i="2"/>
  <c r="K51" i="11"/>
  <c r="N62" i="1"/>
  <c r="N71" i="1"/>
  <c r="N72" i="1"/>
  <c r="P53" i="5"/>
  <c r="V70" i="1"/>
  <c r="C54" i="20"/>
  <c r="M44" i="2"/>
  <c r="E36" i="3"/>
  <c r="N43" i="5"/>
  <c r="E46" i="1"/>
  <c r="O41" i="1"/>
  <c r="M64" i="1"/>
  <c r="O74" i="1"/>
  <c r="M58" i="1"/>
  <c r="O65" i="1"/>
  <c r="O47" i="1"/>
  <c r="E61" i="1"/>
  <c r="AB7" i="9"/>
  <c r="Q43" i="3"/>
  <c r="T43" i="2"/>
  <c r="N46" i="5"/>
  <c r="E37" i="3"/>
  <c r="E49" i="5"/>
  <c r="R87" i="9"/>
  <c r="M47" i="1"/>
  <c r="M68" i="17"/>
  <c r="T87" i="9"/>
  <c r="G51" i="5"/>
  <c r="G50" i="5"/>
  <c r="G52" i="5" s="1"/>
  <c r="D51" i="12"/>
  <c r="R125" i="9"/>
  <c r="O33" i="5"/>
  <c r="O39" i="5"/>
  <c r="AB87" i="9"/>
  <c r="O44" i="5"/>
  <c r="N36" i="5"/>
  <c r="N35" i="5"/>
  <c r="O62" i="1"/>
  <c r="O52" i="1"/>
  <c r="T33" i="2"/>
  <c r="T41" i="2"/>
  <c r="T51" i="2" s="1"/>
  <c r="T40" i="2"/>
  <c r="O44" i="12"/>
  <c r="O38" i="12"/>
  <c r="O33" i="12"/>
  <c r="O49" i="12"/>
  <c r="O42" i="12"/>
  <c r="O36" i="12"/>
  <c r="O48" i="12"/>
  <c r="O41" i="12"/>
  <c r="O35" i="12"/>
  <c r="O45" i="12"/>
  <c r="O39" i="12"/>
  <c r="K53" i="21"/>
  <c r="K52" i="21"/>
  <c r="B48" i="22"/>
  <c r="E38" i="3"/>
  <c r="E59" i="1"/>
  <c r="O40" i="5"/>
  <c r="O46" i="5"/>
  <c r="E34" i="3"/>
  <c r="G51" i="11"/>
  <c r="E52" i="19"/>
  <c r="N39" i="5"/>
  <c r="O43" i="5"/>
  <c r="M38" i="3"/>
  <c r="M37" i="3"/>
  <c r="M44" i="3"/>
  <c r="M47" i="3"/>
  <c r="G51" i="12"/>
  <c r="O47" i="12"/>
  <c r="K54" i="20"/>
  <c r="I68" i="17"/>
  <c r="Q46" i="3"/>
  <c r="O41" i="5"/>
  <c r="Q38" i="3"/>
  <c r="N47" i="5"/>
  <c r="N54" i="5" s="1"/>
  <c r="Q48" i="5"/>
  <c r="E49" i="1"/>
  <c r="E47" i="1"/>
  <c r="T47" i="2"/>
  <c r="Q43" i="5"/>
  <c r="O50" i="1"/>
  <c r="M63" i="1"/>
  <c r="M51" i="1"/>
  <c r="M57" i="1"/>
  <c r="O66" i="1"/>
  <c r="E44" i="1"/>
  <c r="O46" i="1"/>
  <c r="J54" i="5"/>
  <c r="N38" i="5"/>
  <c r="O61" i="1"/>
  <c r="O36" i="5"/>
  <c r="Q37" i="3"/>
  <c r="M67" i="1"/>
  <c r="T37" i="2"/>
  <c r="N34" i="5"/>
  <c r="O48" i="5"/>
  <c r="M39" i="3"/>
  <c r="AA87" i="9"/>
  <c r="Z125" i="9"/>
  <c r="O35" i="5"/>
  <c r="I34" i="3"/>
  <c r="I37" i="3"/>
  <c r="I44" i="3"/>
  <c r="I41" i="3"/>
  <c r="H44" i="5"/>
  <c r="H50" i="5"/>
  <c r="H34" i="5"/>
  <c r="H53" i="5" s="1"/>
  <c r="U42" i="2"/>
  <c r="U38" i="2"/>
  <c r="U51" i="2" s="1"/>
  <c r="U47" i="2"/>
  <c r="J51" i="12"/>
  <c r="B51" i="12"/>
  <c r="C50" i="12"/>
  <c r="O50" i="12"/>
  <c r="B52" i="21"/>
  <c r="E33" i="3"/>
  <c r="E44" i="3"/>
  <c r="E47" i="3"/>
  <c r="E58" i="1"/>
  <c r="E63" i="1"/>
  <c r="S53" i="5"/>
  <c r="I54" i="19"/>
  <c r="H35" i="12"/>
  <c r="D46" i="10"/>
  <c r="D37" i="10"/>
  <c r="D43" i="10"/>
  <c r="D50" i="10"/>
  <c r="D51" i="11"/>
  <c r="H45" i="12"/>
  <c r="Q54" i="17"/>
  <c r="N66" i="18"/>
  <c r="J52" i="20"/>
  <c r="F54" i="21"/>
  <c r="P33" i="4"/>
  <c r="G34" i="24"/>
  <c r="G40" i="24"/>
  <c r="G46" i="24"/>
  <c r="G35" i="24"/>
  <c r="G41" i="24"/>
  <c r="G36" i="24"/>
  <c r="G42" i="24"/>
  <c r="G37" i="24"/>
  <c r="G43" i="24"/>
  <c r="G47" i="24"/>
  <c r="G33" i="24"/>
  <c r="G48" i="24" s="1"/>
  <c r="G39" i="24"/>
  <c r="G45" i="24"/>
  <c r="L47" i="24"/>
  <c r="L35" i="24"/>
  <c r="L41" i="24"/>
  <c r="L34" i="24"/>
  <c r="L40" i="24"/>
  <c r="L46" i="24"/>
  <c r="L33" i="24"/>
  <c r="L39" i="24"/>
  <c r="L45" i="24"/>
  <c r="L38" i="24"/>
  <c r="L44" i="24"/>
  <c r="L36" i="24"/>
  <c r="L42" i="24"/>
  <c r="L19" i="3"/>
  <c r="L33" i="22"/>
  <c r="L34" i="22"/>
  <c r="L35" i="22"/>
  <c r="L36" i="22"/>
  <c r="L37" i="22"/>
  <c r="L38" i="22"/>
  <c r="L39" i="22"/>
  <c r="L40" i="22"/>
  <c r="L41" i="22"/>
  <c r="L42" i="22"/>
  <c r="L43" i="22"/>
  <c r="L44" i="22"/>
  <c r="L45" i="22"/>
  <c r="L46" i="22"/>
  <c r="L47" i="23"/>
  <c r="L38" i="23"/>
  <c r="L39" i="23"/>
  <c r="L40" i="23"/>
  <c r="L41" i="23"/>
  <c r="L42" i="23"/>
  <c r="L43" i="23"/>
  <c r="L33" i="23"/>
  <c r="L44" i="23"/>
  <c r="L45" i="23"/>
  <c r="L36" i="23"/>
  <c r="L37" i="23"/>
  <c r="P35" i="23"/>
  <c r="P37" i="23"/>
  <c r="P48" i="23" s="1"/>
  <c r="P39" i="23"/>
  <c r="P41" i="23"/>
  <c r="P33" i="23"/>
  <c r="P45" i="23"/>
  <c r="D51" i="20"/>
  <c r="D36" i="20"/>
  <c r="D42" i="20"/>
  <c r="D48" i="20"/>
  <c r="D37" i="20"/>
  <c r="D43" i="20"/>
  <c r="D49" i="20"/>
  <c r="D38" i="20"/>
  <c r="D52" i="20" s="1"/>
  <c r="D44" i="20"/>
  <c r="D50" i="20"/>
  <c r="D33" i="20"/>
  <c r="D53" i="20" s="1"/>
  <c r="D39" i="20"/>
  <c r="D45" i="20"/>
  <c r="D35" i="20"/>
  <c r="D41" i="20"/>
  <c r="D47" i="20"/>
  <c r="D54" i="20" s="1"/>
  <c r="E51" i="21"/>
  <c r="E34" i="21"/>
  <c r="E37" i="21"/>
  <c r="E40" i="21"/>
  <c r="E43" i="21"/>
  <c r="E46" i="21"/>
  <c r="E49" i="21"/>
  <c r="E35" i="21"/>
  <c r="E38" i="21"/>
  <c r="E41" i="21"/>
  <c r="E44" i="21"/>
  <c r="E47" i="21"/>
  <c r="E54" i="21" s="1"/>
  <c r="E50" i="21"/>
  <c r="E33" i="21"/>
  <c r="E36" i="21"/>
  <c r="E39" i="21"/>
  <c r="E42" i="21"/>
  <c r="E45" i="21"/>
  <c r="E48" i="21"/>
  <c r="I51" i="21"/>
  <c r="I33" i="21"/>
  <c r="I36" i="21"/>
  <c r="I39" i="21"/>
  <c r="I42" i="21"/>
  <c r="I45" i="21"/>
  <c r="I48" i="21"/>
  <c r="I52" i="21" s="1"/>
  <c r="I34" i="21"/>
  <c r="I37" i="21"/>
  <c r="I40" i="21"/>
  <c r="I43" i="21"/>
  <c r="I46" i="21"/>
  <c r="I49" i="21"/>
  <c r="I35" i="21"/>
  <c r="I38" i="21"/>
  <c r="I41" i="21"/>
  <c r="I44" i="21"/>
  <c r="I47" i="21"/>
  <c r="I50" i="21"/>
  <c r="N51" i="21"/>
  <c r="N34" i="21"/>
  <c r="N37" i="21"/>
  <c r="N40" i="21"/>
  <c r="N43" i="21"/>
  <c r="N46" i="21"/>
  <c r="N49" i="21"/>
  <c r="N35" i="21"/>
  <c r="N38" i="21"/>
  <c r="N41" i="21"/>
  <c r="N44" i="21"/>
  <c r="N47" i="21"/>
  <c r="N54" i="21" s="1"/>
  <c r="N50" i="21"/>
  <c r="G35" i="22"/>
  <c r="G38" i="22"/>
  <c r="G41" i="22"/>
  <c r="G44" i="22"/>
  <c r="G33" i="22"/>
  <c r="G48" i="22" s="1"/>
  <c r="G36" i="22"/>
  <c r="G39" i="22"/>
  <c r="G42" i="22"/>
  <c r="G45" i="22"/>
  <c r="G47" i="22"/>
  <c r="AP7" i="9"/>
  <c r="AC68" i="1"/>
  <c r="H33" i="12"/>
  <c r="H38" i="12"/>
  <c r="N66" i="16"/>
  <c r="N41" i="16"/>
  <c r="N45" i="16"/>
  <c r="N47" i="16"/>
  <c r="N49" i="16"/>
  <c r="N51" i="16"/>
  <c r="N53" i="16"/>
  <c r="N55" i="16"/>
  <c r="N57" i="16"/>
  <c r="N59" i="16"/>
  <c r="N61" i="16"/>
  <c r="N63" i="16"/>
  <c r="D33" i="1"/>
  <c r="D71" i="1" s="1"/>
  <c r="D40" i="16"/>
  <c r="D42" i="16"/>
  <c r="D46" i="16"/>
  <c r="D48" i="16"/>
  <c r="D50" i="16"/>
  <c r="D52" i="16"/>
  <c r="D68" i="16" s="1"/>
  <c r="D54" i="16"/>
  <c r="D56" i="16"/>
  <c r="D58" i="16"/>
  <c r="D60" i="16"/>
  <c r="D62" i="16"/>
  <c r="D64" i="16"/>
  <c r="D41" i="16"/>
  <c r="D45" i="16"/>
  <c r="D47" i="16"/>
  <c r="D49" i="16"/>
  <c r="D51" i="16"/>
  <c r="D53" i="16"/>
  <c r="D55" i="16"/>
  <c r="D57" i="16"/>
  <c r="D59" i="16"/>
  <c r="D61" i="16"/>
  <c r="D63" i="16"/>
  <c r="J65" i="18"/>
  <c r="J40" i="18"/>
  <c r="J48" i="18"/>
  <c r="J54" i="18"/>
  <c r="J60" i="18"/>
  <c r="J41" i="18"/>
  <c r="J49" i="18"/>
  <c r="J55" i="18"/>
  <c r="J61" i="18"/>
  <c r="J42" i="18"/>
  <c r="J50" i="18"/>
  <c r="J56" i="18"/>
  <c r="J62" i="18"/>
  <c r="J45" i="18"/>
  <c r="J51" i="18"/>
  <c r="J57" i="18"/>
  <c r="J63" i="18"/>
  <c r="J47" i="18"/>
  <c r="J53" i="18"/>
  <c r="J59" i="18"/>
  <c r="N67" i="18"/>
  <c r="N46" i="18"/>
  <c r="N52" i="18"/>
  <c r="N58" i="18"/>
  <c r="N64" i="18"/>
  <c r="N47" i="18"/>
  <c r="N53" i="18"/>
  <c r="N59" i="18"/>
  <c r="N40" i="18"/>
  <c r="N48" i="18"/>
  <c r="N54" i="18"/>
  <c r="N60" i="18"/>
  <c r="N65" i="18"/>
  <c r="N41" i="18"/>
  <c r="N49" i="18"/>
  <c r="N55" i="18"/>
  <c r="N61" i="18"/>
  <c r="N45" i="18"/>
  <c r="N51" i="18"/>
  <c r="N57" i="18"/>
  <c r="N63" i="18"/>
  <c r="E4" i="2"/>
  <c r="R42" i="9" s="1"/>
  <c r="E22" i="10"/>
  <c r="K4" i="2"/>
  <c r="K22" i="10"/>
  <c r="Q4" i="2"/>
  <c r="AD42" i="9" s="1"/>
  <c r="Q22" i="10"/>
  <c r="G17" i="2"/>
  <c r="G22" i="10"/>
  <c r="M42" i="11"/>
  <c r="M39" i="11"/>
  <c r="M37" i="11"/>
  <c r="M49" i="11"/>
  <c r="M35" i="11"/>
  <c r="M44" i="11"/>
  <c r="M51" i="11" s="1"/>
  <c r="N50" i="12"/>
  <c r="N43" i="12"/>
  <c r="N51" i="12" s="1"/>
  <c r="N37" i="12"/>
  <c r="D35" i="19"/>
  <c r="D40" i="19"/>
  <c r="D46" i="19"/>
  <c r="D36" i="19"/>
  <c r="D41" i="19"/>
  <c r="D47" i="19"/>
  <c r="D42" i="19"/>
  <c r="D48" i="19"/>
  <c r="D37" i="19"/>
  <c r="D43" i="19"/>
  <c r="D49" i="19"/>
  <c r="D34" i="19"/>
  <c r="D52" i="19" s="1"/>
  <c r="D39" i="19"/>
  <c r="D45" i="19"/>
  <c r="J51" i="19"/>
  <c r="J33" i="19"/>
  <c r="J38" i="19"/>
  <c r="J44" i="19"/>
  <c r="J50" i="19"/>
  <c r="J34" i="19"/>
  <c r="J39" i="19"/>
  <c r="J45" i="19"/>
  <c r="J35" i="19"/>
  <c r="J40" i="19"/>
  <c r="J46" i="19"/>
  <c r="J41" i="19"/>
  <c r="J47" i="19"/>
  <c r="J37" i="19"/>
  <c r="J43" i="19"/>
  <c r="J49" i="19"/>
  <c r="E24" i="5"/>
  <c r="H46" i="12"/>
  <c r="O53" i="21"/>
  <c r="C48" i="22"/>
  <c r="K48" i="17"/>
  <c r="K55" i="17"/>
  <c r="K64" i="17"/>
  <c r="K40" i="17"/>
  <c r="K50" i="17"/>
  <c r="K52" i="17"/>
  <c r="K57" i="17"/>
  <c r="K45" i="17"/>
  <c r="K54" i="17"/>
  <c r="K59" i="17"/>
  <c r="K61" i="17"/>
  <c r="K42" i="17"/>
  <c r="K47" i="17"/>
  <c r="K56" i="17"/>
  <c r="K63" i="17"/>
  <c r="K65" i="17"/>
  <c r="K41" i="17"/>
  <c r="K46" i="17"/>
  <c r="K51" i="17"/>
  <c r="K53" i="17"/>
  <c r="K62" i="17"/>
  <c r="Q43" i="17"/>
  <c r="Q44" i="17"/>
  <c r="Q51" i="17"/>
  <c r="Q53" i="17"/>
  <c r="Q58" i="17"/>
  <c r="Q60" i="17"/>
  <c r="Q67" i="17"/>
  <c r="Q41" i="17"/>
  <c r="Q46" i="17"/>
  <c r="Q55" i="17"/>
  <c r="Q62" i="17"/>
  <c r="Q48" i="17"/>
  <c r="Q57" i="17"/>
  <c r="Q64" i="17"/>
  <c r="Q40" i="17"/>
  <c r="Q45" i="17"/>
  <c r="Q50" i="17"/>
  <c r="Q52" i="17"/>
  <c r="Q59" i="17"/>
  <c r="Q61" i="17"/>
  <c r="Q42" i="17"/>
  <c r="Q49" i="17"/>
  <c r="Q56" i="17"/>
  <c r="Q66" i="17"/>
  <c r="N52" i="20"/>
  <c r="R42" i="5"/>
  <c r="J7" i="4"/>
  <c r="O14" i="4"/>
  <c r="L35" i="1"/>
  <c r="L72" i="1" s="1"/>
  <c r="T64" i="1"/>
  <c r="T42" i="5"/>
  <c r="U58" i="1"/>
  <c r="U72" i="1"/>
  <c r="AC50" i="5"/>
  <c r="AP87" i="9"/>
  <c r="H54" i="20"/>
  <c r="R22" i="2"/>
  <c r="R38" i="5"/>
  <c r="R52" i="5" s="1"/>
  <c r="L7" i="4"/>
  <c r="D37" i="1"/>
  <c r="J37" i="1"/>
  <c r="J74" i="1" s="1"/>
  <c r="M25" i="5"/>
  <c r="Q24" i="5"/>
  <c r="J33" i="1"/>
  <c r="P37" i="1"/>
  <c r="P74" i="1" s="1"/>
  <c r="G72" i="18"/>
  <c r="B70" i="18"/>
  <c r="I17" i="2"/>
  <c r="I46" i="2" s="1"/>
  <c r="O22" i="11"/>
  <c r="O46" i="11" s="1"/>
  <c r="Q17" i="2"/>
  <c r="P17" i="2"/>
  <c r="L24" i="5"/>
  <c r="T47" i="1"/>
  <c r="U68" i="1"/>
  <c r="U45" i="1"/>
  <c r="U74" i="1"/>
  <c r="O22" i="2"/>
  <c r="O35" i="2" s="1"/>
  <c r="L54" i="19"/>
  <c r="B54" i="20"/>
  <c r="N27" i="4"/>
  <c r="Q70" i="16"/>
  <c r="P34" i="1"/>
  <c r="P71" i="1" s="1"/>
  <c r="P22" i="11"/>
  <c r="I25" i="5"/>
  <c r="J47" i="22"/>
  <c r="J48" i="22" s="1"/>
  <c r="T41" i="1"/>
  <c r="U66" i="1"/>
  <c r="U41" i="1"/>
  <c r="AC46" i="3"/>
  <c r="AP125" i="9"/>
  <c r="L22" i="2"/>
  <c r="L50" i="2" s="1"/>
  <c r="Q53" i="19"/>
  <c r="K36" i="1"/>
  <c r="K73" i="1" s="1"/>
  <c r="M70" i="17"/>
  <c r="K72" i="17"/>
  <c r="C71" i="18"/>
  <c r="H71" i="18"/>
  <c r="B69" i="18"/>
  <c r="J45" i="3"/>
  <c r="U71" i="1"/>
  <c r="AC33" i="3"/>
  <c r="AC35" i="3"/>
  <c r="AC37" i="3"/>
  <c r="AC39" i="3"/>
  <c r="AC41" i="3"/>
  <c r="AC43" i="3"/>
  <c r="AC45" i="3"/>
  <c r="AC47" i="3"/>
  <c r="AC34" i="3"/>
  <c r="AC36" i="3"/>
  <c r="AC38" i="3"/>
  <c r="AC40" i="3"/>
  <c r="AC42" i="3"/>
  <c r="AC44" i="3"/>
  <c r="AC33" i="5"/>
  <c r="AC35" i="5"/>
  <c r="AC37" i="5"/>
  <c r="AC39" i="5"/>
  <c r="AC41" i="5"/>
  <c r="AC43" i="5"/>
  <c r="AC45" i="5"/>
  <c r="AC47" i="5"/>
  <c r="AC49" i="5"/>
  <c r="AC51" i="5"/>
  <c r="AC34" i="5"/>
  <c r="AC36" i="5"/>
  <c r="AC38" i="5"/>
  <c r="AC40" i="5"/>
  <c r="AC42" i="5"/>
  <c r="AC44" i="5"/>
  <c r="AC46" i="5"/>
  <c r="AC48" i="5"/>
  <c r="AC22" i="2"/>
  <c r="AC72" i="1"/>
  <c r="AC74" i="1"/>
  <c r="AC41" i="1"/>
  <c r="AC43" i="1"/>
  <c r="AC45" i="1"/>
  <c r="AC47" i="1"/>
  <c r="AC49" i="1"/>
  <c r="AC51" i="1"/>
  <c r="AC53" i="1"/>
  <c r="AC55" i="1"/>
  <c r="AC57" i="1"/>
  <c r="AC59" i="1"/>
  <c r="AC61" i="1"/>
  <c r="AC63" i="1"/>
  <c r="AC65" i="1"/>
  <c r="AC67" i="1"/>
  <c r="AC69" i="1"/>
  <c r="AC71" i="1"/>
  <c r="AC73" i="1"/>
  <c r="AC42" i="1"/>
  <c r="AC44" i="1"/>
  <c r="AC46" i="1"/>
  <c r="AC48" i="1"/>
  <c r="AC50" i="1"/>
  <c r="AC52" i="1"/>
  <c r="AC54" i="1"/>
  <c r="AC56" i="1"/>
  <c r="AC58" i="1"/>
  <c r="AC60" i="1"/>
  <c r="AC62" i="1"/>
  <c r="AC64" i="1"/>
  <c r="AC66" i="1"/>
  <c r="O34" i="2"/>
  <c r="O48" i="2"/>
  <c r="O45" i="2"/>
  <c r="L40" i="2"/>
  <c r="L35" i="2"/>
  <c r="L41" i="2"/>
  <c r="L47" i="2"/>
  <c r="L34" i="2"/>
  <c r="L43" i="2"/>
  <c r="L45" i="2"/>
  <c r="L49" i="2"/>
  <c r="Y46" i="2"/>
  <c r="Y34" i="2"/>
  <c r="Y36" i="2"/>
  <c r="Y38" i="2"/>
  <c r="Y40" i="2"/>
  <c r="Y42" i="2"/>
  <c r="Y44" i="2"/>
  <c r="Y47" i="2"/>
  <c r="Y49" i="2"/>
  <c r="D45" i="5"/>
  <c r="D49" i="5"/>
  <c r="D48" i="5"/>
  <c r="D38" i="5"/>
  <c r="D43" i="5"/>
  <c r="D45" i="3"/>
  <c r="D37" i="3"/>
  <c r="P47" i="3"/>
  <c r="O54" i="20"/>
  <c r="G68" i="17"/>
  <c r="C51" i="12"/>
  <c r="P51" i="10"/>
  <c r="I43" i="5"/>
  <c r="I54" i="20"/>
  <c r="E51" i="5"/>
  <c r="E54" i="5" s="1"/>
  <c r="E42" i="5"/>
  <c r="I42" i="3"/>
  <c r="I33" i="3"/>
  <c r="E43" i="5"/>
  <c r="Q36" i="3"/>
  <c r="N44" i="5"/>
  <c r="O68" i="1"/>
  <c r="G47" i="1"/>
  <c r="G73" i="1"/>
  <c r="G71" i="1"/>
  <c r="F44" i="5"/>
  <c r="I51" i="12"/>
  <c r="G53" i="19"/>
  <c r="D51" i="10"/>
  <c r="O51" i="10"/>
  <c r="J54" i="19"/>
  <c r="N52" i="19"/>
  <c r="B54" i="19"/>
  <c r="L53" i="19"/>
  <c r="O53" i="19"/>
  <c r="E53" i="19"/>
  <c r="H52" i="20"/>
  <c r="J53" i="20"/>
  <c r="R46" i="3"/>
  <c r="R44" i="3"/>
  <c r="R42" i="3"/>
  <c r="R40" i="3"/>
  <c r="R38" i="3"/>
  <c r="R42" i="1"/>
  <c r="R43" i="1"/>
  <c r="R46" i="1"/>
  <c r="R50" i="1"/>
  <c r="R54" i="1"/>
  <c r="R58" i="1"/>
  <c r="R62" i="1"/>
  <c r="R66" i="1"/>
  <c r="R68" i="1"/>
  <c r="J33" i="4"/>
  <c r="L33" i="4"/>
  <c r="N33" i="4"/>
  <c r="I70" i="16"/>
  <c r="I65" i="16"/>
  <c r="I68" i="16" s="1"/>
  <c r="O72" i="16"/>
  <c r="O67" i="16"/>
  <c r="B70" i="16"/>
  <c r="B72" i="16"/>
  <c r="H72" i="16"/>
  <c r="S51" i="2"/>
  <c r="D48" i="3"/>
  <c r="N53" i="5"/>
  <c r="B51" i="10"/>
  <c r="D68" i="17"/>
  <c r="D68" i="18"/>
  <c r="P52" i="19"/>
  <c r="P53" i="19"/>
  <c r="Q54" i="19"/>
  <c r="M52" i="19"/>
  <c r="M53" i="19"/>
  <c r="P52" i="20"/>
  <c r="F48" i="22"/>
  <c r="N48" i="23"/>
  <c r="E48" i="23"/>
  <c r="R33" i="3"/>
  <c r="R35" i="3"/>
  <c r="R37" i="3"/>
  <c r="P7" i="4"/>
  <c r="P9" i="13"/>
  <c r="E70" i="16"/>
  <c r="E35" i="1"/>
  <c r="E72" i="1" s="1"/>
  <c r="R71" i="1"/>
  <c r="R73" i="1"/>
  <c r="I14" i="4"/>
  <c r="H33" i="4"/>
  <c r="R33" i="4"/>
  <c r="C69" i="16"/>
  <c r="K72" i="16"/>
  <c r="B69" i="16"/>
  <c r="C70" i="16"/>
  <c r="F35" i="1"/>
  <c r="F72" i="1" s="1"/>
  <c r="E71" i="16"/>
  <c r="N36" i="1"/>
  <c r="N73" i="1" s="1"/>
  <c r="C72" i="16"/>
  <c r="E37" i="1"/>
  <c r="E74" i="1" s="1"/>
  <c r="G72" i="16"/>
  <c r="I72" i="16"/>
  <c r="N37" i="1"/>
  <c r="N74" i="1" s="1"/>
  <c r="K71" i="17"/>
  <c r="B72" i="17"/>
  <c r="G65" i="18"/>
  <c r="G68" i="18" s="1"/>
  <c r="H65" i="18"/>
  <c r="H68" i="18" s="1"/>
  <c r="G69" i="18"/>
  <c r="M69" i="18"/>
  <c r="Q69" i="18"/>
  <c r="C70" i="18"/>
  <c r="Q70" i="18"/>
  <c r="D4" i="2"/>
  <c r="Q42" i="9" s="1"/>
  <c r="P4" i="2"/>
  <c r="D17" i="2"/>
  <c r="H17" i="2"/>
  <c r="H46" i="2" s="1"/>
  <c r="H51" i="2" s="1"/>
  <c r="J17" i="2"/>
  <c r="J46" i="2" s="1"/>
  <c r="L17" i="2"/>
  <c r="L46" i="2" s="1"/>
  <c r="N17" i="2"/>
  <c r="N46" i="2" s="1"/>
  <c r="M24" i="5"/>
  <c r="O24" i="5"/>
  <c r="H25" i="5"/>
  <c r="L47" i="22"/>
  <c r="AG87" i="9"/>
  <c r="T50" i="5"/>
  <c r="T35" i="5"/>
  <c r="T38" i="5"/>
  <c r="T40" i="5"/>
  <c r="T43" i="5"/>
  <c r="T45" i="5"/>
  <c r="T48" i="5"/>
  <c r="T36" i="3"/>
  <c r="T48" i="3" s="1"/>
  <c r="T47" i="3"/>
  <c r="U51" i="5"/>
  <c r="U54" i="5" s="1"/>
  <c r="U37" i="5"/>
  <c r="U42" i="5"/>
  <c r="U48" i="5"/>
  <c r="AH125" i="9"/>
  <c r="U33" i="3"/>
  <c r="U44" i="3"/>
  <c r="AK7" i="9"/>
  <c r="X68" i="1"/>
  <c r="H69" i="18"/>
  <c r="H72" i="18"/>
  <c r="N19" i="3"/>
  <c r="N47" i="22"/>
  <c r="N48" i="22" s="1"/>
  <c r="T49" i="5"/>
  <c r="T44" i="5"/>
  <c r="T39" i="5"/>
  <c r="T33" i="5"/>
  <c r="T53" i="5" s="1"/>
  <c r="T42" i="3"/>
  <c r="AH7" i="9"/>
  <c r="U42" i="1"/>
  <c r="U46" i="1"/>
  <c r="U50" i="1"/>
  <c r="U54" i="1"/>
  <c r="U59" i="1"/>
  <c r="U63" i="1"/>
  <c r="U67" i="1"/>
  <c r="U43" i="5"/>
  <c r="U34" i="5"/>
  <c r="U40" i="3"/>
  <c r="C72" i="18"/>
  <c r="K72" i="18"/>
  <c r="L4" i="2"/>
  <c r="N4" i="2"/>
  <c r="F17" i="2"/>
  <c r="F46" i="2" s="1"/>
  <c r="M17" i="2"/>
  <c r="M46" i="2" s="1"/>
  <c r="M51" i="2" s="1"/>
  <c r="O17" i="2"/>
  <c r="C22" i="11"/>
  <c r="E22" i="11"/>
  <c r="F24" i="5"/>
  <c r="H24" i="5"/>
  <c r="K24" i="5"/>
  <c r="N24" i="5"/>
  <c r="P24" i="5"/>
  <c r="E25" i="5"/>
  <c r="L25" i="5"/>
  <c r="P25" i="5"/>
  <c r="G19" i="3"/>
  <c r="D48" i="2"/>
  <c r="D50" i="2"/>
  <c r="D37" i="2"/>
  <c r="D33" i="2"/>
  <c r="D35" i="2"/>
  <c r="D44" i="2"/>
  <c r="Q45" i="9"/>
  <c r="D45" i="2"/>
  <c r="D47" i="2"/>
  <c r="D42" i="2"/>
  <c r="D40" i="2"/>
  <c r="D49" i="2"/>
  <c r="D46" i="2"/>
  <c r="D43" i="2"/>
  <c r="D41" i="2"/>
  <c r="D39" i="2"/>
  <c r="D36" i="2"/>
  <c r="D38" i="2"/>
  <c r="D34" i="2"/>
  <c r="I53" i="5"/>
  <c r="F51" i="2"/>
  <c r="Q37" i="5"/>
  <c r="L70" i="1"/>
  <c r="M68" i="16"/>
  <c r="B54" i="21"/>
  <c r="K54" i="21"/>
  <c r="C54" i="21"/>
  <c r="G48" i="23"/>
  <c r="AK45" i="9"/>
  <c r="X49" i="2"/>
  <c r="N70" i="1"/>
  <c r="O48" i="3"/>
  <c r="P48" i="3"/>
  <c r="I45" i="5"/>
  <c r="I52" i="5" s="1"/>
  <c r="Q47" i="5"/>
  <c r="Q54" i="5" s="1"/>
  <c r="L54" i="5"/>
  <c r="G53" i="5"/>
  <c r="J36" i="5"/>
  <c r="J53" i="5" s="1"/>
  <c r="I45" i="3"/>
  <c r="E48" i="3"/>
  <c r="H51" i="5"/>
  <c r="H54" i="5" s="1"/>
  <c r="O60" i="1"/>
  <c r="M52" i="1"/>
  <c r="G48" i="1"/>
  <c r="H70" i="1"/>
  <c r="P54" i="21"/>
  <c r="L54" i="21"/>
  <c r="D54" i="21"/>
  <c r="Q52" i="21"/>
  <c r="M52" i="21"/>
  <c r="J9" i="13"/>
  <c r="G69" i="16"/>
  <c r="H69" i="16"/>
  <c r="I69" i="16"/>
  <c r="L69" i="16"/>
  <c r="M69" i="16"/>
  <c r="O69" i="16"/>
  <c r="K70" i="16"/>
  <c r="M70" i="16"/>
  <c r="O70" i="16"/>
  <c r="B71" i="16"/>
  <c r="C71" i="16"/>
  <c r="I71" i="16"/>
  <c r="L69" i="17"/>
  <c r="O69" i="17"/>
  <c r="K70" i="17"/>
  <c r="O70" i="17"/>
  <c r="L71" i="17"/>
  <c r="O69" i="18"/>
  <c r="G70" i="18"/>
  <c r="H70" i="18"/>
  <c r="M70" i="18"/>
  <c r="M71" i="18"/>
  <c r="E72" i="18"/>
  <c r="F72" i="18"/>
  <c r="M42" i="1"/>
  <c r="E45" i="1"/>
  <c r="M48" i="1"/>
  <c r="O49" i="1"/>
  <c r="M50" i="1"/>
  <c r="E53" i="1"/>
  <c r="E54" i="1"/>
  <c r="M56" i="1"/>
  <c r="E62" i="1"/>
  <c r="M62" i="1"/>
  <c r="G64" i="1"/>
  <c r="G65" i="1"/>
  <c r="J37" i="5"/>
  <c r="N42" i="5"/>
  <c r="J44" i="5"/>
  <c r="L44" i="5"/>
  <c r="L33" i="3"/>
  <c r="T51" i="5"/>
  <c r="X55" i="1"/>
  <c r="X70" i="1" s="1"/>
  <c r="AK87" i="9"/>
  <c r="AM7" i="9"/>
  <c r="AO7" i="9"/>
  <c r="AO87" i="9"/>
  <c r="AO125" i="9"/>
  <c r="C65" i="16"/>
  <c r="C68" i="16" s="1"/>
  <c r="O71" i="16"/>
  <c r="J66" i="1"/>
  <c r="H69" i="1"/>
  <c r="P47" i="5"/>
  <c r="P54" i="5" s="1"/>
  <c r="P38" i="5"/>
  <c r="L41" i="5"/>
  <c r="L52" i="5" s="1"/>
  <c r="N45" i="3"/>
  <c r="S43" i="5"/>
  <c r="S52" i="5" s="1"/>
  <c r="U41" i="3"/>
  <c r="U36" i="3"/>
  <c r="W68" i="1"/>
  <c r="W50" i="5"/>
  <c r="W46" i="3"/>
  <c r="W48" i="3" s="1"/>
  <c r="Y69" i="1"/>
  <c r="Y51" i="5"/>
  <c r="Z51" i="5"/>
  <c r="Y47" i="3"/>
  <c r="Y48" i="3" s="1"/>
  <c r="Z47" i="3"/>
  <c r="Z48" i="3" s="1"/>
  <c r="AN7" i="9"/>
  <c r="AN87" i="9"/>
  <c r="AN125" i="9"/>
  <c r="O53" i="5"/>
  <c r="O52" i="5"/>
  <c r="H38" i="3"/>
  <c r="H48" i="3" s="1"/>
  <c r="J42" i="2"/>
  <c r="J51" i="2" s="1"/>
  <c r="Q45" i="3"/>
  <c r="Q39" i="3"/>
  <c r="M46" i="3"/>
  <c r="E57" i="1"/>
  <c r="O58" i="1"/>
  <c r="E64" i="1"/>
  <c r="O64" i="1"/>
  <c r="D69" i="1"/>
  <c r="F37" i="5"/>
  <c r="P37" i="5"/>
  <c r="H41" i="5"/>
  <c r="P41" i="5"/>
  <c r="J42" i="5"/>
  <c r="P42" i="5"/>
  <c r="J33" i="3"/>
  <c r="J48" i="3" s="1"/>
  <c r="N33" i="3"/>
  <c r="Q33" i="3"/>
  <c r="N43" i="3"/>
  <c r="P65" i="1"/>
  <c r="P70" i="1" s="1"/>
  <c r="J34" i="2"/>
  <c r="J49" i="5"/>
  <c r="M45" i="3"/>
  <c r="M48" i="3" s="1"/>
  <c r="J41" i="5"/>
  <c r="H37" i="5"/>
  <c r="G74" i="1"/>
  <c r="D74" i="1"/>
  <c r="O43" i="1"/>
  <c r="M46" i="1"/>
  <c r="M70" i="1" s="1"/>
  <c r="O48" i="1"/>
  <c r="E50" i="1"/>
  <c r="O51" i="1"/>
  <c r="E56" i="1"/>
  <c r="O56" i="1"/>
  <c r="O59" i="1"/>
  <c r="H38" i="5"/>
  <c r="AM45" i="9"/>
  <c r="Z46" i="2"/>
  <c r="Z33" i="2"/>
  <c r="Z35" i="2"/>
  <c r="Z37" i="2"/>
  <c r="Z39" i="2"/>
  <c r="Z41" i="2"/>
  <c r="Z43" i="2"/>
  <c r="Z45" i="2"/>
  <c r="Z48" i="2"/>
  <c r="AB71" i="1"/>
  <c r="AB72" i="1"/>
  <c r="AB73" i="1"/>
  <c r="AB74" i="1"/>
  <c r="AA71" i="1"/>
  <c r="AA72" i="1"/>
  <c r="AA73" i="1"/>
  <c r="AA74" i="1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B22" i="2"/>
  <c r="AO45" i="9" s="1"/>
  <c r="AA22" i="2"/>
  <c r="AN45" i="9" s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K68" i="17" l="1"/>
  <c r="O43" i="2"/>
  <c r="R48" i="3"/>
  <c r="O40" i="2"/>
  <c r="AC33" i="2"/>
  <c r="AP45" i="9"/>
  <c r="J52" i="5"/>
  <c r="Q48" i="3"/>
  <c r="D66" i="1"/>
  <c r="O46" i="2"/>
  <c r="E52" i="5"/>
  <c r="L42" i="2"/>
  <c r="L48" i="2"/>
  <c r="O33" i="2"/>
  <c r="O36" i="2"/>
  <c r="AB45" i="9"/>
  <c r="I53" i="21"/>
  <c r="E53" i="21"/>
  <c r="E52" i="21"/>
  <c r="F52" i="5"/>
  <c r="N52" i="5"/>
  <c r="I48" i="3"/>
  <c r="L36" i="2"/>
  <c r="L38" i="2"/>
  <c r="L37" i="2"/>
  <c r="O41" i="2"/>
  <c r="O50" i="2"/>
  <c r="O47" i="2"/>
  <c r="J73" i="1"/>
  <c r="J41" i="1"/>
  <c r="J67" i="1"/>
  <c r="J68" i="1"/>
  <c r="J58" i="1"/>
  <c r="J47" i="1"/>
  <c r="J46" i="1"/>
  <c r="J50" i="1"/>
  <c r="J42" i="1"/>
  <c r="J43" i="1"/>
  <c r="J57" i="1"/>
  <c r="J63" i="1"/>
  <c r="J52" i="1"/>
  <c r="J59" i="1"/>
  <c r="J48" i="1"/>
  <c r="J51" i="1"/>
  <c r="J64" i="1"/>
  <c r="J49" i="1"/>
  <c r="J69" i="1"/>
  <c r="J53" i="1"/>
  <c r="J61" i="1"/>
  <c r="W7" i="9"/>
  <c r="J60" i="1"/>
  <c r="J62" i="1"/>
  <c r="J65" i="1"/>
  <c r="J72" i="1"/>
  <c r="J56" i="1"/>
  <c r="J45" i="1"/>
  <c r="J44" i="1"/>
  <c r="J54" i="1"/>
  <c r="J70" i="1" s="1"/>
  <c r="J71" i="1"/>
  <c r="X42" i="9"/>
  <c r="I54" i="21"/>
  <c r="F70" i="1"/>
  <c r="P43" i="11"/>
  <c r="P36" i="11"/>
  <c r="P33" i="11"/>
  <c r="P40" i="11"/>
  <c r="P39" i="11"/>
  <c r="P46" i="11"/>
  <c r="P35" i="11"/>
  <c r="P44" i="11"/>
  <c r="P41" i="11"/>
  <c r="P49" i="11"/>
  <c r="P37" i="11"/>
  <c r="P47" i="11"/>
  <c r="P42" i="11"/>
  <c r="P48" i="11"/>
  <c r="P45" i="11"/>
  <c r="P34" i="11"/>
  <c r="P22" i="2"/>
  <c r="P50" i="11"/>
  <c r="P38" i="11"/>
  <c r="T52" i="5"/>
  <c r="O49" i="2"/>
  <c r="O48" i="11"/>
  <c r="O41" i="11"/>
  <c r="O35" i="11"/>
  <c r="O47" i="11"/>
  <c r="O40" i="11"/>
  <c r="O34" i="11"/>
  <c r="O45" i="11"/>
  <c r="O39" i="11"/>
  <c r="O44" i="11"/>
  <c r="O38" i="11"/>
  <c r="O49" i="11"/>
  <c r="O42" i="11"/>
  <c r="O36" i="11"/>
  <c r="O33" i="11"/>
  <c r="O43" i="11"/>
  <c r="O37" i="11"/>
  <c r="O50" i="11"/>
  <c r="R35" i="2"/>
  <c r="R38" i="2"/>
  <c r="R40" i="2"/>
  <c r="R41" i="2"/>
  <c r="R50" i="2"/>
  <c r="R45" i="2"/>
  <c r="R34" i="2"/>
  <c r="R36" i="2"/>
  <c r="R39" i="2"/>
  <c r="R42" i="2"/>
  <c r="R47" i="2"/>
  <c r="R43" i="2"/>
  <c r="R33" i="2"/>
  <c r="R49" i="2"/>
  <c r="R44" i="2"/>
  <c r="R48" i="2"/>
  <c r="AE45" i="9"/>
  <c r="R37" i="2"/>
  <c r="R46" i="2"/>
  <c r="J53" i="19"/>
  <c r="J52" i="19"/>
  <c r="G48" i="10"/>
  <c r="G41" i="10"/>
  <c r="G35" i="10"/>
  <c r="G33" i="10"/>
  <c r="G45" i="10"/>
  <c r="G39" i="10"/>
  <c r="G49" i="10"/>
  <c r="G42" i="10"/>
  <c r="G36" i="10"/>
  <c r="G22" i="2"/>
  <c r="G40" i="10"/>
  <c r="G46" i="10"/>
  <c r="G38" i="10"/>
  <c r="G50" i="10"/>
  <c r="G37" i="10"/>
  <c r="G47" i="10"/>
  <c r="G34" i="10"/>
  <c r="G43" i="10"/>
  <c r="G44" i="10"/>
  <c r="E40" i="10"/>
  <c r="E49" i="10"/>
  <c r="E36" i="10"/>
  <c r="E42" i="10"/>
  <c r="E33" i="10"/>
  <c r="E47" i="10"/>
  <c r="E44" i="10"/>
  <c r="E41" i="10"/>
  <c r="E46" i="10"/>
  <c r="E38" i="10"/>
  <c r="E37" i="10"/>
  <c r="E34" i="10"/>
  <c r="E50" i="10"/>
  <c r="E39" i="10"/>
  <c r="E45" i="10"/>
  <c r="E35" i="10"/>
  <c r="E48" i="10"/>
  <c r="E43" i="10"/>
  <c r="J68" i="18"/>
  <c r="D73" i="1"/>
  <c r="D49" i="1"/>
  <c r="D61" i="1"/>
  <c r="D59" i="1"/>
  <c r="D67" i="1"/>
  <c r="D43" i="1"/>
  <c r="D48" i="1"/>
  <c r="D63" i="1"/>
  <c r="Q7" i="9"/>
  <c r="D51" i="1"/>
  <c r="D44" i="1"/>
  <c r="D64" i="1"/>
  <c r="D45" i="1"/>
  <c r="D68" i="1"/>
  <c r="D53" i="1"/>
  <c r="D41" i="1"/>
  <c r="D65" i="1"/>
  <c r="D57" i="1"/>
  <c r="D47" i="1"/>
  <c r="D42" i="1"/>
  <c r="D56" i="1"/>
  <c r="D52" i="1"/>
  <c r="D62" i="1"/>
  <c r="D60" i="1"/>
  <c r="D50" i="1"/>
  <c r="D58" i="1"/>
  <c r="D54" i="1"/>
  <c r="D46" i="1"/>
  <c r="N68" i="16"/>
  <c r="L35" i="3"/>
  <c r="L39" i="3"/>
  <c r="L34" i="3"/>
  <c r="L48" i="3" s="1"/>
  <c r="L45" i="3"/>
  <c r="L44" i="3"/>
  <c r="L47" i="3"/>
  <c r="Y125" i="9"/>
  <c r="L40" i="3"/>
  <c r="L42" i="3"/>
  <c r="L41" i="3"/>
  <c r="L43" i="3"/>
  <c r="L38" i="3"/>
  <c r="L37" i="3"/>
  <c r="L36" i="3"/>
  <c r="O51" i="12"/>
  <c r="G54" i="5"/>
  <c r="P46" i="2"/>
  <c r="O44" i="2"/>
  <c r="O38" i="2"/>
  <c r="O51" i="2" s="1"/>
  <c r="L46" i="3"/>
  <c r="L44" i="2"/>
  <c r="O42" i="2"/>
  <c r="L48" i="22"/>
  <c r="Y51" i="2"/>
  <c r="Y45" i="9"/>
  <c r="L39" i="2"/>
  <c r="O39" i="2"/>
  <c r="O37" i="2"/>
  <c r="T70" i="1"/>
  <c r="Q68" i="17"/>
  <c r="G46" i="2"/>
  <c r="L48" i="24"/>
  <c r="K45" i="10"/>
  <c r="K43" i="10"/>
  <c r="K40" i="10"/>
  <c r="K38" i="10"/>
  <c r="K37" i="10"/>
  <c r="K35" i="10"/>
  <c r="K46" i="10"/>
  <c r="K48" i="10"/>
  <c r="K44" i="10"/>
  <c r="K42" i="10"/>
  <c r="K49" i="10"/>
  <c r="K34" i="10"/>
  <c r="K36" i="10"/>
  <c r="K47" i="10"/>
  <c r="K33" i="10"/>
  <c r="K50" i="10"/>
  <c r="K22" i="2"/>
  <c r="K39" i="10"/>
  <c r="K41" i="10"/>
  <c r="D53" i="19"/>
  <c r="Q22" i="2"/>
  <c r="Q42" i="10"/>
  <c r="Q35" i="10"/>
  <c r="Q46" i="10"/>
  <c r="Q47" i="10"/>
  <c r="Q39" i="10"/>
  <c r="Q44" i="10"/>
  <c r="Q33" i="10"/>
  <c r="Q51" i="10" s="1"/>
  <c r="Q49" i="10"/>
  <c r="Q37" i="10"/>
  <c r="Q38" i="10"/>
  <c r="Q40" i="10"/>
  <c r="Q36" i="10"/>
  <c r="Q34" i="10"/>
  <c r="Q41" i="10"/>
  <c r="Q48" i="10"/>
  <c r="Q50" i="10"/>
  <c r="Q45" i="10"/>
  <c r="Q43" i="10"/>
  <c r="N68" i="18"/>
  <c r="H51" i="12"/>
  <c r="N53" i="21"/>
  <c r="N52" i="21"/>
  <c r="L48" i="23"/>
  <c r="F53" i="5"/>
  <c r="AC48" i="3"/>
  <c r="AC54" i="5"/>
  <c r="AC52" i="5"/>
  <c r="AC53" i="5"/>
  <c r="AC49" i="2"/>
  <c r="AC47" i="2"/>
  <c r="AC45" i="2"/>
  <c r="AC43" i="2"/>
  <c r="AC41" i="2"/>
  <c r="AC39" i="2"/>
  <c r="AC37" i="2"/>
  <c r="AC35" i="2"/>
  <c r="AC50" i="2"/>
  <c r="AC48" i="2"/>
  <c r="AC44" i="2"/>
  <c r="AC42" i="2"/>
  <c r="AC40" i="2"/>
  <c r="AC38" i="2"/>
  <c r="AC36" i="2"/>
  <c r="AC34" i="2"/>
  <c r="AC46" i="2"/>
  <c r="AC70" i="1"/>
  <c r="U48" i="3"/>
  <c r="E50" i="11"/>
  <c r="E45" i="11"/>
  <c r="E41" i="11"/>
  <c r="E37" i="11"/>
  <c r="E43" i="11"/>
  <c r="E35" i="11"/>
  <c r="E49" i="11"/>
  <c r="E40" i="11"/>
  <c r="E46" i="11"/>
  <c r="E22" i="2"/>
  <c r="E47" i="11"/>
  <c r="E42" i="11"/>
  <c r="E38" i="11"/>
  <c r="E34" i="11"/>
  <c r="E48" i="11"/>
  <c r="E39" i="11"/>
  <c r="E33" i="11"/>
  <c r="E44" i="11"/>
  <c r="E36" i="11"/>
  <c r="L33" i="2"/>
  <c r="L51" i="2" s="1"/>
  <c r="Y42" i="9"/>
  <c r="U53" i="5"/>
  <c r="U52" i="5"/>
  <c r="N41" i="3"/>
  <c r="AA125" i="9"/>
  <c r="N47" i="3"/>
  <c r="N44" i="3"/>
  <c r="N42" i="3"/>
  <c r="N38" i="3"/>
  <c r="N46" i="3"/>
  <c r="N37" i="3"/>
  <c r="N39" i="3"/>
  <c r="N36" i="3"/>
  <c r="N40" i="3"/>
  <c r="N34" i="3"/>
  <c r="N48" i="3" s="1"/>
  <c r="N35" i="3"/>
  <c r="R70" i="1"/>
  <c r="D52" i="5"/>
  <c r="G70" i="1"/>
  <c r="Q52" i="5"/>
  <c r="G47" i="3"/>
  <c r="G41" i="3"/>
  <c r="G46" i="3"/>
  <c r="G45" i="3"/>
  <c r="G39" i="3"/>
  <c r="G36" i="3"/>
  <c r="G44" i="3"/>
  <c r="G40" i="3"/>
  <c r="T125" i="9"/>
  <c r="G38" i="3"/>
  <c r="G43" i="3"/>
  <c r="G33" i="3"/>
  <c r="G37" i="3"/>
  <c r="G34" i="3"/>
  <c r="G42" i="3"/>
  <c r="G35" i="3"/>
  <c r="C50" i="11"/>
  <c r="C48" i="11"/>
  <c r="C45" i="11"/>
  <c r="C43" i="11"/>
  <c r="C41" i="11"/>
  <c r="C39" i="11"/>
  <c r="C37" i="11"/>
  <c r="C35" i="11"/>
  <c r="C33" i="11"/>
  <c r="C49" i="11"/>
  <c r="C47" i="11"/>
  <c r="C44" i="11"/>
  <c r="C42" i="11"/>
  <c r="C40" i="11"/>
  <c r="C38" i="11"/>
  <c r="C36" i="11"/>
  <c r="C34" i="11"/>
  <c r="C46" i="11"/>
  <c r="AA42" i="9"/>
  <c r="N33" i="2"/>
  <c r="N51" i="2" s="1"/>
  <c r="U70" i="1"/>
  <c r="AC42" i="9"/>
  <c r="P33" i="2"/>
  <c r="P15" i="13"/>
  <c r="P9" i="4"/>
  <c r="P15" i="4" s="1"/>
  <c r="Y54" i="5"/>
  <c r="Y52" i="5"/>
  <c r="J15" i="13"/>
  <c r="J9" i="4"/>
  <c r="J15" i="4" s="1"/>
  <c r="T54" i="5"/>
  <c r="Z52" i="5"/>
  <c r="Z54" i="5"/>
  <c r="W54" i="5"/>
  <c r="W52" i="5"/>
  <c r="E70" i="1"/>
  <c r="D51" i="2"/>
  <c r="H52" i="5"/>
  <c r="P52" i="5"/>
  <c r="O70" i="1"/>
  <c r="AB54" i="5"/>
  <c r="AA54" i="5"/>
  <c r="Z51" i="2"/>
  <c r="AA48" i="3"/>
  <c r="AB48" i="3"/>
  <c r="AA53" i="5"/>
  <c r="AA52" i="5"/>
  <c r="AB53" i="5"/>
  <c r="AB52" i="5"/>
  <c r="AB50" i="2"/>
  <c r="AB49" i="2"/>
  <c r="AB48" i="2"/>
  <c r="AB47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46" i="2"/>
  <c r="AA50" i="2"/>
  <c r="AA49" i="2"/>
  <c r="AA48" i="2"/>
  <c r="AA47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46" i="2"/>
  <c r="AA70" i="1"/>
  <c r="AB70" i="1"/>
  <c r="E51" i="10" l="1"/>
  <c r="G39" i="2"/>
  <c r="G34" i="2"/>
  <c r="G37" i="2"/>
  <c r="G49" i="2"/>
  <c r="G44" i="2"/>
  <c r="G40" i="2"/>
  <c r="G45" i="2"/>
  <c r="G42" i="2"/>
  <c r="G41" i="2"/>
  <c r="G50" i="2"/>
  <c r="G35" i="2"/>
  <c r="G33" i="2"/>
  <c r="G51" i="2" s="1"/>
  <c r="G38" i="2"/>
  <c r="T45" i="9"/>
  <c r="G47" i="2"/>
  <c r="G48" i="2"/>
  <c r="G43" i="2"/>
  <c r="G36" i="2"/>
  <c r="G51" i="10"/>
  <c r="R51" i="2"/>
  <c r="P51" i="11"/>
  <c r="K48" i="2"/>
  <c r="K35" i="2"/>
  <c r="K41" i="2"/>
  <c r="K40" i="2"/>
  <c r="K43" i="2"/>
  <c r="K38" i="2"/>
  <c r="K49" i="2"/>
  <c r="K44" i="2"/>
  <c r="K34" i="2"/>
  <c r="K42" i="2"/>
  <c r="K45" i="2"/>
  <c r="K39" i="2"/>
  <c r="X45" i="9"/>
  <c r="K46" i="2"/>
  <c r="K50" i="2"/>
  <c r="K37" i="2"/>
  <c r="K36" i="2"/>
  <c r="K47" i="2"/>
  <c r="AC51" i="2"/>
  <c r="Q43" i="2"/>
  <c r="Q50" i="2"/>
  <c r="Q49" i="2"/>
  <c r="Q41" i="2"/>
  <c r="Q48" i="2"/>
  <c r="Q42" i="2"/>
  <c r="Q35" i="2"/>
  <c r="Q40" i="2"/>
  <c r="Q33" i="2"/>
  <c r="Q39" i="2"/>
  <c r="Q36" i="2"/>
  <c r="AD45" i="9"/>
  <c r="Q45" i="2"/>
  <c r="Q38" i="2"/>
  <c r="Q47" i="2"/>
  <c r="Q46" i="2"/>
  <c r="Q37" i="2"/>
  <c r="Q34" i="2"/>
  <c r="Q44" i="2"/>
  <c r="D70" i="1"/>
  <c r="K51" i="10"/>
  <c r="O51" i="11"/>
  <c r="P40" i="2"/>
  <c r="P51" i="2" s="1"/>
  <c r="P35" i="2"/>
  <c r="P45" i="2"/>
  <c r="P41" i="2"/>
  <c r="P42" i="2"/>
  <c r="P36" i="2"/>
  <c r="P39" i="2"/>
  <c r="P48" i="2"/>
  <c r="P38" i="2"/>
  <c r="P37" i="2"/>
  <c r="P50" i="2"/>
  <c r="P49" i="2"/>
  <c r="P47" i="2"/>
  <c r="P34" i="2"/>
  <c r="P43" i="2"/>
  <c r="AC45" i="9"/>
  <c r="P44" i="2"/>
  <c r="E51" i="11"/>
  <c r="K33" i="2"/>
  <c r="K51" i="2" s="1"/>
  <c r="C51" i="11"/>
  <c r="E35" i="2"/>
  <c r="E48" i="2"/>
  <c r="E47" i="2"/>
  <c r="E46" i="2"/>
  <c r="E33" i="2"/>
  <c r="E50" i="2"/>
  <c r="E49" i="2"/>
  <c r="E45" i="2"/>
  <c r="E41" i="2"/>
  <c r="E44" i="2"/>
  <c r="E40" i="2"/>
  <c r="R45" i="9"/>
  <c r="E39" i="2"/>
  <c r="E37" i="2"/>
  <c r="E38" i="2"/>
  <c r="E34" i="2"/>
  <c r="E42" i="2"/>
  <c r="E36" i="2"/>
  <c r="E43" i="2"/>
  <c r="G48" i="3"/>
  <c r="AB51" i="2"/>
  <c r="AA51" i="2"/>
  <c r="E51" i="2" l="1"/>
  <c r="Q51" i="2"/>
</calcChain>
</file>

<file path=xl/sharedStrings.xml><?xml version="1.0" encoding="utf-8"?>
<sst xmlns="http://schemas.openxmlformats.org/spreadsheetml/2006/main" count="1686" uniqueCount="324">
  <si>
    <t>　 歳 入 合 計</t>
  </si>
  <si>
    <t>一般財源(1～11）</t>
    <phoneticPr fontId="3"/>
  </si>
  <si>
    <t>依存財源（2～11+15+16+22）</t>
    <phoneticPr fontId="4"/>
  </si>
  <si>
    <t>自主財源（1+12+13+14+17～21）</t>
    <phoneticPr fontId="4"/>
  </si>
  <si>
    <t>収支状況</t>
    <rPh sb="0" eb="2">
      <t>シュウシ</t>
    </rPh>
    <rPh sb="2" eb="4">
      <t>ジョウキョウ</t>
    </rPh>
    <phoneticPr fontId="3"/>
  </si>
  <si>
    <t>物件等購入</t>
    <rPh sb="0" eb="3">
      <t>ブッケントウ</t>
    </rPh>
    <rPh sb="3" eb="5">
      <t>コウニュウ</t>
    </rPh>
    <phoneticPr fontId="3"/>
  </si>
  <si>
    <t>保証・補償</t>
    <rPh sb="0" eb="2">
      <t>ホショウ</t>
    </rPh>
    <rPh sb="3" eb="5">
      <t>ホショウ</t>
    </rPh>
    <phoneticPr fontId="3"/>
  </si>
  <si>
    <t>その他</t>
    <rPh sb="2" eb="3">
      <t>タ</t>
    </rPh>
    <phoneticPr fontId="3"/>
  </si>
  <si>
    <t>実質的なもの</t>
    <rPh sb="0" eb="3">
      <t>ジッシツテキ</t>
    </rPh>
    <phoneticPr fontId="3"/>
  </si>
  <si>
    <t>財政調整基金現在高</t>
    <rPh sb="0" eb="2">
      <t>ザイセイ</t>
    </rPh>
    <rPh sb="2" eb="4">
      <t>チョウセイ</t>
    </rPh>
    <rPh sb="4" eb="6">
      <t>キキン</t>
    </rPh>
    <rPh sb="6" eb="9">
      <t>ゲンザイダカ</t>
    </rPh>
    <phoneticPr fontId="3"/>
  </si>
  <si>
    <t>減債基金現在高</t>
    <rPh sb="0" eb="2">
      <t>ゲンサイ</t>
    </rPh>
    <rPh sb="2" eb="4">
      <t>キキン</t>
    </rPh>
    <rPh sb="4" eb="7">
      <t>ゲンザイダカ</t>
    </rPh>
    <phoneticPr fontId="3"/>
  </si>
  <si>
    <t>その他特定目的基金現在高</t>
    <rPh sb="0" eb="3">
      <t>ソノタ</t>
    </rPh>
    <rPh sb="3" eb="5">
      <t>トクテイ</t>
    </rPh>
    <rPh sb="5" eb="7">
      <t>モクテキ</t>
    </rPh>
    <rPh sb="7" eb="9">
      <t>キキン</t>
    </rPh>
    <rPh sb="9" eb="12">
      <t>ゲンザイダカ</t>
    </rPh>
    <phoneticPr fontId="3"/>
  </si>
  <si>
    <t>１歳入総額</t>
    <phoneticPr fontId="3"/>
  </si>
  <si>
    <t>２歳出総額</t>
    <phoneticPr fontId="3"/>
  </si>
  <si>
    <t>３歳入歳出差引</t>
    <phoneticPr fontId="3"/>
  </si>
  <si>
    <t>４翌年度繰越財源</t>
    <phoneticPr fontId="3"/>
  </si>
  <si>
    <t>５実質収支</t>
    <phoneticPr fontId="3"/>
  </si>
  <si>
    <t>６単年度収支</t>
    <phoneticPr fontId="3"/>
  </si>
  <si>
    <t>７積立金</t>
    <phoneticPr fontId="3"/>
  </si>
  <si>
    <t>８繰上償還金</t>
    <phoneticPr fontId="3"/>
  </si>
  <si>
    <t>９積立金取崩額</t>
    <phoneticPr fontId="3"/>
  </si>
  <si>
    <t>10実質単年度収支</t>
    <phoneticPr fontId="3"/>
  </si>
  <si>
    <t>12実質収支比率</t>
    <rPh sb="2" eb="4">
      <t>ジッシツ</t>
    </rPh>
    <rPh sb="4" eb="6">
      <t>シュウシ</t>
    </rPh>
    <rPh sb="6" eb="8">
      <t>ヒリツ</t>
    </rPh>
    <phoneticPr fontId="3"/>
  </si>
  <si>
    <t>13基準財政収入額</t>
    <rPh sb="2" eb="4">
      <t>キジュン</t>
    </rPh>
    <rPh sb="4" eb="6">
      <t>ザイセイ</t>
    </rPh>
    <rPh sb="6" eb="8">
      <t>シュウニュウ</t>
    </rPh>
    <rPh sb="8" eb="9">
      <t>ガク</t>
    </rPh>
    <phoneticPr fontId="3"/>
  </si>
  <si>
    <t>14基準財政需要額</t>
    <rPh sb="2" eb="4">
      <t>キジュン</t>
    </rPh>
    <rPh sb="4" eb="6">
      <t>ザイセイ</t>
    </rPh>
    <rPh sb="6" eb="8">
      <t>ジュヨウ</t>
    </rPh>
    <rPh sb="8" eb="9">
      <t>ガク</t>
    </rPh>
    <phoneticPr fontId="3"/>
  </si>
  <si>
    <t>15標準税収入額</t>
    <rPh sb="2" eb="4">
      <t>ヒョウジュン</t>
    </rPh>
    <rPh sb="4" eb="5">
      <t>ゼイ</t>
    </rPh>
    <rPh sb="5" eb="7">
      <t>シュウニュウ</t>
    </rPh>
    <rPh sb="7" eb="8">
      <t>ガク</t>
    </rPh>
    <phoneticPr fontId="3"/>
  </si>
  <si>
    <t>16標準財政規模</t>
    <rPh sb="2" eb="4">
      <t>ヒョウジュン</t>
    </rPh>
    <rPh sb="4" eb="6">
      <t>ザイセイ</t>
    </rPh>
    <rPh sb="6" eb="8">
      <t>キボ</t>
    </rPh>
    <phoneticPr fontId="3"/>
  </si>
  <si>
    <t>17財政力指数</t>
    <rPh sb="2" eb="5">
      <t>ザイセイリョク</t>
    </rPh>
    <rPh sb="5" eb="7">
      <t>シスウ</t>
    </rPh>
    <phoneticPr fontId="3"/>
  </si>
  <si>
    <t>18経常収支比率</t>
    <rPh sb="2" eb="4">
      <t>ケイジョウ</t>
    </rPh>
    <rPh sb="4" eb="6">
      <t>シュウシ</t>
    </rPh>
    <rPh sb="6" eb="8">
      <t>ヒリツ</t>
    </rPh>
    <phoneticPr fontId="3"/>
  </si>
  <si>
    <t>19公債費負担比率</t>
    <rPh sb="2" eb="5">
      <t>コウサイヒ</t>
    </rPh>
    <rPh sb="5" eb="7">
      <t>フタン</t>
    </rPh>
    <rPh sb="7" eb="9">
      <t>ヒリツ</t>
    </rPh>
    <phoneticPr fontId="3"/>
  </si>
  <si>
    <t>20公債費比率</t>
    <rPh sb="2" eb="5">
      <t>コウサイヒ</t>
    </rPh>
    <rPh sb="5" eb="7">
      <t>ヒリツ</t>
    </rPh>
    <phoneticPr fontId="3"/>
  </si>
  <si>
    <t>１市町村民税</t>
    <rPh sb="1" eb="4">
      <t>シチョウソン</t>
    </rPh>
    <rPh sb="4" eb="5">
      <t>ミン</t>
    </rPh>
    <rPh sb="5" eb="6">
      <t>ゼイ</t>
    </rPh>
    <phoneticPr fontId="3"/>
  </si>
  <si>
    <t xml:space="preserve">   個人均等割</t>
    <rPh sb="3" eb="5">
      <t>コジン</t>
    </rPh>
    <rPh sb="5" eb="8">
      <t>キントウワ</t>
    </rPh>
    <phoneticPr fontId="3"/>
  </si>
  <si>
    <t>　　所得割</t>
    <rPh sb="2" eb="4">
      <t>ショトク</t>
    </rPh>
    <rPh sb="4" eb="5">
      <t>ワ</t>
    </rPh>
    <phoneticPr fontId="3"/>
  </si>
  <si>
    <t>　　法人均等割</t>
    <rPh sb="2" eb="4">
      <t>ホウジン</t>
    </rPh>
    <rPh sb="4" eb="6">
      <t>キントウ</t>
    </rPh>
    <rPh sb="6" eb="7">
      <t>ワ</t>
    </rPh>
    <phoneticPr fontId="4"/>
  </si>
  <si>
    <t>　　法人税割</t>
    <rPh sb="2" eb="5">
      <t>ホウジンゼイ</t>
    </rPh>
    <rPh sb="5" eb="6">
      <t>ワ</t>
    </rPh>
    <phoneticPr fontId="4"/>
  </si>
  <si>
    <t>２固定資産税</t>
    <rPh sb="1" eb="3">
      <t>コテイ</t>
    </rPh>
    <rPh sb="3" eb="6">
      <t>シサンゼイ</t>
    </rPh>
    <phoneticPr fontId="3"/>
  </si>
  <si>
    <t>　　うち純固定資産税</t>
    <rPh sb="4" eb="5">
      <t>ジュン</t>
    </rPh>
    <rPh sb="5" eb="7">
      <t>コテイ</t>
    </rPh>
    <rPh sb="7" eb="10">
      <t>シサンゼイ</t>
    </rPh>
    <phoneticPr fontId="3"/>
  </si>
  <si>
    <t>３軽自動車税</t>
    <rPh sb="1" eb="2">
      <t>ケイ</t>
    </rPh>
    <rPh sb="2" eb="5">
      <t>ジドウシャ</t>
    </rPh>
    <rPh sb="5" eb="6">
      <t>ゼイ</t>
    </rPh>
    <phoneticPr fontId="4"/>
  </si>
  <si>
    <t>４市町村たばこ税</t>
    <rPh sb="1" eb="4">
      <t>シチョウソン</t>
    </rPh>
    <rPh sb="7" eb="8">
      <t>ゼイ</t>
    </rPh>
    <phoneticPr fontId="4"/>
  </si>
  <si>
    <t>５鉱産税</t>
    <rPh sb="1" eb="3">
      <t>コウサン</t>
    </rPh>
    <rPh sb="3" eb="4">
      <t>ゼイ</t>
    </rPh>
    <phoneticPr fontId="4"/>
  </si>
  <si>
    <t>６特別土地保有税</t>
    <rPh sb="1" eb="3">
      <t>トクベツ</t>
    </rPh>
    <rPh sb="3" eb="5">
      <t>トチ</t>
    </rPh>
    <rPh sb="5" eb="7">
      <t>ホユウ</t>
    </rPh>
    <rPh sb="7" eb="8">
      <t>ゼイ</t>
    </rPh>
    <phoneticPr fontId="4"/>
  </si>
  <si>
    <t>７法廷外普通税</t>
    <rPh sb="1" eb="3">
      <t>ホウテイ</t>
    </rPh>
    <rPh sb="3" eb="4">
      <t>ガイ</t>
    </rPh>
    <rPh sb="4" eb="6">
      <t>フツウ</t>
    </rPh>
    <rPh sb="6" eb="7">
      <t>ゼイ</t>
    </rPh>
    <phoneticPr fontId="4"/>
  </si>
  <si>
    <t>８旧法による税</t>
    <rPh sb="1" eb="3">
      <t>キュウホウ</t>
    </rPh>
    <rPh sb="6" eb="7">
      <t>ゼイ</t>
    </rPh>
    <phoneticPr fontId="4"/>
  </si>
  <si>
    <t>９目的税</t>
    <rPh sb="1" eb="4">
      <t>モクテキゼイ</t>
    </rPh>
    <phoneticPr fontId="3"/>
  </si>
  <si>
    <t>　　入湯税</t>
    <rPh sb="2" eb="4">
      <t>ニュウトウ</t>
    </rPh>
    <rPh sb="4" eb="5">
      <t>ゼイ</t>
    </rPh>
    <phoneticPr fontId="3"/>
  </si>
  <si>
    <t>　　事業所税</t>
    <rPh sb="2" eb="5">
      <t>ジギョウショ</t>
    </rPh>
    <rPh sb="5" eb="6">
      <t>ゼイ</t>
    </rPh>
    <phoneticPr fontId="4"/>
  </si>
  <si>
    <t>　　都市計画税</t>
    <rPh sb="2" eb="4">
      <t>トシ</t>
    </rPh>
    <rPh sb="4" eb="6">
      <t>ケイカク</t>
    </rPh>
    <rPh sb="6" eb="7">
      <t>ゼイ</t>
    </rPh>
    <phoneticPr fontId="4"/>
  </si>
  <si>
    <t>　　水利地益税等</t>
    <rPh sb="2" eb="4">
      <t>スイリ</t>
    </rPh>
    <rPh sb="4" eb="6">
      <t>チエキ</t>
    </rPh>
    <rPh sb="6" eb="7">
      <t>ゼイ</t>
    </rPh>
    <rPh sb="7" eb="8">
      <t>トウ</t>
    </rPh>
    <phoneticPr fontId="4"/>
  </si>
  <si>
    <t>　  合　　　　 計</t>
    <phoneticPr fontId="3"/>
  </si>
  <si>
    <t xml:space="preserve"> 　歳 　出 　合　計</t>
    <rPh sb="8" eb="9">
      <t>ゴウ</t>
    </rPh>
    <rPh sb="10" eb="11">
      <t>ケイ</t>
    </rPh>
    <phoneticPr fontId="3"/>
  </si>
  <si>
    <t>１人　件　費</t>
    <phoneticPr fontId="3"/>
  </si>
  <si>
    <t>　　うち職員給与費</t>
    <rPh sb="4" eb="6">
      <t>ショクイン</t>
    </rPh>
    <rPh sb="6" eb="8">
      <t>キュウヨ</t>
    </rPh>
    <rPh sb="8" eb="9">
      <t>ヒ</t>
    </rPh>
    <phoneticPr fontId="3"/>
  </si>
  <si>
    <t>２扶　助　費</t>
    <phoneticPr fontId="3"/>
  </si>
  <si>
    <t>３公　債　費</t>
    <phoneticPr fontId="3"/>
  </si>
  <si>
    <t>　　元利償還金</t>
    <rPh sb="2" eb="4">
      <t>ガンリ</t>
    </rPh>
    <rPh sb="4" eb="7">
      <t>ショウカンキン</t>
    </rPh>
    <phoneticPr fontId="3"/>
  </si>
  <si>
    <t>　　一時借入金利子</t>
    <rPh sb="2" eb="4">
      <t>イチジ</t>
    </rPh>
    <rPh sb="4" eb="6">
      <t>カリイレ</t>
    </rPh>
    <rPh sb="6" eb="7">
      <t>キン</t>
    </rPh>
    <rPh sb="7" eb="9">
      <t>リシ</t>
    </rPh>
    <phoneticPr fontId="3"/>
  </si>
  <si>
    <t>４物　件　費</t>
    <phoneticPr fontId="3"/>
  </si>
  <si>
    <t>５維 持 補 修 費</t>
    <phoneticPr fontId="3"/>
  </si>
  <si>
    <t>６補　助　費　等</t>
    <phoneticPr fontId="3"/>
  </si>
  <si>
    <t>　　うち一部事務組合負担金</t>
    <rPh sb="4" eb="6">
      <t>イチブ</t>
    </rPh>
    <rPh sb="6" eb="8">
      <t>ジム</t>
    </rPh>
    <rPh sb="8" eb="10">
      <t>クミアイ</t>
    </rPh>
    <rPh sb="10" eb="13">
      <t>フタンキン</t>
    </rPh>
    <phoneticPr fontId="3"/>
  </si>
  <si>
    <t>７繰　出　金</t>
    <phoneticPr fontId="3"/>
  </si>
  <si>
    <t>８積　立　金　</t>
    <phoneticPr fontId="3"/>
  </si>
  <si>
    <t>９投資・出資金・貸出金</t>
    <rPh sb="8" eb="10">
      <t>カシダシ</t>
    </rPh>
    <rPh sb="10" eb="11">
      <t>キン</t>
    </rPh>
    <phoneticPr fontId="3"/>
  </si>
  <si>
    <t>10普 通 建 設 事 業 費</t>
    <phoneticPr fontId="3"/>
  </si>
  <si>
    <t xml:space="preserve"> 　　うち補助事業費</t>
    <phoneticPr fontId="3"/>
  </si>
  <si>
    <t xml:space="preserve"> 　　うち単独事業費</t>
    <phoneticPr fontId="3"/>
  </si>
  <si>
    <t>11災 害 復 旧 事 業 費</t>
    <phoneticPr fontId="3"/>
  </si>
  <si>
    <t>12失 業 対 策 事 業 費</t>
    <phoneticPr fontId="3"/>
  </si>
  <si>
    <t>義 務 的 経 費（1～３）</t>
    <phoneticPr fontId="3"/>
  </si>
  <si>
    <t>投 資 的 経 費（10～12）</t>
    <phoneticPr fontId="3"/>
  </si>
  <si>
    <t>10前年度繰上充用金</t>
    <rPh sb="2" eb="5">
      <t>ゼンネンド</t>
    </rPh>
    <rPh sb="5" eb="7">
      <t>クリア</t>
    </rPh>
    <rPh sb="7" eb="9">
      <t>ジュウヨウ</t>
    </rPh>
    <rPh sb="9" eb="10">
      <t>キン</t>
    </rPh>
    <phoneticPr fontId="3"/>
  </si>
  <si>
    <t>13 諸 支 出 金</t>
  </si>
  <si>
    <t>0 年度末住民基本台帳人口</t>
    <rPh sb="2" eb="4">
      <t>ネンド</t>
    </rPh>
    <rPh sb="4" eb="5">
      <t>マツ</t>
    </rPh>
    <rPh sb="5" eb="7">
      <t>ジュウミン</t>
    </rPh>
    <rPh sb="7" eb="9">
      <t>キホン</t>
    </rPh>
    <rPh sb="9" eb="11">
      <t>ダイチョウ</t>
    </rPh>
    <rPh sb="11" eb="13">
      <t>ジンコウ</t>
    </rPh>
    <phoneticPr fontId="3"/>
  </si>
  <si>
    <t>２ 総　務　費</t>
    <phoneticPr fontId="3"/>
  </si>
  <si>
    <t>１ 議　会　費</t>
    <phoneticPr fontId="3"/>
  </si>
  <si>
    <t>３ 民　生　費</t>
    <phoneticPr fontId="3"/>
  </si>
  <si>
    <t>歳入の状況</t>
    <rPh sb="0" eb="2">
      <t>サイニュウ</t>
    </rPh>
    <rPh sb="3" eb="5">
      <t>ジョウキョウ</t>
    </rPh>
    <phoneticPr fontId="3"/>
  </si>
  <si>
    <t>歳入の状況（構成比）</t>
    <rPh sb="0" eb="2">
      <t>サイニュウ</t>
    </rPh>
    <rPh sb="3" eb="5">
      <t>ジョウキョウ</t>
    </rPh>
    <rPh sb="6" eb="9">
      <t>コウセイヒ</t>
    </rPh>
    <phoneticPr fontId="3"/>
  </si>
  <si>
    <t>税の状況</t>
    <rPh sb="0" eb="1">
      <t>ゼイ</t>
    </rPh>
    <rPh sb="2" eb="4">
      <t>ジョウキョウ</t>
    </rPh>
    <phoneticPr fontId="3"/>
  </si>
  <si>
    <t>性質別歳出の状況</t>
    <rPh sb="0" eb="2">
      <t>セイシツ</t>
    </rPh>
    <rPh sb="2" eb="3">
      <t>ベツ</t>
    </rPh>
    <rPh sb="3" eb="5">
      <t>サイシュツ</t>
    </rPh>
    <rPh sb="6" eb="8">
      <t>ジョウキョウ</t>
    </rPh>
    <phoneticPr fontId="3"/>
  </si>
  <si>
    <t>性質別歳出の状況（構成比）</t>
    <rPh sb="0" eb="2">
      <t>セイシツ</t>
    </rPh>
    <rPh sb="2" eb="3">
      <t>ベツ</t>
    </rPh>
    <rPh sb="3" eb="5">
      <t>サイシュツ</t>
    </rPh>
    <rPh sb="6" eb="8">
      <t>ジョウキョウ</t>
    </rPh>
    <rPh sb="9" eb="12">
      <t>コウセイヒ</t>
    </rPh>
    <phoneticPr fontId="3"/>
  </si>
  <si>
    <t>税の状況（構成比）</t>
    <rPh sb="0" eb="1">
      <t>ゼイ</t>
    </rPh>
    <rPh sb="2" eb="4">
      <t>ジョウキョウ</t>
    </rPh>
    <rPh sb="5" eb="8">
      <t>コウセイヒ</t>
    </rPh>
    <phoneticPr fontId="3"/>
  </si>
  <si>
    <t>目的別歳出</t>
    <rPh sb="0" eb="3">
      <t>モクテキベツ</t>
    </rPh>
    <rPh sb="3" eb="5">
      <t>サイシュツ</t>
    </rPh>
    <phoneticPr fontId="3"/>
  </si>
  <si>
    <t>目的別歳出（構成比）</t>
    <rPh sb="0" eb="3">
      <t>モクテキベツ</t>
    </rPh>
    <rPh sb="3" eb="5">
      <t>サイシュツ</t>
    </rPh>
    <rPh sb="6" eb="9">
      <t>コウセイヒ</t>
    </rPh>
    <phoneticPr fontId="3"/>
  </si>
  <si>
    <t>４ 衛　生　費</t>
    <phoneticPr fontId="3"/>
  </si>
  <si>
    <t>５ 労　働　費</t>
    <phoneticPr fontId="3"/>
  </si>
  <si>
    <t>６ 農 林 水 産 業 費</t>
    <phoneticPr fontId="3"/>
  </si>
  <si>
    <t>７ 商　工　費</t>
    <phoneticPr fontId="3"/>
  </si>
  <si>
    <t>８ 土　木　費</t>
    <phoneticPr fontId="3"/>
  </si>
  <si>
    <t>９ 消　防　費</t>
    <phoneticPr fontId="3"/>
  </si>
  <si>
    <t>10 教　育　費</t>
    <phoneticPr fontId="3"/>
  </si>
  <si>
    <t>11 災 害 復 旧 費</t>
    <phoneticPr fontId="3"/>
  </si>
  <si>
    <t>12 公　債　費</t>
    <phoneticPr fontId="3"/>
  </si>
  <si>
    <t>15 特別区財調納付金</t>
    <rPh sb="3" eb="6">
      <t>トクベツク</t>
    </rPh>
    <rPh sb="6" eb="7">
      <t>ザイ</t>
    </rPh>
    <rPh sb="7" eb="8">
      <t>チョウ</t>
    </rPh>
    <rPh sb="8" eb="11">
      <t>ノウフキン</t>
    </rPh>
    <phoneticPr fontId="3"/>
  </si>
  <si>
    <t>14 前年度繰上充用金</t>
    <rPh sb="3" eb="6">
      <t>ゼンネンド</t>
    </rPh>
    <rPh sb="6" eb="8">
      <t>クリアゲ</t>
    </rPh>
    <rPh sb="8" eb="10">
      <t>ジュウヨウ</t>
    </rPh>
    <rPh sb="10" eb="11">
      <t>キン</t>
    </rPh>
    <phoneticPr fontId="3"/>
  </si>
  <si>
    <t xml:space="preserve">   歳 出 合　計</t>
    <rPh sb="7" eb="8">
      <t>ゴウ</t>
    </rPh>
    <rPh sb="9" eb="10">
      <t>ケイ</t>
    </rPh>
    <phoneticPr fontId="3"/>
  </si>
  <si>
    <t>１ 地 方 税</t>
    <phoneticPr fontId="3"/>
  </si>
  <si>
    <t>２ 地方譲与税</t>
    <phoneticPr fontId="3"/>
  </si>
  <si>
    <t>４ 地方消費税交付金</t>
    <phoneticPr fontId="3"/>
  </si>
  <si>
    <t>５ ゴルフ場利用税交付金</t>
    <phoneticPr fontId="4"/>
  </si>
  <si>
    <t>６ 特別地方消費税交付金</t>
    <phoneticPr fontId="4"/>
  </si>
  <si>
    <t>７ 自動車取得税交付金</t>
    <phoneticPr fontId="4"/>
  </si>
  <si>
    <t>８ 国有提供施設等助成交付金</t>
    <phoneticPr fontId="4"/>
  </si>
  <si>
    <t>９ 地方特例交付金</t>
    <rPh sb="2" eb="4">
      <t>チホウ</t>
    </rPh>
    <rPh sb="4" eb="6">
      <t>トクレイ</t>
    </rPh>
    <rPh sb="6" eb="9">
      <t>コウフキン</t>
    </rPh>
    <phoneticPr fontId="4"/>
  </si>
  <si>
    <t>10 地方交付税</t>
    <phoneticPr fontId="4"/>
  </si>
  <si>
    <t xml:space="preserve"> (1) 普通交付税</t>
    <phoneticPr fontId="3"/>
  </si>
  <si>
    <t xml:space="preserve"> (2) 特別交付税</t>
    <phoneticPr fontId="3"/>
  </si>
  <si>
    <t>11 交通安全対策特別交付金</t>
    <phoneticPr fontId="4"/>
  </si>
  <si>
    <t>12 分担金・負担金</t>
    <phoneticPr fontId="4"/>
  </si>
  <si>
    <t>13 使用料</t>
    <phoneticPr fontId="4"/>
  </si>
  <si>
    <t>14 手 数 料</t>
    <phoneticPr fontId="4"/>
  </si>
  <si>
    <t>15 国庫支出金</t>
    <phoneticPr fontId="4"/>
  </si>
  <si>
    <t>16 県支出金</t>
    <phoneticPr fontId="4"/>
  </si>
  <si>
    <t>17 財産収入</t>
    <phoneticPr fontId="4"/>
  </si>
  <si>
    <t>18 寄 附 金</t>
    <rPh sb="5" eb="6">
      <t>フ</t>
    </rPh>
    <phoneticPr fontId="4"/>
  </si>
  <si>
    <t>19 繰 入 金</t>
    <phoneticPr fontId="4"/>
  </si>
  <si>
    <t>20 繰 越 金</t>
    <phoneticPr fontId="4"/>
  </si>
  <si>
    <t>21 諸 収 入</t>
    <phoneticPr fontId="4"/>
  </si>
  <si>
    <t>22 地 方 債</t>
    <phoneticPr fontId="4"/>
  </si>
  <si>
    <t>財政指標</t>
    <rPh sb="0" eb="2">
      <t>ザイセイ</t>
    </rPh>
    <rPh sb="2" eb="4">
      <t>シヒョウ</t>
    </rPh>
    <phoneticPr fontId="3"/>
  </si>
  <si>
    <t xml:space="preserve"> 地 方 税</t>
    <phoneticPr fontId="3"/>
  </si>
  <si>
    <t xml:space="preserve"> 国庫支出金</t>
    <phoneticPr fontId="3"/>
  </si>
  <si>
    <t xml:space="preserve"> 地 方 債</t>
    <phoneticPr fontId="3"/>
  </si>
  <si>
    <t>　  合　　　　 計</t>
  </si>
  <si>
    <t>市町村民税</t>
    <phoneticPr fontId="3"/>
  </si>
  <si>
    <t>固定資産税</t>
    <phoneticPr fontId="3"/>
  </si>
  <si>
    <t>市町村たばこ税</t>
    <phoneticPr fontId="3"/>
  </si>
  <si>
    <t>歳出総額</t>
    <phoneticPr fontId="3"/>
  </si>
  <si>
    <t>地方債現在高</t>
    <phoneticPr fontId="3"/>
  </si>
  <si>
    <t>人　件　費</t>
    <phoneticPr fontId="3"/>
  </si>
  <si>
    <t>扶　助　費</t>
    <phoneticPr fontId="3"/>
  </si>
  <si>
    <t>公　債　費</t>
    <phoneticPr fontId="3"/>
  </si>
  <si>
    <t>物　件　費</t>
    <phoneticPr fontId="3"/>
  </si>
  <si>
    <t>維 持 補 修 費</t>
    <phoneticPr fontId="3"/>
  </si>
  <si>
    <t>投資・出資金・貸出金</t>
    <phoneticPr fontId="3"/>
  </si>
  <si>
    <t>総額</t>
    <rPh sb="0" eb="2">
      <t>ソウガク</t>
    </rPh>
    <phoneticPr fontId="3"/>
  </si>
  <si>
    <t>普通建設事業費</t>
    <phoneticPr fontId="3"/>
  </si>
  <si>
    <t xml:space="preserve"> 総　務　費</t>
    <phoneticPr fontId="3"/>
  </si>
  <si>
    <t xml:space="preserve"> 民　生　費</t>
    <phoneticPr fontId="3"/>
  </si>
  <si>
    <t xml:space="preserve"> 衛　生　費</t>
    <phoneticPr fontId="3"/>
  </si>
  <si>
    <t xml:space="preserve"> 商　工　費</t>
    <phoneticPr fontId="3"/>
  </si>
  <si>
    <t xml:space="preserve"> 土　木　費</t>
    <phoneticPr fontId="3"/>
  </si>
  <si>
    <t xml:space="preserve"> 教　育　費</t>
    <phoneticPr fontId="3"/>
  </si>
  <si>
    <t xml:space="preserve"> 公　債　費</t>
    <phoneticPr fontId="3"/>
  </si>
  <si>
    <t xml:space="preserve"> 総　　額</t>
    <rPh sb="1" eb="2">
      <t>フサ</t>
    </rPh>
    <rPh sb="4" eb="5">
      <t>ガク</t>
    </rPh>
    <phoneticPr fontId="3"/>
  </si>
  <si>
    <t xml:space="preserve"> 補助事業費</t>
    <phoneticPr fontId="3"/>
  </si>
  <si>
    <t xml:space="preserve"> 単独事業費</t>
    <phoneticPr fontId="3"/>
  </si>
  <si>
    <t>（百万円）</t>
    <rPh sb="1" eb="2">
      <t>ヒャク</t>
    </rPh>
    <rPh sb="2" eb="4">
      <t>マンエン</t>
    </rPh>
    <phoneticPr fontId="3"/>
  </si>
  <si>
    <t>　　　（百万円、％）</t>
    <rPh sb="4" eb="5">
      <t>ヒャク</t>
    </rPh>
    <rPh sb="5" eb="7">
      <t>マンエン</t>
    </rPh>
    <phoneticPr fontId="3"/>
  </si>
  <si>
    <t xml:space="preserve"> 農林水産業費</t>
    <phoneticPr fontId="3"/>
  </si>
  <si>
    <t>特定財源（12～22）</t>
    <rPh sb="0" eb="2">
      <t>トクテイ</t>
    </rPh>
    <rPh sb="2" eb="4">
      <t>ザイゲン</t>
    </rPh>
    <phoneticPr fontId="3"/>
  </si>
  <si>
    <t>地方交付税</t>
    <phoneticPr fontId="3"/>
  </si>
  <si>
    <t>11普 通 建 設 事 業 費</t>
    <phoneticPr fontId="3"/>
  </si>
  <si>
    <t>12災 害 復 旧 事 業 費</t>
    <phoneticPr fontId="3"/>
  </si>
  <si>
    <t>13失 業 対 策 事 業 費</t>
    <phoneticPr fontId="3"/>
  </si>
  <si>
    <t>投 資 的 経 費（11～12）</t>
    <phoneticPr fontId="3"/>
  </si>
  <si>
    <t>県支出金</t>
    <rPh sb="0" eb="1">
      <t>ケン</t>
    </rPh>
    <rPh sb="1" eb="3">
      <t>シシュツ</t>
    </rPh>
    <rPh sb="3" eb="4">
      <t>キン</t>
    </rPh>
    <phoneticPr fontId="3"/>
  </si>
  <si>
    <t xml:space="preserve"> うち減税補てん債</t>
    <rPh sb="3" eb="5">
      <t>ゲンゼイ</t>
    </rPh>
    <rPh sb="5" eb="6">
      <t>ホ</t>
    </rPh>
    <rPh sb="8" eb="9">
      <t>サイ</t>
    </rPh>
    <phoneticPr fontId="3"/>
  </si>
  <si>
    <t xml:space="preserve"> うち臨時財政対策債</t>
    <rPh sb="3" eb="5">
      <t>リンジ</t>
    </rPh>
    <rPh sb="5" eb="7">
      <t>ザイセイ</t>
    </rPh>
    <rPh sb="7" eb="9">
      <t>タイサク</t>
    </rPh>
    <rPh sb="9" eb="10">
      <t>サイ</t>
    </rPh>
    <phoneticPr fontId="3"/>
  </si>
  <si>
    <t>０４(H16)</t>
    <phoneticPr fontId="3"/>
  </si>
  <si>
    <t>3-1利子割交付金</t>
    <phoneticPr fontId="3"/>
  </si>
  <si>
    <t>3-2配当割交付金</t>
    <phoneticPr fontId="3"/>
  </si>
  <si>
    <t>3-3株式等譲渡所得割交付金</t>
    <phoneticPr fontId="3"/>
  </si>
  <si>
    <t>０５(H17)</t>
    <phoneticPr fontId="3"/>
  </si>
  <si>
    <t>21実質公債費比率</t>
    <rPh sb="2" eb="4">
      <t>ジッシツ</t>
    </rPh>
    <rPh sb="4" eb="7">
      <t>コウサイヒ</t>
    </rPh>
    <rPh sb="7" eb="9">
      <t>ヒリツ</t>
    </rPh>
    <phoneticPr fontId="3"/>
  </si>
  <si>
    <t>22起債制限比率</t>
    <rPh sb="2" eb="4">
      <t>キサイ</t>
    </rPh>
    <rPh sb="4" eb="6">
      <t>セイゲン</t>
    </rPh>
    <rPh sb="6" eb="8">
      <t>ヒリツ</t>
    </rPh>
    <phoneticPr fontId="3"/>
  </si>
  <si>
    <t>下野市</t>
    <rPh sb="0" eb="2">
      <t>シモツケ</t>
    </rPh>
    <rPh sb="2" eb="3">
      <t>シ</t>
    </rPh>
    <phoneticPr fontId="3"/>
  </si>
  <si>
    <t>８９（元）</t>
    <rPh sb="3" eb="4">
      <t>ガン</t>
    </rPh>
    <phoneticPr fontId="3"/>
  </si>
  <si>
    <t>９０（H2）</t>
    <phoneticPr fontId="3"/>
  </si>
  <si>
    <t>９０（H2）</t>
    <phoneticPr fontId="3"/>
  </si>
  <si>
    <t>９１（H3）</t>
    <phoneticPr fontId="3"/>
  </si>
  <si>
    <t>９１（H3）</t>
    <phoneticPr fontId="3"/>
  </si>
  <si>
    <t>９２（H4）</t>
    <phoneticPr fontId="3"/>
  </si>
  <si>
    <t>９２（H4）</t>
    <phoneticPr fontId="3"/>
  </si>
  <si>
    <t>９３（H5）</t>
    <phoneticPr fontId="3"/>
  </si>
  <si>
    <t>９３（H5）</t>
    <phoneticPr fontId="3"/>
  </si>
  <si>
    <t>９４（H6）</t>
    <phoneticPr fontId="3"/>
  </si>
  <si>
    <t>９４（H6）</t>
    <phoneticPr fontId="3"/>
  </si>
  <si>
    <t>９５（H7）</t>
    <phoneticPr fontId="3"/>
  </si>
  <si>
    <t>９５（H7）</t>
    <phoneticPr fontId="3"/>
  </si>
  <si>
    <t>９６（H8）</t>
    <phoneticPr fontId="3"/>
  </si>
  <si>
    <t>９６（H8）</t>
    <phoneticPr fontId="3"/>
  </si>
  <si>
    <t>９７（H9）</t>
    <phoneticPr fontId="3"/>
  </si>
  <si>
    <t>９７（H9）</t>
    <phoneticPr fontId="3"/>
  </si>
  <si>
    <t>９８(H10)</t>
    <phoneticPr fontId="3"/>
  </si>
  <si>
    <t>９８(H10)</t>
    <phoneticPr fontId="3"/>
  </si>
  <si>
    <t>９９(H11)</t>
    <phoneticPr fontId="3"/>
  </si>
  <si>
    <t>９９(H11)</t>
    <phoneticPr fontId="3"/>
  </si>
  <si>
    <t>００(H12)</t>
    <phoneticPr fontId="3"/>
  </si>
  <si>
    <t>００(H12)</t>
    <phoneticPr fontId="3"/>
  </si>
  <si>
    <t>０１(H13)</t>
    <phoneticPr fontId="3"/>
  </si>
  <si>
    <t>０１(H13)</t>
    <phoneticPr fontId="3"/>
  </si>
  <si>
    <t>０２(H14)</t>
    <phoneticPr fontId="3"/>
  </si>
  <si>
    <t>０２(H14)</t>
    <phoneticPr fontId="3"/>
  </si>
  <si>
    <t>０３(H15)</t>
    <phoneticPr fontId="3"/>
  </si>
  <si>
    <t>０３(H15)</t>
    <phoneticPr fontId="3"/>
  </si>
  <si>
    <t>０４(H16)</t>
    <phoneticPr fontId="3"/>
  </si>
  <si>
    <t>南河内町</t>
    <rPh sb="0" eb="1">
      <t>ミナミ</t>
    </rPh>
    <rPh sb="1" eb="3">
      <t>カワチ</t>
    </rPh>
    <rPh sb="3" eb="4">
      <t>マチ</t>
    </rPh>
    <phoneticPr fontId="3"/>
  </si>
  <si>
    <t>１歳入総額</t>
    <phoneticPr fontId="3"/>
  </si>
  <si>
    <t>２歳出総額</t>
    <phoneticPr fontId="3"/>
  </si>
  <si>
    <t>３歳入歳出差引</t>
    <phoneticPr fontId="3"/>
  </si>
  <si>
    <t>４翌年度繰越財源</t>
    <phoneticPr fontId="3"/>
  </si>
  <si>
    <t>５実質収支</t>
    <phoneticPr fontId="3"/>
  </si>
  <si>
    <t>６単年度収支</t>
    <phoneticPr fontId="3"/>
  </si>
  <si>
    <t>７積立金</t>
    <phoneticPr fontId="3"/>
  </si>
  <si>
    <t>８繰上償還金</t>
    <phoneticPr fontId="3"/>
  </si>
  <si>
    <t>９積立金取崩額</t>
    <phoneticPr fontId="3"/>
  </si>
  <si>
    <t>10実質単年度収支</t>
    <phoneticPr fontId="3"/>
  </si>
  <si>
    <t>21起債制限比率</t>
    <rPh sb="2" eb="4">
      <t>キサイ</t>
    </rPh>
    <rPh sb="4" eb="6">
      <t>セイゲン</t>
    </rPh>
    <rPh sb="6" eb="8">
      <t>ヒリツ</t>
    </rPh>
    <phoneticPr fontId="3"/>
  </si>
  <si>
    <t>22積立金現在高</t>
    <rPh sb="2" eb="4">
      <t>ツミタテ</t>
    </rPh>
    <rPh sb="4" eb="5">
      <t>キン</t>
    </rPh>
    <rPh sb="5" eb="7">
      <t>ゲンザイ</t>
    </rPh>
    <rPh sb="7" eb="8">
      <t>ダカ</t>
    </rPh>
    <phoneticPr fontId="3"/>
  </si>
  <si>
    <t>23地方債現在高</t>
    <rPh sb="2" eb="5">
      <t>チホウサイ</t>
    </rPh>
    <rPh sb="5" eb="7">
      <t>ゲンザイ</t>
    </rPh>
    <rPh sb="7" eb="8">
      <t>ダカ</t>
    </rPh>
    <phoneticPr fontId="3"/>
  </si>
  <si>
    <t>24債務負担行為額</t>
    <rPh sb="2" eb="4">
      <t>サイム</t>
    </rPh>
    <rPh sb="4" eb="6">
      <t>フタン</t>
    </rPh>
    <rPh sb="6" eb="8">
      <t>コウイ</t>
    </rPh>
    <rPh sb="8" eb="9">
      <t>ガク</t>
    </rPh>
    <phoneticPr fontId="3"/>
  </si>
  <si>
    <t>25収益事業収入</t>
    <rPh sb="2" eb="4">
      <t>シュウエキ</t>
    </rPh>
    <rPh sb="4" eb="6">
      <t>ジギョウ</t>
    </rPh>
    <rPh sb="6" eb="8">
      <t>シュウニュウ</t>
    </rPh>
    <phoneticPr fontId="3"/>
  </si>
  <si>
    <t>26土地開発基金現在高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3"/>
  </si>
  <si>
    <t>石橋町</t>
    <rPh sb="0" eb="3">
      <t>イシバシチョウ</t>
    </rPh>
    <phoneticPr fontId="3"/>
  </si>
  <si>
    <t>国分寺町</t>
    <rPh sb="0" eb="3">
      <t>コクブンジ</t>
    </rPh>
    <rPh sb="3" eb="4">
      <t>マチ</t>
    </rPh>
    <phoneticPr fontId="3"/>
  </si>
  <si>
    <t>０４(H15)</t>
    <phoneticPr fontId="3"/>
  </si>
  <si>
    <t>０４(H16)までは合併前の３町の合算</t>
    <rPh sb="10" eb="12">
      <t>ガッペイ</t>
    </rPh>
    <rPh sb="12" eb="13">
      <t>マエ</t>
    </rPh>
    <rPh sb="15" eb="16">
      <t>チョウ</t>
    </rPh>
    <rPh sb="17" eb="19">
      <t>ガッサン</t>
    </rPh>
    <phoneticPr fontId="3"/>
  </si>
  <si>
    <t>９７(H9）</t>
    <phoneticPr fontId="3"/>
  </si>
  <si>
    <t>９８(H10）</t>
    <phoneticPr fontId="3"/>
  </si>
  <si>
    <t>９９(H11）</t>
    <phoneticPr fontId="3"/>
  </si>
  <si>
    <t>００(H12）</t>
    <phoneticPr fontId="3"/>
  </si>
  <si>
    <t xml:space="preserve"> (1)減税補てん債</t>
    <rPh sb="4" eb="6">
      <t>ゲンゼイ</t>
    </rPh>
    <rPh sb="6" eb="7">
      <t>ホ</t>
    </rPh>
    <rPh sb="9" eb="10">
      <t>サイ</t>
    </rPh>
    <phoneticPr fontId="3"/>
  </si>
  <si>
    <t xml:space="preserve"> (2)臨時財政対策債</t>
    <rPh sb="4" eb="6">
      <t>リンジ</t>
    </rPh>
    <rPh sb="6" eb="8">
      <t>ザイセイ</t>
    </rPh>
    <rPh sb="8" eb="10">
      <t>タイサク</t>
    </rPh>
    <rPh sb="10" eb="11">
      <t>サイ</t>
    </rPh>
    <phoneticPr fontId="3"/>
  </si>
  <si>
    <t>９７(H9）</t>
    <phoneticPr fontId="3"/>
  </si>
  <si>
    <t>９８(H10）</t>
    <phoneticPr fontId="3"/>
  </si>
  <si>
    <t>９９(H11）</t>
    <phoneticPr fontId="3"/>
  </si>
  <si>
    <t>００(H12）</t>
    <phoneticPr fontId="3"/>
  </si>
  <si>
    <t>０１(H13）</t>
    <phoneticPr fontId="3"/>
  </si>
  <si>
    <t>１ 地 方 税</t>
    <phoneticPr fontId="3"/>
  </si>
  <si>
    <t>２ 地方譲与税</t>
    <phoneticPr fontId="3"/>
  </si>
  <si>
    <t>3-1利子割交付金</t>
    <phoneticPr fontId="3"/>
  </si>
  <si>
    <t>3-2配当割交付金</t>
    <phoneticPr fontId="3"/>
  </si>
  <si>
    <t>3-3株式等譲渡所得割交付金</t>
    <phoneticPr fontId="3"/>
  </si>
  <si>
    <t>４ 地方消費税交付金</t>
    <phoneticPr fontId="3"/>
  </si>
  <si>
    <t>５ ゴルフ場利用税交付金</t>
    <phoneticPr fontId="4"/>
  </si>
  <si>
    <t>６ 特別地方消費税交付金</t>
    <phoneticPr fontId="4"/>
  </si>
  <si>
    <t>７ 自動車取得税交付金</t>
    <phoneticPr fontId="4"/>
  </si>
  <si>
    <t>８ 国有提供施設等助成交付金</t>
    <phoneticPr fontId="4"/>
  </si>
  <si>
    <t>10 地方交付税</t>
    <phoneticPr fontId="4"/>
  </si>
  <si>
    <t xml:space="preserve"> (1) 普通交付税</t>
    <phoneticPr fontId="3"/>
  </si>
  <si>
    <t xml:space="preserve"> (2) 特別交付税</t>
    <phoneticPr fontId="3"/>
  </si>
  <si>
    <t>11 交通安全対策特別交付金</t>
    <phoneticPr fontId="4"/>
  </si>
  <si>
    <t>12 分担金・負担金</t>
    <phoneticPr fontId="4"/>
  </si>
  <si>
    <t>13 使用料</t>
    <phoneticPr fontId="4"/>
  </si>
  <si>
    <t>14 手 数 料</t>
    <phoneticPr fontId="4"/>
  </si>
  <si>
    <t>15 国庫支出金</t>
    <phoneticPr fontId="4"/>
  </si>
  <si>
    <t>16 県支出金</t>
    <phoneticPr fontId="4"/>
  </si>
  <si>
    <t>17 財産収入</t>
    <phoneticPr fontId="4"/>
  </si>
  <si>
    <t>19 繰 入 金</t>
    <phoneticPr fontId="4"/>
  </si>
  <si>
    <t>20 繰 越 金</t>
    <phoneticPr fontId="4"/>
  </si>
  <si>
    <t>21 諸 収 入</t>
    <phoneticPr fontId="4"/>
  </si>
  <si>
    <t>22 地 方 債</t>
    <phoneticPr fontId="4"/>
  </si>
  <si>
    <t>一般財源(1～11）</t>
    <phoneticPr fontId="3"/>
  </si>
  <si>
    <t>自主財源（1+12+13+14+17～21）</t>
    <phoneticPr fontId="4"/>
  </si>
  <si>
    <t>依存財源（2～11+15+16+22）</t>
    <phoneticPr fontId="4"/>
  </si>
  <si>
    <t>も</t>
    <phoneticPr fontId="3"/>
  </si>
  <si>
    <t>　  合　　　　 計</t>
    <phoneticPr fontId="3"/>
  </si>
  <si>
    <t>００(H12)</t>
  </si>
  <si>
    <t>11前年度繰上充用金</t>
    <rPh sb="2" eb="5">
      <t>ゼンネンド</t>
    </rPh>
    <rPh sb="5" eb="7">
      <t>クリア</t>
    </rPh>
    <rPh sb="7" eb="9">
      <t>ジュウヨウ</t>
    </rPh>
    <rPh sb="9" eb="10">
      <t>キン</t>
    </rPh>
    <phoneticPr fontId="3"/>
  </si>
  <si>
    <t>12普 通 建 設 事 業 費</t>
    <phoneticPr fontId="3"/>
  </si>
  <si>
    <t>13災 害 復 旧 事 業 費</t>
    <phoneticPr fontId="3"/>
  </si>
  <si>
    <t>14失 業 対 策 事 業 費</t>
    <phoneticPr fontId="3"/>
  </si>
  <si>
    <t>１人　件　費</t>
    <phoneticPr fontId="3"/>
  </si>
  <si>
    <t>２扶　助　費</t>
    <phoneticPr fontId="3"/>
  </si>
  <si>
    <t>３公　債　費</t>
    <phoneticPr fontId="3"/>
  </si>
  <si>
    <t>４物　件　費</t>
    <phoneticPr fontId="3"/>
  </si>
  <si>
    <t>５維 持 補 修 費</t>
    <phoneticPr fontId="3"/>
  </si>
  <si>
    <t>６補　助　費　等</t>
    <phoneticPr fontId="3"/>
  </si>
  <si>
    <t>７繰　出　金</t>
    <phoneticPr fontId="3"/>
  </si>
  <si>
    <t>８積　立　金　</t>
    <phoneticPr fontId="3"/>
  </si>
  <si>
    <t>11普 通 建 設 事 業 費</t>
    <phoneticPr fontId="3"/>
  </si>
  <si>
    <t xml:space="preserve"> 　　うち補助事業費</t>
    <phoneticPr fontId="3"/>
  </si>
  <si>
    <t xml:space="preserve"> 　　うち単独事業費</t>
    <phoneticPr fontId="3"/>
  </si>
  <si>
    <t>12災 害 復 旧 事 業 費</t>
    <phoneticPr fontId="3"/>
  </si>
  <si>
    <t>13失 業 対 策 事 業 費</t>
    <phoneticPr fontId="3"/>
  </si>
  <si>
    <t>義 務 的 経 費（1～３）</t>
    <phoneticPr fontId="3"/>
  </si>
  <si>
    <t>投 資 的 経 費（11～12）</t>
    <phoneticPr fontId="3"/>
  </si>
  <si>
    <t>10普 通 建 設 事 業 費</t>
    <phoneticPr fontId="3"/>
  </si>
  <si>
    <t>11災 害 復 旧 事 業 費</t>
    <phoneticPr fontId="3"/>
  </si>
  <si>
    <t>12失 業 対 策 事 業 費</t>
    <phoneticPr fontId="3"/>
  </si>
  <si>
    <t>投 資 的 経 費（10～12）</t>
    <phoneticPr fontId="3"/>
  </si>
  <si>
    <t>１ 議　会　費</t>
    <phoneticPr fontId="3"/>
  </si>
  <si>
    <t>２ 総　務　費</t>
    <phoneticPr fontId="3"/>
  </si>
  <si>
    <t>３ 民　生　費</t>
    <phoneticPr fontId="3"/>
  </si>
  <si>
    <t>４ 衛　生　費</t>
    <phoneticPr fontId="3"/>
  </si>
  <si>
    <t>５ 労　働　費</t>
    <phoneticPr fontId="3"/>
  </si>
  <si>
    <t>６ 農 林 水 産 業 費</t>
    <phoneticPr fontId="3"/>
  </si>
  <si>
    <t>７ 商　工　費</t>
    <phoneticPr fontId="3"/>
  </si>
  <si>
    <t>８ 土　木　費</t>
    <phoneticPr fontId="3"/>
  </si>
  <si>
    <t>９ 消　防　費</t>
    <phoneticPr fontId="3"/>
  </si>
  <si>
    <t>10 教　育　費</t>
    <phoneticPr fontId="3"/>
  </si>
  <si>
    <t>11 災 害 復 旧 費</t>
    <phoneticPr fontId="3"/>
  </si>
  <si>
    <t>12 公　債　費</t>
    <phoneticPr fontId="3"/>
  </si>
  <si>
    <t>０６(H18)</t>
    <phoneticPr fontId="3"/>
  </si>
  <si>
    <t>０６(H18)</t>
    <phoneticPr fontId="3"/>
  </si>
  <si>
    <t>０７(H19)</t>
    <phoneticPr fontId="3"/>
  </si>
  <si>
    <t>23将来負担比率</t>
    <phoneticPr fontId="3"/>
  </si>
  <si>
    <t>24積立金現在高</t>
    <rPh sb="2" eb="4">
      <t>ツミタテ</t>
    </rPh>
    <rPh sb="4" eb="5">
      <t>キン</t>
    </rPh>
    <rPh sb="5" eb="7">
      <t>ゲンザイ</t>
    </rPh>
    <rPh sb="7" eb="8">
      <t>ダカ</t>
    </rPh>
    <phoneticPr fontId="3"/>
  </si>
  <si>
    <t>25地方債現在高</t>
    <rPh sb="2" eb="5">
      <t>チホウサイ</t>
    </rPh>
    <rPh sb="5" eb="7">
      <t>ゲンザイ</t>
    </rPh>
    <rPh sb="7" eb="8">
      <t>ダカ</t>
    </rPh>
    <phoneticPr fontId="3"/>
  </si>
  <si>
    <t>26債務負担行為額</t>
    <rPh sb="2" eb="4">
      <t>サイム</t>
    </rPh>
    <rPh sb="4" eb="6">
      <t>フタン</t>
    </rPh>
    <rPh sb="6" eb="8">
      <t>コウイ</t>
    </rPh>
    <rPh sb="8" eb="9">
      <t>ガク</t>
    </rPh>
    <phoneticPr fontId="3"/>
  </si>
  <si>
    <t>27収益事業収入</t>
    <rPh sb="2" eb="4">
      <t>シュウエキ</t>
    </rPh>
    <rPh sb="4" eb="6">
      <t>ジギョウ</t>
    </rPh>
    <rPh sb="6" eb="8">
      <t>シュウニュウ</t>
    </rPh>
    <phoneticPr fontId="3"/>
  </si>
  <si>
    <t>28土地開発基金現在高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3"/>
  </si>
  <si>
    <t>０８(H20)</t>
    <phoneticPr fontId="3"/>
  </si>
  <si>
    <t>０９(H21)</t>
    <phoneticPr fontId="3"/>
  </si>
  <si>
    <t>１０(H22)</t>
    <phoneticPr fontId="3"/>
  </si>
  <si>
    <t>１１(H23)</t>
    <phoneticPr fontId="3"/>
  </si>
  <si>
    <t xml:space="preserve"> (3) 震災復興特別交付税</t>
    <phoneticPr fontId="3"/>
  </si>
  <si>
    <t xml:space="preserve"> (1) 普通交付税</t>
    <phoneticPr fontId="3"/>
  </si>
  <si>
    <t xml:space="preserve"> (3) 震災復興特別交付税</t>
    <phoneticPr fontId="3"/>
  </si>
  <si>
    <t>１２(H24)</t>
    <phoneticPr fontId="3"/>
  </si>
  <si>
    <t>１３(H25)</t>
    <phoneticPr fontId="3"/>
  </si>
  <si>
    <t>１４(H26)</t>
    <phoneticPr fontId="3"/>
  </si>
  <si>
    <t>１５(H27)</t>
    <phoneticPr fontId="3"/>
  </si>
  <si>
    <t>１４(H26)</t>
    <phoneticPr fontId="3"/>
  </si>
  <si>
    <t>１５(H27)</t>
    <phoneticPr fontId="3"/>
  </si>
  <si>
    <t>１４(H26)</t>
    <phoneticPr fontId="3"/>
  </si>
  <si>
    <t>１５(H27)</t>
    <phoneticPr fontId="3"/>
  </si>
  <si>
    <t>１６(H28)</t>
    <phoneticPr fontId="3"/>
  </si>
  <si>
    <t>うち臨時財政対策債</t>
    <rPh sb="2" eb="9">
      <t>リ</t>
    </rPh>
    <phoneticPr fontId="3"/>
  </si>
  <si>
    <t>１7(H29)</t>
    <phoneticPr fontId="3"/>
  </si>
  <si>
    <t>１７(H29)</t>
  </si>
  <si>
    <t>１７(H29)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</si>
</sst>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¥&quot;#,##0;[Red]&quot;¥&quot;\-#,##0"/>
    <numFmt numFmtId="176" formatCode="#,##0.00_ ;[Red]\-#,##0.00\ "/>
    <numFmt numFmtId="177" formatCode="0.0_);[Red]\(0.0\)"/>
    <numFmt numFmtId="178" formatCode="#,##0;[Red]#,##0"/>
    <numFmt numFmtId="179" formatCode="#,###,"/>
    <numFmt numFmtId="180" formatCode="0.0_);\(0.0\)"/>
    <numFmt numFmtId="181" formatCode="0.00_ "/>
    <numFmt numFmtId="182" formatCode="0.0_ "/>
    <numFmt numFmtId="183" formatCode="#,##0,"/>
    <numFmt numFmtId="184" formatCode="#,##0.0"/>
    <numFmt numFmtId="185" formatCode="0.0%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8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9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2" fillId="0" borderId="0"/>
    <xf numFmtId="0" fontId="12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</cellStyleXfs>
  <cellXfs count="136">
    <xf numFmtId="0" fontId="0" fillId="0" borderId="0" xfId="0"/>
    <xf numFmtId="0" fontId="6" fillId="0" borderId="0" xfId="0" applyFont="1"/>
    <xf numFmtId="0" fontId="6" fillId="0" borderId="1" xfId="0" applyFont="1" applyBorder="1"/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179" fontId="6" fillId="0" borderId="1" xfId="0" applyNumberFormat="1" applyFont="1" applyBorder="1"/>
    <xf numFmtId="179" fontId="6" fillId="0" borderId="1" xfId="1" applyNumberFormat="1" applyFont="1" applyBorder="1"/>
    <xf numFmtId="179" fontId="5" fillId="0" borderId="1" xfId="1" applyNumberFormat="1" applyFont="1" applyFill="1" applyBorder="1" applyProtection="1"/>
    <xf numFmtId="179" fontId="5" fillId="0" borderId="1" xfId="0" applyNumberFormat="1" applyFont="1" applyFill="1" applyBorder="1" applyProtection="1"/>
    <xf numFmtId="179" fontId="5" fillId="0" borderId="1" xfId="1" applyNumberFormat="1" applyFont="1" applyFill="1" applyBorder="1" applyAlignment="1" applyProtection="1">
      <alignment horizontal="right" vertical="center"/>
    </xf>
    <xf numFmtId="179" fontId="6" fillId="0" borderId="0" xfId="0" applyNumberFormat="1" applyFont="1"/>
    <xf numFmtId="179" fontId="5" fillId="0" borderId="1" xfId="0" applyNumberFormat="1" applyFont="1" applyFill="1" applyBorder="1" applyAlignment="1" applyProtection="1">
      <alignment vertical="center"/>
    </xf>
    <xf numFmtId="183" fontId="6" fillId="0" borderId="1" xfId="0" applyNumberFormat="1" applyFont="1" applyBorder="1"/>
    <xf numFmtId="183" fontId="5" fillId="0" borderId="1" xfId="1" applyNumberFormat="1" applyFont="1" applyFill="1" applyBorder="1" applyProtection="1"/>
    <xf numFmtId="183" fontId="6" fillId="0" borderId="1" xfId="1" applyNumberFormat="1" applyFont="1" applyBorder="1"/>
    <xf numFmtId="183" fontId="6" fillId="0" borderId="0" xfId="0" applyNumberFormat="1" applyFont="1"/>
    <xf numFmtId="183" fontId="5" fillId="0" borderId="1" xfId="0" applyNumberFormat="1" applyFont="1" applyFill="1" applyBorder="1" applyProtection="1"/>
    <xf numFmtId="183" fontId="5" fillId="0" borderId="1" xfId="0" applyNumberFormat="1" applyFont="1" applyBorder="1"/>
    <xf numFmtId="183" fontId="5" fillId="0" borderId="0" xfId="0" applyNumberFormat="1" applyFont="1"/>
    <xf numFmtId="183" fontId="5" fillId="0" borderId="1" xfId="0" applyNumberFormat="1" applyFont="1" applyFill="1" applyBorder="1" applyAlignment="1" applyProtection="1">
      <alignment vertical="center"/>
    </xf>
    <xf numFmtId="182" fontId="6" fillId="0" borderId="1" xfId="0" applyNumberFormat="1" applyFont="1" applyBorder="1"/>
    <xf numFmtId="182" fontId="6" fillId="0" borderId="1" xfId="1" applyNumberFormat="1" applyFont="1" applyBorder="1"/>
    <xf numFmtId="0" fontId="7" fillId="0" borderId="0" xfId="0" applyFont="1"/>
    <xf numFmtId="0" fontId="8" fillId="0" borderId="0" xfId="0" applyFont="1"/>
    <xf numFmtId="179" fontId="7" fillId="0" borderId="0" xfId="0" applyNumberFormat="1" applyFont="1"/>
    <xf numFmtId="184" fontId="5" fillId="0" borderId="1" xfId="1" applyNumberFormat="1" applyFont="1" applyFill="1" applyBorder="1" applyProtection="1"/>
    <xf numFmtId="184" fontId="6" fillId="0" borderId="1" xfId="1" applyNumberFormat="1" applyFont="1" applyBorder="1"/>
    <xf numFmtId="183" fontId="7" fillId="0" borderId="0" xfId="0" applyNumberFormat="1" applyFont="1"/>
    <xf numFmtId="183" fontId="8" fillId="0" borderId="0" xfId="0" applyNumberFormat="1" applyFont="1"/>
    <xf numFmtId="184" fontId="5" fillId="0" borderId="1" xfId="0" applyNumberFormat="1" applyFont="1" applyFill="1" applyBorder="1" applyProtection="1"/>
    <xf numFmtId="182" fontId="5" fillId="0" borderId="1" xfId="0" applyNumberFormat="1" applyFont="1" applyBorder="1"/>
    <xf numFmtId="183" fontId="9" fillId="0" borderId="0" xfId="0" applyNumberFormat="1" applyFont="1"/>
    <xf numFmtId="183" fontId="10" fillId="0" borderId="0" xfId="0" applyNumberFormat="1" applyFont="1"/>
    <xf numFmtId="182" fontId="5" fillId="0" borderId="1" xfId="0" applyNumberFormat="1" applyFont="1" applyFill="1" applyBorder="1" applyProtection="1"/>
    <xf numFmtId="182" fontId="5" fillId="0" borderId="0" xfId="0" applyNumberFormat="1" applyFont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3" fontId="0" fillId="0" borderId="0" xfId="0" applyNumberFormat="1"/>
    <xf numFmtId="0" fontId="6" fillId="0" borderId="1" xfId="0" applyFont="1" applyBorder="1" applyAlignment="1">
      <alignment vertical="center"/>
    </xf>
    <xf numFmtId="178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/>
    </xf>
    <xf numFmtId="183" fontId="6" fillId="0" borderId="1" xfId="0" applyNumberFormat="1" applyFont="1" applyBorder="1" applyAlignment="1">
      <alignment vertical="center"/>
    </xf>
    <xf numFmtId="183" fontId="6" fillId="0" borderId="1" xfId="1" applyNumberFormat="1" applyFont="1" applyBorder="1" applyAlignment="1">
      <alignment vertical="center"/>
    </xf>
    <xf numFmtId="183" fontId="5" fillId="0" borderId="1" xfId="1" applyNumberFormat="1" applyFont="1" applyBorder="1" applyAlignment="1" applyProtection="1">
      <alignment vertical="center"/>
    </xf>
    <xf numFmtId="180" fontId="6" fillId="0" borderId="1" xfId="1" applyNumberFormat="1" applyFont="1" applyBorder="1" applyAlignment="1">
      <alignment vertical="center"/>
    </xf>
    <xf numFmtId="179" fontId="6" fillId="0" borderId="1" xfId="0" applyNumberFormat="1" applyFont="1" applyBorder="1" applyAlignment="1">
      <alignment vertical="center"/>
    </xf>
    <xf numFmtId="181" fontId="6" fillId="0" borderId="1" xfId="0" applyNumberFormat="1" applyFont="1" applyBorder="1" applyAlignment="1">
      <alignment vertical="center"/>
    </xf>
    <xf numFmtId="182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85" fontId="6" fillId="0" borderId="0" xfId="0" applyNumberFormat="1" applyFont="1"/>
    <xf numFmtId="183" fontId="5" fillId="0" borderId="1" xfId="0" applyNumberFormat="1" applyFont="1" applyFill="1" applyBorder="1" applyAlignment="1" applyProtection="1"/>
    <xf numFmtId="183" fontId="5" fillId="0" borderId="1" xfId="0" applyNumberFormat="1" applyFont="1" applyBorder="1" applyAlignment="1"/>
    <xf numFmtId="185" fontId="8" fillId="0" borderId="0" xfId="0" applyNumberFormat="1" applyFont="1"/>
    <xf numFmtId="179" fontId="8" fillId="0" borderId="0" xfId="0" applyNumberFormat="1" applyFont="1"/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38" fontId="6" fillId="0" borderId="1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179" fontId="6" fillId="0" borderId="1" xfId="1" applyNumberFormat="1" applyFont="1" applyBorder="1" applyAlignment="1">
      <alignment vertical="center"/>
    </xf>
    <xf numFmtId="181" fontId="6" fillId="0" borderId="1" xfId="1" applyNumberFormat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182" fontId="6" fillId="0" borderId="1" xfId="1" applyNumberFormat="1" applyFont="1" applyBorder="1" applyAlignment="1">
      <alignment vertical="center"/>
    </xf>
    <xf numFmtId="177" fontId="6" fillId="0" borderId="1" xfId="1" applyNumberFormat="1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8" fontId="6" fillId="2" borderId="1" xfId="1" applyFont="1" applyFill="1" applyBorder="1" applyAlignment="1">
      <alignment vertical="center"/>
    </xf>
    <xf numFmtId="178" fontId="6" fillId="2" borderId="1" xfId="1" applyNumberFormat="1" applyFont="1" applyFill="1" applyBorder="1" applyAlignment="1">
      <alignment vertical="center"/>
    </xf>
    <xf numFmtId="183" fontId="5" fillId="2" borderId="1" xfId="1" applyNumberFormat="1" applyFont="1" applyFill="1" applyBorder="1" applyAlignment="1" applyProtection="1">
      <alignment vertical="center"/>
    </xf>
    <xf numFmtId="183" fontId="6" fillId="2" borderId="1" xfId="1" applyNumberFormat="1" applyFont="1" applyFill="1" applyBorder="1" applyAlignment="1">
      <alignment vertical="center"/>
    </xf>
    <xf numFmtId="180" fontId="6" fillId="2" borderId="1" xfId="1" applyNumberFormat="1" applyFont="1" applyFill="1" applyBorder="1" applyAlignment="1">
      <alignment vertical="center"/>
    </xf>
    <xf numFmtId="179" fontId="6" fillId="2" borderId="1" xfId="0" applyNumberFormat="1" applyFont="1" applyFill="1" applyBorder="1" applyAlignment="1">
      <alignment vertical="center"/>
    </xf>
    <xf numFmtId="181" fontId="6" fillId="2" borderId="1" xfId="0" applyNumberFormat="1" applyFont="1" applyFill="1" applyBorder="1" applyAlignment="1">
      <alignment vertical="center"/>
    </xf>
    <xf numFmtId="182" fontId="6" fillId="2" borderId="1" xfId="0" applyNumberFormat="1" applyFont="1" applyFill="1" applyBorder="1" applyAlignment="1">
      <alignment vertical="center"/>
    </xf>
    <xf numFmtId="183" fontId="6" fillId="2" borderId="1" xfId="0" applyNumberFormat="1" applyFont="1" applyFill="1" applyBorder="1" applyAlignment="1">
      <alignment vertical="center"/>
    </xf>
    <xf numFmtId="38" fontId="6" fillId="0" borderId="0" xfId="1" applyFont="1"/>
    <xf numFmtId="38" fontId="6" fillId="0" borderId="1" xfId="1" applyFont="1" applyBorder="1"/>
    <xf numFmtId="183" fontId="6" fillId="0" borderId="0" xfId="0" applyNumberFormat="1" applyFont="1" applyBorder="1"/>
    <xf numFmtId="179" fontId="6" fillId="0" borderId="0" xfId="1" applyNumberFormat="1" applyFont="1"/>
    <xf numFmtId="0" fontId="6" fillId="0" borderId="1" xfId="0" applyFont="1" applyBorder="1" applyAlignment="1"/>
    <xf numFmtId="0" fontId="5" fillId="2" borderId="1" xfId="0" applyFont="1" applyFill="1" applyBorder="1" applyAlignment="1" applyProtection="1">
      <alignment vertical="center"/>
    </xf>
    <xf numFmtId="179" fontId="5" fillId="2" borderId="1" xfId="1" applyNumberFormat="1" applyFont="1" applyFill="1" applyBorder="1" applyProtection="1"/>
    <xf numFmtId="183" fontId="5" fillId="2" borderId="1" xfId="1" applyNumberFormat="1" applyFont="1" applyFill="1" applyBorder="1" applyProtection="1"/>
    <xf numFmtId="179" fontId="6" fillId="2" borderId="1" xfId="1" applyNumberFormat="1" applyFont="1" applyFill="1" applyBorder="1"/>
    <xf numFmtId="0" fontId="5" fillId="2" borderId="1" xfId="0" applyFont="1" applyFill="1" applyBorder="1" applyAlignment="1" applyProtection="1">
      <alignment horizontal="left" vertical="center"/>
    </xf>
    <xf numFmtId="179" fontId="5" fillId="2" borderId="1" xfId="0" applyNumberFormat="1" applyFont="1" applyFill="1" applyBorder="1" applyProtection="1"/>
    <xf numFmtId="179" fontId="5" fillId="2" borderId="1" xfId="1" applyNumberFormat="1" applyFont="1" applyFill="1" applyBorder="1" applyAlignment="1" applyProtection="1">
      <alignment horizontal="right" vertical="center"/>
    </xf>
    <xf numFmtId="182" fontId="6" fillId="2" borderId="1" xfId="0" applyNumberFormat="1" applyFont="1" applyFill="1" applyBorder="1"/>
    <xf numFmtId="182" fontId="6" fillId="2" borderId="1" xfId="1" applyNumberFormat="1" applyFont="1" applyFill="1" applyBorder="1"/>
    <xf numFmtId="179" fontId="5" fillId="2" borderId="1" xfId="0" applyNumberFormat="1" applyFont="1" applyFill="1" applyBorder="1" applyAlignment="1" applyProtection="1">
      <alignment vertical="center"/>
    </xf>
    <xf numFmtId="179" fontId="5" fillId="2" borderId="1" xfId="0" applyNumberFormat="1" applyFont="1" applyFill="1" applyBorder="1" applyAlignment="1" applyProtection="1"/>
    <xf numFmtId="184" fontId="5" fillId="2" borderId="1" xfId="1" applyNumberFormat="1" applyFont="1" applyFill="1" applyBorder="1" applyProtection="1"/>
    <xf numFmtId="184" fontId="6" fillId="2" borderId="1" xfId="1" applyNumberFormat="1" applyFont="1" applyFill="1" applyBorder="1"/>
    <xf numFmtId="183" fontId="6" fillId="0" borderId="0" xfId="1" applyNumberFormat="1" applyFont="1"/>
    <xf numFmtId="182" fontId="5" fillId="0" borderId="1" xfId="1" applyNumberFormat="1" applyFont="1" applyFill="1" applyBorder="1" applyProtection="1"/>
    <xf numFmtId="183" fontId="5" fillId="2" borderId="1" xfId="0" applyNumberFormat="1" applyFont="1" applyFill="1" applyBorder="1" applyProtection="1"/>
    <xf numFmtId="183" fontId="6" fillId="2" borderId="0" xfId="0" applyNumberFormat="1" applyFont="1" applyFill="1"/>
    <xf numFmtId="184" fontId="5" fillId="2" borderId="1" xfId="0" applyNumberFormat="1" applyFont="1" applyFill="1" applyBorder="1" applyProtection="1"/>
    <xf numFmtId="182" fontId="5" fillId="2" borderId="1" xfId="0" applyNumberFormat="1" applyFont="1" applyFill="1" applyBorder="1"/>
    <xf numFmtId="183" fontId="5" fillId="0" borderId="0" xfId="1" applyNumberFormat="1" applyFont="1"/>
    <xf numFmtId="183" fontId="6" fillId="0" borderId="1" xfId="0" applyNumberFormat="1" applyFont="1" applyBorder="1" applyAlignment="1"/>
    <xf numFmtId="183" fontId="5" fillId="0" borderId="1" xfId="1" applyNumberFormat="1" applyFont="1" applyBorder="1"/>
    <xf numFmtId="182" fontId="5" fillId="0" borderId="0" xfId="1" applyNumberFormat="1" applyFont="1"/>
    <xf numFmtId="183" fontId="5" fillId="2" borderId="1" xfId="0" applyNumberFormat="1" applyFont="1" applyFill="1" applyBorder="1" applyAlignment="1" applyProtection="1">
      <alignment vertical="center"/>
    </xf>
    <xf numFmtId="183" fontId="5" fillId="2" borderId="1" xfId="0" applyNumberFormat="1" applyFont="1" applyFill="1" applyBorder="1" applyAlignment="1" applyProtection="1"/>
    <xf numFmtId="182" fontId="5" fillId="2" borderId="1" xfId="0" applyNumberFormat="1" applyFont="1" applyFill="1" applyBorder="1" applyProtection="1"/>
    <xf numFmtId="183" fontId="6" fillId="0" borderId="1" xfId="1" applyNumberFormat="1" applyFont="1" applyBorder="1" applyAlignment="1" applyProtection="1">
      <alignment vertical="center"/>
    </xf>
    <xf numFmtId="179" fontId="6" fillId="0" borderId="1" xfId="1" applyNumberFormat="1" applyFont="1" applyFill="1" applyBorder="1" applyProtection="1"/>
    <xf numFmtId="183" fontId="6" fillId="0" borderId="1" xfId="1" applyNumberFormat="1" applyFont="1" applyFill="1" applyBorder="1" applyProtection="1"/>
    <xf numFmtId="179" fontId="6" fillId="0" borderId="1" xfId="0" applyNumberFormat="1" applyFont="1" applyFill="1" applyBorder="1" applyProtection="1"/>
    <xf numFmtId="179" fontId="6" fillId="0" borderId="1" xfId="1" applyNumberFormat="1" applyFont="1" applyFill="1" applyBorder="1" applyAlignment="1" applyProtection="1">
      <alignment horizontal="right" vertical="center"/>
    </xf>
    <xf numFmtId="184" fontId="6" fillId="0" borderId="1" xfId="1" applyNumberFormat="1" applyFont="1" applyFill="1" applyBorder="1" applyProtection="1"/>
    <xf numFmtId="183" fontId="6" fillId="0" borderId="1" xfId="0" applyNumberFormat="1" applyFont="1" applyFill="1" applyBorder="1" applyProtection="1"/>
    <xf numFmtId="184" fontId="6" fillId="0" borderId="1" xfId="0" applyNumberFormat="1" applyFont="1" applyFill="1" applyBorder="1" applyProtection="1"/>
    <xf numFmtId="183" fontId="6" fillId="0" borderId="1" xfId="0" applyNumberFormat="1" applyFont="1" applyFill="1" applyBorder="1" applyAlignment="1" applyProtection="1"/>
    <xf numFmtId="182" fontId="6" fillId="0" borderId="1" xfId="0" applyNumberFormat="1" applyFont="1" applyFill="1" applyBorder="1" applyProtection="1"/>
    <xf numFmtId="182" fontId="6" fillId="0" borderId="0" xfId="0" applyNumberFormat="1" applyFont="1"/>
    <xf numFmtId="183" fontId="6" fillId="0" borderId="2" xfId="1" applyNumberFormat="1" applyFont="1" applyFill="1" applyBorder="1" applyProtection="1"/>
    <xf numFmtId="183" fontId="6" fillId="0" borderId="2" xfId="1" applyNumberFormat="1" applyFont="1" applyBorder="1"/>
    <xf numFmtId="183" fontId="6" fillId="0" borderId="2" xfId="0" applyNumberFormat="1" applyFont="1" applyFill="1" applyBorder="1" applyProtection="1"/>
    <xf numFmtId="0" fontId="6" fillId="0" borderId="4" xfId="0" applyFont="1" applyBorder="1" applyAlignment="1">
      <alignment vertical="center"/>
    </xf>
    <xf numFmtId="178" fontId="6" fillId="0" borderId="4" xfId="1" applyNumberFormat="1" applyFont="1" applyBorder="1" applyAlignment="1">
      <alignment vertical="center"/>
    </xf>
    <xf numFmtId="183" fontId="6" fillId="0" borderId="4" xfId="1" applyNumberFormat="1" applyFont="1" applyBorder="1" applyAlignment="1" applyProtection="1">
      <alignment vertical="center"/>
    </xf>
    <xf numFmtId="183" fontId="6" fillId="0" borderId="4" xfId="1" applyNumberFormat="1" applyFont="1" applyBorder="1" applyAlignment="1">
      <alignment vertical="center"/>
    </xf>
    <xf numFmtId="180" fontId="6" fillId="0" borderId="4" xfId="1" applyNumberFormat="1" applyFont="1" applyBorder="1" applyAlignment="1">
      <alignment vertical="center"/>
    </xf>
    <xf numFmtId="179" fontId="6" fillId="0" borderId="4" xfId="0" applyNumberFormat="1" applyFont="1" applyBorder="1" applyAlignment="1">
      <alignment vertical="center"/>
    </xf>
    <xf numFmtId="181" fontId="6" fillId="0" borderId="4" xfId="0" applyNumberFormat="1" applyFont="1" applyBorder="1" applyAlignment="1">
      <alignment vertical="center"/>
    </xf>
    <xf numFmtId="182" fontId="6" fillId="0" borderId="4" xfId="0" applyNumberFormat="1" applyFont="1" applyBorder="1" applyAlignment="1">
      <alignment vertical="center"/>
    </xf>
    <xf numFmtId="183" fontId="6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</cellXfs>
  <cellStyles count="28">
    <cellStyle name="パーセント 2" xfId="4" xr:uid="{00000000-0005-0000-0000-000000000000}"/>
    <cellStyle name="桁区切り" xfId="1" builtinId="6"/>
    <cellStyle name="桁区切り 2" xfId="5" xr:uid="{00000000-0005-0000-0000-000001000000}"/>
    <cellStyle name="桁区切り 2 2" xfId="6" xr:uid="{00000000-0005-0000-0000-000002000000}"/>
    <cellStyle name="桁区切り 2 3" xfId="7" xr:uid="{00000000-0005-0000-0000-000003000000}"/>
    <cellStyle name="桁区切り 3" xfId="8" xr:uid="{00000000-0005-0000-0000-000004000000}"/>
    <cellStyle name="桁区切り 4" xfId="9" xr:uid="{00000000-0005-0000-0000-000005000000}"/>
    <cellStyle name="桁区切り 5" xfId="10" xr:uid="{00000000-0005-0000-0000-000006000000}"/>
    <cellStyle name="通貨 2" xfId="11" xr:uid="{00000000-0005-0000-0000-000007000000}"/>
    <cellStyle name="通貨 3" xfId="12" xr:uid="{00000000-0005-0000-0000-000008000000}"/>
    <cellStyle name="標準" xfId="0" builtinId="0"/>
    <cellStyle name="標準 2" xfId="3" xr:uid="{00000000-0005-0000-0000-00000A000000}"/>
    <cellStyle name="標準 2 2" xfId="13" xr:uid="{00000000-0005-0000-0000-00000B000000}"/>
    <cellStyle name="標準 2 3" xfId="14" xr:uid="{00000000-0005-0000-0000-00000C000000}"/>
    <cellStyle name="標準 2 4" xfId="26" xr:uid="{00000000-0005-0000-0000-00000D000000}"/>
    <cellStyle name="標準 2_2007AJAHO401600" xfId="15" xr:uid="{00000000-0005-0000-0000-00000E000000}"/>
    <cellStyle name="標準 3" xfId="16" xr:uid="{00000000-0005-0000-0000-00000F000000}"/>
    <cellStyle name="標準 3 2" xfId="17" xr:uid="{00000000-0005-0000-0000-000010000000}"/>
    <cellStyle name="標準 3 3" xfId="27" xr:uid="{00000000-0005-0000-0000-000011000000}"/>
    <cellStyle name="標準 3_APAHO401000" xfId="18" xr:uid="{00000000-0005-0000-0000-000012000000}"/>
    <cellStyle name="標準 4" xfId="19" xr:uid="{00000000-0005-0000-0000-000013000000}"/>
    <cellStyle name="標準 4 2" xfId="20" xr:uid="{00000000-0005-0000-0000-000014000000}"/>
    <cellStyle name="標準 4_APAHO401000" xfId="21" xr:uid="{00000000-0005-0000-0000-000015000000}"/>
    <cellStyle name="標準 5" xfId="22" xr:uid="{00000000-0005-0000-0000-000019000000}"/>
    <cellStyle name="標準 6" xfId="23" xr:uid="{00000000-0005-0000-0000-00001A000000}"/>
    <cellStyle name="標準 6 2" xfId="24" xr:uid="{00000000-0005-0000-0000-00001B000000}"/>
    <cellStyle name="標準 6_APAHO401000" xfId="25" xr:uid="{00000000-0005-0000-0000-00001C000000}"/>
    <cellStyle name="標準 7" xfId="2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歳入の状況</a:t>
            </a:r>
          </a:p>
        </c:rich>
      </c:tx>
      <c:layout>
        <c:manualLayout>
          <c:xMode val="edge"/>
          <c:yMode val="edge"/>
          <c:x val="0.3957970774668928"/>
          <c:y val="2.83251231527093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38842045570737E-2"/>
          <c:y val="0.10960601019438364"/>
          <c:w val="0.86190073348269491"/>
          <c:h val="0.73891692265876607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グラフ!$Q$1:$AQ$1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グラフ!$Q$7:$AQ$7</c:f>
              <c:numCache>
                <c:formatCode>#,##0,</c:formatCode>
                <c:ptCount val="24"/>
                <c:pt idx="0">
                  <c:v>20879497</c:v>
                </c:pt>
                <c:pt idx="1">
                  <c:v>21618052</c:v>
                </c:pt>
                <c:pt idx="2">
                  <c:v>20384067</c:v>
                </c:pt>
                <c:pt idx="3">
                  <c:v>20668131</c:v>
                </c:pt>
                <c:pt idx="4">
                  <c:v>20268977</c:v>
                </c:pt>
                <c:pt idx="5">
                  <c:v>22069325</c:v>
                </c:pt>
                <c:pt idx="6">
                  <c:v>20122808</c:v>
                </c:pt>
                <c:pt idx="7">
                  <c:v>21088133</c:v>
                </c:pt>
                <c:pt idx="8">
                  <c:v>19324171</c:v>
                </c:pt>
                <c:pt idx="9">
                  <c:v>18660226</c:v>
                </c:pt>
                <c:pt idx="10">
                  <c:v>18060226</c:v>
                </c:pt>
                <c:pt idx="11">
                  <c:v>19691565</c:v>
                </c:pt>
                <c:pt idx="12">
                  <c:v>20100146</c:v>
                </c:pt>
                <c:pt idx="13">
                  <c:v>19909919</c:v>
                </c:pt>
                <c:pt idx="14">
                  <c:v>19964637</c:v>
                </c:pt>
                <c:pt idx="15">
                  <c:v>21473698</c:v>
                </c:pt>
                <c:pt idx="16">
                  <c:v>22037968</c:v>
                </c:pt>
                <c:pt idx="17">
                  <c:v>22347379</c:v>
                </c:pt>
                <c:pt idx="18">
                  <c:v>22808259</c:v>
                </c:pt>
                <c:pt idx="19">
                  <c:v>24511314</c:v>
                </c:pt>
                <c:pt idx="20">
                  <c:v>23679299</c:v>
                </c:pt>
                <c:pt idx="21">
                  <c:v>29688030</c:v>
                </c:pt>
                <c:pt idx="22">
                  <c:v>26727950</c:v>
                </c:pt>
                <c:pt idx="23">
                  <c:v>25310260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1-40F5-9244-8043FFB7F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27950208"/>
        <c:axId val="127956480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グラフ!$Q$1:$AQ$1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グラフ!$Q$2:$AQ$2</c:f>
              <c:numCache>
                <c:formatCode>#,##0,</c:formatCode>
                <c:ptCount val="24"/>
                <c:pt idx="0">
                  <c:v>6460109</c:v>
                </c:pt>
                <c:pt idx="1">
                  <c:v>7315300</c:v>
                </c:pt>
                <c:pt idx="2">
                  <c:v>7520754</c:v>
                </c:pt>
                <c:pt idx="3">
                  <c:v>8193772</c:v>
                </c:pt>
                <c:pt idx="4">
                  <c:v>7966199</c:v>
                </c:pt>
                <c:pt idx="5">
                  <c:v>8214067</c:v>
                </c:pt>
                <c:pt idx="6">
                  <c:v>8135156</c:v>
                </c:pt>
                <c:pt idx="7">
                  <c:v>8141722</c:v>
                </c:pt>
                <c:pt idx="8">
                  <c:v>8285583</c:v>
                </c:pt>
                <c:pt idx="9">
                  <c:v>8255474</c:v>
                </c:pt>
                <c:pt idx="10">
                  <c:v>8234413</c:v>
                </c:pt>
                <c:pt idx="11">
                  <c:v>8424556</c:v>
                </c:pt>
                <c:pt idx="12">
                  <c:v>8593810</c:v>
                </c:pt>
                <c:pt idx="13">
                  <c:v>9269530</c:v>
                </c:pt>
                <c:pt idx="14">
                  <c:v>9347674</c:v>
                </c:pt>
                <c:pt idx="15">
                  <c:v>9121220</c:v>
                </c:pt>
                <c:pt idx="16">
                  <c:v>8924770</c:v>
                </c:pt>
                <c:pt idx="17">
                  <c:v>9133839</c:v>
                </c:pt>
                <c:pt idx="18">
                  <c:v>9123960</c:v>
                </c:pt>
                <c:pt idx="19">
                  <c:v>9238902</c:v>
                </c:pt>
                <c:pt idx="20">
                  <c:v>9431273</c:v>
                </c:pt>
                <c:pt idx="21">
                  <c:v>9388913</c:v>
                </c:pt>
                <c:pt idx="22">
                  <c:v>9444778</c:v>
                </c:pt>
                <c:pt idx="23">
                  <c:v>9608366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41-40F5-9244-8043FFB7F045}"/>
            </c:ext>
          </c:extLst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グラフ!$Q$1:$AQ$1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グラフ!$Q$3:$AQ$3</c:f>
              <c:numCache>
                <c:formatCode>#,##0,</c:formatCode>
                <c:ptCount val="24"/>
                <c:pt idx="0">
                  <c:v>3570202</c:v>
                </c:pt>
                <c:pt idx="1">
                  <c:v>3501189</c:v>
                </c:pt>
                <c:pt idx="2">
                  <c:v>3781703</c:v>
                </c:pt>
                <c:pt idx="3">
                  <c:v>3848030</c:v>
                </c:pt>
                <c:pt idx="4">
                  <c:v>3951423</c:v>
                </c:pt>
                <c:pt idx="5">
                  <c:v>4454809</c:v>
                </c:pt>
                <c:pt idx="6">
                  <c:v>4501982</c:v>
                </c:pt>
                <c:pt idx="7">
                  <c:v>3862227</c:v>
                </c:pt>
                <c:pt idx="8">
                  <c:v>3506490</c:v>
                </c:pt>
                <c:pt idx="9">
                  <c:v>2776357</c:v>
                </c:pt>
                <c:pt idx="10">
                  <c:v>2171817</c:v>
                </c:pt>
                <c:pt idx="11">
                  <c:v>2354757</c:v>
                </c:pt>
                <c:pt idx="12">
                  <c:v>2803002</c:v>
                </c:pt>
                <c:pt idx="13">
                  <c:v>2954902</c:v>
                </c:pt>
                <c:pt idx="14">
                  <c:v>2995850</c:v>
                </c:pt>
                <c:pt idx="15">
                  <c:v>2969903</c:v>
                </c:pt>
                <c:pt idx="16">
                  <c:v>3326508</c:v>
                </c:pt>
                <c:pt idx="17">
                  <c:v>3736417</c:v>
                </c:pt>
                <c:pt idx="18">
                  <c:v>3819345</c:v>
                </c:pt>
                <c:pt idx="19">
                  <c:v>3665272</c:v>
                </c:pt>
                <c:pt idx="20">
                  <c:v>3662999</c:v>
                </c:pt>
                <c:pt idx="21">
                  <c:v>3869063</c:v>
                </c:pt>
                <c:pt idx="22">
                  <c:v>3630584</c:v>
                </c:pt>
                <c:pt idx="23">
                  <c:v>3594189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41-40F5-9244-8043FFB7F045}"/>
            </c:ext>
          </c:extLst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グラフ!$Q$1:$AQ$1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グラフ!$Q$4:$AQ$4</c:f>
              <c:numCache>
                <c:formatCode>#,##0,</c:formatCode>
                <c:ptCount val="24"/>
                <c:pt idx="0">
                  <c:v>1461597</c:v>
                </c:pt>
                <c:pt idx="1">
                  <c:v>2229380</c:v>
                </c:pt>
                <c:pt idx="2">
                  <c:v>1189309</c:v>
                </c:pt>
                <c:pt idx="3">
                  <c:v>1135331</c:v>
                </c:pt>
                <c:pt idx="4">
                  <c:v>1299235</c:v>
                </c:pt>
                <c:pt idx="5">
                  <c:v>1627126</c:v>
                </c:pt>
                <c:pt idx="6">
                  <c:v>1086327</c:v>
                </c:pt>
                <c:pt idx="7">
                  <c:v>1032354</c:v>
                </c:pt>
                <c:pt idx="8">
                  <c:v>854022</c:v>
                </c:pt>
                <c:pt idx="9">
                  <c:v>867269</c:v>
                </c:pt>
                <c:pt idx="10">
                  <c:v>781080</c:v>
                </c:pt>
                <c:pt idx="11">
                  <c:v>914076</c:v>
                </c:pt>
                <c:pt idx="12">
                  <c:v>971672</c:v>
                </c:pt>
                <c:pt idx="13">
                  <c:v>1479236</c:v>
                </c:pt>
                <c:pt idx="14">
                  <c:v>1565742</c:v>
                </c:pt>
                <c:pt idx="15">
                  <c:v>3312512</c:v>
                </c:pt>
                <c:pt idx="16">
                  <c:v>2747165</c:v>
                </c:pt>
                <c:pt idx="17">
                  <c:v>2342517</c:v>
                </c:pt>
                <c:pt idx="18">
                  <c:v>2270478</c:v>
                </c:pt>
                <c:pt idx="19">
                  <c:v>3044623</c:v>
                </c:pt>
                <c:pt idx="20">
                  <c:v>2491516</c:v>
                </c:pt>
                <c:pt idx="21">
                  <c:v>3029363</c:v>
                </c:pt>
                <c:pt idx="22">
                  <c:v>3057551</c:v>
                </c:pt>
                <c:pt idx="23">
                  <c:v>3230935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41-40F5-9244-8043FFB7F045}"/>
            </c:ext>
          </c:extLst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グラフ!$Q$1:$AQ$1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グラフ!$Q$5:$AQ$5</c:f>
              <c:numCache>
                <c:formatCode>#,##0,</c:formatCode>
                <c:ptCount val="24"/>
                <c:pt idx="0">
                  <c:v>1281763</c:v>
                </c:pt>
                <c:pt idx="1">
                  <c:v>1511598</c:v>
                </c:pt>
                <c:pt idx="2">
                  <c:v>1043708</c:v>
                </c:pt>
                <c:pt idx="3">
                  <c:v>1063119</c:v>
                </c:pt>
                <c:pt idx="4">
                  <c:v>795064</c:v>
                </c:pt>
                <c:pt idx="5">
                  <c:v>791622</c:v>
                </c:pt>
                <c:pt idx="6">
                  <c:v>638973</c:v>
                </c:pt>
                <c:pt idx="7">
                  <c:v>891264</c:v>
                </c:pt>
                <c:pt idx="8">
                  <c:v>653071</c:v>
                </c:pt>
                <c:pt idx="9">
                  <c:v>654955</c:v>
                </c:pt>
                <c:pt idx="10">
                  <c:v>665109</c:v>
                </c:pt>
                <c:pt idx="11">
                  <c:v>1020158</c:v>
                </c:pt>
                <c:pt idx="12">
                  <c:v>939895</c:v>
                </c:pt>
                <c:pt idx="13">
                  <c:v>1074198</c:v>
                </c:pt>
                <c:pt idx="14">
                  <c:v>900586</c:v>
                </c:pt>
                <c:pt idx="15">
                  <c:v>859377</c:v>
                </c:pt>
                <c:pt idx="16">
                  <c:v>1101649</c:v>
                </c:pt>
                <c:pt idx="17">
                  <c:v>1134069</c:v>
                </c:pt>
                <c:pt idx="18">
                  <c:v>1201977</c:v>
                </c:pt>
                <c:pt idx="19">
                  <c:v>1382727</c:v>
                </c:pt>
                <c:pt idx="20">
                  <c:v>1420484</c:v>
                </c:pt>
                <c:pt idx="21">
                  <c:v>1452431</c:v>
                </c:pt>
                <c:pt idx="22">
                  <c:v>1546743</c:v>
                </c:pt>
                <c:pt idx="23">
                  <c:v>1574597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41-40F5-9244-8043FFB7F045}"/>
            </c:ext>
          </c:extLst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グラフ!$Q$1:$AQ$1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グラフ!$Q$6:$AQ$6</c:f>
              <c:numCache>
                <c:formatCode>#,##0,</c:formatCode>
                <c:ptCount val="24"/>
                <c:pt idx="0">
                  <c:v>3566200</c:v>
                </c:pt>
                <c:pt idx="1">
                  <c:v>3257500</c:v>
                </c:pt>
                <c:pt idx="2">
                  <c:v>3247700</c:v>
                </c:pt>
                <c:pt idx="3">
                  <c:v>2825200</c:v>
                </c:pt>
                <c:pt idx="4">
                  <c:v>2201514</c:v>
                </c:pt>
                <c:pt idx="5">
                  <c:v>2579600</c:v>
                </c:pt>
                <c:pt idx="6">
                  <c:v>1364400</c:v>
                </c:pt>
                <c:pt idx="7">
                  <c:v>1645237</c:v>
                </c:pt>
                <c:pt idx="8">
                  <c:v>1599975</c:v>
                </c:pt>
                <c:pt idx="9">
                  <c:v>1521700</c:v>
                </c:pt>
                <c:pt idx="10">
                  <c:v>1210900</c:v>
                </c:pt>
                <c:pt idx="11">
                  <c:v>990200</c:v>
                </c:pt>
                <c:pt idx="12">
                  <c:v>2567100</c:v>
                </c:pt>
                <c:pt idx="13">
                  <c:v>1246600</c:v>
                </c:pt>
                <c:pt idx="14">
                  <c:v>1229200</c:v>
                </c:pt>
                <c:pt idx="15">
                  <c:v>1877000</c:v>
                </c:pt>
                <c:pt idx="16">
                  <c:v>2576700</c:v>
                </c:pt>
                <c:pt idx="17">
                  <c:v>2463040</c:v>
                </c:pt>
                <c:pt idx="18">
                  <c:v>2617200</c:v>
                </c:pt>
                <c:pt idx="19">
                  <c:v>3035000</c:v>
                </c:pt>
                <c:pt idx="20">
                  <c:v>2739500</c:v>
                </c:pt>
                <c:pt idx="21">
                  <c:v>6933500</c:v>
                </c:pt>
                <c:pt idx="22">
                  <c:v>3477500</c:v>
                </c:pt>
                <c:pt idx="23">
                  <c:v>2692800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41-40F5-9244-8043FFB7F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58400"/>
        <c:axId val="127988864"/>
      </c:lineChart>
      <c:catAx>
        <c:axId val="127950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956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956480"/>
        <c:scaling>
          <c:orientation val="minMax"/>
          <c:max val="30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2.5590551181102358E-2"/>
              <c:y val="4.81927905563528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950208"/>
        <c:crosses val="autoZero"/>
        <c:crossBetween val="between"/>
      </c:valAx>
      <c:catAx>
        <c:axId val="127958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7988864"/>
        <c:crosses val="autoZero"/>
        <c:auto val="0"/>
        <c:lblAlgn val="ctr"/>
        <c:lblOffset val="100"/>
        <c:noMultiLvlLbl val="0"/>
      </c:catAx>
      <c:valAx>
        <c:axId val="127988864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645761223804994"/>
              <c:y val="5.421692978032919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95840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59194395796848"/>
          <c:y val="0.92980376375366869"/>
          <c:w val="0.82311802749700069"/>
          <c:h val="5.66502463054187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78740157480314954" l="0.78740157480314954" r="0.78740157480314954" t="0.78740157480314954" header="0.51181102362204722" footer="0.5118110236220472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地方債残高の推移</a:t>
            </a:r>
          </a:p>
        </c:rich>
      </c:tx>
      <c:layout>
        <c:manualLayout>
          <c:xMode val="edge"/>
          <c:yMode val="edge"/>
          <c:x val="0.33214943380745265"/>
          <c:y val="2.9411764705882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61786854174963E-2"/>
          <c:y val="0.10256480893829813"/>
          <c:w val="0.87657963022265761"/>
          <c:h val="0.7402501157943491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グラフ!$P$195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グラフ!$Q$193:$AQ$193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１7(H29)</c:v>
                </c:pt>
              </c:strCache>
            </c:strRef>
          </c:cat>
          <c:val>
            <c:numRef>
              <c:f>グラフ!$Q$195:$AQ$195</c:f>
              <c:numCache>
                <c:formatCode>#,##0,</c:formatCode>
                <c:ptCount val="24"/>
                <c:pt idx="0">
                  <c:v>13257168</c:v>
                </c:pt>
                <c:pt idx="1">
                  <c:v>15838923</c:v>
                </c:pt>
                <c:pt idx="2">
                  <c:v>18254414</c:v>
                </c:pt>
                <c:pt idx="3">
                  <c:v>20049827</c:v>
                </c:pt>
                <c:pt idx="4">
                  <c:v>20989113</c:v>
                </c:pt>
                <c:pt idx="5">
                  <c:v>22022671</c:v>
                </c:pt>
                <c:pt idx="6">
                  <c:v>21796309</c:v>
                </c:pt>
                <c:pt idx="7">
                  <c:v>21450936</c:v>
                </c:pt>
                <c:pt idx="8">
                  <c:v>21068695</c:v>
                </c:pt>
                <c:pt idx="9">
                  <c:v>20618190</c:v>
                </c:pt>
                <c:pt idx="10">
                  <c:v>19867924</c:v>
                </c:pt>
                <c:pt idx="11">
                  <c:v>18829798</c:v>
                </c:pt>
                <c:pt idx="12">
                  <c:v>19379923</c:v>
                </c:pt>
                <c:pt idx="13">
                  <c:v>18582761</c:v>
                </c:pt>
                <c:pt idx="14">
                  <c:v>17775443</c:v>
                </c:pt>
                <c:pt idx="15">
                  <c:v>17612067</c:v>
                </c:pt>
                <c:pt idx="16">
                  <c:v>18558482</c:v>
                </c:pt>
                <c:pt idx="17">
                  <c:v>18965084</c:v>
                </c:pt>
                <c:pt idx="18">
                  <c:v>19300130</c:v>
                </c:pt>
                <c:pt idx="19">
                  <c:v>19707030</c:v>
                </c:pt>
                <c:pt idx="20">
                  <c:v>19749864</c:v>
                </c:pt>
                <c:pt idx="21">
                  <c:v>24110320</c:v>
                </c:pt>
                <c:pt idx="22">
                  <c:v>24110320</c:v>
                </c:pt>
                <c:pt idx="23">
                  <c:v>24820101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C1-4672-9E55-BAE283739A71}"/>
            </c:ext>
          </c:extLst>
        </c:ser>
        <c:ser>
          <c:idx val="2"/>
          <c:order val="2"/>
          <c:tx>
            <c:strRef>
              <c:f>グラフ!$P$196</c:f>
              <c:strCache>
                <c:ptCount val="1"/>
                <c:pt idx="0">
                  <c:v>うち臨時財政対策債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グラフ!$Q$193:$AQ$193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１7(H29)</c:v>
                </c:pt>
              </c:strCache>
            </c:strRef>
          </c:cat>
          <c:val>
            <c:numRef>
              <c:f>グラフ!$Q$196:$AQ$196</c:f>
              <c:numCache>
                <c:formatCode>#,##0,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226000</c:v>
                </c:pt>
                <c:pt idx="8">
                  <c:v>775700</c:v>
                </c:pt>
                <c:pt idx="9">
                  <c:v>2044445</c:v>
                </c:pt>
                <c:pt idx="10">
                  <c:v>3018235</c:v>
                </c:pt>
                <c:pt idx="11">
                  <c:v>3722138</c:v>
                </c:pt>
                <c:pt idx="12">
                  <c:v>4309689</c:v>
                </c:pt>
                <c:pt idx="13">
                  <c:v>4742054</c:v>
                </c:pt>
                <c:pt idx="14">
                  <c:v>5094225</c:v>
                </c:pt>
                <c:pt idx="15">
                  <c:v>5747087</c:v>
                </c:pt>
                <c:pt idx="16">
                  <c:v>6610067</c:v>
                </c:pt>
                <c:pt idx="17">
                  <c:v>7366851</c:v>
                </c:pt>
                <c:pt idx="18">
                  <c:v>7975244</c:v>
                </c:pt>
                <c:pt idx="19">
                  <c:v>8357662</c:v>
                </c:pt>
                <c:pt idx="20">
                  <c:v>8366697</c:v>
                </c:pt>
                <c:pt idx="21">
                  <c:v>8397884</c:v>
                </c:pt>
                <c:pt idx="22">
                  <c:v>8726068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C1-4672-9E55-BAE283739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8165376"/>
        <c:axId val="128167296"/>
      </c:barChart>
      <c:lineChart>
        <c:grouping val="standard"/>
        <c:varyColors val="0"/>
        <c:ser>
          <c:idx val="1"/>
          <c:order val="0"/>
          <c:tx>
            <c:strRef>
              <c:f>グラフ!$P$194</c:f>
              <c:strCache>
                <c:ptCount val="1"/>
                <c:pt idx="0">
                  <c:v>歳出総額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グラフ!$Q$193:$AQ$193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１7(H29)</c:v>
                </c:pt>
              </c:strCache>
            </c:strRef>
          </c:cat>
          <c:val>
            <c:numRef>
              <c:f>グラフ!$Q$194:$AQ$194</c:f>
              <c:numCache>
                <c:formatCode>#,##0,</c:formatCode>
                <c:ptCount val="24"/>
                <c:pt idx="0">
                  <c:v>19792525</c:v>
                </c:pt>
                <c:pt idx="1">
                  <c:v>20388704</c:v>
                </c:pt>
                <c:pt idx="2">
                  <c:v>19332837</c:v>
                </c:pt>
                <c:pt idx="3">
                  <c:v>19487677</c:v>
                </c:pt>
                <c:pt idx="4">
                  <c:v>18999464</c:v>
                </c:pt>
                <c:pt idx="5">
                  <c:v>20966622</c:v>
                </c:pt>
                <c:pt idx="6">
                  <c:v>18792430</c:v>
                </c:pt>
                <c:pt idx="7">
                  <c:v>19775716</c:v>
                </c:pt>
                <c:pt idx="8">
                  <c:v>18333677</c:v>
                </c:pt>
                <c:pt idx="9">
                  <c:v>17647919</c:v>
                </c:pt>
                <c:pt idx="10">
                  <c:v>16885870</c:v>
                </c:pt>
                <c:pt idx="11">
                  <c:v>18937896</c:v>
                </c:pt>
                <c:pt idx="12">
                  <c:v>18715963</c:v>
                </c:pt>
                <c:pt idx="13">
                  <c:v>18854332</c:v>
                </c:pt>
                <c:pt idx="14">
                  <c:v>18929842</c:v>
                </c:pt>
                <c:pt idx="15">
                  <c:v>20369178</c:v>
                </c:pt>
                <c:pt idx="16">
                  <c:v>20838204</c:v>
                </c:pt>
                <c:pt idx="17">
                  <c:v>20912696</c:v>
                </c:pt>
                <c:pt idx="18">
                  <c:v>21502048</c:v>
                </c:pt>
                <c:pt idx="19">
                  <c:v>23299745</c:v>
                </c:pt>
                <c:pt idx="20">
                  <c:v>22288739</c:v>
                </c:pt>
                <c:pt idx="21">
                  <c:v>27641460</c:v>
                </c:pt>
                <c:pt idx="22">
                  <c:v>25351030</c:v>
                </c:pt>
                <c:pt idx="23">
                  <c:v>23832144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C1-4672-9E55-BAE283739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65376"/>
        <c:axId val="128167296"/>
      </c:lineChart>
      <c:catAx>
        <c:axId val="128165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1672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8167296"/>
        <c:scaling>
          <c:orientation val="minMax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4.9900234495554849E-2"/>
              <c:y val="6.04576333038584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165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184299485110345"/>
          <c:y val="0.93182011172400248"/>
          <c:w val="0.5909924294424852"/>
          <c:h val="6.14975016491922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普通建設事業の推移</a:t>
            </a:r>
          </a:p>
        </c:rich>
      </c:tx>
      <c:layout>
        <c:manualLayout>
          <c:xMode val="edge"/>
          <c:yMode val="edge"/>
          <c:x val="0.33968804159445426"/>
          <c:y val="2.94906166219839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99047804488854E-2"/>
          <c:y val="0.10361262301015495"/>
          <c:w val="0.92594566549205481"/>
          <c:h val="0.732849772247679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グラフ!$P$155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グラフ!$Q$154:$AQ$154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グラフ!$Q$155:$AQ$155</c:f>
              <c:numCache>
                <c:formatCode>#,##0,</c:formatCode>
                <c:ptCount val="24"/>
                <c:pt idx="0">
                  <c:v>2497928</c:v>
                </c:pt>
                <c:pt idx="1">
                  <c:v>3475270</c:v>
                </c:pt>
                <c:pt idx="2">
                  <c:v>897417</c:v>
                </c:pt>
                <c:pt idx="3">
                  <c:v>1366036</c:v>
                </c:pt>
                <c:pt idx="4">
                  <c:v>998221</c:v>
                </c:pt>
                <c:pt idx="5">
                  <c:v>847351</c:v>
                </c:pt>
                <c:pt idx="6">
                  <c:v>725798</c:v>
                </c:pt>
                <c:pt idx="7">
                  <c:v>584423</c:v>
                </c:pt>
                <c:pt idx="8">
                  <c:v>177905</c:v>
                </c:pt>
                <c:pt idx="9">
                  <c:v>174876</c:v>
                </c:pt>
                <c:pt idx="10">
                  <c:v>293484</c:v>
                </c:pt>
                <c:pt idx="11">
                  <c:v>428955</c:v>
                </c:pt>
                <c:pt idx="12">
                  <c:v>331290</c:v>
                </c:pt>
                <c:pt idx="13">
                  <c:v>682590</c:v>
                </c:pt>
                <c:pt idx="14">
                  <c:v>1053455</c:v>
                </c:pt>
                <c:pt idx="15">
                  <c:v>993771</c:v>
                </c:pt>
                <c:pt idx="16">
                  <c:v>1485180</c:v>
                </c:pt>
                <c:pt idx="17">
                  <c:v>882666</c:v>
                </c:pt>
                <c:pt idx="18">
                  <c:v>1503612</c:v>
                </c:pt>
                <c:pt idx="19">
                  <c:v>2655687</c:v>
                </c:pt>
                <c:pt idx="20">
                  <c:v>1236311</c:v>
                </c:pt>
                <c:pt idx="21">
                  <c:v>1544786</c:v>
                </c:pt>
                <c:pt idx="22">
                  <c:v>1654421</c:v>
                </c:pt>
                <c:pt idx="23">
                  <c:v>1901786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AB-4084-BD2A-A45991B9313F}"/>
            </c:ext>
          </c:extLst>
        </c:ser>
        <c:ser>
          <c:idx val="1"/>
          <c:order val="1"/>
          <c:tx>
            <c:strRef>
              <c:f>グラフ!$P$156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グラフ!$Q$154:$AQ$154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グラフ!$Q$156:$AQ$156</c:f>
              <c:numCache>
                <c:formatCode>#,##0,</c:formatCode>
                <c:ptCount val="24"/>
                <c:pt idx="0">
                  <c:v>5423623</c:v>
                </c:pt>
                <c:pt idx="1">
                  <c:v>4975646</c:v>
                </c:pt>
                <c:pt idx="2">
                  <c:v>5322362</c:v>
                </c:pt>
                <c:pt idx="3">
                  <c:v>4951937</c:v>
                </c:pt>
                <c:pt idx="4">
                  <c:v>4121583</c:v>
                </c:pt>
                <c:pt idx="5">
                  <c:v>4872351</c:v>
                </c:pt>
                <c:pt idx="6">
                  <c:v>3984352</c:v>
                </c:pt>
                <c:pt idx="7">
                  <c:v>4381602</c:v>
                </c:pt>
                <c:pt idx="8">
                  <c:v>3444578</c:v>
                </c:pt>
                <c:pt idx="9">
                  <c:v>2084819</c:v>
                </c:pt>
                <c:pt idx="10">
                  <c:v>2142358</c:v>
                </c:pt>
                <c:pt idx="11">
                  <c:v>2933156</c:v>
                </c:pt>
                <c:pt idx="12">
                  <c:v>1674059</c:v>
                </c:pt>
                <c:pt idx="13">
                  <c:v>1719192</c:v>
                </c:pt>
                <c:pt idx="14">
                  <c:v>1628457</c:v>
                </c:pt>
                <c:pt idx="15">
                  <c:v>2336218</c:v>
                </c:pt>
                <c:pt idx="16">
                  <c:v>2134764</c:v>
                </c:pt>
                <c:pt idx="17">
                  <c:v>1845723</c:v>
                </c:pt>
                <c:pt idx="18">
                  <c:v>1656573</c:v>
                </c:pt>
                <c:pt idx="19">
                  <c:v>2156434</c:v>
                </c:pt>
                <c:pt idx="20">
                  <c:v>2708530</c:v>
                </c:pt>
                <c:pt idx="21">
                  <c:v>6765549</c:v>
                </c:pt>
                <c:pt idx="22">
                  <c:v>2709723</c:v>
                </c:pt>
                <c:pt idx="23">
                  <c:v>2205087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AB-4084-BD2A-A45991B93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783296"/>
        <c:axId val="129784832"/>
      </c:barChart>
      <c:catAx>
        <c:axId val="129783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78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784832"/>
        <c:scaling>
          <c:orientation val="minMax"/>
          <c:max val="7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2.5777547182356128E-2"/>
              <c:y val="5.245900799694053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7832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343154246100514"/>
          <c:y val="0.92359390062837332"/>
          <c:w val="0.56325845967694244"/>
          <c:h val="4.30898208761004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目的別歳出の状況</a:t>
            </a:r>
          </a:p>
        </c:rich>
      </c:tx>
      <c:layout>
        <c:manualLayout>
          <c:xMode val="edge"/>
          <c:yMode val="edge"/>
          <c:x val="0.33274382737556041"/>
          <c:y val="2.85007165515353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765665519354985E-2"/>
          <c:y val="8.5502001003489245E-2"/>
          <c:w val="0.86340527606204909"/>
          <c:h val="0.75890413956294367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グラフ!$P$125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グラフ!$Q$116:$AQ$116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グラフ!$Q$125:$AQ$125</c:f>
              <c:numCache>
                <c:formatCode>#,##0,</c:formatCode>
                <c:ptCount val="24"/>
                <c:pt idx="0">
                  <c:v>19792515</c:v>
                </c:pt>
                <c:pt idx="1">
                  <c:v>20388704</c:v>
                </c:pt>
                <c:pt idx="2">
                  <c:v>19332837</c:v>
                </c:pt>
                <c:pt idx="3">
                  <c:v>19487677</c:v>
                </c:pt>
                <c:pt idx="4">
                  <c:v>18999464</c:v>
                </c:pt>
                <c:pt idx="5">
                  <c:v>20966625</c:v>
                </c:pt>
                <c:pt idx="6">
                  <c:v>18792430</c:v>
                </c:pt>
                <c:pt idx="7">
                  <c:v>19775616</c:v>
                </c:pt>
                <c:pt idx="8">
                  <c:v>18333681</c:v>
                </c:pt>
                <c:pt idx="9">
                  <c:v>17647919</c:v>
                </c:pt>
                <c:pt idx="10">
                  <c:v>16885874</c:v>
                </c:pt>
                <c:pt idx="11">
                  <c:v>18937899</c:v>
                </c:pt>
                <c:pt idx="12">
                  <c:v>18715966</c:v>
                </c:pt>
                <c:pt idx="13">
                  <c:v>18854335</c:v>
                </c:pt>
                <c:pt idx="14">
                  <c:v>18929845</c:v>
                </c:pt>
                <c:pt idx="15">
                  <c:v>20369181</c:v>
                </c:pt>
                <c:pt idx="16">
                  <c:v>20838207</c:v>
                </c:pt>
                <c:pt idx="17">
                  <c:v>20912699</c:v>
                </c:pt>
                <c:pt idx="18">
                  <c:v>21502051</c:v>
                </c:pt>
                <c:pt idx="19">
                  <c:v>23299748</c:v>
                </c:pt>
                <c:pt idx="20">
                  <c:v>22288742</c:v>
                </c:pt>
                <c:pt idx="21">
                  <c:v>27641463</c:v>
                </c:pt>
                <c:pt idx="22">
                  <c:v>25351033</c:v>
                </c:pt>
                <c:pt idx="23">
                  <c:v>23832147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C-4C33-A1C4-C41B03B32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29603072"/>
        <c:axId val="129604992"/>
      </c:barChart>
      <c:lineChart>
        <c:grouping val="standard"/>
        <c:varyColors val="0"/>
        <c:ser>
          <c:idx val="1"/>
          <c:order val="0"/>
          <c:tx>
            <c:strRef>
              <c:f>グラフ!$P$117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グラフ!$Q$116:$AQ$116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グラフ!$Q$117:$AQ$117</c:f>
              <c:numCache>
                <c:formatCode>#,##0,</c:formatCode>
                <c:ptCount val="24"/>
                <c:pt idx="0">
                  <c:v>3517136</c:v>
                </c:pt>
                <c:pt idx="1">
                  <c:v>3857476</c:v>
                </c:pt>
                <c:pt idx="2">
                  <c:v>4554760</c:v>
                </c:pt>
                <c:pt idx="3">
                  <c:v>3165255</c:v>
                </c:pt>
                <c:pt idx="4">
                  <c:v>3429661</c:v>
                </c:pt>
                <c:pt idx="5">
                  <c:v>3578125</c:v>
                </c:pt>
                <c:pt idx="6">
                  <c:v>3402618</c:v>
                </c:pt>
                <c:pt idx="7">
                  <c:v>3273995</c:v>
                </c:pt>
                <c:pt idx="8">
                  <c:v>3394790</c:v>
                </c:pt>
                <c:pt idx="9">
                  <c:v>3642614</c:v>
                </c:pt>
                <c:pt idx="10">
                  <c:v>2906219</c:v>
                </c:pt>
                <c:pt idx="11">
                  <c:v>3840285</c:v>
                </c:pt>
                <c:pt idx="12">
                  <c:v>3345947</c:v>
                </c:pt>
                <c:pt idx="13">
                  <c:v>2643400</c:v>
                </c:pt>
                <c:pt idx="14">
                  <c:v>2527692</c:v>
                </c:pt>
                <c:pt idx="15">
                  <c:v>3201357</c:v>
                </c:pt>
                <c:pt idx="16">
                  <c:v>2667189</c:v>
                </c:pt>
                <c:pt idx="17">
                  <c:v>3478509</c:v>
                </c:pt>
                <c:pt idx="18">
                  <c:v>3409263</c:v>
                </c:pt>
                <c:pt idx="19">
                  <c:v>3422245</c:v>
                </c:pt>
                <c:pt idx="20">
                  <c:v>3125296</c:v>
                </c:pt>
                <c:pt idx="21">
                  <c:v>6904822</c:v>
                </c:pt>
                <c:pt idx="22">
                  <c:v>2988262</c:v>
                </c:pt>
                <c:pt idx="23">
                  <c:v>2522004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0C-4C33-A1C4-C41B03B32111}"/>
            </c:ext>
          </c:extLst>
        </c:ser>
        <c:ser>
          <c:idx val="0"/>
          <c:order val="1"/>
          <c:tx>
            <c:strRef>
              <c:f>グラフ!$P$118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グラフ!$Q$116:$AQ$116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グラフ!$Q$118:$AQ$118</c:f>
              <c:numCache>
                <c:formatCode>#,##0,</c:formatCode>
                <c:ptCount val="24"/>
                <c:pt idx="0">
                  <c:v>1646173</c:v>
                </c:pt>
                <c:pt idx="1">
                  <c:v>1943227</c:v>
                </c:pt>
                <c:pt idx="2">
                  <c:v>1959684</c:v>
                </c:pt>
                <c:pt idx="3">
                  <c:v>2641845</c:v>
                </c:pt>
                <c:pt idx="4">
                  <c:v>2909623</c:v>
                </c:pt>
                <c:pt idx="5">
                  <c:v>4358542</c:v>
                </c:pt>
                <c:pt idx="6">
                  <c:v>2423535</c:v>
                </c:pt>
                <c:pt idx="7">
                  <c:v>3373826</c:v>
                </c:pt>
                <c:pt idx="8">
                  <c:v>3767824</c:v>
                </c:pt>
                <c:pt idx="9">
                  <c:v>2994800</c:v>
                </c:pt>
                <c:pt idx="10">
                  <c:v>3121276</c:v>
                </c:pt>
                <c:pt idx="11">
                  <c:v>3357521</c:v>
                </c:pt>
                <c:pt idx="12">
                  <c:v>4140104</c:v>
                </c:pt>
                <c:pt idx="13">
                  <c:v>4333624</c:v>
                </c:pt>
                <c:pt idx="14">
                  <c:v>4581862</c:v>
                </c:pt>
                <c:pt idx="15">
                  <c:v>4703893</c:v>
                </c:pt>
                <c:pt idx="16">
                  <c:v>5720561</c:v>
                </c:pt>
                <c:pt idx="17">
                  <c:v>5593840</c:v>
                </c:pt>
                <c:pt idx="18">
                  <c:v>5770121</c:v>
                </c:pt>
                <c:pt idx="19">
                  <c:v>6148852</c:v>
                </c:pt>
                <c:pt idx="20">
                  <c:v>6479279</c:v>
                </c:pt>
                <c:pt idx="21">
                  <c:v>6873987</c:v>
                </c:pt>
                <c:pt idx="22">
                  <c:v>7576730</c:v>
                </c:pt>
                <c:pt idx="23">
                  <c:v>7484120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0C-4C33-A1C4-C41B03B32111}"/>
            </c:ext>
          </c:extLst>
        </c:ser>
        <c:ser>
          <c:idx val="6"/>
          <c:order val="2"/>
          <c:tx>
            <c:strRef>
              <c:f>グラフ!$P$119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グラフ!$Q$116:$AQ$116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グラフ!$Q$119:$AQ$119</c:f>
              <c:numCache>
                <c:formatCode>#,##0,</c:formatCode>
                <c:ptCount val="24"/>
                <c:pt idx="0">
                  <c:v>973825</c:v>
                </c:pt>
                <c:pt idx="1">
                  <c:v>975832</c:v>
                </c:pt>
                <c:pt idx="2">
                  <c:v>1090100</c:v>
                </c:pt>
                <c:pt idx="3">
                  <c:v>1202962</c:v>
                </c:pt>
                <c:pt idx="4">
                  <c:v>1359225</c:v>
                </c:pt>
                <c:pt idx="5">
                  <c:v>1534072</c:v>
                </c:pt>
                <c:pt idx="6">
                  <c:v>1485099</c:v>
                </c:pt>
                <c:pt idx="7">
                  <c:v>1167270</c:v>
                </c:pt>
                <c:pt idx="8">
                  <c:v>1141045</c:v>
                </c:pt>
                <c:pt idx="9">
                  <c:v>1236679</c:v>
                </c:pt>
                <c:pt idx="10">
                  <c:v>1117714</c:v>
                </c:pt>
                <c:pt idx="11">
                  <c:v>1204693</c:v>
                </c:pt>
                <c:pt idx="12">
                  <c:v>1142276</c:v>
                </c:pt>
                <c:pt idx="13">
                  <c:v>1190813</c:v>
                </c:pt>
                <c:pt idx="14">
                  <c:v>1205190</c:v>
                </c:pt>
                <c:pt idx="15">
                  <c:v>1249747</c:v>
                </c:pt>
                <c:pt idx="16">
                  <c:v>1339832</c:v>
                </c:pt>
                <c:pt idx="17">
                  <c:v>1426295</c:v>
                </c:pt>
                <c:pt idx="18">
                  <c:v>1341066</c:v>
                </c:pt>
                <c:pt idx="19">
                  <c:v>1635423</c:v>
                </c:pt>
                <c:pt idx="20">
                  <c:v>1346431</c:v>
                </c:pt>
                <c:pt idx="21">
                  <c:v>1429932</c:v>
                </c:pt>
                <c:pt idx="22">
                  <c:v>1782388</c:v>
                </c:pt>
                <c:pt idx="23">
                  <c:v>1407947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0C-4C33-A1C4-C41B03B32111}"/>
            </c:ext>
          </c:extLst>
        </c:ser>
        <c:ser>
          <c:idx val="7"/>
          <c:order val="3"/>
          <c:tx>
            <c:strRef>
              <c:f>グラフ!$P$120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グラフ!$Q$116:$AQ$116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グラフ!$Q$120:$AQ$120</c:f>
              <c:numCache>
                <c:formatCode>#,##0,</c:formatCode>
                <c:ptCount val="24"/>
                <c:pt idx="0">
                  <c:v>1819479</c:v>
                </c:pt>
                <c:pt idx="1">
                  <c:v>1769698</c:v>
                </c:pt>
                <c:pt idx="2">
                  <c:v>1793013</c:v>
                </c:pt>
                <c:pt idx="3">
                  <c:v>1690768</c:v>
                </c:pt>
                <c:pt idx="4">
                  <c:v>1307880</c:v>
                </c:pt>
                <c:pt idx="5">
                  <c:v>1344254</c:v>
                </c:pt>
                <c:pt idx="6">
                  <c:v>1123793</c:v>
                </c:pt>
                <c:pt idx="7">
                  <c:v>1281135</c:v>
                </c:pt>
                <c:pt idx="8">
                  <c:v>824084</c:v>
                </c:pt>
                <c:pt idx="9">
                  <c:v>760717</c:v>
                </c:pt>
                <c:pt idx="10">
                  <c:v>751406</c:v>
                </c:pt>
                <c:pt idx="11">
                  <c:v>974392</c:v>
                </c:pt>
                <c:pt idx="12">
                  <c:v>984855</c:v>
                </c:pt>
                <c:pt idx="13">
                  <c:v>1075766</c:v>
                </c:pt>
                <c:pt idx="14">
                  <c:v>1104988</c:v>
                </c:pt>
                <c:pt idx="15">
                  <c:v>1381444</c:v>
                </c:pt>
                <c:pt idx="16">
                  <c:v>1997343</c:v>
                </c:pt>
                <c:pt idx="17">
                  <c:v>824865</c:v>
                </c:pt>
                <c:pt idx="18">
                  <c:v>1069333</c:v>
                </c:pt>
                <c:pt idx="19">
                  <c:v>1195354</c:v>
                </c:pt>
                <c:pt idx="20">
                  <c:v>1065589</c:v>
                </c:pt>
                <c:pt idx="21">
                  <c:v>1137701</c:v>
                </c:pt>
                <c:pt idx="22">
                  <c:v>1292302</c:v>
                </c:pt>
                <c:pt idx="23">
                  <c:v>1080864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0C-4C33-A1C4-C41B03B32111}"/>
            </c:ext>
          </c:extLst>
        </c:ser>
        <c:ser>
          <c:idx val="8"/>
          <c:order val="4"/>
          <c:tx>
            <c:strRef>
              <c:f>グラフ!$P$121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グラフ!$Q$116:$AQ$116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グラフ!$Q$121:$AQ$121</c:f>
              <c:numCache>
                <c:formatCode>#,##0,</c:formatCode>
                <c:ptCount val="24"/>
                <c:pt idx="0">
                  <c:v>480367</c:v>
                </c:pt>
                <c:pt idx="1">
                  <c:v>425163</c:v>
                </c:pt>
                <c:pt idx="2">
                  <c:v>663722</c:v>
                </c:pt>
                <c:pt idx="3">
                  <c:v>214487</c:v>
                </c:pt>
                <c:pt idx="4">
                  <c:v>226596</c:v>
                </c:pt>
                <c:pt idx="5">
                  <c:v>229710</c:v>
                </c:pt>
                <c:pt idx="6">
                  <c:v>288088</c:v>
                </c:pt>
                <c:pt idx="7">
                  <c:v>245139</c:v>
                </c:pt>
                <c:pt idx="8">
                  <c:v>221862</c:v>
                </c:pt>
                <c:pt idx="9">
                  <c:v>290958</c:v>
                </c:pt>
                <c:pt idx="10">
                  <c:v>264827</c:v>
                </c:pt>
                <c:pt idx="11">
                  <c:v>272037</c:v>
                </c:pt>
                <c:pt idx="12">
                  <c:v>294091</c:v>
                </c:pt>
                <c:pt idx="13">
                  <c:v>335785</c:v>
                </c:pt>
                <c:pt idx="14">
                  <c:v>364287</c:v>
                </c:pt>
                <c:pt idx="15">
                  <c:v>546167</c:v>
                </c:pt>
                <c:pt idx="16">
                  <c:v>655476</c:v>
                </c:pt>
                <c:pt idx="17">
                  <c:v>618343</c:v>
                </c:pt>
                <c:pt idx="18">
                  <c:v>639499</c:v>
                </c:pt>
                <c:pt idx="19">
                  <c:v>661086</c:v>
                </c:pt>
                <c:pt idx="20">
                  <c:v>693041</c:v>
                </c:pt>
                <c:pt idx="21">
                  <c:v>799680</c:v>
                </c:pt>
                <c:pt idx="22">
                  <c:v>740673</c:v>
                </c:pt>
                <c:pt idx="23">
                  <c:v>807669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D0C-4C33-A1C4-C41B03B32111}"/>
            </c:ext>
          </c:extLst>
        </c:ser>
        <c:ser>
          <c:idx val="2"/>
          <c:order val="5"/>
          <c:tx>
            <c:strRef>
              <c:f>グラフ!$P$122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グラフ!$Q$116:$AQ$116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グラフ!$Q$122:$AQ$122</c:f>
              <c:numCache>
                <c:formatCode>#,##0,</c:formatCode>
                <c:ptCount val="24"/>
                <c:pt idx="0">
                  <c:v>3729602</c:v>
                </c:pt>
                <c:pt idx="1">
                  <c:v>3958012</c:v>
                </c:pt>
                <c:pt idx="2">
                  <c:v>3970310</c:v>
                </c:pt>
                <c:pt idx="3">
                  <c:v>3953991</c:v>
                </c:pt>
                <c:pt idx="4">
                  <c:v>4012637</c:v>
                </c:pt>
                <c:pt idx="5">
                  <c:v>3681018</c:v>
                </c:pt>
                <c:pt idx="6">
                  <c:v>3749738</c:v>
                </c:pt>
                <c:pt idx="7">
                  <c:v>3950887</c:v>
                </c:pt>
                <c:pt idx="8">
                  <c:v>3005604</c:v>
                </c:pt>
                <c:pt idx="9">
                  <c:v>2813944</c:v>
                </c:pt>
                <c:pt idx="10">
                  <c:v>2753303</c:v>
                </c:pt>
                <c:pt idx="11">
                  <c:v>2783529</c:v>
                </c:pt>
                <c:pt idx="12">
                  <c:v>2508961</c:v>
                </c:pt>
                <c:pt idx="13">
                  <c:v>3124534</c:v>
                </c:pt>
                <c:pt idx="14">
                  <c:v>3287838</c:v>
                </c:pt>
                <c:pt idx="15">
                  <c:v>2669739</c:v>
                </c:pt>
                <c:pt idx="16">
                  <c:v>2481912</c:v>
                </c:pt>
                <c:pt idx="17">
                  <c:v>2305407</c:v>
                </c:pt>
                <c:pt idx="18">
                  <c:v>2381679</c:v>
                </c:pt>
                <c:pt idx="19">
                  <c:v>2835671</c:v>
                </c:pt>
                <c:pt idx="20">
                  <c:v>2533577</c:v>
                </c:pt>
                <c:pt idx="21">
                  <c:v>2538412</c:v>
                </c:pt>
                <c:pt idx="22">
                  <c:v>3038959</c:v>
                </c:pt>
                <c:pt idx="23">
                  <c:v>2889407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D0C-4C33-A1C4-C41B03B32111}"/>
            </c:ext>
          </c:extLst>
        </c:ser>
        <c:ser>
          <c:idx val="3"/>
          <c:order val="6"/>
          <c:tx>
            <c:strRef>
              <c:f>グラフ!$P$123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グラフ!$Q$116:$AQ$116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グラフ!$Q$123:$AQ$123</c:f>
              <c:numCache>
                <c:formatCode>#,##0,</c:formatCode>
                <c:ptCount val="24"/>
                <c:pt idx="0">
                  <c:v>5349543</c:v>
                </c:pt>
                <c:pt idx="1">
                  <c:v>4755833</c:v>
                </c:pt>
                <c:pt idx="2">
                  <c:v>2406465</c:v>
                </c:pt>
                <c:pt idx="3">
                  <c:v>3554464</c:v>
                </c:pt>
                <c:pt idx="4">
                  <c:v>2368474</c:v>
                </c:pt>
                <c:pt idx="5">
                  <c:v>2396228</c:v>
                </c:pt>
                <c:pt idx="6">
                  <c:v>2608988</c:v>
                </c:pt>
                <c:pt idx="7">
                  <c:v>2564834</c:v>
                </c:pt>
                <c:pt idx="8">
                  <c:v>2119413</c:v>
                </c:pt>
                <c:pt idx="9">
                  <c:v>2118113</c:v>
                </c:pt>
                <c:pt idx="10">
                  <c:v>2285667</c:v>
                </c:pt>
                <c:pt idx="11">
                  <c:v>2798214</c:v>
                </c:pt>
                <c:pt idx="12">
                  <c:v>2753135</c:v>
                </c:pt>
                <c:pt idx="13">
                  <c:v>2556323</c:v>
                </c:pt>
                <c:pt idx="14">
                  <c:v>2342020</c:v>
                </c:pt>
                <c:pt idx="15">
                  <c:v>3101785</c:v>
                </c:pt>
                <c:pt idx="16">
                  <c:v>2657040</c:v>
                </c:pt>
                <c:pt idx="17">
                  <c:v>2785852</c:v>
                </c:pt>
                <c:pt idx="18">
                  <c:v>3015530</c:v>
                </c:pt>
                <c:pt idx="19">
                  <c:v>3300816</c:v>
                </c:pt>
                <c:pt idx="20">
                  <c:v>2991930</c:v>
                </c:pt>
                <c:pt idx="21">
                  <c:v>3964406</c:v>
                </c:pt>
                <c:pt idx="22">
                  <c:v>3545571</c:v>
                </c:pt>
                <c:pt idx="23">
                  <c:v>3839980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D0C-4C33-A1C4-C41B03B32111}"/>
            </c:ext>
          </c:extLst>
        </c:ser>
        <c:ser>
          <c:idx val="4"/>
          <c:order val="7"/>
          <c:tx>
            <c:strRef>
              <c:f>グラフ!$P$124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グラフ!$Q$116:$AQ$116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グラフ!$Q$124:$AQ$124</c:f>
              <c:numCache>
                <c:formatCode>#,##0,</c:formatCode>
                <c:ptCount val="24"/>
                <c:pt idx="0">
                  <c:v>1086248</c:v>
                </c:pt>
                <c:pt idx="1">
                  <c:v>1299139</c:v>
                </c:pt>
                <c:pt idx="2">
                  <c:v>1539036</c:v>
                </c:pt>
                <c:pt idx="3">
                  <c:v>1785401</c:v>
                </c:pt>
                <c:pt idx="4">
                  <c:v>2021636</c:v>
                </c:pt>
                <c:pt idx="5">
                  <c:v>2281409</c:v>
                </c:pt>
                <c:pt idx="6">
                  <c:v>2298270</c:v>
                </c:pt>
                <c:pt idx="7">
                  <c:v>2659930</c:v>
                </c:pt>
                <c:pt idx="8">
                  <c:v>2593827</c:v>
                </c:pt>
                <c:pt idx="9">
                  <c:v>2526572</c:v>
                </c:pt>
                <c:pt idx="10">
                  <c:v>2462818</c:v>
                </c:pt>
                <c:pt idx="11">
                  <c:v>2472959</c:v>
                </c:pt>
                <c:pt idx="12">
                  <c:v>2429792</c:v>
                </c:pt>
                <c:pt idx="13">
                  <c:v>2444533</c:v>
                </c:pt>
                <c:pt idx="14">
                  <c:v>2405438</c:v>
                </c:pt>
                <c:pt idx="15">
                  <c:v>2377239</c:v>
                </c:pt>
                <c:pt idx="16">
                  <c:v>2130623</c:v>
                </c:pt>
                <c:pt idx="17">
                  <c:v>2361047</c:v>
                </c:pt>
                <c:pt idx="18">
                  <c:v>2565742</c:v>
                </c:pt>
                <c:pt idx="19">
                  <c:v>2883124</c:v>
                </c:pt>
                <c:pt idx="20">
                  <c:v>2914584</c:v>
                </c:pt>
                <c:pt idx="21">
                  <c:v>2757038</c:v>
                </c:pt>
                <c:pt idx="22">
                  <c:v>3186029</c:v>
                </c:pt>
                <c:pt idx="23">
                  <c:v>2562465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D0C-4C33-A1C4-C41B03B32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80896"/>
        <c:axId val="129682432"/>
      </c:lineChart>
      <c:catAx>
        <c:axId val="129603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604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604992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3.3797180219729175E-2"/>
              <c:y val="3.484855804067436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603072"/>
        <c:crosses val="autoZero"/>
        <c:crossBetween val="between"/>
      </c:valAx>
      <c:catAx>
        <c:axId val="129680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9682432"/>
        <c:crosses val="autoZero"/>
        <c:auto val="0"/>
        <c:lblAlgn val="ctr"/>
        <c:lblOffset val="100"/>
        <c:noMultiLvlLbl val="0"/>
      </c:catAx>
      <c:valAx>
        <c:axId val="129682432"/>
        <c:scaling>
          <c:orientation val="minMax"/>
          <c:max val="800000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294241980814355"/>
              <c:y val="3.3333333333333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68089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336283185840735E-2"/>
          <c:y val="0.92028395219950421"/>
          <c:w val="0.84601909274615017"/>
          <c:h val="7.35828178285971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性質別歳出の状況</a:t>
            </a:r>
          </a:p>
        </c:rich>
      </c:tx>
      <c:layout>
        <c:manualLayout>
          <c:xMode val="edge"/>
          <c:yMode val="edge"/>
          <c:x val="0.33622183708838832"/>
          <c:y val="2.864259028642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31196100487444E-2"/>
          <c:y val="8.2191818305781872E-2"/>
          <c:w val="0.84689655980502432"/>
          <c:h val="0.72987328374154248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グラフ!$P$87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グラフ!$Q$79:$AQ$79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グラフ!$Q$87:$AQ$87</c:f>
              <c:numCache>
                <c:formatCode>#,##0,</c:formatCode>
                <c:ptCount val="24"/>
                <c:pt idx="0">
                  <c:v>19792515</c:v>
                </c:pt>
                <c:pt idx="1">
                  <c:v>20388704</c:v>
                </c:pt>
                <c:pt idx="2">
                  <c:v>19332837</c:v>
                </c:pt>
                <c:pt idx="3">
                  <c:v>19487856</c:v>
                </c:pt>
                <c:pt idx="4">
                  <c:v>18999434</c:v>
                </c:pt>
                <c:pt idx="5">
                  <c:v>20966625</c:v>
                </c:pt>
                <c:pt idx="6">
                  <c:v>18792430</c:v>
                </c:pt>
                <c:pt idx="7">
                  <c:v>19775616</c:v>
                </c:pt>
                <c:pt idx="8">
                  <c:v>18333680</c:v>
                </c:pt>
                <c:pt idx="9">
                  <c:v>17647919</c:v>
                </c:pt>
                <c:pt idx="10">
                  <c:v>16885873</c:v>
                </c:pt>
                <c:pt idx="11">
                  <c:v>18937898</c:v>
                </c:pt>
                <c:pt idx="12">
                  <c:v>18715965</c:v>
                </c:pt>
                <c:pt idx="13">
                  <c:v>18854334</c:v>
                </c:pt>
                <c:pt idx="14">
                  <c:v>18929844</c:v>
                </c:pt>
                <c:pt idx="15">
                  <c:v>20369180</c:v>
                </c:pt>
                <c:pt idx="16">
                  <c:v>20838206</c:v>
                </c:pt>
                <c:pt idx="17">
                  <c:v>20912698</c:v>
                </c:pt>
                <c:pt idx="18">
                  <c:v>21502050</c:v>
                </c:pt>
                <c:pt idx="19">
                  <c:v>23299747</c:v>
                </c:pt>
                <c:pt idx="20">
                  <c:v>22288741</c:v>
                </c:pt>
                <c:pt idx="21">
                  <c:v>27641462</c:v>
                </c:pt>
                <c:pt idx="22">
                  <c:v>25351032</c:v>
                </c:pt>
                <c:pt idx="23">
                  <c:v>23832146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E-4965-8078-AB93AB222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28246144"/>
        <c:axId val="128248064"/>
      </c:barChart>
      <c:lineChart>
        <c:grouping val="standard"/>
        <c:varyColors val="0"/>
        <c:ser>
          <c:idx val="1"/>
          <c:order val="0"/>
          <c:tx>
            <c:strRef>
              <c:f>グラフ!$P$80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グラフ!$Q$79:$AQ$79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グラフ!$Q$80:$AQ$80</c:f>
              <c:numCache>
                <c:formatCode>#,##0,</c:formatCode>
                <c:ptCount val="24"/>
                <c:pt idx="0">
                  <c:v>3183538</c:v>
                </c:pt>
                <c:pt idx="1">
                  <c:v>3360315</c:v>
                </c:pt>
                <c:pt idx="2">
                  <c:v>3432483</c:v>
                </c:pt>
                <c:pt idx="3">
                  <c:v>3597791</c:v>
                </c:pt>
                <c:pt idx="4">
                  <c:v>3682204</c:v>
                </c:pt>
                <c:pt idx="5">
                  <c:v>3740341</c:v>
                </c:pt>
                <c:pt idx="6">
                  <c:v>3651516</c:v>
                </c:pt>
                <c:pt idx="7">
                  <c:v>3671872</c:v>
                </c:pt>
                <c:pt idx="8">
                  <c:v>3604381</c:v>
                </c:pt>
                <c:pt idx="9">
                  <c:v>3655661</c:v>
                </c:pt>
                <c:pt idx="10">
                  <c:v>3696863</c:v>
                </c:pt>
                <c:pt idx="11">
                  <c:v>3664187</c:v>
                </c:pt>
                <c:pt idx="12">
                  <c:v>3459095</c:v>
                </c:pt>
                <c:pt idx="13">
                  <c:v>3553356</c:v>
                </c:pt>
                <c:pt idx="14">
                  <c:v>3495546</c:v>
                </c:pt>
                <c:pt idx="15">
                  <c:v>3439769</c:v>
                </c:pt>
                <c:pt idx="16">
                  <c:v>3410318</c:v>
                </c:pt>
                <c:pt idx="17">
                  <c:v>3435243</c:v>
                </c:pt>
                <c:pt idx="18">
                  <c:v>3400122</c:v>
                </c:pt>
                <c:pt idx="19">
                  <c:v>3165858</c:v>
                </c:pt>
                <c:pt idx="20">
                  <c:v>3190782</c:v>
                </c:pt>
                <c:pt idx="21">
                  <c:v>3221382</c:v>
                </c:pt>
                <c:pt idx="22">
                  <c:v>3226459</c:v>
                </c:pt>
                <c:pt idx="23">
                  <c:v>3223715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9E-4965-8078-AB93AB222B40}"/>
            </c:ext>
          </c:extLst>
        </c:ser>
        <c:ser>
          <c:idx val="0"/>
          <c:order val="1"/>
          <c:tx>
            <c:strRef>
              <c:f>グラフ!$P$81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グラフ!$Q$79:$AQ$79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グラフ!$Q$81:$AQ$81</c:f>
              <c:numCache>
                <c:formatCode>#,##0,</c:formatCode>
                <c:ptCount val="24"/>
                <c:pt idx="0">
                  <c:v>301493</c:v>
                </c:pt>
                <c:pt idx="1">
                  <c:v>348375</c:v>
                </c:pt>
                <c:pt idx="2">
                  <c:v>375856</c:v>
                </c:pt>
                <c:pt idx="3">
                  <c:v>401727</c:v>
                </c:pt>
                <c:pt idx="4">
                  <c:v>465259</c:v>
                </c:pt>
                <c:pt idx="5">
                  <c:v>587123</c:v>
                </c:pt>
                <c:pt idx="6">
                  <c:v>439063</c:v>
                </c:pt>
                <c:pt idx="7">
                  <c:v>525218</c:v>
                </c:pt>
                <c:pt idx="8">
                  <c:v>579891</c:v>
                </c:pt>
                <c:pt idx="9">
                  <c:v>794930</c:v>
                </c:pt>
                <c:pt idx="10">
                  <c:v>923878</c:v>
                </c:pt>
                <c:pt idx="11">
                  <c:v>1018442</c:v>
                </c:pt>
                <c:pt idx="12">
                  <c:v>1373677</c:v>
                </c:pt>
                <c:pt idx="13">
                  <c:v>1492487</c:v>
                </c:pt>
                <c:pt idx="14">
                  <c:v>1608547</c:v>
                </c:pt>
                <c:pt idx="15">
                  <c:v>1787993</c:v>
                </c:pt>
                <c:pt idx="16">
                  <c:v>2712218</c:v>
                </c:pt>
                <c:pt idx="17">
                  <c:v>2862264</c:v>
                </c:pt>
                <c:pt idx="18">
                  <c:v>2796798</c:v>
                </c:pt>
                <c:pt idx="19">
                  <c:v>2882872</c:v>
                </c:pt>
                <c:pt idx="20">
                  <c:v>3073438</c:v>
                </c:pt>
                <c:pt idx="21">
                  <c:v>3894222</c:v>
                </c:pt>
                <c:pt idx="22">
                  <c:v>4249880</c:v>
                </c:pt>
                <c:pt idx="23">
                  <c:v>4367617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9E-4965-8078-AB93AB222B40}"/>
            </c:ext>
          </c:extLst>
        </c:ser>
        <c:ser>
          <c:idx val="6"/>
          <c:order val="2"/>
          <c:tx>
            <c:strRef>
              <c:f>グラフ!$P$82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グラフ!$Q$79:$AQ$79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グラフ!$Q$82:$AQ$82</c:f>
              <c:numCache>
                <c:formatCode>#,##0,</c:formatCode>
                <c:ptCount val="24"/>
                <c:pt idx="0">
                  <c:v>1086092</c:v>
                </c:pt>
                <c:pt idx="1">
                  <c:v>1299077</c:v>
                </c:pt>
                <c:pt idx="2">
                  <c:v>1538783</c:v>
                </c:pt>
                <c:pt idx="3">
                  <c:v>1784842</c:v>
                </c:pt>
                <c:pt idx="4">
                  <c:v>2021607</c:v>
                </c:pt>
                <c:pt idx="5">
                  <c:v>2281372</c:v>
                </c:pt>
                <c:pt idx="6">
                  <c:v>2298242</c:v>
                </c:pt>
                <c:pt idx="7">
                  <c:v>2659907</c:v>
                </c:pt>
                <c:pt idx="8">
                  <c:v>2593780</c:v>
                </c:pt>
                <c:pt idx="9">
                  <c:v>2526545</c:v>
                </c:pt>
                <c:pt idx="10">
                  <c:v>2462782</c:v>
                </c:pt>
                <c:pt idx="11">
                  <c:v>2472926</c:v>
                </c:pt>
                <c:pt idx="12">
                  <c:v>2429763</c:v>
                </c:pt>
                <c:pt idx="13">
                  <c:v>2444510</c:v>
                </c:pt>
                <c:pt idx="14">
                  <c:v>2405417</c:v>
                </c:pt>
                <c:pt idx="15">
                  <c:v>2377218</c:v>
                </c:pt>
                <c:pt idx="16">
                  <c:v>2130603</c:v>
                </c:pt>
                <c:pt idx="17">
                  <c:v>2361032</c:v>
                </c:pt>
                <c:pt idx="18">
                  <c:v>2565727</c:v>
                </c:pt>
                <c:pt idx="19">
                  <c:v>2883113</c:v>
                </c:pt>
                <c:pt idx="20">
                  <c:v>2914584</c:v>
                </c:pt>
                <c:pt idx="21">
                  <c:v>2757038</c:v>
                </c:pt>
                <c:pt idx="22">
                  <c:v>3186029</c:v>
                </c:pt>
                <c:pt idx="23">
                  <c:v>2562465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9E-4965-8078-AB93AB222B40}"/>
            </c:ext>
          </c:extLst>
        </c:ser>
        <c:ser>
          <c:idx val="7"/>
          <c:order val="3"/>
          <c:tx>
            <c:strRef>
              <c:f>グラフ!$P$83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グラフ!$Q$79:$AQ$79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グラフ!$Q$83:$AQ$83</c:f>
              <c:numCache>
                <c:formatCode>#,##0,</c:formatCode>
                <c:ptCount val="24"/>
                <c:pt idx="0">
                  <c:v>1893381</c:v>
                </c:pt>
                <c:pt idx="1">
                  <c:v>2060067</c:v>
                </c:pt>
                <c:pt idx="2">
                  <c:v>2339193</c:v>
                </c:pt>
                <c:pt idx="3">
                  <c:v>2367455</c:v>
                </c:pt>
                <c:pt idx="4">
                  <c:v>2377564</c:v>
                </c:pt>
                <c:pt idx="5">
                  <c:v>2431263</c:v>
                </c:pt>
                <c:pt idx="6">
                  <c:v>2399789</c:v>
                </c:pt>
                <c:pt idx="7">
                  <c:v>2450962</c:v>
                </c:pt>
                <c:pt idx="8">
                  <c:v>2503545</c:v>
                </c:pt>
                <c:pt idx="9">
                  <c:v>2474423</c:v>
                </c:pt>
                <c:pt idx="10">
                  <c:v>2463982</c:v>
                </c:pt>
                <c:pt idx="11">
                  <c:v>2487718</c:v>
                </c:pt>
                <c:pt idx="12">
                  <c:v>2696423</c:v>
                </c:pt>
                <c:pt idx="13">
                  <c:v>2840888</c:v>
                </c:pt>
                <c:pt idx="14">
                  <c:v>2688922</c:v>
                </c:pt>
                <c:pt idx="15">
                  <c:v>2835598</c:v>
                </c:pt>
                <c:pt idx="16">
                  <c:v>3080967</c:v>
                </c:pt>
                <c:pt idx="17">
                  <c:v>3093515</c:v>
                </c:pt>
                <c:pt idx="18">
                  <c:v>3010518</c:v>
                </c:pt>
                <c:pt idx="19">
                  <c:v>3183066</c:v>
                </c:pt>
                <c:pt idx="20">
                  <c:v>3271853</c:v>
                </c:pt>
                <c:pt idx="21">
                  <c:v>3053296</c:v>
                </c:pt>
                <c:pt idx="22">
                  <c:v>3323572</c:v>
                </c:pt>
                <c:pt idx="23">
                  <c:v>3219547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9E-4965-8078-AB93AB222B40}"/>
            </c:ext>
          </c:extLst>
        </c:ser>
        <c:ser>
          <c:idx val="2"/>
          <c:order val="4"/>
          <c:tx>
            <c:strRef>
              <c:f>グラフ!$P$84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グラフ!$Q$79:$AQ$79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グラフ!$Q$84:$AQ$84</c:f>
              <c:numCache>
                <c:formatCode>#,##0,</c:formatCode>
                <c:ptCount val="24"/>
                <c:pt idx="0">
                  <c:v>140887</c:v>
                </c:pt>
                <c:pt idx="1">
                  <c:v>111229</c:v>
                </c:pt>
                <c:pt idx="2">
                  <c:v>101554</c:v>
                </c:pt>
                <c:pt idx="3">
                  <c:v>107944</c:v>
                </c:pt>
                <c:pt idx="4">
                  <c:v>147391</c:v>
                </c:pt>
                <c:pt idx="5">
                  <c:v>112473</c:v>
                </c:pt>
                <c:pt idx="6">
                  <c:v>165902</c:v>
                </c:pt>
                <c:pt idx="7">
                  <c:v>132027</c:v>
                </c:pt>
                <c:pt idx="8">
                  <c:v>136216</c:v>
                </c:pt>
                <c:pt idx="9">
                  <c:v>156087</c:v>
                </c:pt>
                <c:pt idx="10">
                  <c:v>156607</c:v>
                </c:pt>
                <c:pt idx="11">
                  <c:v>146113</c:v>
                </c:pt>
                <c:pt idx="12">
                  <c:v>149527</c:v>
                </c:pt>
                <c:pt idx="13">
                  <c:v>119371</c:v>
                </c:pt>
                <c:pt idx="14">
                  <c:v>128571</c:v>
                </c:pt>
                <c:pt idx="15">
                  <c:v>107762</c:v>
                </c:pt>
                <c:pt idx="16">
                  <c:v>115351</c:v>
                </c:pt>
                <c:pt idx="17">
                  <c:v>89024</c:v>
                </c:pt>
                <c:pt idx="18">
                  <c:v>107460</c:v>
                </c:pt>
                <c:pt idx="19">
                  <c:v>102938</c:v>
                </c:pt>
                <c:pt idx="20">
                  <c:v>129017</c:v>
                </c:pt>
                <c:pt idx="21">
                  <c:v>152404</c:v>
                </c:pt>
                <c:pt idx="22">
                  <c:v>155115</c:v>
                </c:pt>
                <c:pt idx="23">
                  <c:v>165934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9E-4965-8078-AB93AB222B40}"/>
            </c:ext>
          </c:extLst>
        </c:ser>
        <c:ser>
          <c:idx val="3"/>
          <c:order val="5"/>
          <c:tx>
            <c:strRef>
              <c:f>グラフ!$P$85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グラフ!$Q$79:$AQ$79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グラフ!$Q$85:$AQ$85</c:f>
              <c:numCache>
                <c:formatCode>#,##0,</c:formatCode>
                <c:ptCount val="24"/>
                <c:pt idx="0">
                  <c:v>495776</c:v>
                </c:pt>
                <c:pt idx="1">
                  <c:v>237661</c:v>
                </c:pt>
                <c:pt idx="2">
                  <c:v>31426</c:v>
                </c:pt>
                <c:pt idx="3">
                  <c:v>76397</c:v>
                </c:pt>
                <c:pt idx="4">
                  <c:v>97087</c:v>
                </c:pt>
                <c:pt idx="5">
                  <c:v>109018</c:v>
                </c:pt>
                <c:pt idx="6">
                  <c:v>103043</c:v>
                </c:pt>
                <c:pt idx="7">
                  <c:v>201350</c:v>
                </c:pt>
                <c:pt idx="8">
                  <c:v>122393</c:v>
                </c:pt>
                <c:pt idx="9">
                  <c:v>102858</c:v>
                </c:pt>
                <c:pt idx="10">
                  <c:v>92941</c:v>
                </c:pt>
                <c:pt idx="11">
                  <c:v>84885</c:v>
                </c:pt>
                <c:pt idx="12">
                  <c:v>131291</c:v>
                </c:pt>
                <c:pt idx="13">
                  <c:v>161650</c:v>
                </c:pt>
                <c:pt idx="14">
                  <c:v>209700</c:v>
                </c:pt>
                <c:pt idx="15">
                  <c:v>317520</c:v>
                </c:pt>
                <c:pt idx="16">
                  <c:v>498480</c:v>
                </c:pt>
                <c:pt idx="17">
                  <c:v>454860</c:v>
                </c:pt>
                <c:pt idx="18">
                  <c:v>464860</c:v>
                </c:pt>
                <c:pt idx="19">
                  <c:v>475220</c:v>
                </c:pt>
                <c:pt idx="20">
                  <c:v>474680</c:v>
                </c:pt>
                <c:pt idx="21">
                  <c:v>502340</c:v>
                </c:pt>
                <c:pt idx="22">
                  <c:v>947040</c:v>
                </c:pt>
                <c:pt idx="23">
                  <c:v>518320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B9E-4965-8078-AB93AB222B40}"/>
            </c:ext>
          </c:extLst>
        </c:ser>
        <c:ser>
          <c:idx val="4"/>
          <c:order val="6"/>
          <c:tx>
            <c:strRef>
              <c:f>グラフ!$P$86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グラフ!$Q$79:$AQ$79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グラフ!$Q$86:$AQ$86</c:f>
              <c:numCache>
                <c:formatCode>#,##0,</c:formatCode>
                <c:ptCount val="24"/>
                <c:pt idx="0">
                  <c:v>8091843</c:v>
                </c:pt>
                <c:pt idx="1">
                  <c:v>8600856</c:v>
                </c:pt>
                <c:pt idx="2">
                  <c:v>6342638</c:v>
                </c:pt>
                <c:pt idx="3">
                  <c:v>6556570</c:v>
                </c:pt>
                <c:pt idx="4">
                  <c:v>5417864</c:v>
                </c:pt>
                <c:pt idx="5">
                  <c:v>6161363</c:v>
                </c:pt>
                <c:pt idx="6">
                  <c:v>4776535</c:v>
                </c:pt>
                <c:pt idx="7">
                  <c:v>4981881</c:v>
                </c:pt>
                <c:pt idx="8">
                  <c:v>3622483</c:v>
                </c:pt>
                <c:pt idx="9">
                  <c:v>2262132</c:v>
                </c:pt>
                <c:pt idx="10">
                  <c:v>2443175</c:v>
                </c:pt>
                <c:pt idx="11">
                  <c:v>3420655</c:v>
                </c:pt>
                <c:pt idx="12">
                  <c:v>2132345</c:v>
                </c:pt>
                <c:pt idx="13">
                  <c:v>2576034</c:v>
                </c:pt>
                <c:pt idx="14">
                  <c:v>2830767</c:v>
                </c:pt>
                <c:pt idx="15">
                  <c:v>3469507</c:v>
                </c:pt>
                <c:pt idx="16">
                  <c:v>3662056</c:v>
                </c:pt>
                <c:pt idx="17">
                  <c:v>2774019</c:v>
                </c:pt>
                <c:pt idx="18">
                  <c:v>3182814</c:v>
                </c:pt>
                <c:pt idx="19">
                  <c:v>4816202</c:v>
                </c:pt>
                <c:pt idx="20">
                  <c:v>3966416</c:v>
                </c:pt>
                <c:pt idx="21">
                  <c:v>8312996</c:v>
                </c:pt>
                <c:pt idx="22">
                  <c:v>4364144</c:v>
                </c:pt>
                <c:pt idx="23">
                  <c:v>4106873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B9E-4965-8078-AB93AB222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20000"/>
        <c:axId val="129521536"/>
      </c:lineChart>
      <c:catAx>
        <c:axId val="128246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248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248064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4.6692549479841888E-2"/>
              <c:y val="3.805169590413900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246144"/>
        <c:crosses val="autoZero"/>
        <c:crossBetween val="between"/>
      </c:valAx>
      <c:catAx>
        <c:axId val="129520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9521536"/>
        <c:crosses val="autoZero"/>
        <c:auto val="0"/>
        <c:lblAlgn val="ctr"/>
        <c:lblOffset val="100"/>
        <c:noMultiLvlLbl val="0"/>
      </c:catAx>
      <c:valAx>
        <c:axId val="129521536"/>
        <c:scaling>
          <c:orientation val="minMax"/>
          <c:max val="9000000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630430728221362"/>
              <c:y val="3.34854858584769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52000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523340832395937E-2"/>
          <c:y val="0.90183825953916563"/>
          <c:w val="0.85788584269254065"/>
          <c:h val="7.15585803030902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税の状況</a:t>
            </a:r>
          </a:p>
        </c:rich>
      </c:tx>
      <c:layout>
        <c:manualLayout>
          <c:xMode val="edge"/>
          <c:yMode val="edge"/>
          <c:x val="0.41403531795367682"/>
          <c:y val="2.8360049321824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94736842105256E-2"/>
          <c:y val="0.10974112649141117"/>
          <c:w val="0.88713484827554456"/>
          <c:h val="0.73119649448771673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グラフ!$P$45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グラフ!$Q$41:$AQ$41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グラフ!$Q$45:$AQ$45</c:f>
              <c:numCache>
                <c:formatCode>#,##0,</c:formatCode>
                <c:ptCount val="24"/>
                <c:pt idx="0">
                  <c:v>6460109</c:v>
                </c:pt>
                <c:pt idx="1">
                  <c:v>7315300</c:v>
                </c:pt>
                <c:pt idx="2">
                  <c:v>7520754</c:v>
                </c:pt>
                <c:pt idx="3">
                  <c:v>8193772</c:v>
                </c:pt>
                <c:pt idx="4">
                  <c:v>7966199</c:v>
                </c:pt>
                <c:pt idx="5">
                  <c:v>8214067</c:v>
                </c:pt>
                <c:pt idx="6">
                  <c:v>8135156</c:v>
                </c:pt>
                <c:pt idx="7">
                  <c:v>8141722</c:v>
                </c:pt>
                <c:pt idx="8">
                  <c:v>8285589</c:v>
                </c:pt>
                <c:pt idx="9">
                  <c:v>8255479</c:v>
                </c:pt>
                <c:pt idx="10">
                  <c:v>8234425</c:v>
                </c:pt>
                <c:pt idx="11">
                  <c:v>8425273</c:v>
                </c:pt>
                <c:pt idx="12">
                  <c:v>8593813</c:v>
                </c:pt>
                <c:pt idx="13">
                  <c:v>9269533</c:v>
                </c:pt>
                <c:pt idx="14">
                  <c:v>9347677</c:v>
                </c:pt>
                <c:pt idx="15">
                  <c:v>9121223</c:v>
                </c:pt>
                <c:pt idx="16">
                  <c:v>8924773</c:v>
                </c:pt>
                <c:pt idx="17">
                  <c:v>9133842</c:v>
                </c:pt>
                <c:pt idx="18">
                  <c:v>9123963</c:v>
                </c:pt>
                <c:pt idx="19">
                  <c:v>9238905</c:v>
                </c:pt>
                <c:pt idx="20">
                  <c:v>9431276</c:v>
                </c:pt>
                <c:pt idx="21">
                  <c:v>9388916</c:v>
                </c:pt>
                <c:pt idx="22">
                  <c:v>9444781</c:v>
                </c:pt>
                <c:pt idx="23">
                  <c:v>9608369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C-455A-8D37-0B4D13FFC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28122880"/>
        <c:axId val="128124800"/>
      </c:barChart>
      <c:lineChart>
        <c:grouping val="standard"/>
        <c:varyColors val="0"/>
        <c:ser>
          <c:idx val="1"/>
          <c:order val="0"/>
          <c:tx>
            <c:strRef>
              <c:f>グラフ!$P$42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グラフ!$Q$41:$AQ$41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グラフ!$Q$42:$AQ$42</c:f>
              <c:numCache>
                <c:formatCode>#,##0,</c:formatCode>
                <c:ptCount val="24"/>
                <c:pt idx="0">
                  <c:v>2873244</c:v>
                </c:pt>
                <c:pt idx="1">
                  <c:v>3132678</c:v>
                </c:pt>
                <c:pt idx="2">
                  <c:v>3146197</c:v>
                </c:pt>
                <c:pt idx="3">
                  <c:v>3701799</c:v>
                </c:pt>
                <c:pt idx="4">
                  <c:v>3245870</c:v>
                </c:pt>
                <c:pt idx="5">
                  <c:v>3262854</c:v>
                </c:pt>
                <c:pt idx="6">
                  <c:v>3320308</c:v>
                </c:pt>
                <c:pt idx="7">
                  <c:v>3170482</c:v>
                </c:pt>
                <c:pt idx="8">
                  <c:v>3296819</c:v>
                </c:pt>
                <c:pt idx="9">
                  <c:v>3457658</c:v>
                </c:pt>
                <c:pt idx="10">
                  <c:v>3328330</c:v>
                </c:pt>
                <c:pt idx="11">
                  <c:v>3446613</c:v>
                </c:pt>
                <c:pt idx="12">
                  <c:v>3734165</c:v>
                </c:pt>
                <c:pt idx="13">
                  <c:v>4256695</c:v>
                </c:pt>
                <c:pt idx="14">
                  <c:v>4302810</c:v>
                </c:pt>
                <c:pt idx="15">
                  <c:v>4178081</c:v>
                </c:pt>
                <c:pt idx="16">
                  <c:v>3949691</c:v>
                </c:pt>
                <c:pt idx="17">
                  <c:v>4016053</c:v>
                </c:pt>
                <c:pt idx="18">
                  <c:v>4267786</c:v>
                </c:pt>
                <c:pt idx="19">
                  <c:v>4311561</c:v>
                </c:pt>
                <c:pt idx="20">
                  <c:v>4410549</c:v>
                </c:pt>
                <c:pt idx="21">
                  <c:v>4476601</c:v>
                </c:pt>
                <c:pt idx="22">
                  <c:v>4462782</c:v>
                </c:pt>
                <c:pt idx="23">
                  <c:v>4541214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2C-455A-8D37-0B4D13FFC05B}"/>
            </c:ext>
          </c:extLst>
        </c:ser>
        <c:ser>
          <c:idx val="0"/>
          <c:order val="1"/>
          <c:tx>
            <c:strRef>
              <c:f>グラフ!$P$43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グラフ!$Q$41:$AQ$41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グラフ!$Q$43:$AQ$43</c:f>
              <c:numCache>
                <c:formatCode>#,##0,</c:formatCode>
                <c:ptCount val="24"/>
                <c:pt idx="0">
                  <c:v>2919876</c:v>
                </c:pt>
                <c:pt idx="1">
                  <c:v>3446305</c:v>
                </c:pt>
                <c:pt idx="2">
                  <c:v>3604042</c:v>
                </c:pt>
                <c:pt idx="3">
                  <c:v>3684374</c:v>
                </c:pt>
                <c:pt idx="4">
                  <c:v>3885509</c:v>
                </c:pt>
                <c:pt idx="5">
                  <c:v>4058724</c:v>
                </c:pt>
                <c:pt idx="6">
                  <c:v>3936207</c:v>
                </c:pt>
                <c:pt idx="7">
                  <c:v>4066555</c:v>
                </c:pt>
                <c:pt idx="8">
                  <c:v>4109318</c:v>
                </c:pt>
                <c:pt idx="9">
                  <c:v>3937282</c:v>
                </c:pt>
                <c:pt idx="10">
                  <c:v>4016682</c:v>
                </c:pt>
                <c:pt idx="11">
                  <c:v>4069196</c:v>
                </c:pt>
                <c:pt idx="12">
                  <c:v>3953383</c:v>
                </c:pt>
                <c:pt idx="13">
                  <c:v>4091793</c:v>
                </c:pt>
                <c:pt idx="14">
                  <c:v>4115579</c:v>
                </c:pt>
                <c:pt idx="15">
                  <c:v>4042161</c:v>
                </c:pt>
                <c:pt idx="16">
                  <c:v>4056423</c:v>
                </c:pt>
                <c:pt idx="17">
                  <c:v>4125932</c:v>
                </c:pt>
                <c:pt idx="18">
                  <c:v>3898080</c:v>
                </c:pt>
                <c:pt idx="19">
                  <c:v>3920795</c:v>
                </c:pt>
                <c:pt idx="20">
                  <c:v>4014645</c:v>
                </c:pt>
                <c:pt idx="21">
                  <c:v>3921608</c:v>
                </c:pt>
                <c:pt idx="22">
                  <c:v>3983176</c:v>
                </c:pt>
                <c:pt idx="23">
                  <c:v>4076252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2C-455A-8D37-0B4D13FFC05B}"/>
            </c:ext>
          </c:extLst>
        </c:ser>
        <c:ser>
          <c:idx val="2"/>
          <c:order val="2"/>
          <c:tx>
            <c:strRef>
              <c:f>グラフ!$P$44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グラフ!$Q$41:$AQ$41</c:f>
              <c:strCache>
                <c:ptCount val="24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</c:strCache>
            </c:strRef>
          </c:cat>
          <c:val>
            <c:numRef>
              <c:f>グラフ!$Q$44:$AQ$44</c:f>
              <c:numCache>
                <c:formatCode>#,##0,</c:formatCode>
                <c:ptCount val="24"/>
                <c:pt idx="0">
                  <c:v>216137</c:v>
                </c:pt>
                <c:pt idx="1">
                  <c:v>220316</c:v>
                </c:pt>
                <c:pt idx="2">
                  <c:v>225430</c:v>
                </c:pt>
                <c:pt idx="3">
                  <c:v>274598</c:v>
                </c:pt>
                <c:pt idx="4">
                  <c:v>283618</c:v>
                </c:pt>
                <c:pt idx="5">
                  <c:v>311304</c:v>
                </c:pt>
                <c:pt idx="6">
                  <c:v>311128</c:v>
                </c:pt>
                <c:pt idx="7">
                  <c:v>319763</c:v>
                </c:pt>
                <c:pt idx="8">
                  <c:v>317212</c:v>
                </c:pt>
                <c:pt idx="9">
                  <c:v>322507</c:v>
                </c:pt>
                <c:pt idx="10">
                  <c:v>341589</c:v>
                </c:pt>
                <c:pt idx="11">
                  <c:v>349616</c:v>
                </c:pt>
                <c:pt idx="12">
                  <c:v>369798</c:v>
                </c:pt>
                <c:pt idx="13">
                  <c:v>366070</c:v>
                </c:pt>
                <c:pt idx="14">
                  <c:v>361418</c:v>
                </c:pt>
                <c:pt idx="15">
                  <c:v>346259</c:v>
                </c:pt>
                <c:pt idx="16">
                  <c:v>357535</c:v>
                </c:pt>
                <c:pt idx="17">
                  <c:v>419863</c:v>
                </c:pt>
                <c:pt idx="18">
                  <c:v>409777</c:v>
                </c:pt>
                <c:pt idx="19">
                  <c:v>450299</c:v>
                </c:pt>
                <c:pt idx="20">
                  <c:v>434393</c:v>
                </c:pt>
                <c:pt idx="21">
                  <c:v>422095</c:v>
                </c:pt>
                <c:pt idx="22">
                  <c:v>405447</c:v>
                </c:pt>
                <c:pt idx="23">
                  <c:v>379261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2C-455A-8D37-0B4D13FFC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35168"/>
        <c:axId val="128136704"/>
      </c:lineChart>
      <c:catAx>
        <c:axId val="128122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124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124800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3.3464566929133861E-2"/>
              <c:y val="5.72288513257667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122880"/>
        <c:crosses val="autoZero"/>
        <c:crossBetween val="between"/>
        <c:majorUnit val="2000000"/>
      </c:valAx>
      <c:catAx>
        <c:axId val="128135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8136704"/>
        <c:crosses val="autoZero"/>
        <c:auto val="0"/>
        <c:lblAlgn val="ctr"/>
        <c:lblOffset val="100"/>
        <c:noMultiLvlLbl val="0"/>
      </c:catAx>
      <c:valAx>
        <c:axId val="128136704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90639913431873642"/>
              <c:y val="6.02001011341472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135168"/>
        <c:crosses val="max"/>
        <c:crossBetween val="between"/>
        <c:majorUnit val="1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0350877192982464E-2"/>
          <c:y val="0.92971688495781413"/>
          <c:w val="0.94736888152138876"/>
          <c:h val="5.05548705302095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2</xdr:row>
      <xdr:rowOff>20320</xdr:rowOff>
    </xdr:from>
    <xdr:to>
      <xdr:col>13</xdr:col>
      <xdr:colOff>548640</xdr:colOff>
      <xdr:row>37</xdr:row>
      <xdr:rowOff>0</xdr:rowOff>
    </xdr:to>
    <xdr:graphicFrame macro="">
      <xdr:nvGraphicFramePr>
        <xdr:cNvPr id="4166" name="Chart 4">
          <a:extLst>
            <a:ext uri="{FF2B5EF4-FFF2-40B4-BE49-F238E27FC236}">
              <a16:creationId xmlns:a16="http://schemas.microsoft.com/office/drawing/2014/main" id="{00000000-0008-0000-1400-00004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192</xdr:row>
      <xdr:rowOff>0</xdr:rowOff>
    </xdr:from>
    <xdr:to>
      <xdr:col>13</xdr:col>
      <xdr:colOff>457200</xdr:colOff>
      <xdr:row>227</xdr:row>
      <xdr:rowOff>20320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8B977287-A0E5-41C3-98FD-B857577AC4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172720</xdr:colOff>
      <xdr:row>154</xdr:row>
      <xdr:rowOff>0</xdr:rowOff>
    </xdr:from>
    <xdr:to>
      <xdr:col>13</xdr:col>
      <xdr:colOff>548640</xdr:colOff>
      <xdr:row>188</xdr:row>
      <xdr:rowOff>152400</xdr:rowOff>
    </xdr:to>
    <xdr:graphicFrame macro="">
      <xdr:nvGraphicFramePr>
        <xdr:cNvPr id="11" name="Chart 9">
          <a:extLst>
            <a:ext uri="{FF2B5EF4-FFF2-40B4-BE49-F238E27FC236}">
              <a16:creationId xmlns:a16="http://schemas.microsoft.com/office/drawing/2014/main" id="{15DF7BA0-6BFA-4B44-A513-3EEF225252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182880</xdr:colOff>
      <xdr:row>116</xdr:row>
      <xdr:rowOff>0</xdr:rowOff>
    </xdr:from>
    <xdr:to>
      <xdr:col>13</xdr:col>
      <xdr:colOff>477520</xdr:colOff>
      <xdr:row>151</xdr:row>
      <xdr:rowOff>50800</xdr:rowOff>
    </xdr:to>
    <xdr:graphicFrame macro="">
      <xdr:nvGraphicFramePr>
        <xdr:cNvPr id="13" name="Chart 8">
          <a:extLst>
            <a:ext uri="{FF2B5EF4-FFF2-40B4-BE49-F238E27FC236}">
              <a16:creationId xmlns:a16="http://schemas.microsoft.com/office/drawing/2014/main" id="{5BF71AAF-229F-4151-B945-318D84DE67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111760</xdr:colOff>
      <xdr:row>78</xdr:row>
      <xdr:rowOff>10160</xdr:rowOff>
    </xdr:from>
    <xdr:to>
      <xdr:col>13</xdr:col>
      <xdr:colOff>457200</xdr:colOff>
      <xdr:row>113</xdr:row>
      <xdr:rowOff>30480</xdr:rowOff>
    </xdr:to>
    <xdr:graphicFrame macro="">
      <xdr:nvGraphicFramePr>
        <xdr:cNvPr id="15" name="Chart 7">
          <a:extLst>
            <a:ext uri="{FF2B5EF4-FFF2-40B4-BE49-F238E27FC236}">
              <a16:creationId xmlns:a16="http://schemas.microsoft.com/office/drawing/2014/main" id="{D12912A7-147E-4089-AE26-E5AFD48D49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81280</xdr:colOff>
      <xdr:row>40</xdr:row>
      <xdr:rowOff>0</xdr:rowOff>
    </xdr:from>
    <xdr:to>
      <xdr:col>13</xdr:col>
      <xdr:colOff>497840</xdr:colOff>
      <xdr:row>75</xdr:row>
      <xdr:rowOff>40640</xdr:rowOff>
    </xdr:to>
    <xdr:graphicFrame macro="">
      <xdr:nvGraphicFramePr>
        <xdr:cNvPr id="17" name="Chart 5">
          <a:extLst>
            <a:ext uri="{FF2B5EF4-FFF2-40B4-BE49-F238E27FC236}">
              <a16:creationId xmlns:a16="http://schemas.microsoft.com/office/drawing/2014/main" id="{5BD42969-0713-407C-AEF9-16C1E8579D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1a81385d7e5d192/&#12489;&#12461;&#12517;&#12513;&#12531;&#12488;/&#30476;&#36001;&#25919;/&#24066;&#30010;&#26449;&#65288;91&#65374;15&#65289;/141&#21335;&#27827;&#20869;&#3001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1a81385d7e5d192/&#12489;&#12461;&#12517;&#12513;&#12531;&#12488;/&#30476;&#36001;&#25919;/&#24066;&#30010;&#26449;&#65288;91&#65374;15&#65289;/142&#30707;&#27211;&#3001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1a81385d7e5d192/&#12489;&#12461;&#12517;&#12513;&#12531;&#12488;/&#30476;&#36001;&#25919;/&#24066;&#30010;&#26449;&#65288;91&#65374;15&#65289;/143&#22269;&#20998;&#23546;&#3001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Q1" t="str">
            <v>南河内町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石橋町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国分寺町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27"/>
  <sheetViews>
    <sheetView view="pageBreakPreview" zoomScaleNormal="100" zoomScaleSheetLayoutView="100" workbookViewId="0">
      <pane xSplit="2" ySplit="3" topLeftCell="AA4" activePane="bottomRight" state="frozen"/>
      <selection pane="topRight" activeCell="C1" sqref="C1"/>
      <selection pane="bottomLeft" activeCell="A2" sqref="A2"/>
      <selection pane="bottomRight" activeCell="AE39" sqref="AE39"/>
    </sheetView>
  </sheetViews>
  <sheetFormatPr defaultColWidth="9" defaultRowHeight="12" x14ac:dyDescent="0.2"/>
  <cols>
    <col min="1" max="1" width="3" style="35" customWidth="1"/>
    <col min="2" max="2" width="23.44140625" style="35" customWidth="1"/>
    <col min="3" max="16384" width="9" style="35"/>
  </cols>
  <sheetData>
    <row r="1" spans="1:31" ht="14.1" customHeight="1" x14ac:dyDescent="0.2">
      <c r="A1" s="36" t="s">
        <v>120</v>
      </c>
      <c r="X1" s="37" t="s">
        <v>167</v>
      </c>
    </row>
    <row r="2" spans="1:31" ht="14.1" customHeight="1" x14ac:dyDescent="0.15">
      <c r="O2" s="35" t="s">
        <v>218</v>
      </c>
      <c r="AC2" s="18" t="s">
        <v>149</v>
      </c>
    </row>
    <row r="3" spans="1:31" ht="14.1" customHeight="1" x14ac:dyDescent="0.2">
      <c r="A3" s="39"/>
      <c r="B3" s="39"/>
      <c r="C3" s="39" t="s">
        <v>168</v>
      </c>
      <c r="D3" s="39" t="s">
        <v>170</v>
      </c>
      <c r="E3" s="66" t="s">
        <v>172</v>
      </c>
      <c r="F3" s="66" t="s">
        <v>174</v>
      </c>
      <c r="G3" s="66" t="s">
        <v>176</v>
      </c>
      <c r="H3" s="66" t="s">
        <v>178</v>
      </c>
      <c r="I3" s="67" t="s">
        <v>180</v>
      </c>
      <c r="J3" s="66" t="s">
        <v>182</v>
      </c>
      <c r="K3" s="67" t="s">
        <v>184</v>
      </c>
      <c r="L3" s="67" t="s">
        <v>186</v>
      </c>
      <c r="M3" s="66" t="s">
        <v>188</v>
      </c>
      <c r="N3" s="66" t="s">
        <v>190</v>
      </c>
      <c r="O3" s="66" t="s">
        <v>192</v>
      </c>
      <c r="P3" s="66" t="s">
        <v>194</v>
      </c>
      <c r="Q3" s="66" t="s">
        <v>196</v>
      </c>
      <c r="R3" s="66" t="s">
        <v>197</v>
      </c>
      <c r="S3" s="39" t="s">
        <v>164</v>
      </c>
      <c r="T3" s="39" t="s">
        <v>295</v>
      </c>
      <c r="U3" s="39" t="s">
        <v>297</v>
      </c>
      <c r="V3" s="39" t="s">
        <v>304</v>
      </c>
      <c r="W3" s="39" t="s">
        <v>305</v>
      </c>
      <c r="X3" s="39" t="s">
        <v>306</v>
      </c>
      <c r="Y3" s="39" t="s">
        <v>307</v>
      </c>
      <c r="Z3" s="39" t="s">
        <v>311</v>
      </c>
      <c r="AA3" s="39" t="s">
        <v>312</v>
      </c>
      <c r="AB3" s="39" t="s">
        <v>313</v>
      </c>
      <c r="AC3" s="39" t="s">
        <v>314</v>
      </c>
      <c r="AD3" s="121" t="s">
        <v>319</v>
      </c>
      <c r="AE3" s="121" t="s">
        <v>321</v>
      </c>
    </row>
    <row r="4" spans="1:31" ht="14.1" customHeight="1" x14ac:dyDescent="0.2">
      <c r="A4" s="130" t="s">
        <v>73</v>
      </c>
      <c r="B4" s="130"/>
      <c r="C4" s="58"/>
      <c r="D4" s="58"/>
      <c r="E4" s="68">
        <f>旧南河内町!E4+旧石橋町!E4+旧国分寺町!E4</f>
        <v>48715</v>
      </c>
      <c r="F4" s="68">
        <f>旧南河内町!F4+旧石橋町!F4+旧国分寺町!F4</f>
        <v>50660</v>
      </c>
      <c r="G4" s="68">
        <f>旧南河内町!G4+旧石橋町!G4+旧国分寺町!G4</f>
        <v>52563</v>
      </c>
      <c r="H4" s="68">
        <f>旧南河内町!H4+旧石橋町!H4+旧国分寺町!H4</f>
        <v>53873</v>
      </c>
      <c r="I4" s="68">
        <f>旧南河内町!I4+旧石橋町!I4+旧国分寺町!I4</f>
        <v>54722</v>
      </c>
      <c r="J4" s="68">
        <f>旧南河内町!J4+旧石橋町!J4+旧国分寺町!J4</f>
        <v>55486</v>
      </c>
      <c r="K4" s="68">
        <f>旧南河内町!K4+旧石橋町!K4+旧国分寺町!K4</f>
        <v>55980</v>
      </c>
      <c r="L4" s="68">
        <f>旧南河内町!L4+旧石橋町!L4+旧国分寺町!L4</f>
        <v>56647</v>
      </c>
      <c r="M4" s="68">
        <f>旧南河内町!M4+旧石橋町!M4+旧国分寺町!M4</f>
        <v>57284</v>
      </c>
      <c r="N4" s="68">
        <f>旧南河内町!N4+旧石橋町!N4+旧国分寺町!N4</f>
        <v>57770</v>
      </c>
      <c r="O4" s="68">
        <f>旧南河内町!O4+旧石橋町!O4+旧国分寺町!O4</f>
        <v>58137</v>
      </c>
      <c r="P4" s="68">
        <f>旧南河内町!P4+旧石橋町!P4+旧国分寺町!P4</f>
        <v>58521</v>
      </c>
      <c r="Q4" s="68">
        <f>旧南河内町!Q4+旧石橋町!Q4+旧国分寺町!Q4</f>
        <v>58746</v>
      </c>
      <c r="R4" s="68">
        <f>旧南河内町!R4+旧石橋町!R4+旧国分寺町!R4</f>
        <v>59068</v>
      </c>
      <c r="S4" s="40">
        <v>59478</v>
      </c>
      <c r="T4" s="40">
        <v>59544</v>
      </c>
      <c r="U4" s="40">
        <v>59580</v>
      </c>
      <c r="V4" s="40">
        <v>59546</v>
      </c>
      <c r="W4" s="40">
        <v>59518</v>
      </c>
      <c r="X4" s="40">
        <v>59429</v>
      </c>
      <c r="Y4" s="40">
        <v>59589</v>
      </c>
      <c r="Z4" s="40">
        <v>60034</v>
      </c>
      <c r="AA4" s="40">
        <v>60279</v>
      </c>
      <c r="AB4" s="40">
        <v>60235</v>
      </c>
      <c r="AC4" s="40">
        <v>60135</v>
      </c>
      <c r="AD4" s="122">
        <v>60133</v>
      </c>
      <c r="AE4" s="122">
        <v>60323</v>
      </c>
    </row>
    <row r="5" spans="1:31" ht="14.1" customHeight="1" x14ac:dyDescent="0.2">
      <c r="A5" s="133" t="s">
        <v>4</v>
      </c>
      <c r="B5" s="42" t="s">
        <v>12</v>
      </c>
      <c r="C5" s="42"/>
      <c r="D5" s="42"/>
      <c r="E5" s="69">
        <f>旧南河内町!E5+旧石橋町!E5+旧国分寺町!E5</f>
        <v>15130141</v>
      </c>
      <c r="F5" s="69">
        <f>旧南河内町!F5+旧石橋町!F5+旧国分寺町!F5</f>
        <v>17366325</v>
      </c>
      <c r="G5" s="69">
        <f>旧南河内町!G5+旧石橋町!G5+旧国分寺町!G5</f>
        <v>21164559</v>
      </c>
      <c r="H5" s="69">
        <f>旧南河内町!H5+旧石橋町!H5+旧国分寺町!H5</f>
        <v>20879497</v>
      </c>
      <c r="I5" s="69">
        <f>旧南河内町!I5+旧石橋町!I5+旧国分寺町!I5</f>
        <v>21618052</v>
      </c>
      <c r="J5" s="69">
        <f>旧南河内町!J5+旧石橋町!J5+旧国分寺町!J5</f>
        <v>20384067</v>
      </c>
      <c r="K5" s="69">
        <f>旧南河内町!K5+旧石橋町!K5+旧国分寺町!K5</f>
        <v>20668131</v>
      </c>
      <c r="L5" s="69">
        <f>旧南河内町!L5+旧石橋町!L5+旧国分寺町!L5</f>
        <v>20268463</v>
      </c>
      <c r="M5" s="69">
        <f>旧南河内町!M5+旧石橋町!M5+旧国分寺町!M5</f>
        <v>22069325</v>
      </c>
      <c r="N5" s="69">
        <f>旧南河内町!N5+旧石橋町!N5+旧国分寺町!N5</f>
        <v>20122808</v>
      </c>
      <c r="O5" s="69">
        <f>旧南河内町!O5+旧石橋町!O5+旧国分寺町!O5</f>
        <v>21088133</v>
      </c>
      <c r="P5" s="69">
        <f>旧南河内町!P5+旧石橋町!P5+旧国分寺町!P5</f>
        <v>19324167</v>
      </c>
      <c r="Q5" s="69">
        <f>旧南河内町!Q5+旧石橋町!Q5+旧国分寺町!Q5</f>
        <v>18660226</v>
      </c>
      <c r="R5" s="69">
        <f>旧南河内町!R5+旧石橋町!R5+旧国分寺町!R5</f>
        <v>18060223</v>
      </c>
      <c r="S5" s="45">
        <v>19691565</v>
      </c>
      <c r="T5" s="45">
        <v>20100146</v>
      </c>
      <c r="U5" s="45">
        <v>19909919</v>
      </c>
      <c r="V5" s="45">
        <v>19964637</v>
      </c>
      <c r="W5" s="45">
        <v>21473698</v>
      </c>
      <c r="X5" s="45">
        <v>22037968</v>
      </c>
      <c r="Y5" s="45">
        <v>22347379</v>
      </c>
      <c r="Z5" s="45">
        <v>22808259</v>
      </c>
      <c r="AA5" s="45">
        <v>24511314</v>
      </c>
      <c r="AB5" s="107">
        <v>23679299</v>
      </c>
      <c r="AC5" s="107">
        <v>29688030</v>
      </c>
      <c r="AD5" s="123">
        <v>26727950</v>
      </c>
      <c r="AE5" s="123">
        <v>25310260</v>
      </c>
    </row>
    <row r="6" spans="1:31" ht="14.1" customHeight="1" x14ac:dyDescent="0.2">
      <c r="A6" s="133"/>
      <c r="B6" s="42" t="s">
        <v>13</v>
      </c>
      <c r="C6" s="42"/>
      <c r="D6" s="42"/>
      <c r="E6" s="69">
        <f>旧南河内町!E6+旧石橋町!E6+旧国分寺町!E6</f>
        <v>14033703</v>
      </c>
      <c r="F6" s="69">
        <f>旧南河内町!F6+旧石橋町!F6+旧国分寺町!F6</f>
        <v>16365789</v>
      </c>
      <c r="G6" s="69">
        <f>旧南河内町!G6+旧石橋町!G6+旧国分寺町!G6</f>
        <v>20147877</v>
      </c>
      <c r="H6" s="69">
        <f>旧南河内町!H6+旧石橋町!H6+旧国分寺町!H6</f>
        <v>19792525</v>
      </c>
      <c r="I6" s="69">
        <f>旧南河内町!I6+旧石橋町!I6+旧国分寺町!I6</f>
        <v>20388704</v>
      </c>
      <c r="J6" s="69">
        <f>旧南河内町!J6+旧石橋町!J6+旧国分寺町!J6</f>
        <v>19332837</v>
      </c>
      <c r="K6" s="69">
        <f>旧南河内町!K6+旧石橋町!K6+旧国分寺町!K6</f>
        <v>19487677</v>
      </c>
      <c r="L6" s="69">
        <f>旧南河内町!L6+旧石橋町!L6+旧国分寺町!L6</f>
        <v>18999464</v>
      </c>
      <c r="M6" s="69">
        <f>旧南河内町!M6+旧石橋町!M6+旧国分寺町!M6</f>
        <v>20966622</v>
      </c>
      <c r="N6" s="69">
        <f>旧南河内町!N6+旧石橋町!N6+旧国分寺町!N6</f>
        <v>18792430</v>
      </c>
      <c r="O6" s="69">
        <f>旧南河内町!O6+旧石橋町!O6+旧国分寺町!O6</f>
        <v>19775716</v>
      </c>
      <c r="P6" s="69">
        <f>旧南河内町!P6+旧石橋町!P6+旧国分寺町!P6</f>
        <v>18333677</v>
      </c>
      <c r="Q6" s="69">
        <f>旧南河内町!Q6+旧石橋町!Q6+旧国分寺町!Q6</f>
        <v>17647919</v>
      </c>
      <c r="R6" s="69">
        <f>旧南河内町!R6+旧石橋町!R6+旧国分寺町!R6</f>
        <v>16885870</v>
      </c>
      <c r="S6" s="45">
        <v>18937896</v>
      </c>
      <c r="T6" s="45">
        <v>18715963</v>
      </c>
      <c r="U6" s="45">
        <v>18854332</v>
      </c>
      <c r="V6" s="45">
        <v>18929842</v>
      </c>
      <c r="W6" s="45">
        <v>20369178</v>
      </c>
      <c r="X6" s="45">
        <v>20838204</v>
      </c>
      <c r="Y6" s="45">
        <v>20912696</v>
      </c>
      <c r="Z6" s="45">
        <v>21502048</v>
      </c>
      <c r="AA6" s="45">
        <v>23299745</v>
      </c>
      <c r="AB6" s="107">
        <v>22288739</v>
      </c>
      <c r="AC6" s="107">
        <v>27641460</v>
      </c>
      <c r="AD6" s="123">
        <v>25351030</v>
      </c>
      <c r="AE6" s="123">
        <v>23832144</v>
      </c>
    </row>
    <row r="7" spans="1:31" ht="14.1" customHeight="1" x14ac:dyDescent="0.2">
      <c r="A7" s="133"/>
      <c r="B7" s="42" t="s">
        <v>14</v>
      </c>
      <c r="C7" s="42"/>
      <c r="D7" s="42"/>
      <c r="E7" s="70">
        <f>旧南河内町!E7+旧石橋町!E7+旧国分寺町!E7</f>
        <v>1096438</v>
      </c>
      <c r="F7" s="70">
        <f>旧南河内町!F7+旧石橋町!F7+旧国分寺町!F7</f>
        <v>1000536</v>
      </c>
      <c r="G7" s="70">
        <f>旧南河内町!G7+旧石橋町!G7+旧国分寺町!G7</f>
        <v>1016682</v>
      </c>
      <c r="H7" s="70">
        <f>旧南河内町!H7+旧石橋町!H7+旧国分寺町!H7</f>
        <v>1086972</v>
      </c>
      <c r="I7" s="70">
        <f>旧南河内町!I7+旧石橋町!I7+旧国分寺町!I7</f>
        <v>1229348</v>
      </c>
      <c r="J7" s="70">
        <f>旧南河内町!J7+旧石橋町!J7+旧国分寺町!J7</f>
        <v>1051230</v>
      </c>
      <c r="K7" s="70">
        <f>旧南河内町!K7+旧石橋町!K7+旧国分寺町!K7</f>
        <v>1180454</v>
      </c>
      <c r="L7" s="70">
        <f>旧南河内町!L7+旧石橋町!L7+旧国分寺町!L7</f>
        <v>1268999</v>
      </c>
      <c r="M7" s="70">
        <f>旧南河内町!M7+旧石橋町!M7+旧国分寺町!M7</f>
        <v>1102703</v>
      </c>
      <c r="N7" s="70">
        <f>旧南河内町!N7+旧石橋町!N7+旧国分寺町!N7</f>
        <v>1330378</v>
      </c>
      <c r="O7" s="70">
        <f>旧南河内町!O7+旧石橋町!O7+旧国分寺町!O7</f>
        <v>1312417</v>
      </c>
      <c r="P7" s="70">
        <f>旧南河内町!P7+旧石橋町!P7+旧国分寺町!P7</f>
        <v>990490</v>
      </c>
      <c r="Q7" s="70">
        <f>旧南河内町!Q7+旧石橋町!Q7+旧国分寺町!Q7</f>
        <v>1012307</v>
      </c>
      <c r="R7" s="70">
        <f>旧南河内町!R7+旧石橋町!R7+旧国分寺町!R7</f>
        <v>1174353</v>
      </c>
      <c r="S7" s="44">
        <v>753669</v>
      </c>
      <c r="T7" s="44">
        <v>1384183</v>
      </c>
      <c r="U7" s="44">
        <v>1055587</v>
      </c>
      <c r="V7" s="44">
        <v>1034795</v>
      </c>
      <c r="W7" s="44">
        <v>1104520</v>
      </c>
      <c r="X7" s="44">
        <v>1199764</v>
      </c>
      <c r="Y7" s="44">
        <v>1434683</v>
      </c>
      <c r="Z7" s="44">
        <v>1306211</v>
      </c>
      <c r="AA7" s="44">
        <v>1211569</v>
      </c>
      <c r="AB7" s="44">
        <v>1390560</v>
      </c>
      <c r="AC7" s="44">
        <v>2046570</v>
      </c>
      <c r="AD7" s="124">
        <v>1376920</v>
      </c>
      <c r="AE7" s="124">
        <v>1478116</v>
      </c>
    </row>
    <row r="8" spans="1:31" ht="14.1" customHeight="1" x14ac:dyDescent="0.2">
      <c r="A8" s="133"/>
      <c r="B8" s="42" t="s">
        <v>15</v>
      </c>
      <c r="C8" s="42"/>
      <c r="D8" s="42"/>
      <c r="E8" s="69">
        <f>旧南河内町!E8+旧石橋町!E8+旧国分寺町!E8</f>
        <v>77002</v>
      </c>
      <c r="F8" s="69">
        <f>旧南河内町!F8+旧石橋町!F8+旧国分寺町!F8</f>
        <v>55954</v>
      </c>
      <c r="G8" s="69">
        <f>旧南河内町!G8+旧石橋町!G8+旧国分寺町!G8</f>
        <v>247289</v>
      </c>
      <c r="H8" s="69">
        <f>旧南河内町!H8+旧石橋町!H8+旧国分寺町!H8</f>
        <v>321931</v>
      </c>
      <c r="I8" s="69">
        <f>旧南河内町!I8+旧石橋町!I8+旧国分寺町!I8</f>
        <v>356574</v>
      </c>
      <c r="J8" s="69">
        <f>旧南河内町!J8+旧石橋町!J8+旧国分寺町!J8</f>
        <v>283322</v>
      </c>
      <c r="K8" s="69">
        <f>旧南河内町!K8+旧石橋町!K8+旧国分寺町!K8</f>
        <v>218593</v>
      </c>
      <c r="L8" s="69">
        <f>旧南河内町!L8+旧石橋町!L8+旧国分寺町!L8</f>
        <v>741794</v>
      </c>
      <c r="M8" s="69">
        <f>旧南河内町!M8+旧石橋町!M8+旧国分寺町!M8</f>
        <v>187026</v>
      </c>
      <c r="N8" s="69">
        <f>旧南河内町!N8+旧石橋町!N8+旧国分寺町!N8</f>
        <v>445628</v>
      </c>
      <c r="O8" s="69">
        <f>旧南河内町!O8+旧石橋町!O8+旧国分寺町!O8</f>
        <v>566401</v>
      </c>
      <c r="P8" s="69">
        <f>旧南河内町!P8+旧石橋町!P8+旧国分寺町!P8</f>
        <v>262062</v>
      </c>
      <c r="Q8" s="69">
        <f>旧南河内町!Q8+旧石橋町!Q8+旧国分寺町!Q8</f>
        <v>158915</v>
      </c>
      <c r="R8" s="69">
        <f>旧南河内町!R8+旧石橋町!R8+旧国分寺町!R8</f>
        <v>499457</v>
      </c>
      <c r="S8" s="45">
        <v>251774</v>
      </c>
      <c r="T8" s="45">
        <v>316216</v>
      </c>
      <c r="U8" s="45">
        <v>109476</v>
      </c>
      <c r="V8" s="45">
        <v>167641</v>
      </c>
      <c r="W8" s="45">
        <v>219989</v>
      </c>
      <c r="X8" s="45">
        <v>159058</v>
      </c>
      <c r="Y8" s="45">
        <v>177190</v>
      </c>
      <c r="Z8" s="45">
        <v>200540</v>
      </c>
      <c r="AA8" s="45">
        <v>153599</v>
      </c>
      <c r="AB8" s="107">
        <v>141527</v>
      </c>
      <c r="AC8" s="107">
        <v>394311</v>
      </c>
      <c r="AD8" s="123">
        <v>202624</v>
      </c>
      <c r="AE8" s="123">
        <v>244806</v>
      </c>
    </row>
    <row r="9" spans="1:31" ht="14.1" customHeight="1" x14ac:dyDescent="0.2">
      <c r="A9" s="133"/>
      <c r="B9" s="42" t="s">
        <v>16</v>
      </c>
      <c r="C9" s="42"/>
      <c r="D9" s="42"/>
      <c r="E9" s="70">
        <f>旧南河内町!E9+旧石橋町!E9+旧国分寺町!E9</f>
        <v>1019436</v>
      </c>
      <c r="F9" s="70">
        <f>旧南河内町!F9+旧石橋町!F9+旧国分寺町!F9</f>
        <v>944582</v>
      </c>
      <c r="G9" s="70">
        <f>旧南河内町!G9+旧石橋町!G9+旧国分寺町!G9</f>
        <v>769393</v>
      </c>
      <c r="H9" s="70">
        <f>旧南河内町!H9+旧石橋町!H9+旧国分寺町!H9</f>
        <v>765041</v>
      </c>
      <c r="I9" s="70">
        <f>旧南河内町!I9+旧石橋町!I9+旧国分寺町!I9</f>
        <v>872774</v>
      </c>
      <c r="J9" s="70">
        <f>旧南河内町!J9+旧石橋町!J9+旧国分寺町!J9</f>
        <v>767908</v>
      </c>
      <c r="K9" s="70">
        <f>旧南河内町!K9+旧石橋町!K9+旧国分寺町!K9</f>
        <v>961861</v>
      </c>
      <c r="L9" s="70">
        <f>旧南河内町!L9+旧石橋町!L9+旧国分寺町!L9</f>
        <v>527205</v>
      </c>
      <c r="M9" s="70">
        <f>旧南河内町!M9+旧石橋町!M9+旧国分寺町!M9</f>
        <v>915677</v>
      </c>
      <c r="N9" s="70">
        <f>旧南河内町!N9+旧石橋町!N9+旧国分寺町!N9</f>
        <v>884750</v>
      </c>
      <c r="O9" s="70">
        <f>旧南河内町!O9+旧石橋町!O9+旧国分寺町!O9</f>
        <v>746016</v>
      </c>
      <c r="P9" s="70">
        <f>旧南河内町!P9+旧石橋町!P9+旧国分寺町!P9</f>
        <v>728428</v>
      </c>
      <c r="Q9" s="70">
        <f>旧南河内町!Q9+旧石橋町!Q9+旧国分寺町!Q9</f>
        <v>853392</v>
      </c>
      <c r="R9" s="70">
        <f>旧南河内町!R9+旧石橋町!R9+旧国分寺町!R9</f>
        <v>674896</v>
      </c>
      <c r="S9" s="44">
        <v>501895</v>
      </c>
      <c r="T9" s="44">
        <v>1067967</v>
      </c>
      <c r="U9" s="44">
        <v>946111</v>
      </c>
      <c r="V9" s="44">
        <v>867154</v>
      </c>
      <c r="W9" s="44">
        <v>884531</v>
      </c>
      <c r="X9" s="44">
        <v>1040706</v>
      </c>
      <c r="Y9" s="44">
        <v>1257493</v>
      </c>
      <c r="Z9" s="44">
        <v>1105671</v>
      </c>
      <c r="AA9" s="44">
        <v>1057970</v>
      </c>
      <c r="AB9" s="44">
        <v>1249033</v>
      </c>
      <c r="AC9" s="44">
        <v>1652259</v>
      </c>
      <c r="AD9" s="124">
        <v>1174296</v>
      </c>
      <c r="AE9" s="124">
        <v>1233310</v>
      </c>
    </row>
    <row r="10" spans="1:31" ht="14.1" customHeight="1" x14ac:dyDescent="0.2">
      <c r="A10" s="133"/>
      <c r="B10" s="42" t="s">
        <v>17</v>
      </c>
      <c r="C10" s="42"/>
      <c r="D10" s="42"/>
      <c r="E10" s="69">
        <f>旧南河内町!E10+旧石橋町!E10+旧国分寺町!E10</f>
        <v>285332</v>
      </c>
      <c r="F10" s="69">
        <f>旧南河内町!F10+旧石橋町!F10+旧国分寺町!F10</f>
        <v>-74854</v>
      </c>
      <c r="G10" s="69">
        <f>旧南河内町!G10+旧石橋町!G10+旧国分寺町!G10</f>
        <v>-175189</v>
      </c>
      <c r="H10" s="69">
        <f>旧南河内町!H10+旧石橋町!H10+旧国分寺町!H10</f>
        <v>-4342</v>
      </c>
      <c r="I10" s="69">
        <f>旧南河内町!I10+旧石橋町!I10+旧国分寺町!I10</f>
        <v>107681</v>
      </c>
      <c r="J10" s="69">
        <f>旧南河内町!J10+旧石橋町!J10+旧国分寺町!J10</f>
        <v>-104866</v>
      </c>
      <c r="K10" s="69">
        <f>旧南河内町!K10+旧石橋町!K10+旧国分寺町!K10</f>
        <v>193953</v>
      </c>
      <c r="L10" s="69">
        <f>旧南河内町!L10+旧石橋町!L10+旧国分寺町!L10</f>
        <v>-434656</v>
      </c>
      <c r="M10" s="69">
        <f>旧南河内町!M10+旧石橋町!M10+旧国分寺町!M10</f>
        <v>388469</v>
      </c>
      <c r="N10" s="69">
        <f>旧南河内町!N10+旧石橋町!N10+旧国分寺町!N10</f>
        <v>-30924</v>
      </c>
      <c r="O10" s="69">
        <f>旧南河内町!O10+旧石橋町!O10+旧国分寺町!O10</f>
        <v>-138634</v>
      </c>
      <c r="P10" s="69">
        <f>旧南河内町!P10+旧石橋町!P10+旧国分寺町!P10</f>
        <v>-17688</v>
      </c>
      <c r="Q10" s="69">
        <f>旧南河内町!Q10+旧石橋町!Q10+旧国分寺町!Q10</f>
        <v>124964</v>
      </c>
      <c r="R10" s="69">
        <f>旧南河内町!R10+旧石橋町!R10+旧国分寺町!R10</f>
        <v>-178496</v>
      </c>
      <c r="S10" s="45">
        <v>501895</v>
      </c>
      <c r="T10" s="45">
        <v>566072</v>
      </c>
      <c r="U10" s="45">
        <v>-121856</v>
      </c>
      <c r="V10" s="45">
        <v>-78957</v>
      </c>
      <c r="W10" s="45">
        <v>17377</v>
      </c>
      <c r="X10" s="45">
        <v>156175</v>
      </c>
      <c r="Y10" s="45">
        <v>216787</v>
      </c>
      <c r="Z10" s="45">
        <v>-151822</v>
      </c>
      <c r="AA10" s="45">
        <v>-47701</v>
      </c>
      <c r="AB10" s="107">
        <v>191063</v>
      </c>
      <c r="AC10" s="107">
        <v>403226</v>
      </c>
      <c r="AD10" s="123">
        <v>-477963</v>
      </c>
      <c r="AE10" s="123">
        <v>59014</v>
      </c>
    </row>
    <row r="11" spans="1:31" ht="14.1" customHeight="1" x14ac:dyDescent="0.2">
      <c r="A11" s="133"/>
      <c r="B11" s="42" t="s">
        <v>18</v>
      </c>
      <c r="C11" s="42"/>
      <c r="D11" s="42"/>
      <c r="E11" s="69">
        <f>旧南河内町!E11+旧石橋町!E11+旧国分寺町!E11</f>
        <v>160114</v>
      </c>
      <c r="F11" s="69">
        <f>旧南河内町!F11+旧石橋町!F11+旧国分寺町!F11</f>
        <v>294059</v>
      </c>
      <c r="G11" s="69">
        <f>旧南河内町!G11+旧石橋町!G11+旧国分寺町!G11</f>
        <v>318977</v>
      </c>
      <c r="H11" s="69">
        <f>旧南河内町!H11+旧石橋町!H11+旧国分寺町!H11</f>
        <v>394896</v>
      </c>
      <c r="I11" s="69">
        <f>旧南河内町!I11+旧石橋町!I11+旧国分寺町!I11</f>
        <v>455154</v>
      </c>
      <c r="J11" s="69">
        <f>旧南河内町!J11+旧石橋町!J11+旧国分寺町!J11</f>
        <v>795642</v>
      </c>
      <c r="K11" s="69">
        <f>旧南河内町!K11+旧石橋町!K11+旧国分寺町!K11</f>
        <v>460232</v>
      </c>
      <c r="L11" s="69">
        <f>旧南河内町!L11+旧石橋町!L11+旧国分寺町!L11</f>
        <v>371262</v>
      </c>
      <c r="M11" s="69">
        <f>旧南河内町!M11+旧石橋町!M11+旧国分寺町!M11</f>
        <v>294557</v>
      </c>
      <c r="N11" s="69">
        <f>旧南河内町!N11+旧石橋町!N11+旧国分寺町!N11</f>
        <v>491558</v>
      </c>
      <c r="O11" s="69">
        <f>旧南河内町!O11+旧石橋町!O11+旧国分寺町!O11</f>
        <v>384249</v>
      </c>
      <c r="P11" s="69">
        <f>旧南河内町!P11+旧石橋町!P11+旧国分寺町!P11</f>
        <v>462225</v>
      </c>
      <c r="Q11" s="69">
        <f>旧南河内町!Q11+旧石橋町!Q11+旧国分寺町!Q11</f>
        <v>855258</v>
      </c>
      <c r="R11" s="69">
        <f>旧南河内町!R11+旧石橋町!R11+旧国分寺町!R11</f>
        <v>359302</v>
      </c>
      <c r="S11" s="45">
        <v>805064</v>
      </c>
      <c r="T11" s="45">
        <v>275998</v>
      </c>
      <c r="U11" s="45">
        <v>7075</v>
      </c>
      <c r="V11" s="45">
        <v>8546</v>
      </c>
      <c r="W11" s="45">
        <v>31553</v>
      </c>
      <c r="X11" s="45">
        <v>4263</v>
      </c>
      <c r="Y11" s="45">
        <v>264894</v>
      </c>
      <c r="Z11" s="45">
        <v>301843</v>
      </c>
      <c r="AA11" s="45">
        <v>684622</v>
      </c>
      <c r="AB11" s="107">
        <v>1517</v>
      </c>
      <c r="AC11" s="107">
        <v>2474</v>
      </c>
      <c r="AD11" s="123">
        <v>200871</v>
      </c>
      <c r="AE11" s="123">
        <v>812</v>
      </c>
    </row>
    <row r="12" spans="1:31" ht="14.1" customHeight="1" x14ac:dyDescent="0.2">
      <c r="A12" s="133"/>
      <c r="B12" s="42" t="s">
        <v>19</v>
      </c>
      <c r="C12" s="42"/>
      <c r="D12" s="42"/>
      <c r="E12" s="69">
        <f>旧南河内町!E12+旧石橋町!E12+旧国分寺町!E12</f>
        <v>0</v>
      </c>
      <c r="F12" s="69">
        <f>旧南河内町!F12+旧石橋町!F12+旧国分寺町!F12</f>
        <v>0</v>
      </c>
      <c r="G12" s="69">
        <f>旧南河内町!G12+旧石橋町!G12+旧国分寺町!G12</f>
        <v>0</v>
      </c>
      <c r="H12" s="69">
        <f>旧南河内町!H12+旧石橋町!H12+旧国分寺町!H12</f>
        <v>0</v>
      </c>
      <c r="I12" s="69">
        <f>旧南河内町!I12+旧石橋町!I12+旧国分寺町!I12</f>
        <v>0</v>
      </c>
      <c r="J12" s="69">
        <f>旧南河内町!J12+旧石橋町!J12+旧国分寺町!J12</f>
        <v>0</v>
      </c>
      <c r="K12" s="69">
        <f>旧南河内町!K12+旧石橋町!K12+旧国分寺町!K12</f>
        <v>0</v>
      </c>
      <c r="L12" s="69">
        <f>旧南河内町!L12+旧石橋町!L12+旧国分寺町!L12</f>
        <v>0</v>
      </c>
      <c r="M12" s="69">
        <f>旧南河内町!M12+旧石橋町!M12+旧国分寺町!M12</f>
        <v>51865</v>
      </c>
      <c r="N12" s="69">
        <f>旧南河内町!N12+旧石橋町!N12+旧国分寺町!N12</f>
        <v>0</v>
      </c>
      <c r="O12" s="69">
        <f>旧南河内町!O12+旧石橋町!O12+旧国分寺町!O12</f>
        <v>195432</v>
      </c>
      <c r="P12" s="69">
        <f>旧南河内町!P12+旧石橋町!P12+旧国分寺町!P12</f>
        <v>137191</v>
      </c>
      <c r="Q12" s="69">
        <f>旧南河内町!Q12+旧石橋町!Q12+旧国分寺町!Q12</f>
        <v>0</v>
      </c>
      <c r="R12" s="69">
        <f>旧南河内町!R12+旧石橋町!R12+旧国分寺町!R12</f>
        <v>1</v>
      </c>
      <c r="S12" s="45">
        <v>0</v>
      </c>
      <c r="T12" s="45">
        <v>0</v>
      </c>
      <c r="U12" s="45">
        <v>13412</v>
      </c>
      <c r="V12" s="45">
        <v>79120</v>
      </c>
      <c r="W12" s="45">
        <v>148973</v>
      </c>
      <c r="X12" s="45"/>
      <c r="Y12" s="45"/>
      <c r="Z12" s="45">
        <v>120699</v>
      </c>
      <c r="AA12" s="45">
        <v>395000</v>
      </c>
      <c r="AB12" s="107">
        <v>443422</v>
      </c>
      <c r="AC12" s="107">
        <v>379997</v>
      </c>
      <c r="AD12" s="123">
        <v>854338</v>
      </c>
      <c r="AE12" s="123">
        <v>192480</v>
      </c>
    </row>
    <row r="13" spans="1:31" ht="14.1" customHeight="1" x14ac:dyDescent="0.2">
      <c r="A13" s="133"/>
      <c r="B13" s="42" t="s">
        <v>20</v>
      </c>
      <c r="C13" s="42"/>
      <c r="D13" s="42"/>
      <c r="E13" s="69">
        <f>旧南河内町!E13+旧石橋町!E13+旧国分寺町!E13</f>
        <v>412335</v>
      </c>
      <c r="F13" s="69">
        <f>旧南河内町!F13+旧石橋町!F13+旧国分寺町!F13</f>
        <v>540147</v>
      </c>
      <c r="G13" s="69">
        <f>旧南河内町!G13+旧石橋町!G13+旧国分寺町!G13</f>
        <v>617029</v>
      </c>
      <c r="H13" s="69">
        <f>旧南河内町!H13+旧石橋町!H13+旧国分寺町!H13</f>
        <v>527002</v>
      </c>
      <c r="I13" s="69">
        <f>旧南河内町!I13+旧石橋町!I13+旧国分寺町!I13</f>
        <v>452867</v>
      </c>
      <c r="J13" s="69">
        <f>旧南河内町!J13+旧石橋町!J13+旧国分寺町!J13</f>
        <v>522319</v>
      </c>
      <c r="K13" s="69">
        <f>旧南河内町!K13+旧石橋町!K13+旧国分寺町!K13</f>
        <v>687696</v>
      </c>
      <c r="L13" s="69">
        <f>旧南河内町!L13+旧石橋町!L13+旧国分寺町!L13</f>
        <v>818646</v>
      </c>
      <c r="M13" s="69">
        <f>旧南河内町!M13+旧石橋町!M13+旧国分寺町!M13</f>
        <v>521108</v>
      </c>
      <c r="N13" s="69">
        <f>旧南河内町!N13+旧石橋町!N13+旧国分寺町!N13</f>
        <v>487847</v>
      </c>
      <c r="O13" s="69">
        <f>旧南河内町!O13+旧石橋町!O13+旧国分寺町!O13</f>
        <v>506032</v>
      </c>
      <c r="P13" s="69">
        <f>旧南河内町!P13+旧石橋町!P13+旧国分寺町!P13</f>
        <v>392855</v>
      </c>
      <c r="Q13" s="69">
        <f>旧南河内町!Q13+旧石橋町!Q13+旧国分寺町!Q13</f>
        <v>530500</v>
      </c>
      <c r="R13" s="69">
        <f>旧南河内町!R13+旧石橋町!R13+旧国分寺町!R13</f>
        <v>1084034</v>
      </c>
      <c r="S13" s="45">
        <v>1441508</v>
      </c>
      <c r="T13" s="45">
        <v>390000</v>
      </c>
      <c r="U13" s="45">
        <v>0</v>
      </c>
      <c r="V13" s="45">
        <v>21655</v>
      </c>
      <c r="W13" s="45">
        <v>0</v>
      </c>
      <c r="X13" s="45"/>
      <c r="Y13" s="45"/>
      <c r="Z13" s="45"/>
      <c r="AA13" s="45">
        <v>477400</v>
      </c>
      <c r="AB13" s="107">
        <v>21464</v>
      </c>
      <c r="AC13" s="107">
        <v>635000</v>
      </c>
      <c r="AD13" s="123">
        <v>80000</v>
      </c>
      <c r="AE13" s="123">
        <v>0</v>
      </c>
    </row>
    <row r="14" spans="1:31" ht="14.1" customHeight="1" x14ac:dyDescent="0.2">
      <c r="A14" s="133"/>
      <c r="B14" s="42" t="s">
        <v>21</v>
      </c>
      <c r="C14" s="42"/>
      <c r="D14" s="42"/>
      <c r="E14" s="70">
        <f>旧南河内町!E14+旧石橋町!E14+旧国分寺町!E14</f>
        <v>33111</v>
      </c>
      <c r="F14" s="70">
        <f>旧南河内町!F14+旧石橋町!F14+旧国分寺町!F14</f>
        <v>-320942</v>
      </c>
      <c r="G14" s="70">
        <f>旧南河内町!G14+旧石橋町!G14+旧国分寺町!G14</f>
        <v>-473241</v>
      </c>
      <c r="H14" s="70">
        <f>旧南河内町!H14+旧石橋町!H14+旧国分寺町!H14</f>
        <v>-136448</v>
      </c>
      <c r="I14" s="70">
        <f>旧南河内町!I14+旧石橋町!I14+旧国分寺町!I14</f>
        <v>109968</v>
      </c>
      <c r="J14" s="70">
        <f>旧南河内町!J14+旧石橋町!J14+旧国分寺町!J14</f>
        <v>168457</v>
      </c>
      <c r="K14" s="70">
        <f>旧南河内町!K14+旧石橋町!K14+旧国分寺町!K14</f>
        <v>-33511</v>
      </c>
      <c r="L14" s="70">
        <f>旧南河内町!L14+旧石橋町!L14+旧国分寺町!L14</f>
        <v>-882040</v>
      </c>
      <c r="M14" s="70">
        <f>旧南河内町!M14+旧石橋町!M14+旧国分寺町!M14</f>
        <v>213783</v>
      </c>
      <c r="N14" s="70">
        <f>旧南河内町!N14+旧石橋町!N14+旧国分寺町!N14</f>
        <v>-27213</v>
      </c>
      <c r="O14" s="70">
        <f>旧南河内町!O14+旧石橋町!O14+旧国分寺町!O14</f>
        <v>-64985</v>
      </c>
      <c r="P14" s="70">
        <f>旧南河内町!P14+旧石橋町!P14+旧国分寺町!P14</f>
        <v>188873</v>
      </c>
      <c r="Q14" s="70">
        <f>旧南河内町!Q14+旧石橋町!Q14+旧国分寺町!Q14</f>
        <v>449722</v>
      </c>
      <c r="R14" s="70">
        <f>旧南河内町!R14+旧石橋町!R14+旧国分寺町!R14</f>
        <v>-903227</v>
      </c>
      <c r="S14" s="44">
        <v>-134549</v>
      </c>
      <c r="T14" s="44">
        <v>452070</v>
      </c>
      <c r="U14" s="44">
        <v>-101369</v>
      </c>
      <c r="V14" s="44">
        <v>-12946</v>
      </c>
      <c r="W14" s="44">
        <v>197903</v>
      </c>
      <c r="X14" s="44">
        <v>160438</v>
      </c>
      <c r="Y14" s="44">
        <v>481681</v>
      </c>
      <c r="Z14" s="44">
        <v>270720</v>
      </c>
      <c r="AA14" s="44">
        <v>554521</v>
      </c>
      <c r="AB14" s="44">
        <v>614538</v>
      </c>
      <c r="AC14" s="44">
        <v>150697</v>
      </c>
      <c r="AD14" s="124">
        <v>497246</v>
      </c>
      <c r="AE14" s="124">
        <v>252306</v>
      </c>
    </row>
    <row r="15" spans="1:31" ht="14.1" customHeight="1" x14ac:dyDescent="0.2">
      <c r="A15" s="133"/>
      <c r="B15" s="3" t="s">
        <v>22</v>
      </c>
      <c r="C15" s="3"/>
      <c r="D15" s="3"/>
      <c r="E15" s="71">
        <f>+E9/E19*100</f>
        <v>11.597410025978919</v>
      </c>
      <c r="F15" s="71">
        <f t="shared" ref="F15:R15" si="0">+F9/F19*100</f>
        <v>9.2732622094797801</v>
      </c>
      <c r="G15" s="71">
        <f t="shared" si="0"/>
        <v>7.5271693271418361</v>
      </c>
      <c r="H15" s="71">
        <f t="shared" si="0"/>
        <v>7.3266721969702342</v>
      </c>
      <c r="I15" s="71">
        <f t="shared" si="0"/>
        <v>7.8157547492109458</v>
      </c>
      <c r="J15" s="71">
        <f t="shared" si="0"/>
        <v>6.4675429833616835</v>
      </c>
      <c r="K15" s="71">
        <f t="shared" si="0"/>
        <v>7.9655860143846802</v>
      </c>
      <c r="L15" s="71">
        <f t="shared" si="0"/>
        <v>4.1787465670519577</v>
      </c>
      <c r="M15" s="71">
        <f t="shared" si="0"/>
        <v>7.2051856607459701</v>
      </c>
      <c r="N15" s="71">
        <f t="shared" si="0"/>
        <v>6.8734323563361359</v>
      </c>
      <c r="O15" s="71">
        <f t="shared" si="0"/>
        <v>5.9171754389819444</v>
      </c>
      <c r="P15" s="71">
        <f t="shared" si="0"/>
        <v>6.02438674613082</v>
      </c>
      <c r="Q15" s="71">
        <f t="shared" si="0"/>
        <v>7.5623474157602084</v>
      </c>
      <c r="R15" s="71">
        <f t="shared" si="0"/>
        <v>6.0132347189070092</v>
      </c>
      <c r="S15" s="46">
        <f t="shared" ref="S15:Y15" si="1">+S9/S19*100</f>
        <v>4.4324922671271301</v>
      </c>
      <c r="T15" s="46">
        <f t="shared" si="1"/>
        <v>9.027397985137469</v>
      </c>
      <c r="U15" s="46">
        <f t="shared" si="1"/>
        <v>7.787637119590574</v>
      </c>
      <c r="V15" s="46">
        <f t="shared" si="1"/>
        <v>6.7764681537552161</v>
      </c>
      <c r="W15" s="46">
        <f t="shared" si="1"/>
        <v>6.7724826484662604</v>
      </c>
      <c r="X15" s="46">
        <f t="shared" si="1"/>
        <v>7.6554675479782537</v>
      </c>
      <c r="Y15" s="46">
        <f t="shared" si="1"/>
        <v>9.214762314599966</v>
      </c>
      <c r="Z15" s="46">
        <f>+Z9/Z19*100</f>
        <v>8.0089335597459872</v>
      </c>
      <c r="AA15" s="46">
        <f>+AA9/AA19*100</f>
        <v>7.5655998296333067</v>
      </c>
      <c r="AB15" s="46">
        <f t="shared" ref="AB15:AC15" si="2">+AB9/AB19*100</f>
        <v>8.8206819682976541</v>
      </c>
      <c r="AC15" s="46">
        <f t="shared" si="2"/>
        <v>11.534236758108635</v>
      </c>
      <c r="AD15" s="125">
        <f t="shared" ref="AD15:AE15" si="3">+AD9/AD19*100</f>
        <v>8.1886838739559007</v>
      </c>
      <c r="AE15" s="125">
        <f t="shared" ref="AE15" si="4">+AE9/AE19*100</f>
        <v>8.5208685315193584</v>
      </c>
    </row>
    <row r="16" spans="1:31" ht="14.1" customHeight="1" x14ac:dyDescent="0.2">
      <c r="A16" s="131" t="s">
        <v>23</v>
      </c>
      <c r="B16" s="131"/>
      <c r="C16" s="4"/>
      <c r="D16" s="4"/>
      <c r="E16" s="72">
        <f>旧南河内町!E16+旧石橋町!E16+旧国分寺町!E16</f>
        <v>4253807</v>
      </c>
      <c r="F16" s="72">
        <f>旧南河内町!F16+旧石橋町!F16+旧国分寺町!F16</f>
        <v>4828560</v>
      </c>
      <c r="G16" s="72">
        <f>旧南河内町!G16+旧石橋町!G16+旧国分寺町!G16</f>
        <v>5254598</v>
      </c>
      <c r="H16" s="72">
        <f>旧南河内町!H16+旧石橋町!H16+旧国分寺町!H16</f>
        <v>5512615</v>
      </c>
      <c r="I16" s="72">
        <f>旧南河内町!I16+旧石橋町!I16+旧国分寺町!I16</f>
        <v>6121597</v>
      </c>
      <c r="J16" s="72">
        <f>旧南河内町!J16+旧石橋町!J16+旧国分寺町!J16</f>
        <v>6456215</v>
      </c>
      <c r="K16" s="72">
        <f>旧南河内町!K16+旧石橋町!K16+旧国分寺町!K16</f>
        <v>6569800</v>
      </c>
      <c r="L16" s="72">
        <f>旧南河内町!L16+旧石橋町!L16+旧国分寺町!L16</f>
        <v>6909031</v>
      </c>
      <c r="M16" s="72">
        <f>旧南河内町!M16+旧石橋町!M16+旧国分寺町!M16</f>
        <v>6651105</v>
      </c>
      <c r="N16" s="72">
        <f>旧南河内町!N16+旧石橋町!N16+旧国分寺町!N16</f>
        <v>6842296</v>
      </c>
      <c r="O16" s="72">
        <f>旧南河内町!O16+旧石橋町!O16+旧国分寺町!O16</f>
        <v>7027068</v>
      </c>
      <c r="P16" s="72">
        <f>旧南河内町!P16+旧石橋町!P16+旧国分寺町!P16</f>
        <v>6880044</v>
      </c>
      <c r="Q16" s="72">
        <f>旧南河内町!Q16+旧石橋町!Q16+旧国分寺町!Q16</f>
        <v>6792583</v>
      </c>
      <c r="R16" s="72">
        <f>旧南河内町!R16+旧石橋町!R16+旧国分寺町!R16</f>
        <v>7193133</v>
      </c>
      <c r="S16" s="47">
        <v>7269347</v>
      </c>
      <c r="T16" s="47">
        <v>7485783</v>
      </c>
      <c r="U16" s="47">
        <v>7542866</v>
      </c>
      <c r="V16" s="47">
        <v>7572660</v>
      </c>
      <c r="W16" s="47">
        <v>7483454</v>
      </c>
      <c r="X16" s="47">
        <v>7100686</v>
      </c>
      <c r="Y16" s="47">
        <v>7230700</v>
      </c>
      <c r="Z16" s="47">
        <v>7167153</v>
      </c>
      <c r="AA16" s="47">
        <v>7366932</v>
      </c>
      <c r="AB16" s="47">
        <v>7561763</v>
      </c>
      <c r="AC16" s="47">
        <v>7694476</v>
      </c>
      <c r="AD16" s="126">
        <v>8011656</v>
      </c>
      <c r="AE16" s="126">
        <v>8049337</v>
      </c>
    </row>
    <row r="17" spans="1:31" ht="14.1" customHeight="1" x14ac:dyDescent="0.2">
      <c r="A17" s="131" t="s">
        <v>24</v>
      </c>
      <c r="B17" s="131"/>
      <c r="C17" s="4"/>
      <c r="D17" s="4"/>
      <c r="E17" s="72">
        <f>旧南河内町!E17+旧石橋町!E17+旧国分寺町!E17</f>
        <v>7458038</v>
      </c>
      <c r="F17" s="72">
        <f>旧南河内町!F17+旧石橋町!F17+旧国分寺町!F17</f>
        <v>8666561</v>
      </c>
      <c r="G17" s="72">
        <f>旧南河内町!G17+旧石橋町!G17+旧国分寺町!G17</f>
        <v>8560636</v>
      </c>
      <c r="H17" s="72">
        <f>旧南河内町!H17+旧石橋町!H17+旧国分寺町!H17</f>
        <v>8710011</v>
      </c>
      <c r="I17" s="72">
        <f>旧南河内町!I17+旧石橋町!I17+旧国分寺町!I17</f>
        <v>9224018</v>
      </c>
      <c r="J17" s="72">
        <f>旧南河内町!J17+旧石橋町!J17+旧国分寺町!J17</f>
        <v>9825866</v>
      </c>
      <c r="K17" s="72">
        <f>旧南河内町!K17+旧石橋町!K17+旧国分寺町!K17</f>
        <v>9995152</v>
      </c>
      <c r="L17" s="72">
        <f>旧南河内町!L17+旧石橋町!L17+旧国分寺町!L17</f>
        <v>10422921</v>
      </c>
      <c r="M17" s="72">
        <f>旧南河内町!M17+旧石橋町!M17+旧国分寺町!M17</f>
        <v>10568380</v>
      </c>
      <c r="N17" s="72">
        <f>旧南河内町!N17+旧石橋町!N17+旧国分寺町!N17</f>
        <v>10728360</v>
      </c>
      <c r="O17" s="72">
        <f>旧南河内町!O17+旧石橋町!O17+旧国分寺町!O17</f>
        <v>10405623</v>
      </c>
      <c r="P17" s="72">
        <f>旧南河内町!P17+旧石橋町!P17+旧国分寺町!P17</f>
        <v>9897690</v>
      </c>
      <c r="Q17" s="72">
        <f>旧南河内町!Q17+旧石橋町!Q17+旧国分寺町!Q17</f>
        <v>9119679</v>
      </c>
      <c r="R17" s="72">
        <f>旧南河内町!R17+旧石橋町!R17+旧国分寺町!R17</f>
        <v>8927525</v>
      </c>
      <c r="S17" s="47">
        <v>9071640</v>
      </c>
      <c r="T17" s="47">
        <v>8585767</v>
      </c>
      <c r="U17" s="47">
        <v>8744216</v>
      </c>
      <c r="V17" s="47">
        <v>8849045</v>
      </c>
      <c r="W17" s="47">
        <v>8848513</v>
      </c>
      <c r="X17" s="47">
        <v>8859730</v>
      </c>
      <c r="Y17" s="47">
        <v>8992175</v>
      </c>
      <c r="Z17" s="47">
        <v>9025129</v>
      </c>
      <c r="AA17" s="47">
        <v>9116210</v>
      </c>
      <c r="AB17" s="47">
        <v>9430950</v>
      </c>
      <c r="AC17" s="47">
        <v>9938117</v>
      </c>
      <c r="AD17" s="126">
        <v>10396563</v>
      </c>
      <c r="AE17" s="126">
        <v>10624923</v>
      </c>
    </row>
    <row r="18" spans="1:31" ht="14.1" customHeight="1" x14ac:dyDescent="0.2">
      <c r="A18" s="131" t="s">
        <v>25</v>
      </c>
      <c r="B18" s="131"/>
      <c r="C18" s="4"/>
      <c r="D18" s="4"/>
      <c r="E18" s="72">
        <f>旧南河内町!E18+旧石橋町!E18+旧国分寺町!E18</f>
        <v>5602487</v>
      </c>
      <c r="F18" s="72">
        <f>旧南河内町!F18+旧石橋町!F18+旧国分寺町!F18</f>
        <v>6366311</v>
      </c>
      <c r="G18" s="72">
        <f>旧南河内町!G18+旧石橋町!G18+旧国分寺町!G18</f>
        <v>6930572</v>
      </c>
      <c r="H18" s="72">
        <f>旧南河内町!H18+旧石橋町!H18+旧国分寺町!H18</f>
        <v>7259877</v>
      </c>
      <c r="I18" s="72">
        <f>旧南河内町!I18+旧石橋町!I18+旧国分寺町!I18</f>
        <v>8074752</v>
      </c>
      <c r="J18" s="72">
        <f>旧南河内町!J18+旧石橋町!J18+旧国分寺町!J18</f>
        <v>8516721</v>
      </c>
      <c r="K18" s="72">
        <f>旧南河内町!K18+旧石橋町!K18+旧国分寺町!K18</f>
        <v>8661318</v>
      </c>
      <c r="L18" s="72">
        <f>旧南河内町!L18+旧石橋町!L18+旧国分寺町!L18</f>
        <v>9113727</v>
      </c>
      <c r="M18" s="72">
        <f>旧南河内町!M18+旧石橋町!M18+旧国分寺町!M18</f>
        <v>8768834</v>
      </c>
      <c r="N18" s="72">
        <f>旧南河内町!N18+旧石橋町!N18+旧国分寺町!N18</f>
        <v>8931019</v>
      </c>
      <c r="O18" s="72">
        <f>旧南河内町!O18+旧石橋町!O18+旧国分寺町!O18</f>
        <v>9270814</v>
      </c>
      <c r="P18" s="72">
        <f>旧南河内町!P18+旧石橋町!P18+旧国分寺町!P18</f>
        <v>9075302</v>
      </c>
      <c r="Q18" s="72">
        <f>旧南河内町!Q18+旧石橋町!Q18+旧国分寺町!Q18</f>
        <v>8952322</v>
      </c>
      <c r="R18" s="72">
        <f>旧南河内町!R18+旧石橋町!R18+旧国分寺町!R18</f>
        <v>9481819</v>
      </c>
      <c r="S18" s="47">
        <v>9515478</v>
      </c>
      <c r="T18" s="47">
        <v>9740425</v>
      </c>
      <c r="U18" s="47">
        <v>9842119</v>
      </c>
      <c r="V18" s="47">
        <v>9849201</v>
      </c>
      <c r="W18" s="47">
        <v>9737833</v>
      </c>
      <c r="X18" s="47">
        <v>9211749</v>
      </c>
      <c r="Y18" s="47">
        <v>9356193</v>
      </c>
      <c r="Z18" s="47">
        <v>9342139</v>
      </c>
      <c r="AA18" s="47">
        <v>9619716</v>
      </c>
      <c r="AB18" s="47">
        <v>9862406</v>
      </c>
      <c r="AC18" s="47">
        <v>9916839</v>
      </c>
      <c r="AD18" s="126">
        <v>10343533</v>
      </c>
      <c r="AE18" s="126">
        <v>10389213</v>
      </c>
    </row>
    <row r="19" spans="1:31" ht="14.1" customHeight="1" x14ac:dyDescent="0.2">
      <c r="A19" s="131" t="s">
        <v>26</v>
      </c>
      <c r="B19" s="131"/>
      <c r="C19" s="4"/>
      <c r="D19" s="4"/>
      <c r="E19" s="72">
        <f>旧南河内町!E19+旧石橋町!E19+旧国分寺町!E19</f>
        <v>8790204</v>
      </c>
      <c r="F19" s="72">
        <f>旧南河内町!F19+旧石橋町!F19+旧国分寺町!F19</f>
        <v>10186081</v>
      </c>
      <c r="G19" s="72">
        <f>旧南河内町!G19+旧石橋町!G19+旧国分寺町!G19</f>
        <v>10221545</v>
      </c>
      <c r="H19" s="72">
        <f>旧南河内町!H19+旧石橋町!H19+旧国分寺町!H19</f>
        <v>10441862</v>
      </c>
      <c r="I19" s="72">
        <f>旧南河内町!I19+旧石橋町!I19+旧国分寺町!I19</f>
        <v>11166855</v>
      </c>
      <c r="J19" s="72">
        <f>旧南河内町!J19+旧石橋町!J19+旧国分寺町!J19</f>
        <v>11873257</v>
      </c>
      <c r="K19" s="72">
        <f>旧南河内町!K19+旧石橋町!K19+旧国分寺町!K19</f>
        <v>12075207</v>
      </c>
      <c r="L19" s="72">
        <f>旧南河内町!L19+旧石橋町!L19+旧国分寺町!L19</f>
        <v>12616343</v>
      </c>
      <c r="M19" s="72">
        <f>旧南河内町!M19+旧石橋町!M19+旧国分寺町!M19</f>
        <v>12708583</v>
      </c>
      <c r="N19" s="72">
        <f>旧南河内町!N19+旧石橋町!N19+旧国分寺町!N19</f>
        <v>12872026</v>
      </c>
      <c r="O19" s="72">
        <f>旧南河内町!O19+旧石橋町!O19+旧国分寺町!O19</f>
        <v>12607637</v>
      </c>
      <c r="P19" s="72">
        <f>旧南河内町!P19+旧石橋町!P19+旧国分寺町!P19</f>
        <v>12091322</v>
      </c>
      <c r="Q19" s="72">
        <f>旧南河内町!Q19+旧石橋町!Q19+旧国分寺町!Q19</f>
        <v>11284750</v>
      </c>
      <c r="R19" s="72">
        <f>旧南河内町!R19+旧石橋町!R19+旧国分寺町!R19</f>
        <v>11223510</v>
      </c>
      <c r="S19" s="47">
        <v>11323088</v>
      </c>
      <c r="T19" s="47">
        <v>11830286</v>
      </c>
      <c r="U19" s="47">
        <v>12148884</v>
      </c>
      <c r="V19" s="47">
        <v>12796548</v>
      </c>
      <c r="W19" s="47">
        <v>13060661</v>
      </c>
      <c r="X19" s="47">
        <v>13594284</v>
      </c>
      <c r="Y19" s="47">
        <v>13646505</v>
      </c>
      <c r="Z19" s="47">
        <v>13805471</v>
      </c>
      <c r="AA19" s="47">
        <v>13983954</v>
      </c>
      <c r="AB19" s="47">
        <v>14160277</v>
      </c>
      <c r="AC19" s="47">
        <v>14324823</v>
      </c>
      <c r="AD19" s="126">
        <v>14340473</v>
      </c>
      <c r="AE19" s="126">
        <v>14473994</v>
      </c>
    </row>
    <row r="20" spans="1:31" ht="14.1" customHeight="1" x14ac:dyDescent="0.2">
      <c r="A20" s="131" t="s">
        <v>27</v>
      </c>
      <c r="B20" s="131"/>
      <c r="C20" s="4"/>
      <c r="D20" s="4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48">
        <v>0.78</v>
      </c>
      <c r="T20" s="48">
        <v>0.83</v>
      </c>
      <c r="U20" s="48">
        <v>0.84</v>
      </c>
      <c r="V20" s="48">
        <v>0.86</v>
      </c>
      <c r="W20" s="48">
        <v>0.86</v>
      </c>
      <c r="X20" s="48">
        <v>0.84</v>
      </c>
      <c r="Y20" s="48">
        <v>0.82</v>
      </c>
      <c r="Z20" s="48">
        <v>0.8</v>
      </c>
      <c r="AA20" s="48">
        <v>0.8</v>
      </c>
      <c r="AB20" s="48">
        <v>0.8</v>
      </c>
      <c r="AC20" s="48">
        <v>0.79</v>
      </c>
      <c r="AD20" s="127">
        <v>0.78</v>
      </c>
      <c r="AE20" s="127">
        <v>0.77</v>
      </c>
    </row>
    <row r="21" spans="1:31" ht="14.1" customHeight="1" x14ac:dyDescent="0.2">
      <c r="A21" s="131" t="s">
        <v>28</v>
      </c>
      <c r="B21" s="131"/>
      <c r="C21" s="4"/>
      <c r="D21" s="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49">
        <v>87.4</v>
      </c>
      <c r="T21" s="49">
        <v>87.8</v>
      </c>
      <c r="U21" s="49">
        <v>88.3</v>
      </c>
      <c r="V21" s="49">
        <v>85.4</v>
      </c>
      <c r="W21" s="49">
        <v>85.8</v>
      </c>
      <c r="X21" s="49">
        <v>84.1</v>
      </c>
      <c r="Y21" s="49">
        <v>83</v>
      </c>
      <c r="Z21" s="49">
        <v>84.1</v>
      </c>
      <c r="AA21" s="49">
        <v>84.2</v>
      </c>
      <c r="AB21" s="49">
        <v>85.5</v>
      </c>
      <c r="AC21" s="49">
        <v>80.900000000000006</v>
      </c>
      <c r="AD21" s="128">
        <v>86.2</v>
      </c>
      <c r="AE21" s="128">
        <v>87.1</v>
      </c>
    </row>
    <row r="22" spans="1:31" ht="14.1" customHeight="1" x14ac:dyDescent="0.2">
      <c r="A22" s="131" t="s">
        <v>29</v>
      </c>
      <c r="B22" s="131"/>
      <c r="C22" s="4"/>
      <c r="D22" s="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49">
        <v>15.3</v>
      </c>
      <c r="T22" s="49">
        <v>15.7</v>
      </c>
      <c r="U22" s="49">
        <v>15.2</v>
      </c>
      <c r="V22" s="49">
        <v>14.7</v>
      </c>
      <c r="W22" s="49">
        <v>14.7</v>
      </c>
      <c r="X22" s="49">
        <v>13.4</v>
      </c>
      <c r="Y22" s="49">
        <v>14.3</v>
      </c>
      <c r="Z22" s="49">
        <v>15.4</v>
      </c>
      <c r="AA22" s="49">
        <v>17.100000000000001</v>
      </c>
      <c r="AB22" s="49">
        <v>17.600000000000001</v>
      </c>
      <c r="AC22" s="49">
        <v>15.2</v>
      </c>
      <c r="AD22" s="128">
        <v>17.7</v>
      </c>
      <c r="AE22" s="128">
        <v>14.5</v>
      </c>
    </row>
    <row r="23" spans="1:31" ht="14.1" customHeight="1" x14ac:dyDescent="0.2">
      <c r="A23" s="131" t="s">
        <v>30</v>
      </c>
      <c r="B23" s="131"/>
      <c r="C23" s="4"/>
      <c r="D23" s="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49">
        <v>17.8</v>
      </c>
      <c r="T23" s="49">
        <v>16.399999999999999</v>
      </c>
      <c r="U23" s="49"/>
      <c r="V23" s="49"/>
      <c r="W23" s="49"/>
      <c r="X23" s="49"/>
      <c r="Y23" s="49"/>
      <c r="Z23" s="49"/>
      <c r="AA23" s="49"/>
      <c r="AB23" s="49"/>
      <c r="AC23" s="49"/>
      <c r="AD23" s="128"/>
      <c r="AE23" s="128"/>
    </row>
    <row r="24" spans="1:31" ht="14.1" customHeight="1" x14ac:dyDescent="0.2">
      <c r="A24" s="4" t="s">
        <v>165</v>
      </c>
      <c r="B24" s="4"/>
      <c r="C24" s="4"/>
      <c r="D24" s="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49">
        <v>17</v>
      </c>
      <c r="T24" s="49">
        <v>17.399999999999999</v>
      </c>
      <c r="U24" s="49">
        <v>15</v>
      </c>
      <c r="V24" s="49">
        <v>13.9</v>
      </c>
      <c r="W24" s="49">
        <v>12.1</v>
      </c>
      <c r="X24" s="49">
        <v>10.1</v>
      </c>
      <c r="Y24" s="49">
        <v>8.5</v>
      </c>
      <c r="Z24" s="49">
        <v>7.7</v>
      </c>
      <c r="AA24" s="49">
        <v>7.5</v>
      </c>
      <c r="AB24" s="49">
        <v>6.9</v>
      </c>
      <c r="AC24" s="49">
        <v>5.8</v>
      </c>
      <c r="AD24" s="128">
        <v>5</v>
      </c>
      <c r="AE24" s="128">
        <v>3.9</v>
      </c>
    </row>
    <row r="25" spans="1:31" ht="14.1" customHeight="1" x14ac:dyDescent="0.2">
      <c r="A25" s="131" t="s">
        <v>166</v>
      </c>
      <c r="B25" s="131"/>
      <c r="C25" s="4"/>
      <c r="D25" s="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49">
        <v>13</v>
      </c>
      <c r="T25" s="49">
        <v>12.8</v>
      </c>
      <c r="U25" s="49"/>
      <c r="V25" s="49"/>
      <c r="W25" s="49"/>
      <c r="X25" s="49"/>
      <c r="Y25" s="49"/>
      <c r="Z25" s="49"/>
      <c r="AA25" s="49"/>
      <c r="AB25" s="49"/>
      <c r="AC25" s="49"/>
      <c r="AD25" s="128"/>
      <c r="AE25" s="128"/>
    </row>
    <row r="26" spans="1:31" ht="14.1" customHeight="1" x14ac:dyDescent="0.2">
      <c r="A26" s="134" t="s">
        <v>298</v>
      </c>
      <c r="B26" s="135"/>
      <c r="C26" s="4"/>
      <c r="D26" s="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49"/>
      <c r="T26" s="49"/>
      <c r="U26" s="49">
        <v>42.8</v>
      </c>
      <c r="V26" s="49">
        <v>28.5</v>
      </c>
      <c r="W26" s="49">
        <v>9.3000000000000007</v>
      </c>
      <c r="X26" s="49"/>
      <c r="Y26" s="49"/>
      <c r="Z26" s="49"/>
      <c r="AA26" s="49"/>
      <c r="AB26" s="49"/>
      <c r="AC26" s="49"/>
      <c r="AD26" s="128"/>
      <c r="AE26" s="128"/>
    </row>
    <row r="27" spans="1:31" ht="14.1" customHeight="1" x14ac:dyDescent="0.2">
      <c r="A27" s="130" t="s">
        <v>299</v>
      </c>
      <c r="B27" s="130"/>
      <c r="C27" s="58"/>
      <c r="D27" s="58"/>
      <c r="E27" s="70">
        <f>旧南河内町!E25+旧石橋町!E25+旧国分寺町!E25</f>
        <v>4836030</v>
      </c>
      <c r="F27" s="70">
        <f>旧南河内町!F25+旧石橋町!F25+旧国分寺町!F25</f>
        <v>5297588</v>
      </c>
      <c r="G27" s="70">
        <f>旧南河内町!G25+旧石橋町!G25+旧国分寺町!G25</f>
        <v>4291836</v>
      </c>
      <c r="H27" s="70">
        <f>旧南河内町!H25+旧石橋町!H25+旧国分寺町!H25</f>
        <v>4660477</v>
      </c>
      <c r="I27" s="70">
        <f>旧南河内町!I25+旧石橋町!I25+旧国分寺町!I25</f>
        <v>4585703</v>
      </c>
      <c r="J27" s="70">
        <f>旧南河内町!J25+旧石橋町!J25+旧国分寺町!J25</f>
        <v>5023053</v>
      </c>
      <c r="K27" s="70">
        <f>旧南河内町!K25+旧石橋町!K25+旧国分寺町!K25</f>
        <v>5049919</v>
      </c>
      <c r="L27" s="70">
        <f>旧南河内町!L25+旧石橋町!L25+旧国分寺町!L25</f>
        <v>5009935</v>
      </c>
      <c r="M27" s="70">
        <f>旧南河内町!M25+旧石橋町!M25+旧国分寺町!M25</f>
        <v>5314717</v>
      </c>
      <c r="N27" s="70">
        <f>旧南河内町!N25+旧石橋町!N25+旧国分寺町!N25</f>
        <v>5364809</v>
      </c>
      <c r="O27" s="70">
        <f>旧南河内町!O25+旧石橋町!O25+旧国分寺町!O25</f>
        <v>4648374</v>
      </c>
      <c r="P27" s="70">
        <f>旧南河内町!P25+旧石橋町!P25+旧国分寺町!P25</f>
        <v>4738892</v>
      </c>
      <c r="Q27" s="70">
        <f>旧南河内町!Q25+旧石橋町!Q25+旧国分寺町!Q25</f>
        <v>5624911</v>
      </c>
      <c r="R27" s="70">
        <f>旧南河内町!R25+旧石橋町!R25+旧国分寺町!R25</f>
        <v>5008999</v>
      </c>
      <c r="S27" s="44">
        <f t="shared" ref="S27:Y27" si="5">SUM(S28:S30)</f>
        <v>4461072</v>
      </c>
      <c r="T27" s="44">
        <f t="shared" si="5"/>
        <v>5700014</v>
      </c>
      <c r="U27" s="44">
        <f t="shared" si="5"/>
        <v>6491348</v>
      </c>
      <c r="V27" s="44">
        <f t="shared" si="5"/>
        <v>6106058</v>
      </c>
      <c r="W27" s="44">
        <f t="shared" si="5"/>
        <v>6611848</v>
      </c>
      <c r="X27" s="44">
        <f t="shared" si="5"/>
        <v>7485093</v>
      </c>
      <c r="Y27" s="44">
        <f t="shared" si="5"/>
        <v>8810652</v>
      </c>
      <c r="Z27" s="44">
        <f>SUM(Z28:Z30)</f>
        <v>10280629</v>
      </c>
      <c r="AA27" s="44">
        <f>SUM(AA28:AA30)</f>
        <v>10815905</v>
      </c>
      <c r="AB27" s="44">
        <f t="shared" ref="AB27:AC27" si="6">SUM(AB28:AB30)</f>
        <v>10821800</v>
      </c>
      <c r="AC27" s="44">
        <f t="shared" si="6"/>
        <v>10761888</v>
      </c>
      <c r="AD27" s="124">
        <f t="shared" ref="AD27:AE27" si="7">SUM(AD28:AD30)</f>
        <v>10934507</v>
      </c>
      <c r="AE27" s="124">
        <f t="shared" ref="AE27" si="8">SUM(AE28:AE30)</f>
        <v>11469002</v>
      </c>
    </row>
    <row r="28" spans="1:31" ht="14.1" customHeight="1" x14ac:dyDescent="0.15">
      <c r="A28" s="50"/>
      <c r="B28" s="2" t="s">
        <v>9</v>
      </c>
      <c r="C28" s="2"/>
      <c r="D28" s="2"/>
      <c r="E28" s="75">
        <f>旧南河内町!E26+旧石橋町!E26+旧国分寺町!E26</f>
        <v>890525</v>
      </c>
      <c r="F28" s="75">
        <f>旧南河内町!F26+旧石橋町!F26+旧国分寺町!F26</f>
        <v>871437</v>
      </c>
      <c r="G28" s="75">
        <f>旧南河内町!G26+旧石橋町!G26+旧国分寺町!G26</f>
        <v>763385</v>
      </c>
      <c r="H28" s="75">
        <f>旧南河内町!H26+旧石橋町!H26+旧国分寺町!H26</f>
        <v>881279</v>
      </c>
      <c r="I28" s="75">
        <f>旧南河内町!I26+旧石橋町!I26+旧国分寺町!I26</f>
        <v>1063566</v>
      </c>
      <c r="J28" s="75">
        <f>旧南河内町!J26+旧石橋町!J26+旧国分寺町!J26</f>
        <v>1636889</v>
      </c>
      <c r="K28" s="75">
        <f>旧南河内町!K26+旧石橋町!K26+旧国分寺町!K26</f>
        <v>1559425</v>
      </c>
      <c r="L28" s="75">
        <f>旧南河内町!L26+旧石橋町!L26+旧国分寺町!L26</f>
        <v>1432041</v>
      </c>
      <c r="M28" s="75">
        <f>旧南河内町!M26+旧石橋町!M26+旧国分寺町!M26</f>
        <v>1314490</v>
      </c>
      <c r="N28" s="75">
        <f>旧南河内町!N26+旧石橋町!N26+旧国分寺町!N26</f>
        <v>1608201</v>
      </c>
      <c r="O28" s="75">
        <f>旧南河内町!O26+旧石橋町!O26+旧国分寺町!O26</f>
        <v>1676418</v>
      </c>
      <c r="P28" s="75">
        <f>旧南河内町!P26+旧石橋町!P26+旧国分寺町!P26</f>
        <v>2065788</v>
      </c>
      <c r="Q28" s="75">
        <f>旧南河内町!Q26+旧石橋町!Q26+旧国分寺町!Q26</f>
        <v>2670546</v>
      </c>
      <c r="R28" s="75">
        <f>旧南河内町!R26+旧石橋町!R26+旧国分寺町!R26</f>
        <v>2225814</v>
      </c>
      <c r="S28" s="43">
        <v>1843370</v>
      </c>
      <c r="T28" s="43">
        <v>1729368</v>
      </c>
      <c r="U28" s="43">
        <v>1736443</v>
      </c>
      <c r="V28" s="43">
        <v>1723334</v>
      </c>
      <c r="W28" s="43">
        <v>1754887</v>
      </c>
      <c r="X28" s="43">
        <v>1759150</v>
      </c>
      <c r="Y28" s="43">
        <v>2024044</v>
      </c>
      <c r="Z28" s="43">
        <v>2325887</v>
      </c>
      <c r="AA28" s="43">
        <v>2533109</v>
      </c>
      <c r="AB28" s="43">
        <v>2513162</v>
      </c>
      <c r="AC28" s="43">
        <v>1880524</v>
      </c>
      <c r="AD28" s="129">
        <v>2001395</v>
      </c>
      <c r="AE28" s="129">
        <v>2002207</v>
      </c>
    </row>
    <row r="29" spans="1:31" ht="14.1" customHeight="1" x14ac:dyDescent="0.15">
      <c r="A29" s="50"/>
      <c r="B29" s="2" t="s">
        <v>10</v>
      </c>
      <c r="C29" s="2"/>
      <c r="D29" s="2"/>
      <c r="E29" s="75">
        <f>旧南河内町!E27+旧石橋町!E27+旧国分寺町!E27</f>
        <v>1527773</v>
      </c>
      <c r="F29" s="75">
        <f>旧南河内町!F27+旧石橋町!F27+旧国分寺町!F27</f>
        <v>1987941</v>
      </c>
      <c r="G29" s="75">
        <f>旧南河内町!G27+旧石橋町!G27+旧国分寺町!G27</f>
        <v>1530239</v>
      </c>
      <c r="H29" s="75">
        <f>旧南河内町!H27+旧石橋町!H27+旧国分寺町!H27</f>
        <v>1228702</v>
      </c>
      <c r="I29" s="75">
        <f>旧南河内町!I27+旧石橋町!I27+旧国分寺町!I27</f>
        <v>1285320</v>
      </c>
      <c r="J29" s="75">
        <f>旧南河内町!J27+旧石橋町!J27+旧国分寺町!J27</f>
        <v>1266519</v>
      </c>
      <c r="K29" s="75">
        <f>旧南河内町!K27+旧石橋町!K27+旧国分寺町!K27</f>
        <v>1350920</v>
      </c>
      <c r="L29" s="75">
        <f>旧南河内町!L27+旧石橋町!L27+旧国分寺町!L27</f>
        <v>1416413</v>
      </c>
      <c r="M29" s="75">
        <f>旧南河内町!M27+旧石橋町!M27+旧国分寺町!M27</f>
        <v>1570862</v>
      </c>
      <c r="N29" s="75">
        <f>旧南河内町!N27+旧石橋町!N27+旧国分寺町!N27</f>
        <v>1618071</v>
      </c>
      <c r="O29" s="75">
        <f>旧南河内町!O27+旧石橋町!O27+旧国分寺町!O27</f>
        <v>1185979</v>
      </c>
      <c r="P29" s="75">
        <f>旧南河内町!P27+旧石橋町!P27+旧国分寺町!P27</f>
        <v>1124654</v>
      </c>
      <c r="Q29" s="75">
        <f>旧南河内町!Q27+旧石橋町!Q27+旧国分寺町!Q27</f>
        <v>966213</v>
      </c>
      <c r="R29" s="75">
        <f>旧南河内町!R27+旧石橋町!R27+旧国分寺町!R27</f>
        <v>641761</v>
      </c>
      <c r="S29" s="43">
        <v>666983</v>
      </c>
      <c r="T29" s="43">
        <v>667307</v>
      </c>
      <c r="U29" s="43">
        <v>1343821</v>
      </c>
      <c r="V29" s="43">
        <v>658538</v>
      </c>
      <c r="W29" s="43">
        <v>661143</v>
      </c>
      <c r="X29" s="43">
        <v>1127876</v>
      </c>
      <c r="Y29" s="43">
        <v>1774814</v>
      </c>
      <c r="Z29" s="43">
        <v>2908136</v>
      </c>
      <c r="AA29" s="43">
        <v>3214485</v>
      </c>
      <c r="AB29" s="43">
        <v>3221826</v>
      </c>
      <c r="AC29" s="43">
        <v>3451626</v>
      </c>
      <c r="AD29" s="129">
        <v>3061190</v>
      </c>
      <c r="AE29" s="129">
        <v>3078873</v>
      </c>
    </row>
    <row r="30" spans="1:31" ht="14.1" customHeight="1" x14ac:dyDescent="0.15">
      <c r="A30" s="50"/>
      <c r="B30" s="2" t="s">
        <v>11</v>
      </c>
      <c r="C30" s="2"/>
      <c r="D30" s="2"/>
      <c r="E30" s="75">
        <f>旧南河内町!E28+旧石橋町!E28+旧国分寺町!E28</f>
        <v>2417732</v>
      </c>
      <c r="F30" s="75">
        <f>旧南河内町!F28+旧石橋町!F28+旧国分寺町!F28</f>
        <v>2438210</v>
      </c>
      <c r="G30" s="75">
        <f>旧南河内町!G28+旧石橋町!G28+旧国分寺町!G28</f>
        <v>1998212</v>
      </c>
      <c r="H30" s="75">
        <f>旧南河内町!H28+旧石橋町!H28+旧国分寺町!H28</f>
        <v>2550496</v>
      </c>
      <c r="I30" s="75">
        <f>旧南河内町!I28+旧石橋町!I28+旧国分寺町!I28</f>
        <v>2236817</v>
      </c>
      <c r="J30" s="75">
        <f>旧南河内町!J28+旧石橋町!J28+旧国分寺町!J28</f>
        <v>2119645</v>
      </c>
      <c r="K30" s="75">
        <f>旧南河内町!K28+旧石橋町!K28+旧国分寺町!K28</f>
        <v>2139574</v>
      </c>
      <c r="L30" s="75">
        <f>旧南河内町!L28+旧石橋町!L28+旧国分寺町!L28</f>
        <v>2161481</v>
      </c>
      <c r="M30" s="75">
        <f>旧南河内町!M28+旧石橋町!M28+旧国分寺町!M28</f>
        <v>2429365</v>
      </c>
      <c r="N30" s="75">
        <f>旧南河内町!N28+旧石橋町!N28+旧国分寺町!N28</f>
        <v>2138537</v>
      </c>
      <c r="O30" s="75">
        <f>旧南河内町!O28+旧石橋町!O28+旧国分寺町!O28</f>
        <v>1785977</v>
      </c>
      <c r="P30" s="75">
        <f>旧南河内町!P28+旧石橋町!P28+旧国分寺町!P28</f>
        <v>1548450</v>
      </c>
      <c r="Q30" s="75">
        <f>旧南河内町!Q28+旧石橋町!Q28+旧国分寺町!Q28</f>
        <v>1988152</v>
      </c>
      <c r="R30" s="75">
        <f>旧南河内町!R28+旧石橋町!R28+旧国分寺町!R28</f>
        <v>2141424</v>
      </c>
      <c r="S30" s="43">
        <v>1950719</v>
      </c>
      <c r="T30" s="43">
        <v>3303339</v>
      </c>
      <c r="U30" s="43">
        <v>3411084</v>
      </c>
      <c r="V30" s="43">
        <v>3724186</v>
      </c>
      <c r="W30" s="43">
        <v>4195818</v>
      </c>
      <c r="X30" s="43">
        <v>4598067</v>
      </c>
      <c r="Y30" s="43">
        <v>5011794</v>
      </c>
      <c r="Z30" s="43">
        <v>5046606</v>
      </c>
      <c r="AA30" s="43">
        <v>5068311</v>
      </c>
      <c r="AB30" s="43">
        <v>5086812</v>
      </c>
      <c r="AC30" s="43">
        <v>5429738</v>
      </c>
      <c r="AD30" s="129">
        <v>5871922</v>
      </c>
      <c r="AE30" s="129">
        <v>6387922</v>
      </c>
    </row>
    <row r="31" spans="1:31" ht="14.1" customHeight="1" x14ac:dyDescent="0.2">
      <c r="A31" s="130" t="s">
        <v>300</v>
      </c>
      <c r="B31" s="130"/>
      <c r="C31" s="58"/>
      <c r="D31" s="58"/>
      <c r="E31" s="75">
        <f>旧南河内町!E29+旧石橋町!E29+旧国分寺町!E29</f>
        <v>7599994</v>
      </c>
      <c r="F31" s="75">
        <f>旧南河内町!F29+旧石橋町!F29+旧国分寺町!F29</f>
        <v>8315451</v>
      </c>
      <c r="G31" s="75">
        <f>旧南河内町!G29+旧石橋町!G29+旧国分寺町!G29</f>
        <v>10360420</v>
      </c>
      <c r="H31" s="75">
        <f>旧南河内町!H29+旧石橋町!H29+旧国分寺町!H29</f>
        <v>13257168</v>
      </c>
      <c r="I31" s="75">
        <f>旧南河内町!I29+旧石橋町!I29+旧国分寺町!I29</f>
        <v>15838923</v>
      </c>
      <c r="J31" s="75">
        <f>旧南河内町!J29+旧石橋町!J29+旧国分寺町!J29</f>
        <v>18254414</v>
      </c>
      <c r="K31" s="75">
        <f>旧南河内町!K29+旧石橋町!K29+旧国分寺町!K29</f>
        <v>20049827</v>
      </c>
      <c r="L31" s="75">
        <f>旧南河内町!L29+旧石橋町!L29+旧国分寺町!L29</f>
        <v>20989113</v>
      </c>
      <c r="M31" s="75">
        <f>旧南河内町!M29+旧石橋町!M29+旧国分寺町!M29</f>
        <v>22022671</v>
      </c>
      <c r="N31" s="75">
        <f>旧南河内町!N29+旧石橋町!N29+旧国分寺町!N29</f>
        <v>21796309</v>
      </c>
      <c r="O31" s="75">
        <f>旧南河内町!O29+旧石橋町!O29+旧国分寺町!O29</f>
        <v>21450936</v>
      </c>
      <c r="P31" s="75">
        <f>旧南河内町!P29+旧石橋町!P29+旧国分寺町!P29</f>
        <v>21068695</v>
      </c>
      <c r="Q31" s="75">
        <f>旧南河内町!Q29+旧石橋町!Q29+旧国分寺町!Q29</f>
        <v>20618190</v>
      </c>
      <c r="R31" s="75">
        <f>旧南河内町!R29+旧石橋町!R29+旧国分寺町!R29</f>
        <v>19867924</v>
      </c>
      <c r="S31" s="43">
        <v>18829798</v>
      </c>
      <c r="T31" s="43">
        <v>19379923</v>
      </c>
      <c r="U31" s="43">
        <v>18582761</v>
      </c>
      <c r="V31" s="43">
        <v>17775443</v>
      </c>
      <c r="W31" s="43">
        <v>17612067</v>
      </c>
      <c r="X31" s="43">
        <v>18558482</v>
      </c>
      <c r="Y31" s="43">
        <v>18965084</v>
      </c>
      <c r="Z31" s="43">
        <v>19300130</v>
      </c>
      <c r="AA31" s="43">
        <v>19707030</v>
      </c>
      <c r="AB31" s="43">
        <v>19749864</v>
      </c>
      <c r="AC31" s="43">
        <v>24110320</v>
      </c>
      <c r="AD31" s="129">
        <v>24110320</v>
      </c>
      <c r="AE31" s="129">
        <v>24820101</v>
      </c>
    </row>
    <row r="32" spans="1:31" ht="14.1" customHeight="1" x14ac:dyDescent="0.2">
      <c r="A32" s="41"/>
      <c r="B32" s="39" t="s">
        <v>320</v>
      </c>
      <c r="C32" s="39"/>
      <c r="D32" s="39"/>
      <c r="E32" s="75">
        <f>旧南河内町!E30+旧石橋町!E30+旧国分寺町!E30</f>
        <v>0</v>
      </c>
      <c r="F32" s="75">
        <f>旧南河内町!F30+旧石橋町!F30+旧国分寺町!F30</f>
        <v>0</v>
      </c>
      <c r="G32" s="75">
        <f>旧南河内町!G30+旧石橋町!G30+旧国分寺町!G30</f>
        <v>0</v>
      </c>
      <c r="H32" s="75">
        <f>旧南河内町!H30+旧石橋町!H30+旧国分寺町!H30</f>
        <v>0</v>
      </c>
      <c r="I32" s="75">
        <f>旧南河内町!I30+旧石橋町!I30+旧国分寺町!I30</f>
        <v>0</v>
      </c>
      <c r="J32" s="75">
        <f>旧南河内町!J30+旧石橋町!J30+旧国分寺町!J30</f>
        <v>0</v>
      </c>
      <c r="K32" s="75">
        <f>旧南河内町!K30+旧石橋町!K30+旧国分寺町!K30</f>
        <v>0</v>
      </c>
      <c r="L32" s="75">
        <f>旧南河内町!L30+旧石橋町!L30+旧国分寺町!L30</f>
        <v>0</v>
      </c>
      <c r="M32" s="75">
        <f>旧南河内町!M30+旧石橋町!M30+旧国分寺町!M30</f>
        <v>0</v>
      </c>
      <c r="N32" s="75">
        <f>旧南河内町!N30+旧石橋町!N30+旧国分寺町!N30</f>
        <v>0</v>
      </c>
      <c r="O32" s="75">
        <f>旧南河内町!O30+旧石橋町!O30+旧国分寺町!O30</f>
        <v>226000</v>
      </c>
      <c r="P32" s="75">
        <f>旧南河内町!P30+旧石橋町!P30+旧国分寺町!P30</f>
        <v>775700</v>
      </c>
      <c r="Q32" s="75">
        <f>旧南河内町!Q30+旧石橋町!Q30+旧国分寺町!Q30</f>
        <v>2044445</v>
      </c>
      <c r="R32" s="75">
        <f>旧南河内町!R30+旧石橋町!R30+旧国分寺町!R30</f>
        <v>3018235</v>
      </c>
      <c r="S32" s="43">
        <v>3722138</v>
      </c>
      <c r="T32" s="43">
        <v>4309689</v>
      </c>
      <c r="U32" s="43">
        <v>4742054</v>
      </c>
      <c r="V32" s="43">
        <v>5094225</v>
      </c>
      <c r="W32" s="43">
        <v>5747087</v>
      </c>
      <c r="X32" s="43">
        <v>6610067</v>
      </c>
      <c r="Y32" s="43">
        <v>7366851</v>
      </c>
      <c r="Z32" s="43">
        <v>7975244</v>
      </c>
      <c r="AA32" s="43">
        <v>8357662</v>
      </c>
      <c r="AB32" s="43">
        <v>8366697</v>
      </c>
      <c r="AC32" s="43">
        <v>8397884</v>
      </c>
      <c r="AD32" s="129">
        <v>8726068</v>
      </c>
      <c r="AE32" s="129"/>
    </row>
    <row r="33" spans="1:31" ht="14.1" customHeight="1" x14ac:dyDescent="0.2">
      <c r="A33" s="132" t="s">
        <v>301</v>
      </c>
      <c r="B33" s="132"/>
      <c r="C33" s="57"/>
      <c r="D33" s="57"/>
      <c r="E33" s="70">
        <f>旧南河内町!E31+旧石橋町!E31+旧国分寺町!E31</f>
        <v>2034362</v>
      </c>
      <c r="F33" s="70">
        <f>旧南河内町!F31+旧石橋町!F31+旧国分寺町!F31</f>
        <v>5038821</v>
      </c>
      <c r="G33" s="70">
        <f>旧南河内町!G31+旧石橋町!G31+旧国分寺町!G31</f>
        <v>6912190</v>
      </c>
      <c r="H33" s="70">
        <f>旧南河内町!H31+旧石橋町!H31+旧国分寺町!H31</f>
        <v>7976359</v>
      </c>
      <c r="I33" s="70">
        <f>旧南河内町!I31+旧石橋町!I31+旧国分寺町!I31</f>
        <v>5574964</v>
      </c>
      <c r="J33" s="70">
        <f>旧南河内町!J31+旧石橋町!J31+旧国分寺町!J31</f>
        <v>5306108</v>
      </c>
      <c r="K33" s="70">
        <f>旧南河内町!K31+旧石橋町!K31+旧国分寺町!K31</f>
        <v>3672133</v>
      </c>
      <c r="L33" s="70">
        <f>旧南河内町!L31+旧石橋町!L31+旧国分寺町!L31</f>
        <v>3570536</v>
      </c>
      <c r="M33" s="70">
        <f>旧南河内町!M31+旧石橋町!M31+旧国分寺町!M31</f>
        <v>3310063</v>
      </c>
      <c r="N33" s="70">
        <f>旧南河内町!N31+旧石橋町!N31+旧国分寺町!N31</f>
        <v>2911505</v>
      </c>
      <c r="O33" s="70">
        <f>旧南河内町!O31+旧石橋町!O31+旧国分寺町!O31</f>
        <v>2671442</v>
      </c>
      <c r="P33" s="70">
        <f>旧南河内町!P31+旧石橋町!P31+旧国分寺町!P31</f>
        <v>2280137</v>
      </c>
      <c r="Q33" s="70">
        <f>旧南河内町!Q31+旧石橋町!Q31+旧国分寺町!Q31</f>
        <v>2052175</v>
      </c>
      <c r="R33" s="70">
        <f>旧南河内町!R31+旧石橋町!R31+旧国分寺町!R31</f>
        <v>1873347</v>
      </c>
      <c r="S33" s="44">
        <f t="shared" ref="S33:Y33" si="9">SUM(S34:S37)</f>
        <v>8896</v>
      </c>
      <c r="T33" s="44">
        <f t="shared" si="9"/>
        <v>1629483</v>
      </c>
      <c r="U33" s="44">
        <f t="shared" si="9"/>
        <v>1455133</v>
      </c>
      <c r="V33" s="44">
        <f t="shared" si="9"/>
        <v>1181531</v>
      </c>
      <c r="W33" s="44">
        <f t="shared" si="9"/>
        <v>966248</v>
      </c>
      <c r="X33" s="44">
        <f t="shared" si="9"/>
        <v>836306</v>
      </c>
      <c r="Y33" s="44">
        <f t="shared" si="9"/>
        <v>710946</v>
      </c>
      <c r="Z33" s="44">
        <f>SUM(Z34:Z37)</f>
        <v>582135</v>
      </c>
      <c r="AA33" s="44">
        <f>SUM(AA34:AA37)</f>
        <v>488488</v>
      </c>
      <c r="AB33" s="44">
        <f t="shared" ref="AB33:AC33" si="10">SUM(AB34:AB37)</f>
        <v>394858</v>
      </c>
      <c r="AC33" s="44">
        <f t="shared" si="10"/>
        <v>300887</v>
      </c>
      <c r="AD33" s="124">
        <f t="shared" ref="AD33:AE33" si="11">SUM(AD34:AD37)</f>
        <v>206251</v>
      </c>
      <c r="AE33" s="124">
        <f t="shared" ref="AE33" si="12">SUM(AE34:AE37)</f>
        <v>119791</v>
      </c>
    </row>
    <row r="34" spans="1:31" ht="14.1" customHeight="1" x14ac:dyDescent="0.2">
      <c r="A34" s="39"/>
      <c r="B34" s="39" t="s">
        <v>5</v>
      </c>
      <c r="C34" s="39"/>
      <c r="D34" s="39"/>
      <c r="E34" s="75">
        <f>旧南河内町!E32+旧石橋町!E32+旧国分寺町!E32</f>
        <v>1873916</v>
      </c>
      <c r="F34" s="75">
        <f>旧南河内町!F32+旧石橋町!F32+旧国分寺町!F32</f>
        <v>4918697</v>
      </c>
      <c r="G34" s="75">
        <f>旧南河内町!G32+旧石橋町!G32+旧国分寺町!G32</f>
        <v>6773923</v>
      </c>
      <c r="H34" s="75">
        <f>旧南河内町!H32+旧石橋町!H32+旧国分寺町!H32</f>
        <v>7910101</v>
      </c>
      <c r="I34" s="75">
        <f>旧南河内町!I32+旧石橋町!I32+旧国分寺町!I32</f>
        <v>5528989</v>
      </c>
      <c r="J34" s="75">
        <f>旧南河内町!J32+旧石橋町!J32+旧国分寺町!J32</f>
        <v>5277915</v>
      </c>
      <c r="K34" s="75">
        <f>旧南河内町!K32+旧石橋町!K32+旧国分寺町!K32</f>
        <v>3656930</v>
      </c>
      <c r="L34" s="75">
        <f>旧南河内町!L32+旧石橋町!L32+旧国分寺町!L32</f>
        <v>3562123</v>
      </c>
      <c r="M34" s="75">
        <f>旧南河内町!M32+旧石橋町!M32+旧国分寺町!M32</f>
        <v>3303530</v>
      </c>
      <c r="N34" s="75">
        <f>旧南河内町!N32+旧石橋町!N32+旧国分寺町!N32</f>
        <v>2903935</v>
      </c>
      <c r="O34" s="75">
        <f>旧南河内町!O32+旧石橋町!O32+旧国分寺町!O32</f>
        <v>2647064</v>
      </c>
      <c r="P34" s="75">
        <f>旧南河内町!P32+旧石橋町!P32+旧国分寺町!P32</f>
        <v>2251229</v>
      </c>
      <c r="Q34" s="75">
        <f>旧南河内町!Q32+旧石橋町!Q32+旧国分寺町!Q32</f>
        <v>2034734</v>
      </c>
      <c r="R34" s="75">
        <f>旧南河内町!R32+旧石橋町!R32+旧国分寺町!R32</f>
        <v>1863859</v>
      </c>
      <c r="S34" s="43">
        <v>0</v>
      </c>
      <c r="T34" s="43">
        <v>1619205</v>
      </c>
      <c r="U34" s="43">
        <v>1446148</v>
      </c>
      <c r="V34" s="43">
        <v>1173742</v>
      </c>
      <c r="W34" s="43">
        <v>960112</v>
      </c>
      <c r="X34" s="43">
        <v>832086</v>
      </c>
      <c r="Y34" s="43">
        <v>703991</v>
      </c>
      <c r="Z34" s="43">
        <v>575824</v>
      </c>
      <c r="AA34" s="43">
        <v>482718</v>
      </c>
      <c r="AB34" s="43">
        <v>389530</v>
      </c>
      <c r="AC34" s="43">
        <v>296259</v>
      </c>
      <c r="AD34" s="129">
        <v>202901</v>
      </c>
      <c r="AE34" s="129">
        <v>114428</v>
      </c>
    </row>
    <row r="35" spans="1:31" ht="14.1" customHeight="1" x14ac:dyDescent="0.2">
      <c r="A35" s="41"/>
      <c r="B35" s="39" t="s">
        <v>6</v>
      </c>
      <c r="C35" s="39"/>
      <c r="D35" s="39"/>
      <c r="E35" s="75">
        <f>旧南河内町!E33+旧石橋町!E33+旧国分寺町!E33</f>
        <v>0</v>
      </c>
      <c r="F35" s="75">
        <f>旧南河内町!F33+旧石橋町!F33+旧国分寺町!F33</f>
        <v>0</v>
      </c>
      <c r="G35" s="75">
        <f>旧南河内町!G33+旧石橋町!G33+旧国分寺町!G33</f>
        <v>0</v>
      </c>
      <c r="H35" s="75">
        <f>旧南河内町!H33+旧石橋町!H33+旧国分寺町!H33</f>
        <v>0</v>
      </c>
      <c r="I35" s="75">
        <f>旧南河内町!I33+旧石橋町!I33+旧国分寺町!I33</f>
        <v>0</v>
      </c>
      <c r="J35" s="75">
        <f>旧南河内町!J33+旧石橋町!J33+旧国分寺町!J33</f>
        <v>0</v>
      </c>
      <c r="K35" s="75">
        <f>旧南河内町!K33+旧石橋町!K33+旧国分寺町!K33</f>
        <v>0</v>
      </c>
      <c r="L35" s="75">
        <f>旧南河内町!L33+旧石橋町!L33+旧国分寺町!L33</f>
        <v>0</v>
      </c>
      <c r="M35" s="75">
        <f>旧南河内町!M33+旧石橋町!M33+旧国分寺町!M33</f>
        <v>0</v>
      </c>
      <c r="N35" s="75">
        <f>旧南河内町!N33+旧石橋町!N33+旧国分寺町!N33</f>
        <v>0</v>
      </c>
      <c r="O35" s="75">
        <f>旧南河内町!O33+旧石橋町!O33+旧国分寺町!O33</f>
        <v>0</v>
      </c>
      <c r="P35" s="75">
        <f>旧南河内町!P33+旧石橋町!P33+旧国分寺町!P33</f>
        <v>1</v>
      </c>
      <c r="Q35" s="75">
        <f>旧南河内町!Q33+旧石橋町!Q33+旧国分寺町!Q33</f>
        <v>0</v>
      </c>
      <c r="R35" s="75">
        <f>旧南河内町!R33+旧石橋町!R33+旧国分寺町!R33</f>
        <v>1</v>
      </c>
      <c r="S35" s="43">
        <v>1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129">
        <v>0</v>
      </c>
      <c r="AE35" s="129">
        <v>0</v>
      </c>
    </row>
    <row r="36" spans="1:31" ht="14.1" customHeight="1" x14ac:dyDescent="0.2">
      <c r="A36" s="41"/>
      <c r="B36" s="39" t="s">
        <v>7</v>
      </c>
      <c r="C36" s="39"/>
      <c r="D36" s="39"/>
      <c r="E36" s="75">
        <f>旧南河内町!E34+旧石橋町!E34+旧国分寺町!E34</f>
        <v>160446</v>
      </c>
      <c r="F36" s="75">
        <f>旧南河内町!F34+旧石橋町!F34+旧国分寺町!F34</f>
        <v>120124</v>
      </c>
      <c r="G36" s="75">
        <f>旧南河内町!G34+旧石橋町!G34+旧国分寺町!G34</f>
        <v>138267</v>
      </c>
      <c r="H36" s="75">
        <f>旧南河内町!H34+旧石橋町!H34+旧国分寺町!H34</f>
        <v>66258</v>
      </c>
      <c r="I36" s="75">
        <f>旧南河内町!I34+旧石橋町!I34+旧国分寺町!I34</f>
        <v>45975</v>
      </c>
      <c r="J36" s="75">
        <f>旧南河内町!J34+旧石橋町!J34+旧国分寺町!J34</f>
        <v>28193</v>
      </c>
      <c r="K36" s="75">
        <f>旧南河内町!K34+旧石橋町!K34+旧国分寺町!K34</f>
        <v>15203</v>
      </c>
      <c r="L36" s="75">
        <f>旧南河内町!L34+旧石橋町!L34+旧国分寺町!L34</f>
        <v>8413</v>
      </c>
      <c r="M36" s="75">
        <f>旧南河内町!M34+旧石橋町!M34+旧国分寺町!M34</f>
        <v>6533</v>
      </c>
      <c r="N36" s="75">
        <f>旧南河内町!N34+旧石橋町!N34+旧国分寺町!N34</f>
        <v>7570</v>
      </c>
      <c r="O36" s="75">
        <f>旧南河内町!O34+旧石橋町!O34+旧国分寺町!O34</f>
        <v>24378</v>
      </c>
      <c r="P36" s="75">
        <f>旧南河内町!P34+旧石橋町!P34+旧国分寺町!P34</f>
        <v>28906</v>
      </c>
      <c r="Q36" s="75">
        <f>旧南河内町!Q34+旧石橋町!Q34+旧国分寺町!Q34</f>
        <v>17441</v>
      </c>
      <c r="R36" s="75">
        <f>旧南河内町!R34+旧石橋町!R34+旧国分寺町!R34</f>
        <v>9486</v>
      </c>
      <c r="S36" s="43">
        <v>8894</v>
      </c>
      <c r="T36" s="43">
        <v>10277</v>
      </c>
      <c r="U36" s="43">
        <v>8984</v>
      </c>
      <c r="V36" s="43">
        <v>7788</v>
      </c>
      <c r="W36" s="43">
        <v>6135</v>
      </c>
      <c r="X36" s="43">
        <v>4219</v>
      </c>
      <c r="Y36" s="43">
        <v>6954</v>
      </c>
      <c r="Z36" s="43">
        <v>6310</v>
      </c>
      <c r="AA36" s="43">
        <v>5769</v>
      </c>
      <c r="AB36" s="43">
        <v>5327</v>
      </c>
      <c r="AC36" s="43">
        <v>4627</v>
      </c>
      <c r="AD36" s="129">
        <v>3349</v>
      </c>
      <c r="AE36" s="129">
        <v>5362</v>
      </c>
    </row>
    <row r="37" spans="1:31" ht="14.1" customHeight="1" x14ac:dyDescent="0.2">
      <c r="A37" s="41"/>
      <c r="B37" s="39" t="s">
        <v>8</v>
      </c>
      <c r="C37" s="39"/>
      <c r="D37" s="39"/>
      <c r="E37" s="75">
        <f>旧南河内町!E35+旧石橋町!E35+旧国分寺町!E35</f>
        <v>0</v>
      </c>
      <c r="F37" s="75">
        <f>旧南河内町!F35+旧石橋町!F35+旧国分寺町!F35</f>
        <v>0</v>
      </c>
      <c r="G37" s="75">
        <f>旧南河内町!G35+旧石橋町!G35+旧国分寺町!G35</f>
        <v>0</v>
      </c>
      <c r="H37" s="75">
        <f>旧南河内町!H35+旧石橋町!H35+旧国分寺町!H35</f>
        <v>0</v>
      </c>
      <c r="I37" s="75">
        <f>旧南河内町!I35+旧石橋町!I35+旧国分寺町!I35</f>
        <v>0</v>
      </c>
      <c r="J37" s="75">
        <f>旧南河内町!J35+旧石橋町!J35+旧国分寺町!J35</f>
        <v>0</v>
      </c>
      <c r="K37" s="75">
        <f>旧南河内町!K35+旧石橋町!K35+旧国分寺町!K35</f>
        <v>0</v>
      </c>
      <c r="L37" s="75">
        <f>旧南河内町!L35+旧石橋町!L35+旧国分寺町!L35</f>
        <v>0</v>
      </c>
      <c r="M37" s="75">
        <f>旧南河内町!M35+旧石橋町!M35+旧国分寺町!M35</f>
        <v>0</v>
      </c>
      <c r="N37" s="75">
        <f>旧南河内町!N35+旧石橋町!N35+旧国分寺町!N35</f>
        <v>0</v>
      </c>
      <c r="O37" s="75">
        <f>旧南河内町!O35+旧石橋町!O35+旧国分寺町!O35</f>
        <v>0</v>
      </c>
      <c r="P37" s="75">
        <f>旧南河内町!P35+旧石橋町!P35+旧国分寺町!P35</f>
        <v>1</v>
      </c>
      <c r="Q37" s="75">
        <f>旧南河内町!Q35+旧石橋町!Q35+旧国分寺町!Q35</f>
        <v>0</v>
      </c>
      <c r="R37" s="75">
        <f>旧南河内町!R35+旧石橋町!R35+旧国分寺町!R35</f>
        <v>1</v>
      </c>
      <c r="S37" s="43">
        <v>1</v>
      </c>
      <c r="T37" s="43">
        <v>1</v>
      </c>
      <c r="U37" s="43">
        <v>1</v>
      </c>
      <c r="V37" s="43">
        <v>1</v>
      </c>
      <c r="W37" s="43">
        <v>1</v>
      </c>
      <c r="X37" s="43">
        <v>1</v>
      </c>
      <c r="Y37" s="43">
        <v>1</v>
      </c>
      <c r="Z37" s="43">
        <v>1</v>
      </c>
      <c r="AA37" s="43">
        <v>1</v>
      </c>
      <c r="AB37" s="43">
        <v>1</v>
      </c>
      <c r="AC37" s="43">
        <v>1</v>
      </c>
      <c r="AD37" s="129">
        <v>1</v>
      </c>
      <c r="AE37" s="129">
        <v>1</v>
      </c>
    </row>
    <row r="38" spans="1:31" ht="14.1" customHeight="1" x14ac:dyDescent="0.2">
      <c r="A38" s="130" t="s">
        <v>302</v>
      </c>
      <c r="B38" s="130"/>
      <c r="C38" s="58"/>
      <c r="D38" s="58"/>
      <c r="E38" s="75">
        <f>旧南河内町!E36+旧石橋町!E36+旧国分寺町!E36</f>
        <v>0</v>
      </c>
      <c r="F38" s="75">
        <f>旧南河内町!F36+旧石橋町!F36+旧国分寺町!F36</f>
        <v>0</v>
      </c>
      <c r="G38" s="75">
        <f>旧南河内町!G36+旧石橋町!G36+旧国分寺町!G36</f>
        <v>0</v>
      </c>
      <c r="H38" s="75">
        <f>旧南河内町!H36+旧石橋町!H36+旧国分寺町!H36</f>
        <v>0</v>
      </c>
      <c r="I38" s="75">
        <f>旧南河内町!I36+旧石橋町!I36+旧国分寺町!I36</f>
        <v>0</v>
      </c>
      <c r="J38" s="75">
        <f>旧南河内町!J36+旧石橋町!J36+旧国分寺町!J36</f>
        <v>0</v>
      </c>
      <c r="K38" s="75">
        <f>旧南河内町!K36+旧石橋町!K36+旧国分寺町!K36</f>
        <v>0</v>
      </c>
      <c r="L38" s="75">
        <f>旧南河内町!L36+旧石橋町!L36+旧国分寺町!L36</f>
        <v>0</v>
      </c>
      <c r="M38" s="75">
        <f>旧南河内町!M36+旧石橋町!M36+旧国分寺町!M36</f>
        <v>0</v>
      </c>
      <c r="N38" s="75">
        <f>旧南河内町!N36+旧石橋町!N36+旧国分寺町!N36</f>
        <v>0</v>
      </c>
      <c r="O38" s="75">
        <f>旧南河内町!O36+旧石橋町!O36+旧国分寺町!O36</f>
        <v>0</v>
      </c>
      <c r="P38" s="75">
        <f>旧南河内町!P36+旧石橋町!P36+旧国分寺町!P36</f>
        <v>1</v>
      </c>
      <c r="Q38" s="75">
        <f>旧南河内町!Q36+旧石橋町!Q36+旧国分寺町!Q36</f>
        <v>0</v>
      </c>
      <c r="R38" s="75">
        <f>旧南河内町!R36+旧石橋町!R36+旧国分寺町!R36</f>
        <v>1</v>
      </c>
      <c r="S38" s="43">
        <v>1</v>
      </c>
      <c r="T38" s="43">
        <v>1</v>
      </c>
      <c r="U38" s="43">
        <v>1</v>
      </c>
      <c r="V38" s="43">
        <v>1</v>
      </c>
      <c r="W38" s="43">
        <v>1</v>
      </c>
      <c r="X38" s="43">
        <v>1</v>
      </c>
      <c r="Y38" s="43">
        <v>1</v>
      </c>
      <c r="Z38" s="43">
        <v>1</v>
      </c>
      <c r="AA38" s="43">
        <v>1</v>
      </c>
      <c r="AB38" s="43">
        <v>1</v>
      </c>
      <c r="AC38" s="43">
        <v>1</v>
      </c>
      <c r="AD38" s="129">
        <v>1</v>
      </c>
      <c r="AE38" s="129">
        <v>1</v>
      </c>
    </row>
    <row r="39" spans="1:31" ht="14.1" customHeight="1" x14ac:dyDescent="0.2">
      <c r="A39" s="130" t="s">
        <v>303</v>
      </c>
      <c r="B39" s="130"/>
      <c r="C39" s="58"/>
      <c r="D39" s="58"/>
      <c r="E39" s="75">
        <f>旧南河内町!E37+旧石橋町!E37+旧国分寺町!E37</f>
        <v>472242</v>
      </c>
      <c r="F39" s="75">
        <f>旧南河内町!F37+旧石橋町!F37+旧国分寺町!F37</f>
        <v>697316</v>
      </c>
      <c r="G39" s="75">
        <f>旧南河内町!G37+旧石橋町!G37+旧国分寺町!G37</f>
        <v>708560</v>
      </c>
      <c r="H39" s="75">
        <f>旧南河内町!H37+旧石橋町!H37+旧国分寺町!H37</f>
        <v>754039</v>
      </c>
      <c r="I39" s="75">
        <f>旧南河内町!I37+旧石橋町!I37+旧国分寺町!I37</f>
        <v>724538</v>
      </c>
      <c r="J39" s="75">
        <f>旧南河内町!J37+旧石橋町!J37+旧国分寺町!J37</f>
        <v>726647</v>
      </c>
      <c r="K39" s="75">
        <f>旧南河内町!K37+旧石橋町!K37+旧国分寺町!K37</f>
        <v>728714</v>
      </c>
      <c r="L39" s="75">
        <f>旧南河内町!L37+旧石橋町!L37+旧国分寺町!L37</f>
        <v>741543</v>
      </c>
      <c r="M39" s="75">
        <f>旧南河内町!M37+旧石橋町!M37+旧国分寺町!M37</f>
        <v>743161</v>
      </c>
      <c r="N39" s="75">
        <f>旧南河内町!N37+旧石橋町!N37+旧国分寺町!N37</f>
        <v>744212</v>
      </c>
      <c r="O39" s="75">
        <f>旧南河内町!O37+旧石橋町!O37+旧国分寺町!O37</f>
        <v>745115</v>
      </c>
      <c r="P39" s="75">
        <f>旧南河内町!P37+旧石橋町!P37+旧国分寺町!P37</f>
        <v>667891</v>
      </c>
      <c r="Q39" s="75">
        <f>旧南河内町!Q37+旧石橋町!Q37+旧国分寺町!Q37</f>
        <v>668338</v>
      </c>
      <c r="R39" s="75">
        <f>旧南河内町!R37+旧石橋町!R37+旧国分寺町!R37</f>
        <v>668644</v>
      </c>
      <c r="S39" s="43">
        <v>668816</v>
      </c>
      <c r="T39" s="43">
        <v>669269</v>
      </c>
      <c r="U39" s="43">
        <v>671446</v>
      </c>
      <c r="V39" s="43">
        <v>673684</v>
      </c>
      <c r="W39" s="43">
        <v>675260</v>
      </c>
      <c r="X39" s="43">
        <v>676553</v>
      </c>
      <c r="Y39" s="43">
        <v>677671</v>
      </c>
      <c r="Z39" s="43">
        <v>678274</v>
      </c>
      <c r="AA39" s="43">
        <v>678787</v>
      </c>
      <c r="AB39" s="43">
        <v>679290</v>
      </c>
      <c r="AC39" s="43">
        <v>679793</v>
      </c>
      <c r="AD39" s="129">
        <v>680100</v>
      </c>
      <c r="AE39" s="129">
        <v>680303</v>
      </c>
    </row>
    <row r="40" spans="1:31" ht="14.1" customHeight="1" x14ac:dyDescent="0.2"/>
    <row r="41" spans="1:31" ht="14.1" customHeight="1" x14ac:dyDescent="0.2"/>
    <row r="42" spans="1:31" ht="14.1" customHeight="1" x14ac:dyDescent="0.2"/>
    <row r="43" spans="1:31" ht="14.1" customHeight="1" x14ac:dyDescent="0.2"/>
    <row r="44" spans="1:31" ht="14.1" customHeight="1" x14ac:dyDescent="0.2"/>
    <row r="45" spans="1:31" ht="14.1" customHeight="1" x14ac:dyDescent="0.2"/>
    <row r="46" spans="1:31" ht="14.1" customHeight="1" x14ac:dyDescent="0.2"/>
    <row r="47" spans="1:31" ht="14.1" customHeight="1" x14ac:dyDescent="0.2"/>
    <row r="48" spans="1:31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7">
    <mergeCell ref="A4:B4"/>
    <mergeCell ref="A5:A15"/>
    <mergeCell ref="A27:B27"/>
    <mergeCell ref="A25:B25"/>
    <mergeCell ref="A26:B26"/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</mergeCells>
  <phoneticPr fontId="3"/>
  <pageMargins left="0.78740157480314965" right="0.78740157480314965" top="0.39370078740157483" bottom="0.51181102362204722" header="0" footer="0.31496062992125984"/>
  <pageSetup paperSize="9" orientation="landscape" r:id="rId1"/>
  <headerFooter alignWithMargins="0">
    <oddFooter>&amp;C-&amp;P--</oddFooter>
  </headerFooter>
  <colBreaks count="1" manualBreakCount="1">
    <brk id="19" max="3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Q516"/>
  <sheetViews>
    <sheetView workbookViewId="0">
      <selection sqref="A1:IV65536"/>
    </sheetView>
  </sheetViews>
  <sheetFormatPr defaultColWidth="9" defaultRowHeight="12" x14ac:dyDescent="0.15"/>
  <cols>
    <col min="1" max="1" width="24.77734375" style="10" customWidth="1"/>
    <col min="2" max="9" width="8.6640625" style="10" customWidth="1"/>
    <col min="10" max="11" width="8.6640625" style="79" customWidth="1"/>
    <col min="12" max="15" width="8.6640625" style="10" customWidth="1"/>
    <col min="16" max="16384" width="9" style="10"/>
  </cols>
  <sheetData>
    <row r="1" spans="1:17" ht="18" customHeight="1" x14ac:dyDescent="0.2">
      <c r="A1" s="24" t="s">
        <v>79</v>
      </c>
      <c r="L1" s="37" t="s">
        <v>198</v>
      </c>
      <c r="P1" s="37" t="str">
        <f>[1]財政指標!$Q$1</f>
        <v>南河内町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5"/>
      <c r="B3" s="5" t="s">
        <v>168</v>
      </c>
      <c r="C3" s="5" t="s">
        <v>257</v>
      </c>
      <c r="D3" s="5" t="s">
        <v>171</v>
      </c>
      <c r="E3" s="5" t="s">
        <v>173</v>
      </c>
      <c r="F3" s="5" t="s">
        <v>175</v>
      </c>
      <c r="G3" s="5" t="s">
        <v>177</v>
      </c>
      <c r="H3" s="5" t="s">
        <v>179</v>
      </c>
      <c r="I3" s="5" t="s">
        <v>181</v>
      </c>
      <c r="J3" s="6" t="s">
        <v>183</v>
      </c>
      <c r="K3" s="6" t="s">
        <v>185</v>
      </c>
      <c r="L3" s="5" t="s">
        <v>187</v>
      </c>
      <c r="M3" s="5" t="s">
        <v>189</v>
      </c>
      <c r="N3" s="5" t="s">
        <v>191</v>
      </c>
      <c r="O3" s="2" t="s">
        <v>193</v>
      </c>
      <c r="P3" s="2" t="s">
        <v>195</v>
      </c>
      <c r="Q3" s="2" t="s">
        <v>160</v>
      </c>
    </row>
    <row r="4" spans="1:17" ht="18" customHeight="1" x14ac:dyDescent="0.15">
      <c r="A4" s="11" t="s">
        <v>31</v>
      </c>
      <c r="B4" s="13">
        <f t="shared" ref="B4:P4" si="0">SUM(B5:B8)</f>
        <v>554883</v>
      </c>
      <c r="C4" s="13">
        <f t="shared" si="0"/>
        <v>699132</v>
      </c>
      <c r="D4" s="13">
        <f>SUM(D5:D8)</f>
        <v>758292</v>
      </c>
      <c r="E4" s="13">
        <f>SUM(E5:E8)</f>
        <v>910898</v>
      </c>
      <c r="F4" s="13">
        <f>SUM(F5:F8)</f>
        <v>991835</v>
      </c>
      <c r="G4" s="13">
        <f>SUM(G5:G8)</f>
        <v>974106</v>
      </c>
      <c r="H4" s="13">
        <f t="shared" si="0"/>
        <v>1203618</v>
      </c>
      <c r="I4" s="13">
        <f t="shared" si="0"/>
        <v>1241969</v>
      </c>
      <c r="J4" s="13">
        <f t="shared" si="0"/>
        <v>1495732</v>
      </c>
      <c r="K4" s="13">
        <f t="shared" si="0"/>
        <v>1382720</v>
      </c>
      <c r="L4" s="13">
        <f t="shared" si="0"/>
        <v>1365387</v>
      </c>
      <c r="M4" s="13">
        <f t="shared" si="0"/>
        <v>1428345</v>
      </c>
      <c r="N4" s="13">
        <f t="shared" si="0"/>
        <v>1369058</v>
      </c>
      <c r="O4" s="13">
        <f t="shared" si="0"/>
        <v>1422401</v>
      </c>
      <c r="P4" s="13">
        <f t="shared" si="0"/>
        <v>1584990</v>
      </c>
      <c r="Q4" s="13">
        <f>SUM(Q5:Q8)</f>
        <v>1468009</v>
      </c>
    </row>
    <row r="5" spans="1:17" ht="18" customHeight="1" x14ac:dyDescent="0.15">
      <c r="A5" s="11" t="s">
        <v>32</v>
      </c>
      <c r="B5" s="13">
        <v>5507</v>
      </c>
      <c r="C5" s="13">
        <v>5687</v>
      </c>
      <c r="D5" s="13">
        <v>6021</v>
      </c>
      <c r="E5" s="13">
        <v>6614</v>
      </c>
      <c r="F5" s="13">
        <v>7667</v>
      </c>
      <c r="G5" s="13">
        <v>8360</v>
      </c>
      <c r="H5" s="13">
        <v>9322</v>
      </c>
      <c r="I5" s="13">
        <v>12956</v>
      </c>
      <c r="J5" s="13">
        <v>13575</v>
      </c>
      <c r="K5" s="13">
        <v>14168</v>
      </c>
      <c r="L5" s="13">
        <v>12465</v>
      </c>
      <c r="M5" s="13">
        <v>13609</v>
      </c>
      <c r="N5" s="13">
        <v>14102</v>
      </c>
      <c r="O5" s="13">
        <v>14062</v>
      </c>
      <c r="P5" s="13">
        <v>13984</v>
      </c>
      <c r="Q5" s="13">
        <v>20921</v>
      </c>
    </row>
    <row r="6" spans="1:17" ht="18" customHeight="1" x14ac:dyDescent="0.15">
      <c r="A6" s="11" t="s">
        <v>33</v>
      </c>
      <c r="B6" s="14">
        <v>422999</v>
      </c>
      <c r="C6" s="14">
        <v>563038</v>
      </c>
      <c r="D6" s="14">
        <v>620189</v>
      </c>
      <c r="E6" s="14">
        <v>791455</v>
      </c>
      <c r="F6" s="14">
        <v>881609</v>
      </c>
      <c r="G6" s="14">
        <v>877680</v>
      </c>
      <c r="H6" s="14">
        <v>1045139</v>
      </c>
      <c r="I6" s="14">
        <v>1084958</v>
      </c>
      <c r="J6" s="14">
        <v>1246047</v>
      </c>
      <c r="K6" s="14">
        <v>1178632</v>
      </c>
      <c r="L6" s="14">
        <v>1200745</v>
      </c>
      <c r="M6" s="14">
        <v>1223313</v>
      </c>
      <c r="N6" s="14">
        <v>1221121</v>
      </c>
      <c r="O6" s="14">
        <v>1219401</v>
      </c>
      <c r="P6" s="14">
        <v>1223525</v>
      </c>
      <c r="Q6" s="14">
        <v>1209726</v>
      </c>
    </row>
    <row r="7" spans="1:17" ht="18" customHeight="1" x14ac:dyDescent="0.15">
      <c r="A7" s="11" t="s">
        <v>34</v>
      </c>
      <c r="B7" s="14">
        <v>22136</v>
      </c>
      <c r="C7" s="14">
        <v>21736</v>
      </c>
      <c r="D7" s="14">
        <v>21048</v>
      </c>
      <c r="E7" s="14">
        <v>26363</v>
      </c>
      <c r="F7" s="14">
        <v>25776</v>
      </c>
      <c r="G7" s="14">
        <v>28061</v>
      </c>
      <c r="H7" s="14">
        <v>35382</v>
      </c>
      <c r="I7" s="14">
        <v>37397</v>
      </c>
      <c r="J7" s="14">
        <v>38770</v>
      </c>
      <c r="K7" s="14">
        <v>46881</v>
      </c>
      <c r="L7" s="14">
        <v>44570</v>
      </c>
      <c r="M7" s="14">
        <v>49387</v>
      </c>
      <c r="N7" s="14">
        <v>51047</v>
      </c>
      <c r="O7" s="14">
        <v>49730</v>
      </c>
      <c r="P7" s="14">
        <v>47694</v>
      </c>
      <c r="Q7" s="14">
        <v>47048</v>
      </c>
    </row>
    <row r="8" spans="1:17" ht="18" customHeight="1" x14ac:dyDescent="0.15">
      <c r="A8" s="11" t="s">
        <v>35</v>
      </c>
      <c r="B8" s="14">
        <v>104241</v>
      </c>
      <c r="C8" s="14">
        <v>108671</v>
      </c>
      <c r="D8" s="14">
        <v>111034</v>
      </c>
      <c r="E8" s="14">
        <v>86466</v>
      </c>
      <c r="F8" s="14">
        <v>76783</v>
      </c>
      <c r="G8" s="14">
        <v>60005</v>
      </c>
      <c r="H8" s="14">
        <v>113775</v>
      </c>
      <c r="I8" s="14">
        <v>106658</v>
      </c>
      <c r="J8" s="14">
        <v>197340</v>
      </c>
      <c r="K8" s="14">
        <v>143039</v>
      </c>
      <c r="L8" s="14">
        <v>107607</v>
      </c>
      <c r="M8" s="14">
        <v>142036</v>
      </c>
      <c r="N8" s="14">
        <v>82788</v>
      </c>
      <c r="O8" s="14">
        <v>139208</v>
      </c>
      <c r="P8" s="14">
        <v>299787</v>
      </c>
      <c r="Q8" s="14">
        <v>190314</v>
      </c>
    </row>
    <row r="9" spans="1:17" ht="18" customHeight="1" x14ac:dyDescent="0.15">
      <c r="A9" s="11" t="s">
        <v>36</v>
      </c>
      <c r="B9" s="13">
        <v>529615</v>
      </c>
      <c r="C9" s="13">
        <v>564215</v>
      </c>
      <c r="D9" s="13">
        <v>652306</v>
      </c>
      <c r="E9" s="13">
        <v>731028</v>
      </c>
      <c r="F9" s="13">
        <v>843919</v>
      </c>
      <c r="G9" s="13">
        <v>927414</v>
      </c>
      <c r="H9" s="13">
        <v>1023132</v>
      </c>
      <c r="I9" s="13">
        <v>1102044</v>
      </c>
      <c r="J9" s="13">
        <v>1158161</v>
      </c>
      <c r="K9" s="13">
        <v>1270152</v>
      </c>
      <c r="L9" s="13">
        <v>1356730</v>
      </c>
      <c r="M9" s="13">
        <v>1292859</v>
      </c>
      <c r="N9" s="13">
        <v>1340232</v>
      </c>
      <c r="O9" s="13">
        <v>1324923</v>
      </c>
      <c r="P9" s="13">
        <v>1246520</v>
      </c>
      <c r="Q9" s="13">
        <v>1272787</v>
      </c>
    </row>
    <row r="10" spans="1:17" ht="18" customHeight="1" x14ac:dyDescent="0.15">
      <c r="A10" s="11" t="s">
        <v>37</v>
      </c>
      <c r="B10" s="13">
        <v>529570</v>
      </c>
      <c r="C10" s="13">
        <v>564170</v>
      </c>
      <c r="D10" s="13">
        <v>652261</v>
      </c>
      <c r="E10" s="13">
        <v>730957</v>
      </c>
      <c r="F10" s="13">
        <v>843321</v>
      </c>
      <c r="G10" s="13">
        <v>924326</v>
      </c>
      <c r="H10" s="13">
        <v>1018065</v>
      </c>
      <c r="I10" s="13">
        <v>1095455</v>
      </c>
      <c r="J10" s="13">
        <v>1151564</v>
      </c>
      <c r="K10" s="13">
        <v>1263722</v>
      </c>
      <c r="L10" s="13">
        <v>1350248</v>
      </c>
      <c r="M10" s="13">
        <v>1285922</v>
      </c>
      <c r="N10" s="13">
        <v>1333500</v>
      </c>
      <c r="O10" s="13">
        <v>1318197</v>
      </c>
      <c r="P10" s="13">
        <v>1239794</v>
      </c>
      <c r="Q10" s="13">
        <v>1265956</v>
      </c>
    </row>
    <row r="11" spans="1:17" ht="18" customHeight="1" x14ac:dyDescent="0.15">
      <c r="A11" s="11" t="s">
        <v>38</v>
      </c>
      <c r="B11" s="13">
        <v>13732</v>
      </c>
      <c r="C11" s="13">
        <v>14464</v>
      </c>
      <c r="D11" s="13">
        <v>14842</v>
      </c>
      <c r="E11" s="13">
        <v>15221</v>
      </c>
      <c r="F11" s="13">
        <v>16205</v>
      </c>
      <c r="G11" s="13">
        <v>16727</v>
      </c>
      <c r="H11" s="13">
        <v>17328</v>
      </c>
      <c r="I11" s="13">
        <v>17702</v>
      </c>
      <c r="J11" s="13">
        <v>18419</v>
      </c>
      <c r="K11" s="13">
        <v>18726</v>
      </c>
      <c r="L11" s="13">
        <v>19595</v>
      </c>
      <c r="M11" s="13">
        <v>20391</v>
      </c>
      <c r="N11" s="13">
        <v>21066</v>
      </c>
      <c r="O11" s="13">
        <v>21440</v>
      </c>
      <c r="P11" s="13">
        <v>22156</v>
      </c>
      <c r="Q11" s="13">
        <v>22598</v>
      </c>
    </row>
    <row r="12" spans="1:17" ht="18" customHeight="1" x14ac:dyDescent="0.15">
      <c r="A12" s="11" t="s">
        <v>39</v>
      </c>
      <c r="B12" s="13">
        <v>34998</v>
      </c>
      <c r="C12" s="13">
        <v>40289</v>
      </c>
      <c r="D12" s="13">
        <v>47979</v>
      </c>
      <c r="E12" s="13">
        <v>44432</v>
      </c>
      <c r="F12" s="13">
        <v>49885</v>
      </c>
      <c r="G12" s="13">
        <v>48742</v>
      </c>
      <c r="H12" s="13">
        <v>47194</v>
      </c>
      <c r="I12" s="13">
        <v>47101</v>
      </c>
      <c r="J12" s="13">
        <v>59431</v>
      </c>
      <c r="K12" s="13">
        <v>62937</v>
      </c>
      <c r="L12" s="13">
        <v>76041</v>
      </c>
      <c r="M12" s="13">
        <v>77217</v>
      </c>
      <c r="N12" s="13">
        <v>78792</v>
      </c>
      <c r="O12" s="13">
        <v>76087</v>
      </c>
      <c r="P12" s="13">
        <v>75978</v>
      </c>
      <c r="Q12" s="13">
        <v>85718</v>
      </c>
    </row>
    <row r="13" spans="1:17" ht="18" customHeight="1" x14ac:dyDescent="0.15">
      <c r="A13" s="11" t="s">
        <v>40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1</v>
      </c>
      <c r="P13" s="13">
        <v>0</v>
      </c>
      <c r="Q13" s="13">
        <v>1</v>
      </c>
    </row>
    <row r="14" spans="1:17" ht="18" customHeight="1" x14ac:dyDescent="0.15">
      <c r="A14" s="11" t="s">
        <v>41</v>
      </c>
      <c r="B14" s="13">
        <v>4461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928</v>
      </c>
      <c r="K14" s="13">
        <v>0</v>
      </c>
      <c r="L14" s="13">
        <v>2618</v>
      </c>
      <c r="M14" s="13">
        <v>635</v>
      </c>
      <c r="N14" s="13">
        <v>1673</v>
      </c>
      <c r="O14" s="13">
        <v>1249</v>
      </c>
      <c r="P14" s="13">
        <v>0</v>
      </c>
      <c r="Q14" s="13">
        <v>1</v>
      </c>
    </row>
    <row r="15" spans="1:17" ht="18" customHeight="1" x14ac:dyDescent="0.15">
      <c r="A15" s="11" t="s">
        <v>42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1</v>
      </c>
      <c r="P15" s="13">
        <v>1</v>
      </c>
      <c r="Q15" s="13">
        <v>2</v>
      </c>
    </row>
    <row r="16" spans="1:17" ht="18" customHeight="1" x14ac:dyDescent="0.15">
      <c r="A16" s="11" t="s">
        <v>43</v>
      </c>
      <c r="B16" s="13">
        <v>13033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</v>
      </c>
      <c r="P16" s="13">
        <v>1</v>
      </c>
      <c r="Q16" s="13">
        <v>2</v>
      </c>
    </row>
    <row r="17" spans="1:17" ht="18" customHeight="1" x14ac:dyDescent="0.15">
      <c r="A17" s="11" t="s">
        <v>44</v>
      </c>
      <c r="B17" s="14">
        <f t="shared" ref="B17:P17" si="1">SUM(B18:B21)</f>
        <v>45597</v>
      </c>
      <c r="C17" s="14">
        <f t="shared" si="1"/>
        <v>54594</v>
      </c>
      <c r="D17" s="14">
        <f t="shared" si="1"/>
        <v>72191</v>
      </c>
      <c r="E17" s="14">
        <f t="shared" si="1"/>
        <v>85608</v>
      </c>
      <c r="F17" s="14">
        <f t="shared" si="1"/>
        <v>117635</v>
      </c>
      <c r="G17" s="14">
        <f t="shared" si="1"/>
        <v>136831</v>
      </c>
      <c r="H17" s="14">
        <f t="shared" si="1"/>
        <v>156015</v>
      </c>
      <c r="I17" s="14">
        <f t="shared" si="1"/>
        <v>169553</v>
      </c>
      <c r="J17" s="14">
        <f t="shared" si="1"/>
        <v>162360</v>
      </c>
      <c r="K17" s="14">
        <f t="shared" si="1"/>
        <v>169165</v>
      </c>
      <c r="L17" s="14">
        <f t="shared" si="1"/>
        <v>179782</v>
      </c>
      <c r="M17" s="14">
        <f t="shared" si="1"/>
        <v>171874</v>
      </c>
      <c r="N17" s="14">
        <f t="shared" si="1"/>
        <v>176188</v>
      </c>
      <c r="O17" s="14">
        <f t="shared" si="1"/>
        <v>180442</v>
      </c>
      <c r="P17" s="14">
        <f t="shared" si="1"/>
        <v>168266</v>
      </c>
      <c r="Q17" s="14">
        <f>SUM(Q18:Q21)</f>
        <v>171656</v>
      </c>
    </row>
    <row r="18" spans="1:17" ht="18" customHeight="1" x14ac:dyDescent="0.15">
      <c r="A18" s="11" t="s">
        <v>45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1</v>
      </c>
      <c r="P18" s="14">
        <v>1</v>
      </c>
      <c r="Q18" s="14">
        <v>2</v>
      </c>
    </row>
    <row r="19" spans="1:17" ht="18" customHeight="1" x14ac:dyDescent="0.15">
      <c r="A19" s="11" t="s">
        <v>46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1</v>
      </c>
      <c r="P19" s="13">
        <v>1</v>
      </c>
      <c r="Q19" s="13">
        <v>2</v>
      </c>
    </row>
    <row r="20" spans="1:17" ht="18" customHeight="1" x14ac:dyDescent="0.15">
      <c r="A20" s="11" t="s">
        <v>47</v>
      </c>
      <c r="B20" s="13">
        <v>45597</v>
      </c>
      <c r="C20" s="13">
        <v>54594</v>
      </c>
      <c r="D20" s="13">
        <v>72191</v>
      </c>
      <c r="E20" s="13">
        <v>85608</v>
      </c>
      <c r="F20" s="13">
        <v>117635</v>
      </c>
      <c r="G20" s="13">
        <v>136831</v>
      </c>
      <c r="H20" s="13">
        <v>156015</v>
      </c>
      <c r="I20" s="13">
        <v>169553</v>
      </c>
      <c r="J20" s="13">
        <v>162360</v>
      </c>
      <c r="K20" s="13">
        <v>169165</v>
      </c>
      <c r="L20" s="13">
        <v>179782</v>
      </c>
      <c r="M20" s="13">
        <v>171874</v>
      </c>
      <c r="N20" s="13">
        <v>176188</v>
      </c>
      <c r="O20" s="13">
        <v>180439</v>
      </c>
      <c r="P20" s="13">
        <v>168263</v>
      </c>
      <c r="Q20" s="13">
        <v>171650</v>
      </c>
    </row>
    <row r="21" spans="1:17" ht="18" customHeight="1" x14ac:dyDescent="0.15">
      <c r="A21" s="11" t="s">
        <v>48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1</v>
      </c>
      <c r="P21" s="13">
        <v>1</v>
      </c>
      <c r="Q21" s="13">
        <v>2</v>
      </c>
    </row>
    <row r="22" spans="1:17" ht="18" customHeight="1" x14ac:dyDescent="0.15">
      <c r="A22" s="11" t="s">
        <v>49</v>
      </c>
      <c r="B22" s="14">
        <f t="shared" ref="B22:P22" si="2">+B4+B9+B11+B12+B13+B14+B15+B16+B17</f>
        <v>1196319</v>
      </c>
      <c r="C22" s="14">
        <f t="shared" si="2"/>
        <v>1372694</v>
      </c>
      <c r="D22" s="14">
        <f>+D4+D9+D11+D12+D13+D14+D15+D16+D17</f>
        <v>1545610</v>
      </c>
      <c r="E22" s="14">
        <f>+E4+E9+E11+E12+E13+E14+E15+E16+E17</f>
        <v>1787187</v>
      </c>
      <c r="F22" s="14">
        <f>+F4+F9+F11+F12+F13+F14+F15+F16+F17</f>
        <v>2019479</v>
      </c>
      <c r="G22" s="14">
        <f>+G4+G9+G11+G12+G13+G14+G15+G16+G17</f>
        <v>2103820</v>
      </c>
      <c r="H22" s="14">
        <f t="shared" si="2"/>
        <v>2447287</v>
      </c>
      <c r="I22" s="14">
        <f t="shared" si="2"/>
        <v>2578369</v>
      </c>
      <c r="J22" s="14">
        <f t="shared" si="2"/>
        <v>2895031</v>
      </c>
      <c r="K22" s="14">
        <f t="shared" si="2"/>
        <v>2903700</v>
      </c>
      <c r="L22" s="14">
        <f t="shared" si="2"/>
        <v>3000153</v>
      </c>
      <c r="M22" s="14">
        <f t="shared" si="2"/>
        <v>2991321</v>
      </c>
      <c r="N22" s="14">
        <f t="shared" si="2"/>
        <v>2987009</v>
      </c>
      <c r="O22" s="14">
        <f t="shared" si="2"/>
        <v>3026545</v>
      </c>
      <c r="P22" s="14">
        <f t="shared" si="2"/>
        <v>3097912</v>
      </c>
      <c r="Q22" s="14">
        <f>+Q4+Q9+Q11+Q12+Q13+Q14+Q15+Q16+Q17</f>
        <v>3020774</v>
      </c>
    </row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4" t="s">
        <v>82</v>
      </c>
      <c r="M30" s="37" t="s">
        <v>198</v>
      </c>
      <c r="O30" s="37"/>
      <c r="P30" s="37"/>
      <c r="Q30" s="37" t="s">
        <v>198</v>
      </c>
    </row>
    <row r="31" spans="1:17" ht="18" customHeight="1" x14ac:dyDescent="0.15"/>
    <row r="32" spans="1:17" ht="18" customHeight="1" x14ac:dyDescent="0.15">
      <c r="A32" s="5"/>
      <c r="B32" s="5" t="s">
        <v>168</v>
      </c>
      <c r="C32" s="5" t="s">
        <v>169</v>
      </c>
      <c r="D32" s="5" t="s">
        <v>171</v>
      </c>
      <c r="E32" s="5" t="s">
        <v>173</v>
      </c>
      <c r="F32" s="5" t="s">
        <v>175</v>
      </c>
      <c r="G32" s="5" t="s">
        <v>177</v>
      </c>
      <c r="H32" s="5" t="s">
        <v>179</v>
      </c>
      <c r="I32" s="5" t="s">
        <v>181</v>
      </c>
      <c r="J32" s="6" t="s">
        <v>183</v>
      </c>
      <c r="K32" s="6" t="s">
        <v>185</v>
      </c>
      <c r="L32" s="5" t="s">
        <v>187</v>
      </c>
      <c r="M32" s="2" t="s">
        <v>189</v>
      </c>
      <c r="N32" s="5" t="s">
        <v>191</v>
      </c>
      <c r="O32" s="2" t="s">
        <v>193</v>
      </c>
      <c r="P32" s="2" t="s">
        <v>195</v>
      </c>
      <c r="Q32" s="2" t="s">
        <v>160</v>
      </c>
    </row>
    <row r="33" spans="1:17" ht="18" customHeight="1" x14ac:dyDescent="0.15">
      <c r="A33" s="11" t="s">
        <v>31</v>
      </c>
      <c r="B33" s="25">
        <f t="shared" ref="B33:C49" si="3">B4/B$22*100</f>
        <v>46.382528405885054</v>
      </c>
      <c r="C33" s="25">
        <f t="shared" si="3"/>
        <v>50.931380191069529</v>
      </c>
      <c r="D33" s="25">
        <f t="shared" ref="D33:Q48" si="4">D4/D$22*100</f>
        <v>49.061017979956134</v>
      </c>
      <c r="E33" s="25">
        <f t="shared" si="4"/>
        <v>50.968253462004817</v>
      </c>
      <c r="F33" s="25">
        <f t="shared" si="4"/>
        <v>49.113409943851856</v>
      </c>
      <c r="G33" s="25">
        <f t="shared" si="4"/>
        <v>46.301774866671103</v>
      </c>
      <c r="H33" s="25">
        <f t="shared" si="4"/>
        <v>49.181726540450711</v>
      </c>
      <c r="I33" s="25">
        <f t="shared" si="4"/>
        <v>48.168784219791661</v>
      </c>
      <c r="J33" s="25">
        <f t="shared" si="4"/>
        <v>51.665491664856091</v>
      </c>
      <c r="K33" s="25">
        <f t="shared" si="4"/>
        <v>47.619244412301548</v>
      </c>
      <c r="L33" s="25">
        <f t="shared" si="4"/>
        <v>45.510578960473012</v>
      </c>
      <c r="M33" s="25">
        <f t="shared" si="4"/>
        <v>47.749639707674305</v>
      </c>
      <c r="N33" s="25">
        <f t="shared" si="4"/>
        <v>45.833742047646993</v>
      </c>
      <c r="O33" s="25">
        <f t="shared" si="4"/>
        <v>46.997516970671178</v>
      </c>
      <c r="P33" s="25">
        <f t="shared" si="4"/>
        <v>51.163170548421</v>
      </c>
      <c r="Q33" s="25">
        <f t="shared" si="4"/>
        <v>48.597114514359561</v>
      </c>
    </row>
    <row r="34" spans="1:17" ht="18" customHeight="1" x14ac:dyDescent="0.15">
      <c r="A34" s="11" t="s">
        <v>32</v>
      </c>
      <c r="B34" s="25">
        <f t="shared" si="3"/>
        <v>0.46032872503069838</v>
      </c>
      <c r="C34" s="25">
        <f t="shared" si="3"/>
        <v>0.41429481005963459</v>
      </c>
      <c r="D34" s="25">
        <f t="shared" si="4"/>
        <v>0.38955493300379784</v>
      </c>
      <c r="E34" s="25">
        <f t="shared" si="4"/>
        <v>0.37007878862144811</v>
      </c>
      <c r="F34" s="25">
        <f t="shared" si="4"/>
        <v>0.3796523756869965</v>
      </c>
      <c r="G34" s="25">
        <f t="shared" si="4"/>
        <v>0.39737239877936326</v>
      </c>
      <c r="H34" s="25">
        <f t="shared" si="4"/>
        <v>0.38091159720948137</v>
      </c>
      <c r="I34" s="25">
        <f t="shared" si="4"/>
        <v>0.50248820087427359</v>
      </c>
      <c r="J34" s="25">
        <f t="shared" si="4"/>
        <v>0.46890689598833313</v>
      </c>
      <c r="K34" s="25">
        <f t="shared" si="4"/>
        <v>0.48792919378723698</v>
      </c>
      <c r="L34" s="25">
        <f t="shared" si="4"/>
        <v>0.41547881058066033</v>
      </c>
      <c r="M34" s="25">
        <f t="shared" si="4"/>
        <v>0.45494950224332331</v>
      </c>
      <c r="N34" s="25">
        <f t="shared" si="4"/>
        <v>0.47211106494824751</v>
      </c>
      <c r="O34" s="25">
        <f t="shared" si="4"/>
        <v>0.46462220122284648</v>
      </c>
      <c r="P34" s="25">
        <f t="shared" si="4"/>
        <v>0.45140081448407832</v>
      </c>
      <c r="Q34" s="25">
        <f t="shared" si="4"/>
        <v>0.69257084442596495</v>
      </c>
    </row>
    <row r="35" spans="1:17" ht="18" customHeight="1" x14ac:dyDescent="0.15">
      <c r="A35" s="11" t="s">
        <v>33</v>
      </c>
      <c r="B35" s="25">
        <f t="shared" si="3"/>
        <v>35.358378492693006</v>
      </c>
      <c r="C35" s="25">
        <f t="shared" si="3"/>
        <v>41.017007432100669</v>
      </c>
      <c r="D35" s="25">
        <f t="shared" si="4"/>
        <v>40.125840283124461</v>
      </c>
      <c r="E35" s="25">
        <f t="shared" si="4"/>
        <v>44.284957310007286</v>
      </c>
      <c r="F35" s="25">
        <f t="shared" si="4"/>
        <v>43.655269502678664</v>
      </c>
      <c r="G35" s="25">
        <f t="shared" si="4"/>
        <v>41.718397961802815</v>
      </c>
      <c r="H35" s="25">
        <f t="shared" si="4"/>
        <v>42.706025080017177</v>
      </c>
      <c r="I35" s="25">
        <f t="shared" si="4"/>
        <v>42.079236912947678</v>
      </c>
      <c r="J35" s="25">
        <f t="shared" si="4"/>
        <v>43.040886263394071</v>
      </c>
      <c r="K35" s="25">
        <f t="shared" si="4"/>
        <v>40.590694630988047</v>
      </c>
      <c r="L35" s="25">
        <f t="shared" si="4"/>
        <v>40.022792170932611</v>
      </c>
      <c r="M35" s="25">
        <f t="shared" si="4"/>
        <v>40.895410422351866</v>
      </c>
      <c r="N35" s="25">
        <f t="shared" si="4"/>
        <v>40.881061958634874</v>
      </c>
      <c r="O35" s="25">
        <f t="shared" si="4"/>
        <v>40.290198890153626</v>
      </c>
      <c r="P35" s="25">
        <f t="shared" si="4"/>
        <v>39.495150281867268</v>
      </c>
      <c r="Q35" s="25">
        <f t="shared" si="4"/>
        <v>40.046888645095599</v>
      </c>
    </row>
    <row r="36" spans="1:17" ht="18" customHeight="1" x14ac:dyDescent="0.15">
      <c r="A36" s="11" t="s">
        <v>34</v>
      </c>
      <c r="B36" s="25">
        <f t="shared" si="3"/>
        <v>1.8503425925693735</v>
      </c>
      <c r="C36" s="25">
        <f t="shared" si="3"/>
        <v>1.5834555989900152</v>
      </c>
      <c r="D36" s="25">
        <f t="shared" si="4"/>
        <v>1.3617924314671876</v>
      </c>
      <c r="E36" s="25">
        <f t="shared" si="4"/>
        <v>1.4751114460881822</v>
      </c>
      <c r="F36" s="25">
        <f t="shared" si="4"/>
        <v>1.2763688060138283</v>
      </c>
      <c r="G36" s="25">
        <f t="shared" si="4"/>
        <v>1.3338118280080997</v>
      </c>
      <c r="H36" s="25">
        <f t="shared" si="4"/>
        <v>1.4457642278980765</v>
      </c>
      <c r="I36" s="25">
        <f t="shared" si="4"/>
        <v>1.4504130324247615</v>
      </c>
      <c r="J36" s="25">
        <f t="shared" si="4"/>
        <v>1.3391911865537882</v>
      </c>
      <c r="K36" s="25">
        <f t="shared" si="4"/>
        <v>1.6145262940386405</v>
      </c>
      <c r="L36" s="25">
        <f t="shared" si="4"/>
        <v>1.4855909015306887</v>
      </c>
      <c r="M36" s="25">
        <f t="shared" si="4"/>
        <v>1.6510097044081862</v>
      </c>
      <c r="N36" s="25">
        <f t="shared" si="4"/>
        <v>1.7089670637082111</v>
      </c>
      <c r="O36" s="25">
        <f t="shared" si="4"/>
        <v>1.6431277248479703</v>
      </c>
      <c r="P36" s="25">
        <f t="shared" si="4"/>
        <v>1.5395530925345846</v>
      </c>
      <c r="Q36" s="25">
        <f t="shared" si="4"/>
        <v>1.5574816255701354</v>
      </c>
    </row>
    <row r="37" spans="1:17" ht="18" customHeight="1" x14ac:dyDescent="0.15">
      <c r="A37" s="11" t="s">
        <v>35</v>
      </c>
      <c r="B37" s="25">
        <f t="shared" si="3"/>
        <v>8.7134785955919778</v>
      </c>
      <c r="C37" s="25">
        <f t="shared" si="3"/>
        <v>7.9166223499192094</v>
      </c>
      <c r="D37" s="25">
        <f t="shared" si="4"/>
        <v>7.1838303323606851</v>
      </c>
      <c r="E37" s="25">
        <f t="shared" si="4"/>
        <v>4.8381059172878942</v>
      </c>
      <c r="F37" s="25">
        <f t="shared" si="4"/>
        <v>3.8021192594723687</v>
      </c>
      <c r="G37" s="25">
        <f t="shared" si="4"/>
        <v>2.8521926780808244</v>
      </c>
      <c r="H37" s="25">
        <f t="shared" si="4"/>
        <v>4.6490256353259758</v>
      </c>
      <c r="I37" s="25">
        <f t="shared" si="4"/>
        <v>4.1366460735449424</v>
      </c>
      <c r="J37" s="25">
        <f t="shared" si="4"/>
        <v>6.8165073189199008</v>
      </c>
      <c r="K37" s="25">
        <f t="shared" si="4"/>
        <v>4.9260942934876191</v>
      </c>
      <c r="L37" s="25">
        <f t="shared" si="4"/>
        <v>3.5867170774290509</v>
      </c>
      <c r="M37" s="25">
        <f t="shared" si="4"/>
        <v>4.7482700786709282</v>
      </c>
      <c r="N37" s="25">
        <f t="shared" si="4"/>
        <v>2.7716019603556603</v>
      </c>
      <c r="O37" s="25">
        <f t="shared" si="4"/>
        <v>4.5995681544467368</v>
      </c>
      <c r="P37" s="25">
        <f t="shared" si="4"/>
        <v>9.6770663595350683</v>
      </c>
      <c r="Q37" s="25">
        <f t="shared" si="4"/>
        <v>6.3001733992678695</v>
      </c>
    </row>
    <row r="38" spans="1:17" ht="18" customHeight="1" x14ac:dyDescent="0.15">
      <c r="A38" s="11" t="s">
        <v>36</v>
      </c>
      <c r="B38" s="25">
        <f t="shared" si="3"/>
        <v>44.270382732364858</v>
      </c>
      <c r="C38" s="25">
        <f t="shared" si="3"/>
        <v>41.102751232248416</v>
      </c>
      <c r="D38" s="25">
        <f t="shared" si="4"/>
        <v>42.203790089349837</v>
      </c>
      <c r="E38" s="25">
        <f t="shared" si="4"/>
        <v>40.903833790196551</v>
      </c>
      <c r="F38" s="25">
        <f t="shared" si="4"/>
        <v>41.788946555027309</v>
      </c>
      <c r="G38" s="25">
        <f t="shared" si="4"/>
        <v>44.082383473871339</v>
      </c>
      <c r="H38" s="25">
        <f t="shared" si="4"/>
        <v>41.80678441065556</v>
      </c>
      <c r="I38" s="25">
        <f t="shared" si="4"/>
        <v>42.741903893507867</v>
      </c>
      <c r="J38" s="25">
        <f t="shared" si="4"/>
        <v>40.00513293294614</v>
      </c>
      <c r="K38" s="25">
        <f t="shared" si="4"/>
        <v>43.742535385886974</v>
      </c>
      <c r="L38" s="25">
        <f t="shared" si="4"/>
        <v>45.222027009955823</v>
      </c>
      <c r="M38" s="25">
        <f t="shared" si="4"/>
        <v>43.22033643330154</v>
      </c>
      <c r="N38" s="25">
        <f t="shared" si="4"/>
        <v>44.868696411694778</v>
      </c>
      <c r="O38" s="25">
        <f t="shared" si="4"/>
        <v>43.776748734943638</v>
      </c>
      <c r="P38" s="25">
        <f t="shared" si="4"/>
        <v>40.237424432972915</v>
      </c>
      <c r="Q38" s="25">
        <f t="shared" si="4"/>
        <v>42.134466199722318</v>
      </c>
    </row>
    <row r="39" spans="1:17" ht="18" customHeight="1" x14ac:dyDescent="0.15">
      <c r="A39" s="11" t="s">
        <v>37</v>
      </c>
      <c r="B39" s="25">
        <f t="shared" si="3"/>
        <v>44.266621193845459</v>
      </c>
      <c r="C39" s="25">
        <f t="shared" si="3"/>
        <v>41.099473007094076</v>
      </c>
      <c r="D39" s="25">
        <f t="shared" si="4"/>
        <v>42.200878617503768</v>
      </c>
      <c r="E39" s="25">
        <f t="shared" si="4"/>
        <v>40.899861066581167</v>
      </c>
      <c r="F39" s="25">
        <f t="shared" si="4"/>
        <v>41.7593349571845</v>
      </c>
      <c r="G39" s="25">
        <f t="shared" si="4"/>
        <v>43.935602855757622</v>
      </c>
      <c r="H39" s="25">
        <f t="shared" si="4"/>
        <v>41.599738812815993</v>
      </c>
      <c r="I39" s="25">
        <f t="shared" si="4"/>
        <v>42.486354745965379</v>
      </c>
      <c r="J39" s="25">
        <f t="shared" si="4"/>
        <v>39.777259725370818</v>
      </c>
      <c r="K39" s="25">
        <f t="shared" si="4"/>
        <v>43.521093776905332</v>
      </c>
      <c r="L39" s="25">
        <f t="shared" si="4"/>
        <v>45.005971362127198</v>
      </c>
      <c r="M39" s="25">
        <f t="shared" si="4"/>
        <v>42.988432201024231</v>
      </c>
      <c r="N39" s="25">
        <f t="shared" si="4"/>
        <v>44.643320458692962</v>
      </c>
      <c r="O39" s="25">
        <f t="shared" si="4"/>
        <v>43.554515131940875</v>
      </c>
      <c r="P39" s="25">
        <f t="shared" si="4"/>
        <v>40.020310454267261</v>
      </c>
      <c r="Q39" s="25">
        <f t="shared" si="4"/>
        <v>41.908332102964337</v>
      </c>
    </row>
    <row r="40" spans="1:17" ht="18" customHeight="1" x14ac:dyDescent="0.15">
      <c r="A40" s="11" t="s">
        <v>38</v>
      </c>
      <c r="B40" s="25">
        <f t="shared" si="3"/>
        <v>1.1478543766336571</v>
      </c>
      <c r="C40" s="25">
        <f t="shared" si="3"/>
        <v>1.0536944140500359</v>
      </c>
      <c r="D40" s="25">
        <f t="shared" si="4"/>
        <v>0.96026811420733571</v>
      </c>
      <c r="E40" s="25">
        <f t="shared" si="4"/>
        <v>0.85167360774222289</v>
      </c>
      <c r="F40" s="25">
        <f t="shared" si="4"/>
        <v>0.80243468736243362</v>
      </c>
      <c r="G40" s="25">
        <f t="shared" si="4"/>
        <v>0.79507752564382894</v>
      </c>
      <c r="H40" s="25">
        <f t="shared" si="4"/>
        <v>0.7080493624164228</v>
      </c>
      <c r="I40" s="25">
        <f t="shared" si="4"/>
        <v>0.68655805278453164</v>
      </c>
      <c r="J40" s="25">
        <f t="shared" si="4"/>
        <v>0.63622807493253097</v>
      </c>
      <c r="K40" s="25">
        <f t="shared" si="4"/>
        <v>0.64490133278231221</v>
      </c>
      <c r="L40" s="25">
        <f t="shared" si="4"/>
        <v>0.65313335686546647</v>
      </c>
      <c r="M40" s="25">
        <f t="shared" si="4"/>
        <v>0.68167207731968582</v>
      </c>
      <c r="N40" s="25">
        <f t="shared" si="4"/>
        <v>0.70525398483901458</v>
      </c>
      <c r="O40" s="25">
        <f t="shared" si="4"/>
        <v>0.7083985204251052</v>
      </c>
      <c r="P40" s="25">
        <f t="shared" si="4"/>
        <v>0.71519139342886429</v>
      </c>
      <c r="Q40" s="25">
        <f t="shared" si="4"/>
        <v>0.74808641758701577</v>
      </c>
    </row>
    <row r="41" spans="1:17" ht="18" customHeight="1" x14ac:dyDescent="0.15">
      <c r="A41" s="11" t="s">
        <v>39</v>
      </c>
      <c r="B41" s="25">
        <f t="shared" si="3"/>
        <v>2.9254738911611367</v>
      </c>
      <c r="C41" s="25">
        <f t="shared" si="3"/>
        <v>2.9350314053969786</v>
      </c>
      <c r="D41" s="25">
        <f t="shared" si="4"/>
        <v>3.1042112822769004</v>
      </c>
      <c r="E41" s="25">
        <f t="shared" si="4"/>
        <v>2.4861416292755041</v>
      </c>
      <c r="F41" s="25">
        <f t="shared" si="4"/>
        <v>2.4701915692116629</v>
      </c>
      <c r="G41" s="25">
        <f t="shared" si="4"/>
        <v>2.3168331891511631</v>
      </c>
      <c r="H41" s="25">
        <f t="shared" si="4"/>
        <v>1.9284211455378957</v>
      </c>
      <c r="I41" s="25">
        <f t="shared" si="4"/>
        <v>1.8267749883744335</v>
      </c>
      <c r="J41" s="25">
        <f t="shared" si="4"/>
        <v>2.0528623009563627</v>
      </c>
      <c r="K41" s="25">
        <f t="shared" si="4"/>
        <v>2.1674759789234428</v>
      </c>
      <c r="L41" s="25">
        <f t="shared" si="4"/>
        <v>2.5345707368924186</v>
      </c>
      <c r="M41" s="25">
        <f t="shared" si="4"/>
        <v>2.5813678973269671</v>
      </c>
      <c r="N41" s="25">
        <f t="shared" si="4"/>
        <v>2.6378226513545826</v>
      </c>
      <c r="O41" s="25">
        <f t="shared" si="4"/>
        <v>2.5139887231149709</v>
      </c>
      <c r="P41" s="25">
        <f t="shared" si="4"/>
        <v>2.4525551403655106</v>
      </c>
      <c r="Q41" s="25">
        <f t="shared" si="4"/>
        <v>2.8376171140244191</v>
      </c>
    </row>
    <row r="42" spans="1:17" ht="18" customHeight="1" x14ac:dyDescent="0.15">
      <c r="A42" s="11" t="s">
        <v>40</v>
      </c>
      <c r="B42" s="25">
        <f t="shared" si="3"/>
        <v>0</v>
      </c>
      <c r="C42" s="25">
        <f t="shared" si="3"/>
        <v>0</v>
      </c>
      <c r="D42" s="25">
        <f t="shared" si="4"/>
        <v>0</v>
      </c>
      <c r="E42" s="25">
        <f t="shared" si="4"/>
        <v>0</v>
      </c>
      <c r="F42" s="25">
        <f t="shared" si="4"/>
        <v>0</v>
      </c>
      <c r="G42" s="25">
        <f t="shared" si="4"/>
        <v>0</v>
      </c>
      <c r="H42" s="25">
        <f t="shared" si="4"/>
        <v>0</v>
      </c>
      <c r="I42" s="25">
        <f t="shared" si="4"/>
        <v>0</v>
      </c>
      <c r="J42" s="25">
        <f t="shared" si="4"/>
        <v>0</v>
      </c>
      <c r="K42" s="25">
        <f t="shared" si="4"/>
        <v>0</v>
      </c>
      <c r="L42" s="25">
        <f t="shared" si="4"/>
        <v>0</v>
      </c>
      <c r="M42" s="25">
        <f t="shared" si="4"/>
        <v>0</v>
      </c>
      <c r="N42" s="25">
        <f t="shared" si="4"/>
        <v>0</v>
      </c>
      <c r="O42" s="25">
        <f t="shared" si="4"/>
        <v>3.3040975766096323E-5</v>
      </c>
      <c r="P42" s="25">
        <f t="shared" si="4"/>
        <v>0</v>
      </c>
      <c r="Q42" s="25">
        <f t="shared" si="4"/>
        <v>3.3104098486017159E-5</v>
      </c>
    </row>
    <row r="43" spans="1:17" ht="18" customHeight="1" x14ac:dyDescent="0.15">
      <c r="A43" s="11" t="s">
        <v>41</v>
      </c>
      <c r="B43" s="25">
        <f t="shared" si="3"/>
        <v>0.37289385189067464</v>
      </c>
      <c r="C43" s="25">
        <f t="shared" si="3"/>
        <v>0</v>
      </c>
      <c r="D43" s="25">
        <f t="shared" si="4"/>
        <v>0</v>
      </c>
      <c r="E43" s="25">
        <f t="shared" si="4"/>
        <v>0</v>
      </c>
      <c r="F43" s="25">
        <f t="shared" si="4"/>
        <v>0</v>
      </c>
      <c r="G43" s="25">
        <f t="shared" si="4"/>
        <v>0</v>
      </c>
      <c r="H43" s="25">
        <f t="shared" si="4"/>
        <v>0</v>
      </c>
      <c r="I43" s="25">
        <f t="shared" si="4"/>
        <v>0</v>
      </c>
      <c r="J43" s="25">
        <f t="shared" si="4"/>
        <v>3.2054924455040379E-2</v>
      </c>
      <c r="K43" s="25">
        <f t="shared" si="4"/>
        <v>0</v>
      </c>
      <c r="L43" s="25">
        <f t="shared" si="4"/>
        <v>8.7262216293635689E-2</v>
      </c>
      <c r="M43" s="25">
        <f t="shared" si="4"/>
        <v>2.1228079500662082E-2</v>
      </c>
      <c r="N43" s="25">
        <f t="shared" si="4"/>
        <v>5.6009205194895634E-2</v>
      </c>
      <c r="O43" s="25">
        <f t="shared" si="4"/>
        <v>4.1268178731854309E-2</v>
      </c>
      <c r="P43" s="25">
        <f t="shared" si="4"/>
        <v>0</v>
      </c>
      <c r="Q43" s="25">
        <f t="shared" si="4"/>
        <v>3.3104098486017159E-5</v>
      </c>
    </row>
    <row r="44" spans="1:17" ht="18" customHeight="1" x14ac:dyDescent="0.15">
      <c r="A44" s="11" t="s">
        <v>42</v>
      </c>
      <c r="B44" s="25">
        <f t="shared" si="3"/>
        <v>0</v>
      </c>
      <c r="C44" s="25">
        <f t="shared" si="3"/>
        <v>0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3.3040975766096323E-5</v>
      </c>
      <c r="P44" s="25">
        <f t="shared" si="4"/>
        <v>3.2279806527751595E-5</v>
      </c>
      <c r="Q44" s="25">
        <f t="shared" si="4"/>
        <v>6.6208196972034319E-5</v>
      </c>
    </row>
    <row r="45" spans="1:17" ht="18" customHeight="1" x14ac:dyDescent="0.15">
      <c r="A45" s="11" t="s">
        <v>43</v>
      </c>
      <c r="B45" s="25">
        <f t="shared" si="3"/>
        <v>1.089425144965515</v>
      </c>
      <c r="C45" s="25">
        <f t="shared" si="3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3.3040975766096323E-5</v>
      </c>
      <c r="P45" s="25">
        <f t="shared" si="4"/>
        <v>3.2279806527751595E-5</v>
      </c>
      <c r="Q45" s="25">
        <f t="shared" si="4"/>
        <v>6.6208196972034319E-5</v>
      </c>
    </row>
    <row r="46" spans="1:17" ht="18" customHeight="1" x14ac:dyDescent="0.15">
      <c r="A46" s="11" t="s">
        <v>44</v>
      </c>
      <c r="B46" s="25">
        <f t="shared" si="3"/>
        <v>3.8114415970991016</v>
      </c>
      <c r="C46" s="25">
        <f t="shared" si="3"/>
        <v>3.9771427572350428</v>
      </c>
      <c r="D46" s="25">
        <f t="shared" si="4"/>
        <v>4.6707125342097946</v>
      </c>
      <c r="E46" s="25">
        <f t="shared" si="4"/>
        <v>4.7900975107809085</v>
      </c>
      <c r="F46" s="25">
        <f t="shared" si="4"/>
        <v>5.8250172445467365</v>
      </c>
      <c r="G46" s="25">
        <f t="shared" si="4"/>
        <v>6.5039309446625655</v>
      </c>
      <c r="H46" s="25">
        <f t="shared" si="4"/>
        <v>6.3750185409394158</v>
      </c>
      <c r="I46" s="25">
        <f t="shared" si="4"/>
        <v>6.5759788455415036</v>
      </c>
      <c r="J46" s="25">
        <f t="shared" si="4"/>
        <v>5.6082301018538319</v>
      </c>
      <c r="K46" s="25">
        <f t="shared" si="4"/>
        <v>5.8258428901057275</v>
      </c>
      <c r="L46" s="25">
        <f t="shared" si="4"/>
        <v>5.9924277195196378</v>
      </c>
      <c r="M46" s="25">
        <f t="shared" si="4"/>
        <v>5.7457558048768416</v>
      </c>
      <c r="N46" s="25">
        <f t="shared" si="4"/>
        <v>5.8984756992697376</v>
      </c>
      <c r="O46" s="25">
        <f t="shared" si="4"/>
        <v>5.9619797491859527</v>
      </c>
      <c r="P46" s="25">
        <f t="shared" si="4"/>
        <v>5.4315939251986505</v>
      </c>
      <c r="Q46" s="25">
        <f t="shared" si="4"/>
        <v>5.6825171297157615</v>
      </c>
    </row>
    <row r="47" spans="1:17" ht="18" customHeight="1" x14ac:dyDescent="0.15">
      <c r="A47" s="11" t="s">
        <v>45</v>
      </c>
      <c r="B47" s="25">
        <f t="shared" si="3"/>
        <v>0</v>
      </c>
      <c r="C47" s="25">
        <f t="shared" si="3"/>
        <v>0</v>
      </c>
      <c r="D47" s="25">
        <f t="shared" si="4"/>
        <v>0</v>
      </c>
      <c r="E47" s="25">
        <f t="shared" si="4"/>
        <v>0</v>
      </c>
      <c r="F47" s="25">
        <f t="shared" si="4"/>
        <v>0</v>
      </c>
      <c r="G47" s="25">
        <f t="shared" si="4"/>
        <v>0</v>
      </c>
      <c r="H47" s="25">
        <f t="shared" si="4"/>
        <v>0</v>
      </c>
      <c r="I47" s="25">
        <f t="shared" si="4"/>
        <v>0</v>
      </c>
      <c r="J47" s="25">
        <f t="shared" si="4"/>
        <v>0</v>
      </c>
      <c r="K47" s="25">
        <f t="shared" si="4"/>
        <v>0</v>
      </c>
      <c r="L47" s="25">
        <f t="shared" si="4"/>
        <v>0</v>
      </c>
      <c r="M47" s="25">
        <f t="shared" si="4"/>
        <v>0</v>
      </c>
      <c r="N47" s="25">
        <f t="shared" si="4"/>
        <v>0</v>
      </c>
      <c r="O47" s="25">
        <f t="shared" si="4"/>
        <v>3.3040975766096323E-5</v>
      </c>
      <c r="P47" s="25">
        <f t="shared" si="4"/>
        <v>3.2279806527751595E-5</v>
      </c>
      <c r="Q47" s="25">
        <f t="shared" si="4"/>
        <v>6.6208196972034319E-5</v>
      </c>
    </row>
    <row r="48" spans="1:17" ht="18" customHeight="1" x14ac:dyDescent="0.15">
      <c r="A48" s="11" t="s">
        <v>46</v>
      </c>
      <c r="B48" s="25">
        <f t="shared" si="3"/>
        <v>0</v>
      </c>
      <c r="C48" s="25">
        <f t="shared" si="3"/>
        <v>0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3.3040975766096323E-5</v>
      </c>
      <c r="P48" s="25">
        <f t="shared" si="4"/>
        <v>3.2279806527751595E-5</v>
      </c>
      <c r="Q48" s="25">
        <f t="shared" si="4"/>
        <v>6.6208196972034319E-5</v>
      </c>
    </row>
    <row r="49" spans="1:17" ht="18" customHeight="1" x14ac:dyDescent="0.15">
      <c r="A49" s="11" t="s">
        <v>47</v>
      </c>
      <c r="B49" s="25">
        <f t="shared" si="3"/>
        <v>3.8114415970991016</v>
      </c>
      <c r="C49" s="25">
        <f t="shared" si="3"/>
        <v>3.9771427572350428</v>
      </c>
      <c r="D49" s="25">
        <f t="shared" ref="D49:Q49" si="5">D20/D$22*100</f>
        <v>4.6707125342097946</v>
      </c>
      <c r="E49" s="25">
        <f t="shared" si="5"/>
        <v>4.7900975107809085</v>
      </c>
      <c r="F49" s="25">
        <f t="shared" si="5"/>
        <v>5.8250172445467365</v>
      </c>
      <c r="G49" s="25">
        <f t="shared" si="5"/>
        <v>6.5039309446625655</v>
      </c>
      <c r="H49" s="25">
        <f t="shared" si="5"/>
        <v>6.3750185409394158</v>
      </c>
      <c r="I49" s="25">
        <f t="shared" si="5"/>
        <v>6.5759788455415036</v>
      </c>
      <c r="J49" s="25">
        <f t="shared" si="5"/>
        <v>5.6082301018538319</v>
      </c>
      <c r="K49" s="25">
        <f t="shared" si="5"/>
        <v>5.8258428901057275</v>
      </c>
      <c r="L49" s="25">
        <f t="shared" si="5"/>
        <v>5.9924277195196378</v>
      </c>
      <c r="M49" s="25">
        <f t="shared" si="5"/>
        <v>5.7457558048768416</v>
      </c>
      <c r="N49" s="25">
        <f t="shared" si="5"/>
        <v>5.8984756992697376</v>
      </c>
      <c r="O49" s="25">
        <f t="shared" si="5"/>
        <v>5.9618806262586546</v>
      </c>
      <c r="P49" s="25">
        <f t="shared" si="5"/>
        <v>5.4314970857790668</v>
      </c>
      <c r="Q49" s="25">
        <f t="shared" si="5"/>
        <v>5.6823185051248455</v>
      </c>
    </row>
    <row r="50" spans="1:17" ht="18" customHeight="1" x14ac:dyDescent="0.15">
      <c r="A50" s="11" t="s">
        <v>48</v>
      </c>
      <c r="B50" s="25">
        <f t="shared" ref="B50:Q50" si="6">B21/B$22*100</f>
        <v>0</v>
      </c>
      <c r="C50" s="25">
        <f t="shared" si="6"/>
        <v>0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3.3040975766096323E-5</v>
      </c>
      <c r="P50" s="25">
        <f t="shared" si="6"/>
        <v>3.2279806527751595E-5</v>
      </c>
      <c r="Q50" s="25">
        <f t="shared" si="6"/>
        <v>6.6208196972034319E-5</v>
      </c>
    </row>
    <row r="51" spans="1:17" ht="18" customHeight="1" x14ac:dyDescent="0.15">
      <c r="A51" s="11" t="s">
        <v>49</v>
      </c>
      <c r="B51" s="26">
        <f>+B33+B38+B40+B41+B42+B43+B44+B45+B46</f>
        <v>100.00000000000001</v>
      </c>
      <c r="C51" s="26">
        <f>+C33+C38+C40+C41+C42+C43+C44+C45+C46</f>
        <v>100.00000000000001</v>
      </c>
      <c r="D51" s="26">
        <f t="shared" ref="D51:L51" si="7">+D33+D38+D40+D41+D42+D43+D44+D45+D46</f>
        <v>100.00000000000001</v>
      </c>
      <c r="E51" s="26">
        <f t="shared" si="7"/>
        <v>100.00000000000001</v>
      </c>
      <c r="F51" s="26">
        <f t="shared" si="7"/>
        <v>100</v>
      </c>
      <c r="G51" s="26">
        <f t="shared" si="7"/>
        <v>100.00000000000001</v>
      </c>
      <c r="H51" s="26">
        <f t="shared" si="7"/>
        <v>100</v>
      </c>
      <c r="I51" s="26">
        <f t="shared" si="7"/>
        <v>100</v>
      </c>
      <c r="J51" s="26">
        <f t="shared" si="7"/>
        <v>100</v>
      </c>
      <c r="K51" s="26">
        <f t="shared" si="7"/>
        <v>100.00000000000001</v>
      </c>
      <c r="L51" s="26">
        <f t="shared" si="7"/>
        <v>100</v>
      </c>
      <c r="M51" s="26">
        <f>+M33+M38+M40+M41+M42+M43+M44+M45+M46</f>
        <v>100</v>
      </c>
      <c r="N51" s="26">
        <f>+N33+N38+N40+N41+N42+N43+N44+N45+N46</f>
        <v>100.00000000000001</v>
      </c>
      <c r="O51" s="26">
        <f>+O33+O38+O40+O41+O42+O43+O44+O45+O46</f>
        <v>100.00000000000001</v>
      </c>
      <c r="P51" s="26">
        <f>+P33+P38+P40+P41+P42+P43+P44+P45+P46</f>
        <v>100</v>
      </c>
      <c r="Q51" s="26">
        <f>+Q33+Q38+Q40+Q41+Q42+Q43+Q44+Q45+Q46</f>
        <v>100</v>
      </c>
    </row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A1:Q516"/>
  <sheetViews>
    <sheetView workbookViewId="0">
      <selection sqref="A1:IV65536"/>
    </sheetView>
  </sheetViews>
  <sheetFormatPr defaultColWidth="9" defaultRowHeight="12" x14ac:dyDescent="0.15"/>
  <cols>
    <col min="1" max="1" width="24.77734375" style="10" customWidth="1"/>
    <col min="2" max="9" width="8.6640625" style="10" customWidth="1"/>
    <col min="10" max="11" width="8.6640625" style="79" customWidth="1"/>
    <col min="12" max="13" width="8.6640625" style="10" customWidth="1"/>
    <col min="14" max="14" width="9.21875" style="10" customWidth="1"/>
    <col min="15" max="16384" width="9" style="10"/>
  </cols>
  <sheetData>
    <row r="1" spans="1:17" ht="18" customHeight="1" x14ac:dyDescent="0.2">
      <c r="A1" s="24" t="s">
        <v>79</v>
      </c>
      <c r="L1" s="55" t="str">
        <f>[2]財政指標!$M$1</f>
        <v>石橋町</v>
      </c>
      <c r="P1" s="55" t="str">
        <f>[2]財政指標!$M$1</f>
        <v>石橋町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5"/>
      <c r="B3" s="5" t="s">
        <v>168</v>
      </c>
      <c r="C3" s="5" t="s">
        <v>169</v>
      </c>
      <c r="D3" s="5" t="s">
        <v>171</v>
      </c>
      <c r="E3" s="5" t="s">
        <v>173</v>
      </c>
      <c r="F3" s="5" t="s">
        <v>175</v>
      </c>
      <c r="G3" s="5" t="s">
        <v>177</v>
      </c>
      <c r="H3" s="5" t="s">
        <v>179</v>
      </c>
      <c r="I3" s="5" t="s">
        <v>181</v>
      </c>
      <c r="J3" s="6" t="s">
        <v>183</v>
      </c>
      <c r="K3" s="6" t="s">
        <v>185</v>
      </c>
      <c r="L3" s="5" t="s">
        <v>187</v>
      </c>
      <c r="M3" s="5" t="s">
        <v>189</v>
      </c>
      <c r="N3" s="5" t="s">
        <v>191</v>
      </c>
      <c r="O3" s="80" t="s">
        <v>193</v>
      </c>
      <c r="P3" s="80" t="s">
        <v>195</v>
      </c>
      <c r="Q3" s="80" t="s">
        <v>160</v>
      </c>
    </row>
    <row r="4" spans="1:17" ht="18" customHeight="1" x14ac:dyDescent="0.15">
      <c r="A4" s="11" t="s">
        <v>31</v>
      </c>
      <c r="B4" s="13">
        <f t="shared" ref="B4:P4" si="0">SUM(B5:B8)</f>
        <v>0</v>
      </c>
      <c r="C4" s="13">
        <f t="shared" si="0"/>
        <v>679795</v>
      </c>
      <c r="D4" s="13">
        <f t="shared" si="0"/>
        <v>1108467</v>
      </c>
      <c r="E4" s="13">
        <f t="shared" si="0"/>
        <v>1199925</v>
      </c>
      <c r="F4" s="13">
        <f t="shared" si="0"/>
        <v>1150325</v>
      </c>
      <c r="G4" s="13">
        <f t="shared" si="0"/>
        <v>992947</v>
      </c>
      <c r="H4" s="13">
        <f t="shared" si="0"/>
        <v>996773</v>
      </c>
      <c r="I4" s="13">
        <f t="shared" si="0"/>
        <v>1017041</v>
      </c>
      <c r="J4" s="13">
        <f t="shared" si="0"/>
        <v>1048821</v>
      </c>
      <c r="K4" s="13">
        <f t="shared" si="0"/>
        <v>975290</v>
      </c>
      <c r="L4" s="13">
        <f t="shared" si="0"/>
        <v>962011</v>
      </c>
      <c r="M4" s="13">
        <f t="shared" si="0"/>
        <v>924125</v>
      </c>
      <c r="N4" s="13">
        <f t="shared" si="0"/>
        <v>904621</v>
      </c>
      <c r="O4" s="13">
        <f t="shared" si="0"/>
        <v>945883</v>
      </c>
      <c r="P4" s="13">
        <f t="shared" si="0"/>
        <v>930619</v>
      </c>
      <c r="Q4" s="13">
        <f>SUM(Q5:Q8)</f>
        <v>921978</v>
      </c>
    </row>
    <row r="5" spans="1:17" ht="18" customHeight="1" x14ac:dyDescent="0.15">
      <c r="A5" s="11" t="s">
        <v>32</v>
      </c>
      <c r="B5" s="13"/>
      <c r="C5" s="13">
        <v>8640</v>
      </c>
      <c r="D5" s="13">
        <v>9612</v>
      </c>
      <c r="E5" s="13">
        <v>9967</v>
      </c>
      <c r="F5" s="13">
        <v>10118</v>
      </c>
      <c r="G5" s="13">
        <v>10215</v>
      </c>
      <c r="H5" s="13">
        <v>10120</v>
      </c>
      <c r="I5" s="13">
        <v>13974</v>
      </c>
      <c r="J5" s="13">
        <v>13742</v>
      </c>
      <c r="K5" s="13">
        <v>14213</v>
      </c>
      <c r="L5" s="13">
        <v>14231</v>
      </c>
      <c r="M5" s="13">
        <v>14075</v>
      </c>
      <c r="N5" s="13">
        <v>14385</v>
      </c>
      <c r="O5" s="13">
        <v>15387</v>
      </c>
      <c r="P5" s="13">
        <v>14930</v>
      </c>
      <c r="Q5" s="13">
        <v>22445</v>
      </c>
    </row>
    <row r="6" spans="1:17" ht="18" customHeight="1" x14ac:dyDescent="0.15">
      <c r="A6" s="11" t="s">
        <v>33</v>
      </c>
      <c r="B6" s="14"/>
      <c r="C6" s="14">
        <v>543332</v>
      </c>
      <c r="D6" s="14">
        <v>779614</v>
      </c>
      <c r="E6" s="14">
        <v>923732</v>
      </c>
      <c r="F6" s="14">
        <v>897073</v>
      </c>
      <c r="G6" s="14">
        <v>771650</v>
      </c>
      <c r="H6" s="14">
        <v>764498</v>
      </c>
      <c r="I6" s="14">
        <v>747094</v>
      </c>
      <c r="J6" s="14">
        <v>819479</v>
      </c>
      <c r="K6" s="14">
        <v>766780</v>
      </c>
      <c r="L6" s="14">
        <v>770526</v>
      </c>
      <c r="M6" s="14">
        <v>732470</v>
      </c>
      <c r="N6" s="14">
        <v>736679</v>
      </c>
      <c r="O6" s="14">
        <v>753935</v>
      </c>
      <c r="P6" s="14">
        <v>731585</v>
      </c>
      <c r="Q6" s="14">
        <v>725755</v>
      </c>
    </row>
    <row r="7" spans="1:17" ht="18" customHeight="1" x14ac:dyDescent="0.15">
      <c r="A7" s="11" t="s">
        <v>34</v>
      </c>
      <c r="B7" s="14"/>
      <c r="C7" s="14">
        <v>23145</v>
      </c>
      <c r="D7" s="14">
        <v>53237</v>
      </c>
      <c r="E7" s="14">
        <v>54901</v>
      </c>
      <c r="F7" s="14">
        <v>57023</v>
      </c>
      <c r="G7" s="14">
        <v>60389</v>
      </c>
      <c r="H7" s="14">
        <v>63569</v>
      </c>
      <c r="I7" s="14">
        <v>69683</v>
      </c>
      <c r="J7" s="14">
        <v>68881</v>
      </c>
      <c r="K7" s="14">
        <v>67602</v>
      </c>
      <c r="L7" s="14">
        <v>75441</v>
      </c>
      <c r="M7" s="14">
        <v>72340</v>
      </c>
      <c r="N7" s="14">
        <v>66298</v>
      </c>
      <c r="O7" s="14">
        <v>66034</v>
      </c>
      <c r="P7" s="14">
        <v>65554</v>
      </c>
      <c r="Q7" s="14">
        <v>63876</v>
      </c>
    </row>
    <row r="8" spans="1:17" ht="18" customHeight="1" x14ac:dyDescent="0.15">
      <c r="A8" s="11" t="s">
        <v>35</v>
      </c>
      <c r="B8" s="14"/>
      <c r="C8" s="14">
        <v>104678</v>
      </c>
      <c r="D8" s="14">
        <v>266004</v>
      </c>
      <c r="E8" s="14">
        <v>211325</v>
      </c>
      <c r="F8" s="14">
        <v>186111</v>
      </c>
      <c r="G8" s="14">
        <v>150693</v>
      </c>
      <c r="H8" s="14">
        <v>158586</v>
      </c>
      <c r="I8" s="14">
        <v>186290</v>
      </c>
      <c r="J8" s="14">
        <v>146719</v>
      </c>
      <c r="K8" s="14">
        <v>126695</v>
      </c>
      <c r="L8" s="14">
        <v>101813</v>
      </c>
      <c r="M8" s="14">
        <v>105240</v>
      </c>
      <c r="N8" s="14">
        <v>87259</v>
      </c>
      <c r="O8" s="14">
        <v>110527</v>
      </c>
      <c r="P8" s="14">
        <v>118550</v>
      </c>
      <c r="Q8" s="14">
        <v>109902</v>
      </c>
    </row>
    <row r="9" spans="1:17" ht="18" customHeight="1" x14ac:dyDescent="0.15">
      <c r="A9" s="11" t="s">
        <v>36</v>
      </c>
      <c r="B9" s="13"/>
      <c r="C9" s="13">
        <v>618459</v>
      </c>
      <c r="D9" s="13">
        <v>846412</v>
      </c>
      <c r="E9" s="13">
        <v>945077</v>
      </c>
      <c r="F9" s="13">
        <v>987933</v>
      </c>
      <c r="G9" s="13">
        <v>1019264</v>
      </c>
      <c r="H9" s="13">
        <v>1061312</v>
      </c>
      <c r="I9" s="13">
        <v>1133737</v>
      </c>
      <c r="J9" s="13">
        <v>1137500</v>
      </c>
      <c r="K9" s="13">
        <v>1187452</v>
      </c>
      <c r="L9" s="13">
        <v>1213965</v>
      </c>
      <c r="M9" s="13">
        <v>1195993</v>
      </c>
      <c r="N9" s="13">
        <v>1228919</v>
      </c>
      <c r="O9" s="13">
        <v>1257618</v>
      </c>
      <c r="P9" s="13">
        <v>1236010</v>
      </c>
      <c r="Q9" s="13">
        <v>1292768</v>
      </c>
    </row>
    <row r="10" spans="1:17" ht="18" customHeight="1" x14ac:dyDescent="0.15">
      <c r="A10" s="11" t="s">
        <v>37</v>
      </c>
      <c r="B10" s="13"/>
      <c r="C10" s="13">
        <v>618336</v>
      </c>
      <c r="D10" s="13">
        <v>846274</v>
      </c>
      <c r="E10" s="13">
        <v>944932</v>
      </c>
      <c r="F10" s="13">
        <v>987788</v>
      </c>
      <c r="G10" s="13">
        <v>1019119</v>
      </c>
      <c r="H10" s="13">
        <v>1061166</v>
      </c>
      <c r="I10" s="13">
        <v>1133620</v>
      </c>
      <c r="J10" s="13">
        <v>1137390</v>
      </c>
      <c r="K10" s="13">
        <v>1187342</v>
      </c>
      <c r="L10" s="13">
        <v>1213855</v>
      </c>
      <c r="M10" s="13">
        <v>1195883</v>
      </c>
      <c r="N10" s="13">
        <v>1228809</v>
      </c>
      <c r="O10" s="13">
        <v>1257618</v>
      </c>
      <c r="P10" s="13">
        <v>1236010</v>
      </c>
      <c r="Q10" s="13">
        <v>1292027</v>
      </c>
    </row>
    <row r="11" spans="1:17" ht="18" customHeight="1" x14ac:dyDescent="0.15">
      <c r="A11" s="11" t="s">
        <v>38</v>
      </c>
      <c r="B11" s="13"/>
      <c r="C11" s="13">
        <v>22788</v>
      </c>
      <c r="D11" s="13">
        <v>15207</v>
      </c>
      <c r="E11" s="13">
        <v>15770</v>
      </c>
      <c r="F11" s="13">
        <v>16181</v>
      </c>
      <c r="G11" s="13">
        <v>16738</v>
      </c>
      <c r="H11" s="13">
        <v>17068</v>
      </c>
      <c r="I11" s="13">
        <v>17398</v>
      </c>
      <c r="J11" s="13">
        <v>17616</v>
      </c>
      <c r="K11" s="13">
        <v>18219</v>
      </c>
      <c r="L11" s="13">
        <v>18385</v>
      </c>
      <c r="M11" s="13">
        <v>19254</v>
      </c>
      <c r="N11" s="13">
        <v>20183</v>
      </c>
      <c r="O11" s="13">
        <v>21456</v>
      </c>
      <c r="P11" s="13">
        <v>22534</v>
      </c>
      <c r="Q11" s="13">
        <v>23554</v>
      </c>
    </row>
    <row r="12" spans="1:17" ht="18" customHeight="1" x14ac:dyDescent="0.15">
      <c r="A12" s="11" t="s">
        <v>39</v>
      </c>
      <c r="B12" s="13"/>
      <c r="C12" s="13">
        <v>71771</v>
      </c>
      <c r="D12" s="13">
        <v>91191</v>
      </c>
      <c r="E12" s="13">
        <v>91641</v>
      </c>
      <c r="F12" s="13">
        <v>92171</v>
      </c>
      <c r="G12" s="13">
        <v>92385</v>
      </c>
      <c r="H12" s="13">
        <v>93217</v>
      </c>
      <c r="I12" s="13">
        <v>96994</v>
      </c>
      <c r="J12" s="13">
        <v>115108</v>
      </c>
      <c r="K12" s="13">
        <v>117314</v>
      </c>
      <c r="L12" s="13">
        <v>128436</v>
      </c>
      <c r="M12" s="13">
        <v>126029</v>
      </c>
      <c r="N12" s="13">
        <v>133137</v>
      </c>
      <c r="O12" s="13">
        <v>138018</v>
      </c>
      <c r="P12" s="13">
        <v>140537</v>
      </c>
      <c r="Q12" s="13">
        <v>147999</v>
      </c>
    </row>
    <row r="13" spans="1:17" ht="18" customHeight="1" x14ac:dyDescent="0.15">
      <c r="A13" s="11" t="s">
        <v>40</v>
      </c>
      <c r="B13" s="13"/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18" customHeight="1" x14ac:dyDescent="0.15">
      <c r="A14" s="11" t="s">
        <v>41</v>
      </c>
      <c r="B14" s="13"/>
      <c r="C14" s="13">
        <v>25494</v>
      </c>
      <c r="D14" s="13">
        <v>4996</v>
      </c>
      <c r="E14" s="13">
        <v>591</v>
      </c>
      <c r="F14" s="13">
        <v>12246</v>
      </c>
      <c r="G14" s="13">
        <v>4259</v>
      </c>
      <c r="H14" s="13">
        <v>4217</v>
      </c>
      <c r="I14" s="13">
        <v>4075</v>
      </c>
      <c r="J14" s="13">
        <v>3709</v>
      </c>
      <c r="K14" s="13">
        <v>2313</v>
      </c>
      <c r="L14" s="13">
        <v>2124</v>
      </c>
      <c r="M14" s="13">
        <v>1992</v>
      </c>
      <c r="N14" s="13">
        <v>1868</v>
      </c>
      <c r="O14" s="13">
        <v>1727</v>
      </c>
      <c r="P14" s="13">
        <v>0</v>
      </c>
      <c r="Q14" s="13">
        <v>0</v>
      </c>
    </row>
    <row r="15" spans="1:17" ht="18" customHeight="1" x14ac:dyDescent="0.15">
      <c r="A15" s="11" t="s">
        <v>42</v>
      </c>
      <c r="B15" s="13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17" ht="18" customHeight="1" x14ac:dyDescent="0.15">
      <c r="A16" s="11" t="s">
        <v>43</v>
      </c>
      <c r="B16" s="13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</row>
    <row r="17" spans="1:17" ht="18" customHeight="1" x14ac:dyDescent="0.15">
      <c r="A17" s="11" t="s">
        <v>44</v>
      </c>
      <c r="B17" s="14">
        <f t="shared" ref="B17:P17" si="1">SUM(B18:B21)</f>
        <v>0</v>
      </c>
      <c r="C17" s="14">
        <f t="shared" si="1"/>
        <v>0</v>
      </c>
      <c r="D17" s="14">
        <f t="shared" si="1"/>
        <v>84518</v>
      </c>
      <c r="E17" s="14">
        <f t="shared" si="1"/>
        <v>91580</v>
      </c>
      <c r="F17" s="14">
        <f t="shared" si="1"/>
        <v>95999</v>
      </c>
      <c r="G17" s="14">
        <f t="shared" si="1"/>
        <v>101563</v>
      </c>
      <c r="H17" s="14">
        <f t="shared" si="1"/>
        <v>109129</v>
      </c>
      <c r="I17" s="14">
        <f t="shared" si="1"/>
        <v>115091</v>
      </c>
      <c r="J17" s="14">
        <f t="shared" si="1"/>
        <v>114168</v>
      </c>
      <c r="K17" s="14">
        <f t="shared" si="1"/>
        <v>119764</v>
      </c>
      <c r="L17" s="14">
        <f t="shared" si="1"/>
        <v>123961</v>
      </c>
      <c r="M17" s="14">
        <f t="shared" si="1"/>
        <v>122647</v>
      </c>
      <c r="N17" s="14">
        <f t="shared" si="1"/>
        <v>127102</v>
      </c>
      <c r="O17" s="14">
        <f t="shared" si="1"/>
        <v>130941</v>
      </c>
      <c r="P17" s="14">
        <f t="shared" si="1"/>
        <v>129248</v>
      </c>
      <c r="Q17" s="14">
        <f>SUM(Q18:Q21)</f>
        <v>131694</v>
      </c>
    </row>
    <row r="18" spans="1:17" ht="18" customHeight="1" x14ac:dyDescent="0.15">
      <c r="A18" s="11" t="s">
        <v>45</v>
      </c>
      <c r="B18" s="14"/>
      <c r="C18" s="14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</row>
    <row r="19" spans="1:17" ht="18" customHeight="1" x14ac:dyDescent="0.15">
      <c r="A19" s="11" t="s">
        <v>46</v>
      </c>
      <c r="B19" s="13"/>
      <c r="C19" s="13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</row>
    <row r="20" spans="1:17" ht="18" customHeight="1" x14ac:dyDescent="0.15">
      <c r="A20" s="11" t="s">
        <v>47</v>
      </c>
      <c r="B20" s="13"/>
      <c r="C20" s="13"/>
      <c r="D20" s="13">
        <v>84518</v>
      </c>
      <c r="E20" s="13">
        <v>91580</v>
      </c>
      <c r="F20" s="13">
        <v>95999</v>
      </c>
      <c r="G20" s="13">
        <v>101563</v>
      </c>
      <c r="H20" s="13">
        <v>109129</v>
      </c>
      <c r="I20" s="13">
        <v>115091</v>
      </c>
      <c r="J20" s="13">
        <v>114168</v>
      </c>
      <c r="K20" s="13">
        <v>119764</v>
      </c>
      <c r="L20" s="13">
        <v>123961</v>
      </c>
      <c r="M20" s="13">
        <v>122647</v>
      </c>
      <c r="N20" s="13">
        <v>127102</v>
      </c>
      <c r="O20" s="13">
        <v>130941</v>
      </c>
      <c r="P20" s="13">
        <v>129248</v>
      </c>
      <c r="Q20" s="13">
        <v>131694</v>
      </c>
    </row>
    <row r="21" spans="1:17" ht="18" customHeight="1" x14ac:dyDescent="0.15">
      <c r="A21" s="11" t="s">
        <v>48</v>
      </c>
      <c r="B21" s="13"/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ht="18" customHeight="1" x14ac:dyDescent="0.15">
      <c r="A22" s="11" t="s">
        <v>49</v>
      </c>
      <c r="B22" s="14">
        <f t="shared" ref="B22:P22" si="2">+B4+B9+B11+B12+B13+B14+B15+B16+B17</f>
        <v>0</v>
      </c>
      <c r="C22" s="14">
        <f t="shared" si="2"/>
        <v>1418307</v>
      </c>
      <c r="D22" s="14">
        <f t="shared" si="2"/>
        <v>2150791</v>
      </c>
      <c r="E22" s="14">
        <f t="shared" si="2"/>
        <v>2344584</v>
      </c>
      <c r="F22" s="14">
        <f t="shared" si="2"/>
        <v>2354855</v>
      </c>
      <c r="G22" s="14">
        <f t="shared" si="2"/>
        <v>2227156</v>
      </c>
      <c r="H22" s="14">
        <f t="shared" si="2"/>
        <v>2281716</v>
      </c>
      <c r="I22" s="14">
        <f t="shared" si="2"/>
        <v>2384336</v>
      </c>
      <c r="J22" s="14">
        <f t="shared" si="2"/>
        <v>2436922</v>
      </c>
      <c r="K22" s="14">
        <f t="shared" si="2"/>
        <v>2420352</v>
      </c>
      <c r="L22" s="14">
        <f t="shared" si="2"/>
        <v>2448882</v>
      </c>
      <c r="M22" s="14">
        <f t="shared" si="2"/>
        <v>2390040</v>
      </c>
      <c r="N22" s="14">
        <f t="shared" si="2"/>
        <v>2415830</v>
      </c>
      <c r="O22" s="14">
        <f t="shared" si="2"/>
        <v>2495643</v>
      </c>
      <c r="P22" s="14">
        <f t="shared" si="2"/>
        <v>2458948</v>
      </c>
      <c r="Q22" s="14">
        <f>+Q4+Q9+Q11+Q12+Q13+Q14+Q15+Q16+Q17</f>
        <v>2517993</v>
      </c>
    </row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4" t="s">
        <v>82</v>
      </c>
      <c r="M30" s="55" t="str">
        <f>[2]財政指標!$M$1</f>
        <v>石橋町</v>
      </c>
      <c r="P30" s="55" t="str">
        <f>[2]財政指標!$M$1</f>
        <v>石橋町</v>
      </c>
      <c r="Q30" s="55" t="str">
        <f>[2]財政指標!$M$1</f>
        <v>石橋町</v>
      </c>
    </row>
    <row r="31" spans="1:17" ht="18" customHeight="1" x14ac:dyDescent="0.15"/>
    <row r="32" spans="1:17" ht="18" customHeight="1" x14ac:dyDescent="0.15">
      <c r="A32" s="5"/>
      <c r="B32" s="5" t="s">
        <v>168</v>
      </c>
      <c r="C32" s="5" t="s">
        <v>169</v>
      </c>
      <c r="D32" s="5" t="s">
        <v>171</v>
      </c>
      <c r="E32" s="5" t="s">
        <v>173</v>
      </c>
      <c r="F32" s="5" t="s">
        <v>175</v>
      </c>
      <c r="G32" s="5" t="s">
        <v>177</v>
      </c>
      <c r="H32" s="5" t="s">
        <v>179</v>
      </c>
      <c r="I32" s="5" t="s">
        <v>181</v>
      </c>
      <c r="J32" s="6" t="s">
        <v>183</v>
      </c>
      <c r="K32" s="6" t="s">
        <v>185</v>
      </c>
      <c r="L32" s="5" t="s">
        <v>187</v>
      </c>
      <c r="M32" s="5" t="s">
        <v>189</v>
      </c>
      <c r="N32" s="5" t="s">
        <v>191</v>
      </c>
      <c r="O32" s="80" t="s">
        <v>193</v>
      </c>
      <c r="P32" s="80" t="s">
        <v>195</v>
      </c>
      <c r="Q32" s="80" t="s">
        <v>195</v>
      </c>
    </row>
    <row r="33" spans="1:17" ht="18" customHeight="1" x14ac:dyDescent="0.15">
      <c r="A33" s="11" t="s">
        <v>31</v>
      </c>
      <c r="B33" s="25" t="e">
        <f t="shared" ref="B33:C49" si="3">B4/B$22*100</f>
        <v>#DIV/0!</v>
      </c>
      <c r="C33" s="25">
        <f t="shared" si="3"/>
        <v>47.930032073450953</v>
      </c>
      <c r="D33" s="25">
        <f t="shared" ref="D33:Q48" si="4">D4/D$22*100</f>
        <v>51.537643592520141</v>
      </c>
      <c r="E33" s="25">
        <f t="shared" si="4"/>
        <v>51.178588611028651</v>
      </c>
      <c r="F33" s="25">
        <f t="shared" si="4"/>
        <v>48.849079879652884</v>
      </c>
      <c r="G33" s="25">
        <f t="shared" si="4"/>
        <v>44.583630423733226</v>
      </c>
      <c r="H33" s="25">
        <f t="shared" si="4"/>
        <v>43.685235147581906</v>
      </c>
      <c r="I33" s="25">
        <f t="shared" si="4"/>
        <v>42.655103978633882</v>
      </c>
      <c r="J33" s="25">
        <f t="shared" si="4"/>
        <v>43.038759549956872</v>
      </c>
      <c r="K33" s="25">
        <f t="shared" si="4"/>
        <v>40.295378523454438</v>
      </c>
      <c r="L33" s="25">
        <f t="shared" si="4"/>
        <v>39.28368128803266</v>
      </c>
      <c r="M33" s="25">
        <f t="shared" si="4"/>
        <v>38.665670867433185</v>
      </c>
      <c r="N33" s="25">
        <f t="shared" si="4"/>
        <v>37.445557013531584</v>
      </c>
      <c r="O33" s="25">
        <f t="shared" si="4"/>
        <v>37.901374515505623</v>
      </c>
      <c r="P33" s="25">
        <f t="shared" si="4"/>
        <v>37.84622529634624</v>
      </c>
      <c r="Q33" s="25">
        <f t="shared" si="4"/>
        <v>36.615590273682251</v>
      </c>
    </row>
    <row r="34" spans="1:17" ht="18" customHeight="1" x14ac:dyDescent="0.15">
      <c r="A34" s="11" t="s">
        <v>32</v>
      </c>
      <c r="B34" s="25" t="e">
        <f t="shared" si="3"/>
        <v>#DIV/0!</v>
      </c>
      <c r="C34" s="25">
        <f t="shared" si="3"/>
        <v>0.6091769976457847</v>
      </c>
      <c r="D34" s="25">
        <f t="shared" si="4"/>
        <v>0.44690534784644342</v>
      </c>
      <c r="E34" s="25">
        <f t="shared" si="4"/>
        <v>0.42510739645071366</v>
      </c>
      <c r="F34" s="25">
        <f t="shared" si="4"/>
        <v>0.42966552080701359</v>
      </c>
      <c r="G34" s="25">
        <f t="shared" si="4"/>
        <v>0.45865669041593854</v>
      </c>
      <c r="H34" s="25">
        <f t="shared" si="4"/>
        <v>0.44352583757137171</v>
      </c>
      <c r="I34" s="25">
        <f t="shared" si="4"/>
        <v>0.58607511692982872</v>
      </c>
      <c r="J34" s="25">
        <f t="shared" si="4"/>
        <v>0.56390807748463023</v>
      </c>
      <c r="K34" s="25">
        <f t="shared" si="4"/>
        <v>0.58722863451266594</v>
      </c>
      <c r="L34" s="25">
        <f t="shared" si="4"/>
        <v>0.58112232439129363</v>
      </c>
      <c r="M34" s="25">
        <f t="shared" si="4"/>
        <v>0.58890227778614579</v>
      </c>
      <c r="N34" s="25">
        <f t="shared" si="4"/>
        <v>0.59544752735084838</v>
      </c>
      <c r="O34" s="25">
        <f t="shared" si="4"/>
        <v>0.61655453123703996</v>
      </c>
      <c r="P34" s="25">
        <f t="shared" si="4"/>
        <v>0.60717022076107341</v>
      </c>
      <c r="Q34" s="25">
        <f t="shared" si="4"/>
        <v>0.89138452728025841</v>
      </c>
    </row>
    <row r="35" spans="1:17" ht="18" customHeight="1" x14ac:dyDescent="0.15">
      <c r="A35" s="11" t="s">
        <v>33</v>
      </c>
      <c r="B35" s="25" t="e">
        <f t="shared" si="3"/>
        <v>#DIV/0!</v>
      </c>
      <c r="C35" s="25">
        <f t="shared" si="3"/>
        <v>38.308490333898092</v>
      </c>
      <c r="D35" s="25">
        <f t="shared" si="4"/>
        <v>36.247780467744192</v>
      </c>
      <c r="E35" s="25">
        <f t="shared" si="4"/>
        <v>39.398545754811941</v>
      </c>
      <c r="F35" s="25">
        <f t="shared" si="4"/>
        <v>38.094617290661212</v>
      </c>
      <c r="G35" s="25">
        <f t="shared" si="4"/>
        <v>34.647326006799709</v>
      </c>
      <c r="H35" s="25">
        <f t="shared" si="4"/>
        <v>33.505396815379299</v>
      </c>
      <c r="I35" s="25">
        <f t="shared" si="4"/>
        <v>31.333419450949869</v>
      </c>
      <c r="J35" s="25">
        <f t="shared" si="4"/>
        <v>33.627625340490994</v>
      </c>
      <c r="K35" s="25">
        <f t="shared" si="4"/>
        <v>31.680515891903326</v>
      </c>
      <c r="L35" s="25">
        <f t="shared" si="4"/>
        <v>31.464398856294423</v>
      </c>
      <c r="M35" s="25">
        <f t="shared" si="4"/>
        <v>30.646767418118525</v>
      </c>
      <c r="N35" s="25">
        <f t="shared" si="4"/>
        <v>30.493826138428616</v>
      </c>
      <c r="O35" s="25">
        <f t="shared" si="4"/>
        <v>30.210050075271184</v>
      </c>
      <c r="P35" s="25">
        <f t="shared" si="4"/>
        <v>29.751950834259205</v>
      </c>
      <c r="Q35" s="25">
        <f t="shared" si="4"/>
        <v>28.822756854367743</v>
      </c>
    </row>
    <row r="36" spans="1:17" ht="18" customHeight="1" x14ac:dyDescent="0.15">
      <c r="A36" s="11" t="s">
        <v>34</v>
      </c>
      <c r="B36" s="25" t="e">
        <f t="shared" si="3"/>
        <v>#DIV/0!</v>
      </c>
      <c r="C36" s="25">
        <f t="shared" si="3"/>
        <v>1.6318751864018159</v>
      </c>
      <c r="D36" s="25">
        <f t="shared" si="4"/>
        <v>2.4752288809093956</v>
      </c>
      <c r="E36" s="25">
        <f t="shared" si="4"/>
        <v>2.3416094283676765</v>
      </c>
      <c r="F36" s="25">
        <f t="shared" si="4"/>
        <v>2.4215079060069518</v>
      </c>
      <c r="G36" s="25">
        <f t="shared" si="4"/>
        <v>2.7114849610893894</v>
      </c>
      <c r="H36" s="25">
        <f t="shared" si="4"/>
        <v>2.7860171905706057</v>
      </c>
      <c r="I36" s="25">
        <f t="shared" si="4"/>
        <v>2.9225327302863353</v>
      </c>
      <c r="J36" s="25">
        <f t="shared" si="4"/>
        <v>2.8265574359786649</v>
      </c>
      <c r="K36" s="25">
        <f t="shared" si="4"/>
        <v>2.7930648104077425</v>
      </c>
      <c r="L36" s="25">
        <f t="shared" si="4"/>
        <v>3.0806302631159852</v>
      </c>
      <c r="M36" s="25">
        <f t="shared" si="4"/>
        <v>3.0267275861491858</v>
      </c>
      <c r="N36" s="25">
        <f t="shared" si="4"/>
        <v>2.7443156182347268</v>
      </c>
      <c r="O36" s="25">
        <f t="shared" si="4"/>
        <v>2.6459713989540972</v>
      </c>
      <c r="P36" s="25">
        <f t="shared" si="4"/>
        <v>2.6659368152559551</v>
      </c>
      <c r="Q36" s="25">
        <f t="shared" si="4"/>
        <v>2.5367822706417376</v>
      </c>
    </row>
    <row r="37" spans="1:17" ht="18" customHeight="1" x14ac:dyDescent="0.15">
      <c r="A37" s="11" t="s">
        <v>35</v>
      </c>
      <c r="B37" s="25" t="e">
        <f t="shared" si="3"/>
        <v>#DIV/0!</v>
      </c>
      <c r="C37" s="25">
        <f t="shared" si="3"/>
        <v>7.3804895555052612</v>
      </c>
      <c r="D37" s="25">
        <f t="shared" si="4"/>
        <v>12.367728896020115</v>
      </c>
      <c r="E37" s="25">
        <f t="shared" si="4"/>
        <v>9.0133260313983214</v>
      </c>
      <c r="F37" s="25">
        <f t="shared" si="4"/>
        <v>7.9032891621777139</v>
      </c>
      <c r="G37" s="25">
        <f t="shared" si="4"/>
        <v>6.7661627654281968</v>
      </c>
      <c r="H37" s="25">
        <f t="shared" si="4"/>
        <v>6.9502953040606279</v>
      </c>
      <c r="I37" s="25">
        <f t="shared" si="4"/>
        <v>7.8130766804678533</v>
      </c>
      <c r="J37" s="25">
        <f t="shared" si="4"/>
        <v>6.0206686960025806</v>
      </c>
      <c r="K37" s="25">
        <f t="shared" si="4"/>
        <v>5.2345691866307043</v>
      </c>
      <c r="L37" s="25">
        <f t="shared" si="4"/>
        <v>4.1575298442309592</v>
      </c>
      <c r="M37" s="25">
        <f t="shared" si="4"/>
        <v>4.4032735853793241</v>
      </c>
      <c r="N37" s="25">
        <f t="shared" si="4"/>
        <v>3.6119677295173918</v>
      </c>
      <c r="O37" s="25">
        <f t="shared" si="4"/>
        <v>4.4287985100433032</v>
      </c>
      <c r="P37" s="25">
        <f t="shared" si="4"/>
        <v>4.8211674260700104</v>
      </c>
      <c r="Q37" s="25">
        <f t="shared" si="4"/>
        <v>4.3646666213925132</v>
      </c>
    </row>
    <row r="38" spans="1:17" ht="18" customHeight="1" x14ac:dyDescent="0.15">
      <c r="A38" s="11" t="s">
        <v>36</v>
      </c>
      <c r="B38" s="25" t="e">
        <f t="shared" si="3"/>
        <v>#DIV/0!</v>
      </c>
      <c r="C38" s="25">
        <f t="shared" si="3"/>
        <v>43.605439442941481</v>
      </c>
      <c r="D38" s="25">
        <f t="shared" si="4"/>
        <v>39.353521564856834</v>
      </c>
      <c r="E38" s="25">
        <f t="shared" si="4"/>
        <v>40.308941799483406</v>
      </c>
      <c r="F38" s="25">
        <f t="shared" si="4"/>
        <v>41.95302895507367</v>
      </c>
      <c r="G38" s="25">
        <f t="shared" si="4"/>
        <v>45.765271943231639</v>
      </c>
      <c r="H38" s="25">
        <f t="shared" si="4"/>
        <v>46.513764202030401</v>
      </c>
      <c r="I38" s="25">
        <f t="shared" si="4"/>
        <v>47.54938062420733</v>
      </c>
      <c r="J38" s="25">
        <f t="shared" si="4"/>
        <v>46.677735274251695</v>
      </c>
      <c r="K38" s="25">
        <f t="shared" si="4"/>
        <v>49.061128298693745</v>
      </c>
      <c r="L38" s="25">
        <f t="shared" si="4"/>
        <v>49.572212952686165</v>
      </c>
      <c r="M38" s="25">
        <f t="shared" si="4"/>
        <v>50.04071061572192</v>
      </c>
      <c r="N38" s="25">
        <f t="shared" si="4"/>
        <v>50.869432037850345</v>
      </c>
      <c r="O38" s="25">
        <f t="shared" si="4"/>
        <v>50.392544125902624</v>
      </c>
      <c r="P38" s="25">
        <f t="shared" si="4"/>
        <v>50.265804726248788</v>
      </c>
      <c r="Q38" s="25">
        <f t="shared" si="4"/>
        <v>51.341207064515274</v>
      </c>
    </row>
    <row r="39" spans="1:17" ht="18" customHeight="1" x14ac:dyDescent="0.15">
      <c r="A39" s="11" t="s">
        <v>37</v>
      </c>
      <c r="B39" s="25" t="e">
        <f t="shared" si="3"/>
        <v>#DIV/0!</v>
      </c>
      <c r="C39" s="25">
        <f t="shared" si="3"/>
        <v>43.596767131516664</v>
      </c>
      <c r="D39" s="25">
        <f t="shared" si="4"/>
        <v>39.347105320786632</v>
      </c>
      <c r="E39" s="25">
        <f t="shared" si="4"/>
        <v>40.302757333497112</v>
      </c>
      <c r="F39" s="25">
        <f t="shared" si="4"/>
        <v>41.946871463423435</v>
      </c>
      <c r="G39" s="25">
        <f t="shared" si="4"/>
        <v>45.758761397944284</v>
      </c>
      <c r="H39" s="25">
        <f t="shared" si="4"/>
        <v>46.507365509116823</v>
      </c>
      <c r="I39" s="25">
        <f t="shared" si="4"/>
        <v>47.544473597680863</v>
      </c>
      <c r="J39" s="25">
        <f t="shared" si="4"/>
        <v>46.673221383368038</v>
      </c>
      <c r="K39" s="25">
        <f t="shared" si="4"/>
        <v>49.056583505209161</v>
      </c>
      <c r="L39" s="25">
        <f t="shared" si="4"/>
        <v>49.567721107019445</v>
      </c>
      <c r="M39" s="25">
        <f t="shared" si="4"/>
        <v>50.036108182289837</v>
      </c>
      <c r="N39" s="25">
        <f t="shared" si="4"/>
        <v>50.864878737328368</v>
      </c>
      <c r="O39" s="25">
        <f t="shared" si="4"/>
        <v>50.392544125902624</v>
      </c>
      <c r="P39" s="25">
        <f t="shared" si="4"/>
        <v>50.265804726248788</v>
      </c>
      <c r="Q39" s="25">
        <f t="shared" si="4"/>
        <v>51.311778865151723</v>
      </c>
    </row>
    <row r="40" spans="1:17" ht="18" customHeight="1" x14ac:dyDescent="0.15">
      <c r="A40" s="11" t="s">
        <v>38</v>
      </c>
      <c r="B40" s="25" t="e">
        <f t="shared" si="3"/>
        <v>#DIV/0!</v>
      </c>
      <c r="C40" s="25">
        <f t="shared" si="3"/>
        <v>1.6067043312907572</v>
      </c>
      <c r="D40" s="25">
        <f t="shared" si="4"/>
        <v>0.7070421998232278</v>
      </c>
      <c r="E40" s="25">
        <f t="shared" si="4"/>
        <v>0.67261399037099978</v>
      </c>
      <c r="F40" s="25">
        <f t="shared" si="4"/>
        <v>0.68713360270589907</v>
      </c>
      <c r="G40" s="25">
        <f t="shared" si="4"/>
        <v>0.75154142772217125</v>
      </c>
      <c r="H40" s="25">
        <f t="shared" si="4"/>
        <v>0.74803349759566917</v>
      </c>
      <c r="I40" s="25">
        <f t="shared" si="4"/>
        <v>0.72967903852477167</v>
      </c>
      <c r="J40" s="25">
        <f t="shared" si="4"/>
        <v>0.72287910733293881</v>
      </c>
      <c r="K40" s="25">
        <f t="shared" si="4"/>
        <v>0.75274174996033638</v>
      </c>
      <c r="L40" s="25">
        <f t="shared" si="4"/>
        <v>0.75075075075075071</v>
      </c>
      <c r="M40" s="25">
        <f t="shared" si="4"/>
        <v>0.80559321182909072</v>
      </c>
      <c r="N40" s="25">
        <f t="shared" si="4"/>
        <v>0.83544785849997727</v>
      </c>
      <c r="O40" s="25">
        <f t="shared" si="4"/>
        <v>0.85973835199986537</v>
      </c>
      <c r="P40" s="25">
        <f t="shared" si="4"/>
        <v>0.91640815503215201</v>
      </c>
      <c r="Q40" s="25">
        <f t="shared" si="4"/>
        <v>0.93542754090261571</v>
      </c>
    </row>
    <row r="41" spans="1:17" ht="18" customHeight="1" x14ac:dyDescent="0.15">
      <c r="A41" s="11" t="s">
        <v>39</v>
      </c>
      <c r="B41" s="25" t="e">
        <f t="shared" si="3"/>
        <v>#DIV/0!</v>
      </c>
      <c r="C41" s="25">
        <f t="shared" si="3"/>
        <v>5.0603289696800484</v>
      </c>
      <c r="D41" s="25">
        <f t="shared" si="4"/>
        <v>4.2398819783047266</v>
      </c>
      <c r="E41" s="25">
        <f t="shared" si="4"/>
        <v>3.9086251548249074</v>
      </c>
      <c r="F41" s="25">
        <f t="shared" si="4"/>
        <v>3.9140838820224602</v>
      </c>
      <c r="G41" s="25">
        <f t="shared" si="4"/>
        <v>4.1481153542904048</v>
      </c>
      <c r="H41" s="25">
        <f t="shared" si="4"/>
        <v>4.0853901186650745</v>
      </c>
      <c r="I41" s="25">
        <f t="shared" si="4"/>
        <v>4.0679669308352508</v>
      </c>
      <c r="J41" s="25">
        <f t="shared" si="4"/>
        <v>4.7234995621525844</v>
      </c>
      <c r="K41" s="25">
        <f t="shared" si="4"/>
        <v>4.8469809350044954</v>
      </c>
      <c r="L41" s="25">
        <f t="shared" si="4"/>
        <v>5.2446790004581683</v>
      </c>
      <c r="M41" s="25">
        <f t="shared" si="4"/>
        <v>5.2730916637378451</v>
      </c>
      <c r="N41" s="25">
        <f t="shared" si="4"/>
        <v>5.5110251963093431</v>
      </c>
      <c r="O41" s="25">
        <f t="shared" si="4"/>
        <v>5.5303583084599834</v>
      </c>
      <c r="P41" s="25">
        <f t="shared" si="4"/>
        <v>5.7153302957199577</v>
      </c>
      <c r="Q41" s="25">
        <f t="shared" si="4"/>
        <v>5.8776573247026498</v>
      </c>
    </row>
    <row r="42" spans="1:17" ht="18" customHeight="1" x14ac:dyDescent="0.15">
      <c r="A42" s="11" t="s">
        <v>40</v>
      </c>
      <c r="B42" s="25" t="e">
        <f t="shared" si="3"/>
        <v>#DIV/0!</v>
      </c>
      <c r="C42" s="25">
        <f t="shared" si="3"/>
        <v>0</v>
      </c>
      <c r="D42" s="25">
        <f t="shared" si="4"/>
        <v>0</v>
      </c>
      <c r="E42" s="25">
        <f t="shared" si="4"/>
        <v>0</v>
      </c>
      <c r="F42" s="25">
        <f t="shared" si="4"/>
        <v>0</v>
      </c>
      <c r="G42" s="25">
        <f t="shared" si="4"/>
        <v>0</v>
      </c>
      <c r="H42" s="25">
        <f t="shared" si="4"/>
        <v>0</v>
      </c>
      <c r="I42" s="25">
        <f t="shared" si="4"/>
        <v>0</v>
      </c>
      <c r="J42" s="25">
        <f t="shared" si="4"/>
        <v>0</v>
      </c>
      <c r="K42" s="25">
        <f t="shared" si="4"/>
        <v>0</v>
      </c>
      <c r="L42" s="25">
        <f t="shared" si="4"/>
        <v>0</v>
      </c>
      <c r="M42" s="25">
        <f t="shared" si="4"/>
        <v>0</v>
      </c>
      <c r="N42" s="25">
        <f t="shared" si="4"/>
        <v>0</v>
      </c>
      <c r="O42" s="25">
        <f t="shared" si="4"/>
        <v>0</v>
      </c>
      <c r="P42" s="25">
        <f t="shared" si="4"/>
        <v>0</v>
      </c>
      <c r="Q42" s="25">
        <f t="shared" si="4"/>
        <v>0</v>
      </c>
    </row>
    <row r="43" spans="1:17" ht="18" customHeight="1" x14ac:dyDescent="0.15">
      <c r="A43" s="11" t="s">
        <v>41</v>
      </c>
      <c r="B43" s="25" t="e">
        <f t="shared" si="3"/>
        <v>#DIV/0!</v>
      </c>
      <c r="C43" s="25">
        <f t="shared" si="3"/>
        <v>1.7974951826367633</v>
      </c>
      <c r="D43" s="25">
        <f t="shared" si="4"/>
        <v>0.23228663315031536</v>
      </c>
      <c r="E43" s="25">
        <f t="shared" si="4"/>
        <v>2.5207030330327253E-2</v>
      </c>
      <c r="F43" s="25">
        <f t="shared" si="4"/>
        <v>0.52003201895658124</v>
      </c>
      <c r="G43" s="25">
        <f t="shared" si="4"/>
        <v>0.19123043019887248</v>
      </c>
      <c r="H43" s="25">
        <f t="shared" si="4"/>
        <v>0.18481704120933543</v>
      </c>
      <c r="I43" s="25">
        <f t="shared" si="4"/>
        <v>0.17090712047295348</v>
      </c>
      <c r="J43" s="25">
        <f t="shared" si="4"/>
        <v>0.15220019352281278</v>
      </c>
      <c r="K43" s="25">
        <f t="shared" si="4"/>
        <v>9.5564612089481193E-2</v>
      </c>
      <c r="L43" s="25">
        <f t="shared" si="4"/>
        <v>8.6733456328234676E-2</v>
      </c>
      <c r="M43" s="25">
        <f t="shared" si="4"/>
        <v>8.3345885424511726E-2</v>
      </c>
      <c r="N43" s="25">
        <f t="shared" si="4"/>
        <v>7.7323321591337146E-2</v>
      </c>
      <c r="O43" s="25">
        <f t="shared" si="4"/>
        <v>6.9200602810578285E-2</v>
      </c>
      <c r="P43" s="25">
        <f t="shared" si="4"/>
        <v>0</v>
      </c>
      <c r="Q43" s="25">
        <f t="shared" si="4"/>
        <v>0</v>
      </c>
    </row>
    <row r="44" spans="1:17" ht="18" customHeight="1" x14ac:dyDescent="0.15">
      <c r="A44" s="11" t="s">
        <v>42</v>
      </c>
      <c r="B44" s="25" t="e">
        <f t="shared" si="3"/>
        <v>#DIV/0!</v>
      </c>
      <c r="C44" s="25">
        <f t="shared" si="3"/>
        <v>0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0</v>
      </c>
      <c r="P44" s="25">
        <f t="shared" si="4"/>
        <v>0</v>
      </c>
      <c r="Q44" s="25">
        <f t="shared" si="4"/>
        <v>0</v>
      </c>
    </row>
    <row r="45" spans="1:17" ht="18" customHeight="1" x14ac:dyDescent="0.15">
      <c r="A45" s="11" t="s">
        <v>43</v>
      </c>
      <c r="B45" s="25" t="e">
        <f t="shared" si="3"/>
        <v>#DIV/0!</v>
      </c>
      <c r="C45" s="25">
        <f t="shared" si="3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0</v>
      </c>
      <c r="P45" s="25">
        <f t="shared" si="4"/>
        <v>0</v>
      </c>
      <c r="Q45" s="25">
        <f t="shared" si="4"/>
        <v>0</v>
      </c>
    </row>
    <row r="46" spans="1:17" ht="18" customHeight="1" x14ac:dyDescent="0.15">
      <c r="A46" s="11" t="s">
        <v>44</v>
      </c>
      <c r="B46" s="25" t="e">
        <f t="shared" si="3"/>
        <v>#DIV/0!</v>
      </c>
      <c r="C46" s="25">
        <f t="shared" si="3"/>
        <v>0</v>
      </c>
      <c r="D46" s="25">
        <f t="shared" si="4"/>
        <v>3.9296240313447472</v>
      </c>
      <c r="E46" s="25">
        <f t="shared" si="4"/>
        <v>3.9060234139617096</v>
      </c>
      <c r="F46" s="25">
        <f t="shared" si="4"/>
        <v>4.0766416615885053</v>
      </c>
      <c r="G46" s="25">
        <f t="shared" si="4"/>
        <v>4.5602104208236867</v>
      </c>
      <c r="H46" s="25">
        <f t="shared" si="4"/>
        <v>4.7827599929176108</v>
      </c>
      <c r="I46" s="25">
        <f t="shared" si="4"/>
        <v>4.8269623073258137</v>
      </c>
      <c r="J46" s="25">
        <f t="shared" si="4"/>
        <v>4.6849263127830927</v>
      </c>
      <c r="K46" s="25">
        <f t="shared" si="4"/>
        <v>4.948205880797504</v>
      </c>
      <c r="L46" s="25">
        <f t="shared" si="4"/>
        <v>5.0619425517440204</v>
      </c>
      <c r="M46" s="25">
        <f t="shared" si="4"/>
        <v>5.1315877558534586</v>
      </c>
      <c r="N46" s="25">
        <f t="shared" si="4"/>
        <v>5.2612145722174164</v>
      </c>
      <c r="O46" s="25">
        <f t="shared" si="4"/>
        <v>5.2467840953213258</v>
      </c>
      <c r="P46" s="25">
        <f t="shared" si="4"/>
        <v>5.2562315266528614</v>
      </c>
      <c r="Q46" s="25">
        <f t="shared" si="4"/>
        <v>5.2301177961972094</v>
      </c>
    </row>
    <row r="47" spans="1:17" ht="18" customHeight="1" x14ac:dyDescent="0.15">
      <c r="A47" s="11" t="s">
        <v>45</v>
      </c>
      <c r="B47" s="25" t="e">
        <f t="shared" si="3"/>
        <v>#DIV/0!</v>
      </c>
      <c r="C47" s="25">
        <f t="shared" si="3"/>
        <v>0</v>
      </c>
      <c r="D47" s="25">
        <f t="shared" si="4"/>
        <v>0</v>
      </c>
      <c r="E47" s="25">
        <f t="shared" si="4"/>
        <v>0</v>
      </c>
      <c r="F47" s="25">
        <f t="shared" si="4"/>
        <v>0</v>
      </c>
      <c r="G47" s="25">
        <f t="shared" si="4"/>
        <v>0</v>
      </c>
      <c r="H47" s="25">
        <f t="shared" si="4"/>
        <v>0</v>
      </c>
      <c r="I47" s="25">
        <f t="shared" si="4"/>
        <v>0</v>
      </c>
      <c r="J47" s="25">
        <f t="shared" si="4"/>
        <v>0</v>
      </c>
      <c r="K47" s="25">
        <f t="shared" si="4"/>
        <v>0</v>
      </c>
      <c r="L47" s="25">
        <f t="shared" si="4"/>
        <v>0</v>
      </c>
      <c r="M47" s="25">
        <f t="shared" si="4"/>
        <v>0</v>
      </c>
      <c r="N47" s="25">
        <f t="shared" si="4"/>
        <v>0</v>
      </c>
      <c r="O47" s="25">
        <f t="shared" si="4"/>
        <v>0</v>
      </c>
      <c r="P47" s="25">
        <f t="shared" si="4"/>
        <v>0</v>
      </c>
      <c r="Q47" s="25">
        <f t="shared" si="4"/>
        <v>0</v>
      </c>
    </row>
    <row r="48" spans="1:17" ht="18" customHeight="1" x14ac:dyDescent="0.15">
      <c r="A48" s="11" t="s">
        <v>46</v>
      </c>
      <c r="B48" s="25" t="e">
        <f t="shared" si="3"/>
        <v>#DIV/0!</v>
      </c>
      <c r="C48" s="25">
        <f t="shared" si="3"/>
        <v>0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0</v>
      </c>
      <c r="P48" s="25">
        <f t="shared" si="4"/>
        <v>0</v>
      </c>
      <c r="Q48" s="25">
        <f t="shared" si="4"/>
        <v>0</v>
      </c>
    </row>
    <row r="49" spans="1:17" ht="18" customHeight="1" x14ac:dyDescent="0.15">
      <c r="A49" s="11" t="s">
        <v>47</v>
      </c>
      <c r="B49" s="25" t="e">
        <f t="shared" si="3"/>
        <v>#DIV/0!</v>
      </c>
      <c r="C49" s="25">
        <f t="shared" si="3"/>
        <v>0</v>
      </c>
      <c r="D49" s="25">
        <f t="shared" ref="D49:Q49" si="5">D20/D$22*100</f>
        <v>3.9296240313447472</v>
      </c>
      <c r="E49" s="25">
        <f t="shared" si="5"/>
        <v>3.9060234139617096</v>
      </c>
      <c r="F49" s="25">
        <f t="shared" si="5"/>
        <v>4.0766416615885053</v>
      </c>
      <c r="G49" s="25">
        <f t="shared" si="5"/>
        <v>4.5602104208236867</v>
      </c>
      <c r="H49" s="25">
        <f t="shared" si="5"/>
        <v>4.7827599929176108</v>
      </c>
      <c r="I49" s="25">
        <f t="shared" si="5"/>
        <v>4.8269623073258137</v>
      </c>
      <c r="J49" s="25">
        <f t="shared" si="5"/>
        <v>4.6849263127830927</v>
      </c>
      <c r="K49" s="25">
        <f t="shared" si="5"/>
        <v>4.948205880797504</v>
      </c>
      <c r="L49" s="25">
        <f t="shared" si="5"/>
        <v>5.0619425517440204</v>
      </c>
      <c r="M49" s="25">
        <f t="shared" si="5"/>
        <v>5.1315877558534586</v>
      </c>
      <c r="N49" s="25">
        <f t="shared" si="5"/>
        <v>5.2612145722174164</v>
      </c>
      <c r="O49" s="25">
        <f t="shared" si="5"/>
        <v>5.2467840953213258</v>
      </c>
      <c r="P49" s="25">
        <f t="shared" si="5"/>
        <v>5.2562315266528614</v>
      </c>
      <c r="Q49" s="25">
        <f t="shared" si="5"/>
        <v>5.2301177961972094</v>
      </c>
    </row>
    <row r="50" spans="1:17" ht="18" customHeight="1" x14ac:dyDescent="0.15">
      <c r="A50" s="11" t="s">
        <v>48</v>
      </c>
      <c r="B50" s="25" t="e">
        <f t="shared" ref="B50:Q50" si="6">B21/B$22*100</f>
        <v>#DIV/0!</v>
      </c>
      <c r="C50" s="25">
        <f t="shared" si="6"/>
        <v>0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0</v>
      </c>
      <c r="P50" s="25">
        <f t="shared" si="6"/>
        <v>0</v>
      </c>
      <c r="Q50" s="25">
        <f t="shared" si="6"/>
        <v>0</v>
      </c>
    </row>
    <row r="51" spans="1:17" ht="18" customHeight="1" x14ac:dyDescent="0.15">
      <c r="A51" s="11" t="s">
        <v>49</v>
      </c>
      <c r="B51" s="26" t="e">
        <f>+B33+B38+B40+B41+B42+B43+B44+B45+B46</f>
        <v>#DIV/0!</v>
      </c>
      <c r="C51" s="26">
        <f>+C33+C38+C40+C41+C42+C43+C44+C45+C46</f>
        <v>100</v>
      </c>
      <c r="D51" s="26">
        <f t="shared" ref="D51:L51" si="7">+D33+D38+D40+D41+D42+D43+D44+D45+D46</f>
        <v>99.999999999999986</v>
      </c>
      <c r="E51" s="26">
        <f t="shared" si="7"/>
        <v>99.999999999999986</v>
      </c>
      <c r="F51" s="26">
        <f t="shared" si="7"/>
        <v>100.00000000000001</v>
      </c>
      <c r="G51" s="26">
        <f t="shared" si="7"/>
        <v>100</v>
      </c>
      <c r="H51" s="26">
        <f t="shared" si="7"/>
        <v>100</v>
      </c>
      <c r="I51" s="26">
        <f t="shared" si="7"/>
        <v>99.999999999999986</v>
      </c>
      <c r="J51" s="26">
        <f t="shared" si="7"/>
        <v>100</v>
      </c>
      <c r="K51" s="26">
        <f t="shared" si="7"/>
        <v>100</v>
      </c>
      <c r="L51" s="26">
        <f t="shared" si="7"/>
        <v>100</v>
      </c>
      <c r="M51" s="26">
        <f>+M33+M38+M40+M41+M42+M43+M44+M45+M46</f>
        <v>100</v>
      </c>
      <c r="N51" s="26">
        <f>+N33+N38+N40+N41+N42+N43+N44+N45+N46</f>
        <v>100</v>
      </c>
      <c r="O51" s="26">
        <f>+O33+O38+O40+O41+O42+O43+O44+O45+O46</f>
        <v>100.00000000000001</v>
      </c>
      <c r="P51" s="26">
        <f>+P33+P38+P40+P41+P42+P43+P44+P45+P46</f>
        <v>100</v>
      </c>
      <c r="Q51" s="26">
        <f>+Q33+Q38+Q40+Q41+Q42+Q43+Q44+Q45+Q46</f>
        <v>100</v>
      </c>
    </row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A1:Q516"/>
  <sheetViews>
    <sheetView workbookViewId="0">
      <selection sqref="A1:IV65536"/>
    </sheetView>
  </sheetViews>
  <sheetFormatPr defaultColWidth="9" defaultRowHeight="12" x14ac:dyDescent="0.15"/>
  <cols>
    <col min="1" max="1" width="24.77734375" style="10" customWidth="1"/>
    <col min="2" max="9" width="8.6640625" style="10" customWidth="1"/>
    <col min="10" max="11" width="8.6640625" style="79" customWidth="1"/>
    <col min="12" max="13" width="8.6640625" style="10" customWidth="1"/>
    <col min="14" max="14" width="9.6640625" style="10" customWidth="1"/>
    <col min="15" max="16384" width="9" style="10"/>
  </cols>
  <sheetData>
    <row r="1" spans="1:17" ht="18" customHeight="1" x14ac:dyDescent="0.2">
      <c r="A1" s="24" t="s">
        <v>79</v>
      </c>
      <c r="L1" s="55" t="str">
        <f>[3]財政指標!$M$1</f>
        <v>国分寺町</v>
      </c>
      <c r="P1" s="55" t="str">
        <f>[3]財政指標!$M$1</f>
        <v>国分寺町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5"/>
      <c r="B3" s="5" t="s">
        <v>168</v>
      </c>
      <c r="C3" s="5" t="s">
        <v>170</v>
      </c>
      <c r="D3" s="5" t="s">
        <v>172</v>
      </c>
      <c r="E3" s="5" t="s">
        <v>174</v>
      </c>
      <c r="F3" s="5" t="s">
        <v>176</v>
      </c>
      <c r="G3" s="5" t="s">
        <v>178</v>
      </c>
      <c r="H3" s="5" t="s">
        <v>180</v>
      </c>
      <c r="I3" s="5" t="s">
        <v>182</v>
      </c>
      <c r="J3" s="6" t="s">
        <v>184</v>
      </c>
      <c r="K3" s="6" t="s">
        <v>186</v>
      </c>
      <c r="L3" s="5" t="s">
        <v>188</v>
      </c>
      <c r="M3" s="5" t="s">
        <v>190</v>
      </c>
      <c r="N3" s="5" t="s">
        <v>192</v>
      </c>
      <c r="O3" s="80" t="s">
        <v>194</v>
      </c>
      <c r="P3" s="80" t="s">
        <v>196</v>
      </c>
      <c r="Q3" s="80" t="s">
        <v>197</v>
      </c>
    </row>
    <row r="4" spans="1:17" ht="18" customHeight="1" x14ac:dyDescent="0.15">
      <c r="A4" s="11" t="s">
        <v>31</v>
      </c>
      <c r="B4" s="13">
        <f t="shared" ref="B4:P4" si="0">SUM(B5:B8)</f>
        <v>0</v>
      </c>
      <c r="C4" s="13">
        <f t="shared" si="0"/>
        <v>679795</v>
      </c>
      <c r="D4" s="13">
        <f t="shared" si="0"/>
        <v>863194</v>
      </c>
      <c r="E4" s="13">
        <f t="shared" si="0"/>
        <v>884990</v>
      </c>
      <c r="F4" s="13">
        <f t="shared" si="0"/>
        <v>945983</v>
      </c>
      <c r="G4" s="13">
        <f t="shared" si="0"/>
        <v>906191</v>
      </c>
      <c r="H4" s="13">
        <f t="shared" si="0"/>
        <v>932287</v>
      </c>
      <c r="I4" s="13">
        <f t="shared" si="0"/>
        <v>887187</v>
      </c>
      <c r="J4" s="13">
        <f t="shared" si="0"/>
        <v>1157246</v>
      </c>
      <c r="K4" s="13">
        <f t="shared" si="0"/>
        <v>887860</v>
      </c>
      <c r="L4" s="13">
        <f t="shared" si="0"/>
        <v>935456</v>
      </c>
      <c r="M4" s="13">
        <f t="shared" si="0"/>
        <v>967838</v>
      </c>
      <c r="N4" s="13">
        <f t="shared" si="0"/>
        <v>896803</v>
      </c>
      <c r="O4" s="13">
        <f t="shared" si="0"/>
        <v>928535</v>
      </c>
      <c r="P4" s="13">
        <f t="shared" si="0"/>
        <v>942049</v>
      </c>
      <c r="Q4" s="13">
        <f>SUM(Q5:Q8)</f>
        <v>938343</v>
      </c>
    </row>
    <row r="5" spans="1:17" ht="18" customHeight="1" x14ac:dyDescent="0.15">
      <c r="A5" s="11" t="s">
        <v>32</v>
      </c>
      <c r="B5" s="13"/>
      <c r="C5" s="13">
        <v>8640</v>
      </c>
      <c r="D5" s="13">
        <v>7350</v>
      </c>
      <c r="E5" s="13">
        <v>7705</v>
      </c>
      <c r="F5" s="13">
        <v>7768</v>
      </c>
      <c r="G5" s="13">
        <v>8170</v>
      </c>
      <c r="H5" s="13">
        <v>8367</v>
      </c>
      <c r="I5" s="13">
        <v>11409</v>
      </c>
      <c r="J5" s="13">
        <v>11700</v>
      </c>
      <c r="K5" s="13">
        <v>12183</v>
      </c>
      <c r="L5" s="13">
        <v>12174</v>
      </c>
      <c r="M5" s="13">
        <v>12474</v>
      </c>
      <c r="N5" s="13">
        <v>12444</v>
      </c>
      <c r="O5" s="13">
        <v>12808</v>
      </c>
      <c r="P5" s="13">
        <v>12719</v>
      </c>
      <c r="Q5" s="13">
        <v>19035</v>
      </c>
    </row>
    <row r="6" spans="1:17" ht="18" customHeight="1" x14ac:dyDescent="0.15">
      <c r="A6" s="11" t="s">
        <v>33</v>
      </c>
      <c r="B6" s="14"/>
      <c r="C6" s="14">
        <v>543332</v>
      </c>
      <c r="D6" s="14">
        <v>658226</v>
      </c>
      <c r="E6" s="14">
        <v>691981</v>
      </c>
      <c r="F6" s="14">
        <v>750378</v>
      </c>
      <c r="G6" s="14">
        <v>640338</v>
      </c>
      <c r="H6" s="14">
        <v>665844</v>
      </c>
      <c r="I6" s="14">
        <v>649789</v>
      </c>
      <c r="J6" s="14">
        <v>772982</v>
      </c>
      <c r="K6" s="14">
        <v>696806</v>
      </c>
      <c r="L6" s="14">
        <v>709203</v>
      </c>
      <c r="M6" s="14">
        <v>720105</v>
      </c>
      <c r="N6" s="14">
        <v>696048</v>
      </c>
      <c r="O6" s="14">
        <v>713342</v>
      </c>
      <c r="P6" s="14">
        <v>680079</v>
      </c>
      <c r="Q6" s="14">
        <v>664053</v>
      </c>
    </row>
    <row r="7" spans="1:17" ht="18" customHeight="1" x14ac:dyDescent="0.15">
      <c r="A7" s="11" t="s">
        <v>34</v>
      </c>
      <c r="B7" s="14"/>
      <c r="C7" s="14">
        <v>23145</v>
      </c>
      <c r="D7" s="14">
        <v>34605</v>
      </c>
      <c r="E7" s="14">
        <v>34970</v>
      </c>
      <c r="F7" s="14">
        <v>36696</v>
      </c>
      <c r="G7" s="14">
        <v>40216</v>
      </c>
      <c r="H7" s="14">
        <v>45370</v>
      </c>
      <c r="I7" s="14">
        <v>42244</v>
      </c>
      <c r="J7" s="14">
        <v>45416</v>
      </c>
      <c r="K7" s="14">
        <v>44957</v>
      </c>
      <c r="L7" s="14">
        <v>44145</v>
      </c>
      <c r="M7" s="14">
        <v>46534</v>
      </c>
      <c r="N7" s="14">
        <v>48410</v>
      </c>
      <c r="O7" s="14">
        <v>46838</v>
      </c>
      <c r="P7" s="14">
        <v>46614</v>
      </c>
      <c r="Q7" s="14">
        <v>51018</v>
      </c>
    </row>
    <row r="8" spans="1:17" ht="18" customHeight="1" x14ac:dyDescent="0.15">
      <c r="A8" s="11" t="s">
        <v>35</v>
      </c>
      <c r="B8" s="14"/>
      <c r="C8" s="14">
        <v>104678</v>
      </c>
      <c r="D8" s="14">
        <v>163013</v>
      </c>
      <c r="E8" s="14">
        <v>150334</v>
      </c>
      <c r="F8" s="14">
        <v>151141</v>
      </c>
      <c r="G8" s="14">
        <v>217467</v>
      </c>
      <c r="H8" s="14">
        <v>212706</v>
      </c>
      <c r="I8" s="14">
        <v>183745</v>
      </c>
      <c r="J8" s="14">
        <v>327148</v>
      </c>
      <c r="K8" s="14">
        <v>133914</v>
      </c>
      <c r="L8" s="14">
        <v>169934</v>
      </c>
      <c r="M8" s="14">
        <v>188725</v>
      </c>
      <c r="N8" s="14">
        <v>139901</v>
      </c>
      <c r="O8" s="14">
        <v>155547</v>
      </c>
      <c r="P8" s="14">
        <v>202637</v>
      </c>
      <c r="Q8" s="14">
        <v>204237</v>
      </c>
    </row>
    <row r="9" spans="1:17" ht="18" customHeight="1" x14ac:dyDescent="0.15">
      <c r="A9" s="11" t="s">
        <v>36</v>
      </c>
      <c r="B9" s="13"/>
      <c r="C9" s="13">
        <v>618459</v>
      </c>
      <c r="D9" s="13">
        <v>751183</v>
      </c>
      <c r="E9" s="13">
        <v>811054</v>
      </c>
      <c r="F9" s="13">
        <v>886435</v>
      </c>
      <c r="G9" s="13">
        <v>973198</v>
      </c>
      <c r="H9" s="13">
        <v>1361861</v>
      </c>
      <c r="I9" s="13">
        <v>1368261</v>
      </c>
      <c r="J9" s="13">
        <v>1388713</v>
      </c>
      <c r="K9" s="13">
        <v>1427905</v>
      </c>
      <c r="L9" s="13">
        <v>1488029</v>
      </c>
      <c r="M9" s="13">
        <v>1447355</v>
      </c>
      <c r="N9" s="13">
        <v>1497404</v>
      </c>
      <c r="O9" s="13">
        <v>1526777</v>
      </c>
      <c r="P9" s="13">
        <v>1454752</v>
      </c>
      <c r="Q9" s="13">
        <v>1451127</v>
      </c>
    </row>
    <row r="10" spans="1:17" ht="18" customHeight="1" x14ac:dyDescent="0.15">
      <c r="A10" s="11" t="s">
        <v>37</v>
      </c>
      <c r="B10" s="13"/>
      <c r="C10" s="13">
        <v>618336</v>
      </c>
      <c r="D10" s="13">
        <v>751115</v>
      </c>
      <c r="E10" s="13">
        <v>810984</v>
      </c>
      <c r="F10" s="13">
        <v>886365</v>
      </c>
      <c r="G10" s="13">
        <v>973128</v>
      </c>
      <c r="H10" s="13">
        <v>1361808</v>
      </c>
      <c r="I10" s="13">
        <v>1368261</v>
      </c>
      <c r="J10" s="13">
        <v>1388713</v>
      </c>
      <c r="K10" s="13">
        <v>1427905</v>
      </c>
      <c r="L10" s="13">
        <v>1488029</v>
      </c>
      <c r="M10" s="13">
        <v>1447355</v>
      </c>
      <c r="N10" s="13">
        <v>1497404</v>
      </c>
      <c r="O10" s="13">
        <v>1526777</v>
      </c>
      <c r="P10" s="13">
        <v>1454751</v>
      </c>
      <c r="Q10" s="13">
        <v>1448116</v>
      </c>
    </row>
    <row r="11" spans="1:17" ht="18" customHeight="1" x14ac:dyDescent="0.15">
      <c r="A11" s="11" t="s">
        <v>38</v>
      </c>
      <c r="B11" s="13"/>
      <c r="C11" s="13">
        <v>22788</v>
      </c>
      <c r="D11" s="13">
        <v>13511</v>
      </c>
      <c r="E11" s="13">
        <v>13681</v>
      </c>
      <c r="F11" s="13">
        <v>13696</v>
      </c>
      <c r="G11" s="13">
        <v>14123</v>
      </c>
      <c r="H11" s="13">
        <v>14488</v>
      </c>
      <c r="I11" s="13">
        <v>14927</v>
      </c>
      <c r="J11" s="13">
        <v>15230</v>
      </c>
      <c r="K11" s="13">
        <v>15168</v>
      </c>
      <c r="L11" s="13">
        <v>15521</v>
      </c>
      <c r="M11" s="13">
        <v>16466</v>
      </c>
      <c r="N11" s="13">
        <v>17176</v>
      </c>
      <c r="O11" s="13">
        <v>17773</v>
      </c>
      <c r="P11" s="13">
        <v>18316</v>
      </c>
      <c r="Q11" s="13">
        <v>19151</v>
      </c>
    </row>
    <row r="12" spans="1:17" ht="18" customHeight="1" x14ac:dyDescent="0.15">
      <c r="A12" s="11" t="s">
        <v>39</v>
      </c>
      <c r="B12" s="13"/>
      <c r="C12" s="13">
        <v>71771</v>
      </c>
      <c r="D12" s="13">
        <v>68309</v>
      </c>
      <c r="E12" s="13">
        <v>68949</v>
      </c>
      <c r="F12" s="13">
        <v>74616</v>
      </c>
      <c r="G12" s="13">
        <v>75010</v>
      </c>
      <c r="H12" s="13">
        <v>79905</v>
      </c>
      <c r="I12" s="13">
        <v>81335</v>
      </c>
      <c r="J12" s="13">
        <v>100059</v>
      </c>
      <c r="K12" s="13">
        <v>103367</v>
      </c>
      <c r="L12" s="13">
        <v>106827</v>
      </c>
      <c r="M12" s="13">
        <v>107882</v>
      </c>
      <c r="N12" s="13">
        <v>107834</v>
      </c>
      <c r="O12" s="13">
        <v>103107</v>
      </c>
      <c r="P12" s="13">
        <v>105992</v>
      </c>
      <c r="Q12" s="13">
        <v>107872</v>
      </c>
    </row>
    <row r="13" spans="1:17" ht="18" customHeight="1" x14ac:dyDescent="0.15">
      <c r="A13" s="11" t="s">
        <v>40</v>
      </c>
      <c r="B13" s="13"/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18" customHeight="1" x14ac:dyDescent="0.15">
      <c r="A14" s="11" t="s">
        <v>41</v>
      </c>
      <c r="B14" s="13"/>
      <c r="C14" s="13">
        <v>25494</v>
      </c>
      <c r="D14" s="13">
        <v>96397</v>
      </c>
      <c r="E14" s="13">
        <v>56350</v>
      </c>
      <c r="F14" s="13">
        <v>15084</v>
      </c>
      <c r="G14" s="13">
        <v>6404</v>
      </c>
      <c r="H14" s="13">
        <v>7023</v>
      </c>
      <c r="I14" s="13">
        <v>6298</v>
      </c>
      <c r="J14" s="13">
        <v>1528</v>
      </c>
      <c r="K14" s="13">
        <v>1173</v>
      </c>
      <c r="L14" s="13">
        <v>979</v>
      </c>
      <c r="M14" s="13">
        <v>492</v>
      </c>
      <c r="N14" s="13">
        <v>1071</v>
      </c>
      <c r="O14" s="13">
        <v>421</v>
      </c>
      <c r="P14" s="13">
        <v>0</v>
      </c>
      <c r="Q14" s="13">
        <v>0</v>
      </c>
    </row>
    <row r="15" spans="1:17" ht="18" customHeight="1" x14ac:dyDescent="0.15">
      <c r="A15" s="11" t="s">
        <v>42</v>
      </c>
      <c r="B15" s="13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17" ht="18" customHeight="1" x14ac:dyDescent="0.15">
      <c r="A16" s="11" t="s">
        <v>43</v>
      </c>
      <c r="B16" s="13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</row>
    <row r="17" spans="1:17" ht="18" customHeight="1" x14ac:dyDescent="0.15">
      <c r="A17" s="11" t="s">
        <v>44</v>
      </c>
      <c r="B17" s="14">
        <f t="shared" ref="B17:P17" si="1">SUM(B18:B21)</f>
        <v>0</v>
      </c>
      <c r="C17" s="14">
        <f t="shared" si="1"/>
        <v>0</v>
      </c>
      <c r="D17" s="14">
        <f t="shared" si="1"/>
        <v>115078</v>
      </c>
      <c r="E17" s="14">
        <f t="shared" si="1"/>
        <v>129160</v>
      </c>
      <c r="F17" s="14">
        <f t="shared" si="1"/>
        <v>140859</v>
      </c>
      <c r="G17" s="14">
        <f t="shared" si="1"/>
        <v>154207</v>
      </c>
      <c r="H17" s="14">
        <f t="shared" si="1"/>
        <v>190733</v>
      </c>
      <c r="I17" s="14">
        <f t="shared" si="1"/>
        <v>200041</v>
      </c>
      <c r="J17" s="14">
        <f t="shared" si="1"/>
        <v>199043</v>
      </c>
      <c r="K17" s="14">
        <f t="shared" si="1"/>
        <v>206674</v>
      </c>
      <c r="L17" s="14">
        <f t="shared" si="1"/>
        <v>218220</v>
      </c>
      <c r="M17" s="14">
        <f t="shared" si="1"/>
        <v>213762</v>
      </c>
      <c r="N17" s="14">
        <f t="shared" si="1"/>
        <v>218595</v>
      </c>
      <c r="O17" s="14">
        <f t="shared" si="1"/>
        <v>186788</v>
      </c>
      <c r="P17" s="14">
        <f t="shared" si="1"/>
        <v>177510</v>
      </c>
      <c r="Q17" s="14">
        <f>SUM(Q18:Q21)</f>
        <v>179165</v>
      </c>
    </row>
    <row r="18" spans="1:17" ht="18" customHeight="1" x14ac:dyDescent="0.15">
      <c r="A18" s="11" t="s">
        <v>45</v>
      </c>
      <c r="B18" s="14"/>
      <c r="C18" s="14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</row>
    <row r="19" spans="1:17" ht="18" customHeight="1" x14ac:dyDescent="0.15">
      <c r="A19" s="11" t="s">
        <v>46</v>
      </c>
      <c r="B19" s="13"/>
      <c r="C19" s="13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</row>
    <row r="20" spans="1:17" ht="18" customHeight="1" x14ac:dyDescent="0.15">
      <c r="A20" s="11" t="s">
        <v>47</v>
      </c>
      <c r="B20" s="13"/>
      <c r="C20" s="13"/>
      <c r="D20" s="13">
        <v>115078</v>
      </c>
      <c r="E20" s="13">
        <v>129160</v>
      </c>
      <c r="F20" s="13">
        <v>140859</v>
      </c>
      <c r="G20" s="13">
        <v>154207</v>
      </c>
      <c r="H20" s="13">
        <v>190733</v>
      </c>
      <c r="I20" s="13">
        <v>200041</v>
      </c>
      <c r="J20" s="13">
        <v>199043</v>
      </c>
      <c r="K20" s="13">
        <v>206674</v>
      </c>
      <c r="L20" s="13">
        <v>218220</v>
      </c>
      <c r="M20" s="13">
        <v>213762</v>
      </c>
      <c r="N20" s="13">
        <v>218595</v>
      </c>
      <c r="O20" s="13">
        <v>186788</v>
      </c>
      <c r="P20" s="13">
        <v>177510</v>
      </c>
      <c r="Q20" s="13">
        <v>179165</v>
      </c>
    </row>
    <row r="21" spans="1:17" ht="18" customHeight="1" x14ac:dyDescent="0.15">
      <c r="A21" s="11" t="s">
        <v>48</v>
      </c>
      <c r="B21" s="13"/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ht="18" customHeight="1" x14ac:dyDescent="0.15">
      <c r="A22" s="11" t="s">
        <v>258</v>
      </c>
      <c r="B22" s="14">
        <f t="shared" ref="B22:P22" si="2">+B4+B9+B11+B12+B13+B14+B15+B16+B17</f>
        <v>0</v>
      </c>
      <c r="C22" s="14">
        <f t="shared" si="2"/>
        <v>1418307</v>
      </c>
      <c r="D22" s="14">
        <f t="shared" si="2"/>
        <v>1907672</v>
      </c>
      <c r="E22" s="14">
        <f t="shared" si="2"/>
        <v>1964184</v>
      </c>
      <c r="F22" s="14">
        <f t="shared" si="2"/>
        <v>2076673</v>
      </c>
      <c r="G22" s="14">
        <f t="shared" si="2"/>
        <v>2129133</v>
      </c>
      <c r="H22" s="14">
        <f t="shared" si="2"/>
        <v>2586297</v>
      </c>
      <c r="I22" s="14">
        <f t="shared" si="2"/>
        <v>2558049</v>
      </c>
      <c r="J22" s="14">
        <f t="shared" si="2"/>
        <v>2861819</v>
      </c>
      <c r="K22" s="14">
        <f t="shared" si="2"/>
        <v>2642147</v>
      </c>
      <c r="L22" s="14">
        <f t="shared" si="2"/>
        <v>2765032</v>
      </c>
      <c r="M22" s="14">
        <f t="shared" si="2"/>
        <v>2753795</v>
      </c>
      <c r="N22" s="14">
        <f t="shared" si="2"/>
        <v>2738883</v>
      </c>
      <c r="O22" s="14">
        <f t="shared" si="2"/>
        <v>2763401</v>
      </c>
      <c r="P22" s="14">
        <f t="shared" si="2"/>
        <v>2698619</v>
      </c>
      <c r="Q22" s="14">
        <f>+Q4+Q9+Q11+Q12+Q13+Q14+Q15+Q16+Q17</f>
        <v>2695658</v>
      </c>
    </row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4" t="s">
        <v>82</v>
      </c>
      <c r="M30" s="55" t="str">
        <f>[3]財政指標!$M$1</f>
        <v>国分寺町</v>
      </c>
      <c r="P30" s="55"/>
      <c r="Q30" s="55" t="str">
        <f>[3]財政指標!$M$1</f>
        <v>国分寺町</v>
      </c>
    </row>
    <row r="31" spans="1:17" ht="18" customHeight="1" x14ac:dyDescent="0.15"/>
    <row r="32" spans="1:17" ht="18" customHeight="1" x14ac:dyDescent="0.15">
      <c r="A32" s="5"/>
      <c r="B32" s="5" t="s">
        <v>168</v>
      </c>
      <c r="C32" s="5" t="s">
        <v>170</v>
      </c>
      <c r="D32" s="5" t="s">
        <v>172</v>
      </c>
      <c r="E32" s="5" t="s">
        <v>174</v>
      </c>
      <c r="F32" s="5" t="s">
        <v>176</v>
      </c>
      <c r="G32" s="5" t="s">
        <v>178</v>
      </c>
      <c r="H32" s="5" t="s">
        <v>180</v>
      </c>
      <c r="I32" s="5" t="s">
        <v>182</v>
      </c>
      <c r="J32" s="6" t="s">
        <v>184</v>
      </c>
      <c r="K32" s="6" t="s">
        <v>186</v>
      </c>
      <c r="L32" s="5" t="s">
        <v>188</v>
      </c>
      <c r="M32" s="5" t="s">
        <v>259</v>
      </c>
      <c r="N32" s="5" t="s">
        <v>192</v>
      </c>
      <c r="O32" s="80" t="s">
        <v>194</v>
      </c>
      <c r="P32" s="80" t="s">
        <v>196</v>
      </c>
      <c r="Q32" s="80" t="s">
        <v>197</v>
      </c>
    </row>
    <row r="33" spans="1:17" ht="18" customHeight="1" x14ac:dyDescent="0.15">
      <c r="A33" s="11" t="s">
        <v>31</v>
      </c>
      <c r="B33" s="25" t="e">
        <f t="shared" ref="B33:C49" si="3">B4/B$22*100</f>
        <v>#DIV/0!</v>
      </c>
      <c r="C33" s="25">
        <f t="shared" si="3"/>
        <v>47.930032073450953</v>
      </c>
      <c r="D33" s="25">
        <f t="shared" ref="D33:Q48" si="4">D4/D$22*100</f>
        <v>45.248554258803402</v>
      </c>
      <c r="E33" s="25">
        <f t="shared" si="4"/>
        <v>45.056369464367904</v>
      </c>
      <c r="F33" s="25">
        <f t="shared" si="4"/>
        <v>45.552814525926806</v>
      </c>
      <c r="G33" s="25">
        <f t="shared" si="4"/>
        <v>42.561502733741854</v>
      </c>
      <c r="H33" s="25">
        <f t="shared" si="4"/>
        <v>36.047174783097226</v>
      </c>
      <c r="I33" s="25">
        <f t="shared" si="4"/>
        <v>34.682173797296301</v>
      </c>
      <c r="J33" s="25">
        <f t="shared" si="4"/>
        <v>40.437428083327418</v>
      </c>
      <c r="K33" s="25">
        <f t="shared" si="4"/>
        <v>33.603732116343259</v>
      </c>
      <c r="L33" s="25">
        <f t="shared" si="4"/>
        <v>33.831651857917016</v>
      </c>
      <c r="M33" s="25">
        <f t="shared" si="4"/>
        <v>35.1456081516598</v>
      </c>
      <c r="N33" s="25">
        <f t="shared" si="4"/>
        <v>32.743384803220877</v>
      </c>
      <c r="O33" s="25">
        <f t="shared" si="4"/>
        <v>33.601167546801932</v>
      </c>
      <c r="P33" s="25">
        <f t="shared" si="4"/>
        <v>34.90855878506747</v>
      </c>
      <c r="Q33" s="25">
        <f t="shared" si="4"/>
        <v>34.809423153827382</v>
      </c>
    </row>
    <row r="34" spans="1:17" ht="18" customHeight="1" x14ac:dyDescent="0.15">
      <c r="A34" s="11" t="s">
        <v>32</v>
      </c>
      <c r="B34" s="25" t="e">
        <f t="shared" si="3"/>
        <v>#DIV/0!</v>
      </c>
      <c r="C34" s="25">
        <f t="shared" si="3"/>
        <v>0.6091769976457847</v>
      </c>
      <c r="D34" s="25">
        <f t="shared" si="4"/>
        <v>0.38528635949995599</v>
      </c>
      <c r="E34" s="25">
        <f t="shared" si="4"/>
        <v>0.39227485815992802</v>
      </c>
      <c r="F34" s="25">
        <f t="shared" si="4"/>
        <v>0.37405985439209738</v>
      </c>
      <c r="G34" s="25">
        <f t="shared" si="4"/>
        <v>0.38372426710778518</v>
      </c>
      <c r="H34" s="25">
        <f t="shared" si="4"/>
        <v>0.32351272881652804</v>
      </c>
      <c r="I34" s="25">
        <f t="shared" si="4"/>
        <v>0.44600396630400752</v>
      </c>
      <c r="J34" s="25">
        <f t="shared" si="4"/>
        <v>0.40883088692890779</v>
      </c>
      <c r="K34" s="25">
        <f t="shared" si="4"/>
        <v>0.46110227780664742</v>
      </c>
      <c r="L34" s="25">
        <f t="shared" si="4"/>
        <v>0.44028423540848716</v>
      </c>
      <c r="M34" s="25">
        <f t="shared" si="4"/>
        <v>0.45297489464538937</v>
      </c>
      <c r="N34" s="25">
        <f t="shared" si="4"/>
        <v>0.45434580447576622</v>
      </c>
      <c r="O34" s="25">
        <f t="shared" si="4"/>
        <v>0.46348684103392879</v>
      </c>
      <c r="P34" s="25">
        <f t="shared" si="4"/>
        <v>0.47131514304168171</v>
      </c>
      <c r="Q34" s="25">
        <f t="shared" si="4"/>
        <v>0.70613557061021837</v>
      </c>
    </row>
    <row r="35" spans="1:17" ht="18" customHeight="1" x14ac:dyDescent="0.15">
      <c r="A35" s="11" t="s">
        <v>33</v>
      </c>
      <c r="B35" s="25" t="e">
        <f t="shared" si="3"/>
        <v>#DIV/0!</v>
      </c>
      <c r="C35" s="25">
        <f t="shared" si="3"/>
        <v>38.308490333898092</v>
      </c>
      <c r="D35" s="25">
        <f t="shared" si="4"/>
        <v>34.504149560301769</v>
      </c>
      <c r="E35" s="25">
        <f t="shared" si="4"/>
        <v>35.229947907120717</v>
      </c>
      <c r="F35" s="25">
        <f t="shared" si="4"/>
        <v>36.13366187165721</v>
      </c>
      <c r="G35" s="25">
        <f t="shared" si="4"/>
        <v>30.075058721085064</v>
      </c>
      <c r="H35" s="25">
        <f t="shared" si="4"/>
        <v>25.745071041724906</v>
      </c>
      <c r="I35" s="25">
        <f t="shared" si="4"/>
        <v>25.401741718004622</v>
      </c>
      <c r="J35" s="25">
        <f t="shared" si="4"/>
        <v>27.010163815391543</v>
      </c>
      <c r="K35" s="25">
        <f t="shared" si="4"/>
        <v>26.372718853265926</v>
      </c>
      <c r="L35" s="25">
        <f t="shared" si="4"/>
        <v>25.64899791394819</v>
      </c>
      <c r="M35" s="25">
        <f t="shared" si="4"/>
        <v>26.14954998465754</v>
      </c>
      <c r="N35" s="25">
        <f t="shared" si="4"/>
        <v>25.413571883136299</v>
      </c>
      <c r="O35" s="25">
        <f t="shared" si="4"/>
        <v>25.813915533793324</v>
      </c>
      <c r="P35" s="25">
        <f t="shared" si="4"/>
        <v>25.201000956415115</v>
      </c>
      <c r="Q35" s="25">
        <f t="shared" si="4"/>
        <v>24.634170951953106</v>
      </c>
    </row>
    <row r="36" spans="1:17" ht="18" customHeight="1" x14ac:dyDescent="0.15">
      <c r="A36" s="11" t="s">
        <v>34</v>
      </c>
      <c r="B36" s="25" t="e">
        <f t="shared" si="3"/>
        <v>#DIV/0!</v>
      </c>
      <c r="C36" s="25">
        <f t="shared" si="3"/>
        <v>1.6318751864018159</v>
      </c>
      <c r="D36" s="25">
        <f t="shared" si="4"/>
        <v>1.8139910844212213</v>
      </c>
      <c r="E36" s="25">
        <f t="shared" si="4"/>
        <v>1.7803831005649164</v>
      </c>
      <c r="F36" s="25">
        <f t="shared" si="4"/>
        <v>1.7670572112219882</v>
      </c>
      <c r="G36" s="25">
        <f t="shared" si="4"/>
        <v>1.8888439566715653</v>
      </c>
      <c r="H36" s="25">
        <f t="shared" si="4"/>
        <v>1.7542455487517483</v>
      </c>
      <c r="I36" s="25">
        <f t="shared" si="4"/>
        <v>1.6514148087077301</v>
      </c>
      <c r="J36" s="25">
        <f t="shared" si="4"/>
        <v>1.5869626975011348</v>
      </c>
      <c r="K36" s="25">
        <f t="shared" si="4"/>
        <v>1.7015328821598494</v>
      </c>
      <c r="L36" s="25">
        <f t="shared" si="4"/>
        <v>1.5965457180965716</v>
      </c>
      <c r="M36" s="25">
        <f t="shared" si="4"/>
        <v>1.6898135118990341</v>
      </c>
      <c r="N36" s="25">
        <f t="shared" si="4"/>
        <v>1.7675088713172489</v>
      </c>
      <c r="O36" s="25">
        <f t="shared" si="4"/>
        <v>1.6949404013387852</v>
      </c>
      <c r="P36" s="25">
        <f t="shared" si="4"/>
        <v>1.7273279406985573</v>
      </c>
      <c r="Q36" s="25">
        <f t="shared" si="4"/>
        <v>1.892599135350256</v>
      </c>
    </row>
    <row r="37" spans="1:17" ht="18" customHeight="1" x14ac:dyDescent="0.15">
      <c r="A37" s="11" t="s">
        <v>35</v>
      </c>
      <c r="B37" s="25" t="e">
        <f t="shared" si="3"/>
        <v>#DIV/0!</v>
      </c>
      <c r="C37" s="25">
        <f t="shared" si="3"/>
        <v>7.3804895555052612</v>
      </c>
      <c r="D37" s="25">
        <f t="shared" si="4"/>
        <v>8.5451272545804517</v>
      </c>
      <c r="E37" s="25">
        <f t="shared" si="4"/>
        <v>7.653763598522338</v>
      </c>
      <c r="F37" s="25">
        <f t="shared" si="4"/>
        <v>7.2780355886555084</v>
      </c>
      <c r="G37" s="25">
        <f t="shared" si="4"/>
        <v>10.213875788877443</v>
      </c>
      <c r="H37" s="25">
        <f t="shared" si="4"/>
        <v>8.2243454638040401</v>
      </c>
      <c r="I37" s="25">
        <f t="shared" si="4"/>
        <v>7.1830133042799424</v>
      </c>
      <c r="J37" s="25">
        <f t="shared" si="4"/>
        <v>11.43147068350584</v>
      </c>
      <c r="K37" s="25">
        <f t="shared" si="4"/>
        <v>5.0683781031108408</v>
      </c>
      <c r="L37" s="25">
        <f t="shared" si="4"/>
        <v>6.1458239904637635</v>
      </c>
      <c r="M37" s="25">
        <f t="shared" si="4"/>
        <v>6.8532697604578408</v>
      </c>
      <c r="N37" s="25">
        <f t="shared" si="4"/>
        <v>5.1079582442915594</v>
      </c>
      <c r="O37" s="25">
        <f t="shared" si="4"/>
        <v>5.6288247706358936</v>
      </c>
      <c r="P37" s="25">
        <f t="shared" si="4"/>
        <v>7.5089147449121194</v>
      </c>
      <c r="Q37" s="25">
        <f t="shared" si="4"/>
        <v>7.5765174959137997</v>
      </c>
    </row>
    <row r="38" spans="1:17" ht="18" customHeight="1" x14ac:dyDescent="0.15">
      <c r="A38" s="11" t="s">
        <v>36</v>
      </c>
      <c r="B38" s="25" t="e">
        <f t="shared" si="3"/>
        <v>#DIV/0!</v>
      </c>
      <c r="C38" s="25">
        <f t="shared" si="3"/>
        <v>43.605439442941481</v>
      </c>
      <c r="D38" s="25">
        <f t="shared" si="4"/>
        <v>39.376947399762642</v>
      </c>
      <c r="E38" s="25">
        <f t="shared" si="4"/>
        <v>41.292160001303344</v>
      </c>
      <c r="F38" s="25">
        <f t="shared" si="4"/>
        <v>42.685343335228993</v>
      </c>
      <c r="G38" s="25">
        <f t="shared" si="4"/>
        <v>45.708652301194903</v>
      </c>
      <c r="H38" s="25">
        <f t="shared" si="4"/>
        <v>52.65679077074288</v>
      </c>
      <c r="I38" s="25">
        <f t="shared" si="4"/>
        <v>53.488459368839301</v>
      </c>
      <c r="J38" s="25">
        <f t="shared" si="4"/>
        <v>48.52553568202601</v>
      </c>
      <c r="K38" s="25">
        <f t="shared" si="4"/>
        <v>54.043359434581042</v>
      </c>
      <c r="L38" s="25">
        <f t="shared" si="4"/>
        <v>53.815977536607171</v>
      </c>
      <c r="M38" s="25">
        <f t="shared" si="4"/>
        <v>52.55856009615821</v>
      </c>
      <c r="N38" s="25">
        <f t="shared" si="4"/>
        <v>54.672068868951321</v>
      </c>
      <c r="O38" s="25">
        <f t="shared" si="4"/>
        <v>55.249925725582351</v>
      </c>
      <c r="P38" s="25">
        <f t="shared" si="4"/>
        <v>53.907276277236619</v>
      </c>
      <c r="Q38" s="25">
        <f t="shared" si="4"/>
        <v>53.832014298549744</v>
      </c>
    </row>
    <row r="39" spans="1:17" ht="18" customHeight="1" x14ac:dyDescent="0.15">
      <c r="A39" s="11" t="s">
        <v>37</v>
      </c>
      <c r="B39" s="25" t="e">
        <f t="shared" si="3"/>
        <v>#DIV/0!</v>
      </c>
      <c r="C39" s="25">
        <f t="shared" si="3"/>
        <v>43.596767131516664</v>
      </c>
      <c r="D39" s="25">
        <f t="shared" si="4"/>
        <v>39.373382845688361</v>
      </c>
      <c r="E39" s="25">
        <f t="shared" si="4"/>
        <v>41.288596180398578</v>
      </c>
      <c r="F39" s="25">
        <f t="shared" si="4"/>
        <v>42.6819725589922</v>
      </c>
      <c r="G39" s="25">
        <f t="shared" si="4"/>
        <v>45.705364577976106</v>
      </c>
      <c r="H39" s="25">
        <f t="shared" si="4"/>
        <v>52.654741508805834</v>
      </c>
      <c r="I39" s="25">
        <f t="shared" si="4"/>
        <v>53.488459368839301</v>
      </c>
      <c r="J39" s="25">
        <f t="shared" si="4"/>
        <v>48.52553568202601</v>
      </c>
      <c r="K39" s="25">
        <f t="shared" si="4"/>
        <v>54.043359434581042</v>
      </c>
      <c r="L39" s="25">
        <f t="shared" si="4"/>
        <v>53.815977536607171</v>
      </c>
      <c r="M39" s="25">
        <f t="shared" si="4"/>
        <v>52.55856009615821</v>
      </c>
      <c r="N39" s="25">
        <f t="shared" si="4"/>
        <v>54.672068868951321</v>
      </c>
      <c r="O39" s="25">
        <f t="shared" si="4"/>
        <v>55.249925725582351</v>
      </c>
      <c r="P39" s="25">
        <f t="shared" si="4"/>
        <v>53.90723922124613</v>
      </c>
      <c r="Q39" s="25">
        <f t="shared" si="4"/>
        <v>53.720316152865088</v>
      </c>
    </row>
    <row r="40" spans="1:17" ht="18" customHeight="1" x14ac:dyDescent="0.15">
      <c r="A40" s="11" t="s">
        <v>38</v>
      </c>
      <c r="B40" s="25" t="e">
        <f t="shared" si="3"/>
        <v>#DIV/0!</v>
      </c>
      <c r="C40" s="25">
        <f t="shared" si="3"/>
        <v>1.6067043312907572</v>
      </c>
      <c r="D40" s="25">
        <f t="shared" si="4"/>
        <v>0.70824544261277622</v>
      </c>
      <c r="E40" s="25">
        <f t="shared" si="4"/>
        <v>0.69652333997222249</v>
      </c>
      <c r="F40" s="25">
        <f t="shared" si="4"/>
        <v>0.65951644770264739</v>
      </c>
      <c r="G40" s="25">
        <f t="shared" si="4"/>
        <v>0.66332164312891673</v>
      </c>
      <c r="H40" s="25">
        <f t="shared" si="4"/>
        <v>0.5601831498857246</v>
      </c>
      <c r="I40" s="25">
        <f t="shared" si="4"/>
        <v>0.58353065168024532</v>
      </c>
      <c r="J40" s="25">
        <f t="shared" si="4"/>
        <v>0.53217900922455263</v>
      </c>
      <c r="K40" s="25">
        <f t="shared" si="4"/>
        <v>0.57407858079054652</v>
      </c>
      <c r="L40" s="25">
        <f t="shared" si="4"/>
        <v>0.56133165909110638</v>
      </c>
      <c r="M40" s="25">
        <f t="shared" si="4"/>
        <v>0.59793848125949822</v>
      </c>
      <c r="N40" s="25">
        <f t="shared" si="4"/>
        <v>0.62711696702633879</v>
      </c>
      <c r="O40" s="25">
        <f t="shared" si="4"/>
        <v>0.64315674779013254</v>
      </c>
      <c r="P40" s="25">
        <f t="shared" si="4"/>
        <v>0.67871752181393519</v>
      </c>
      <c r="Q40" s="25">
        <f t="shared" si="4"/>
        <v>0.71043878711616981</v>
      </c>
    </row>
    <row r="41" spans="1:17" ht="18" customHeight="1" x14ac:dyDescent="0.15">
      <c r="A41" s="11" t="s">
        <v>39</v>
      </c>
      <c r="B41" s="25" t="e">
        <f t="shared" si="3"/>
        <v>#DIV/0!</v>
      </c>
      <c r="C41" s="25">
        <f t="shared" si="3"/>
        <v>5.0603289696800484</v>
      </c>
      <c r="D41" s="25">
        <f t="shared" si="4"/>
        <v>3.5807518273581618</v>
      </c>
      <c r="E41" s="25">
        <f t="shared" si="4"/>
        <v>3.510312679463838</v>
      </c>
      <c r="F41" s="25">
        <f t="shared" si="4"/>
        <v>3.5930548526417012</v>
      </c>
      <c r="G41" s="25">
        <f t="shared" si="4"/>
        <v>3.5230302663102773</v>
      </c>
      <c r="H41" s="25">
        <f t="shared" si="4"/>
        <v>3.0895523599957779</v>
      </c>
      <c r="I41" s="25">
        <f t="shared" si="4"/>
        <v>3.1795716188392014</v>
      </c>
      <c r="J41" s="25">
        <f t="shared" si="4"/>
        <v>3.4963427107025291</v>
      </c>
      <c r="K41" s="25">
        <f t="shared" si="4"/>
        <v>3.912235011905091</v>
      </c>
      <c r="L41" s="25">
        <f t="shared" si="4"/>
        <v>3.8634995906014833</v>
      </c>
      <c r="M41" s="25">
        <f t="shared" si="4"/>
        <v>3.9175755639036312</v>
      </c>
      <c r="N41" s="25">
        <f t="shared" si="4"/>
        <v>3.9371524815043211</v>
      </c>
      <c r="O41" s="25">
        <f t="shared" si="4"/>
        <v>3.7311631572833619</v>
      </c>
      <c r="P41" s="25">
        <f t="shared" si="4"/>
        <v>3.9276385440108439</v>
      </c>
      <c r="Q41" s="25">
        <f t="shared" si="4"/>
        <v>4.0016945769826888</v>
      </c>
    </row>
    <row r="42" spans="1:17" ht="18" customHeight="1" x14ac:dyDescent="0.15">
      <c r="A42" s="11" t="s">
        <v>40</v>
      </c>
      <c r="B42" s="25" t="e">
        <f t="shared" si="3"/>
        <v>#DIV/0!</v>
      </c>
      <c r="C42" s="25">
        <f t="shared" si="3"/>
        <v>0</v>
      </c>
      <c r="D42" s="25">
        <f t="shared" si="4"/>
        <v>0</v>
      </c>
      <c r="E42" s="25">
        <f t="shared" si="4"/>
        <v>0</v>
      </c>
      <c r="F42" s="25">
        <f t="shared" si="4"/>
        <v>0</v>
      </c>
      <c r="G42" s="25">
        <f t="shared" si="4"/>
        <v>0</v>
      </c>
      <c r="H42" s="25">
        <f t="shared" si="4"/>
        <v>0</v>
      </c>
      <c r="I42" s="25">
        <f t="shared" si="4"/>
        <v>0</v>
      </c>
      <c r="J42" s="25">
        <f t="shared" si="4"/>
        <v>0</v>
      </c>
      <c r="K42" s="25">
        <f t="shared" si="4"/>
        <v>0</v>
      </c>
      <c r="L42" s="25">
        <f t="shared" si="4"/>
        <v>0</v>
      </c>
      <c r="M42" s="25">
        <f t="shared" si="4"/>
        <v>0</v>
      </c>
      <c r="N42" s="25">
        <f t="shared" si="4"/>
        <v>0</v>
      </c>
      <c r="O42" s="25">
        <f t="shared" si="4"/>
        <v>0</v>
      </c>
      <c r="P42" s="25">
        <f t="shared" si="4"/>
        <v>0</v>
      </c>
      <c r="Q42" s="25">
        <f t="shared" si="4"/>
        <v>0</v>
      </c>
    </row>
    <row r="43" spans="1:17" ht="18" customHeight="1" x14ac:dyDescent="0.15">
      <c r="A43" s="11" t="s">
        <v>41</v>
      </c>
      <c r="B43" s="25" t="e">
        <f t="shared" si="3"/>
        <v>#DIV/0!</v>
      </c>
      <c r="C43" s="25">
        <f t="shared" si="3"/>
        <v>1.7974951826367633</v>
      </c>
      <c r="D43" s="25">
        <f t="shared" si="4"/>
        <v>5.0531223396894225</v>
      </c>
      <c r="E43" s="25">
        <f t="shared" si="4"/>
        <v>2.8688758283338016</v>
      </c>
      <c r="F43" s="25">
        <f t="shared" si="4"/>
        <v>0.72635412508372765</v>
      </c>
      <c r="G43" s="25">
        <f t="shared" si="4"/>
        <v>0.30077970704507417</v>
      </c>
      <c r="H43" s="25">
        <f t="shared" si="4"/>
        <v>0.27154653931857015</v>
      </c>
      <c r="I43" s="25">
        <f t="shared" si="4"/>
        <v>0.24620325881169594</v>
      </c>
      <c r="J43" s="25">
        <f t="shared" si="4"/>
        <v>5.3392614976698387E-2</v>
      </c>
      <c r="K43" s="25">
        <f t="shared" si="4"/>
        <v>4.4395713031863862E-2</v>
      </c>
      <c r="L43" s="25">
        <f t="shared" si="4"/>
        <v>3.540646184203293E-2</v>
      </c>
      <c r="M43" s="25">
        <f t="shared" si="4"/>
        <v>1.7866253660857107E-2</v>
      </c>
      <c r="N43" s="25">
        <f t="shared" si="4"/>
        <v>3.9103532352422504E-2</v>
      </c>
      <c r="O43" s="25">
        <f t="shared" si="4"/>
        <v>1.5234850099569335E-2</v>
      </c>
      <c r="P43" s="25">
        <f t="shared" si="4"/>
        <v>0</v>
      </c>
      <c r="Q43" s="25">
        <f t="shared" si="4"/>
        <v>0</v>
      </c>
    </row>
    <row r="44" spans="1:17" ht="18" customHeight="1" x14ac:dyDescent="0.15">
      <c r="A44" s="11" t="s">
        <v>42</v>
      </c>
      <c r="B44" s="25" t="e">
        <f t="shared" si="3"/>
        <v>#DIV/0!</v>
      </c>
      <c r="C44" s="25">
        <f t="shared" si="3"/>
        <v>0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0</v>
      </c>
      <c r="P44" s="25">
        <f t="shared" si="4"/>
        <v>0</v>
      </c>
      <c r="Q44" s="25">
        <f t="shared" si="4"/>
        <v>0</v>
      </c>
    </row>
    <row r="45" spans="1:17" ht="18" customHeight="1" x14ac:dyDescent="0.15">
      <c r="A45" s="11" t="s">
        <v>43</v>
      </c>
      <c r="B45" s="25" t="e">
        <f t="shared" si="3"/>
        <v>#DIV/0!</v>
      </c>
      <c r="C45" s="25">
        <f t="shared" si="3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0</v>
      </c>
      <c r="P45" s="25">
        <f t="shared" si="4"/>
        <v>0</v>
      </c>
      <c r="Q45" s="25">
        <f t="shared" si="4"/>
        <v>0</v>
      </c>
    </row>
    <row r="46" spans="1:17" ht="18" customHeight="1" x14ac:dyDescent="0.15">
      <c r="A46" s="11" t="s">
        <v>44</v>
      </c>
      <c r="B46" s="25" t="e">
        <f t="shared" si="3"/>
        <v>#DIV/0!</v>
      </c>
      <c r="C46" s="25">
        <f t="shared" si="3"/>
        <v>0</v>
      </c>
      <c r="D46" s="25">
        <f t="shared" si="4"/>
        <v>6.0323787317735968</v>
      </c>
      <c r="E46" s="25">
        <f t="shared" si="4"/>
        <v>6.5757586865588973</v>
      </c>
      <c r="F46" s="25">
        <f t="shared" si="4"/>
        <v>6.7829167134161237</v>
      </c>
      <c r="G46" s="25">
        <f t="shared" si="4"/>
        <v>7.2427133485789756</v>
      </c>
      <c r="H46" s="25">
        <f t="shared" si="4"/>
        <v>7.3747523969598232</v>
      </c>
      <c r="I46" s="25">
        <f t="shared" si="4"/>
        <v>7.8200613045332599</v>
      </c>
      <c r="J46" s="25">
        <f t="shared" si="4"/>
        <v>6.9551218997427862</v>
      </c>
      <c r="K46" s="25">
        <f t="shared" si="4"/>
        <v>7.8221991433481932</v>
      </c>
      <c r="L46" s="25">
        <f t="shared" si="4"/>
        <v>7.8921328939411906</v>
      </c>
      <c r="M46" s="25">
        <f t="shared" si="4"/>
        <v>7.7624514533580022</v>
      </c>
      <c r="N46" s="25">
        <f t="shared" si="4"/>
        <v>7.981173346944721</v>
      </c>
      <c r="O46" s="25">
        <f t="shared" si="4"/>
        <v>6.7593519724426541</v>
      </c>
      <c r="P46" s="25">
        <f t="shared" si="4"/>
        <v>6.5778088718711309</v>
      </c>
      <c r="Q46" s="25">
        <f t="shared" si="4"/>
        <v>6.646429183524023</v>
      </c>
    </row>
    <row r="47" spans="1:17" ht="18" customHeight="1" x14ac:dyDescent="0.15">
      <c r="A47" s="11" t="s">
        <v>45</v>
      </c>
      <c r="B47" s="25" t="e">
        <f t="shared" si="3"/>
        <v>#DIV/0!</v>
      </c>
      <c r="C47" s="25">
        <f t="shared" si="3"/>
        <v>0</v>
      </c>
      <c r="D47" s="25">
        <f t="shared" si="4"/>
        <v>0</v>
      </c>
      <c r="E47" s="25">
        <f t="shared" si="4"/>
        <v>0</v>
      </c>
      <c r="F47" s="25">
        <f t="shared" si="4"/>
        <v>0</v>
      </c>
      <c r="G47" s="25">
        <f t="shared" si="4"/>
        <v>0</v>
      </c>
      <c r="H47" s="25">
        <f t="shared" si="4"/>
        <v>0</v>
      </c>
      <c r="I47" s="25">
        <f t="shared" si="4"/>
        <v>0</v>
      </c>
      <c r="J47" s="25">
        <f t="shared" si="4"/>
        <v>0</v>
      </c>
      <c r="K47" s="25">
        <f t="shared" si="4"/>
        <v>0</v>
      </c>
      <c r="L47" s="25">
        <f t="shared" si="4"/>
        <v>0</v>
      </c>
      <c r="M47" s="25">
        <f t="shared" si="4"/>
        <v>0</v>
      </c>
      <c r="N47" s="25">
        <f t="shared" si="4"/>
        <v>0</v>
      </c>
      <c r="O47" s="25">
        <f t="shared" si="4"/>
        <v>0</v>
      </c>
      <c r="P47" s="25">
        <f t="shared" si="4"/>
        <v>0</v>
      </c>
      <c r="Q47" s="25">
        <f t="shared" si="4"/>
        <v>0</v>
      </c>
    </row>
    <row r="48" spans="1:17" ht="18" customHeight="1" x14ac:dyDescent="0.15">
      <c r="A48" s="11" t="s">
        <v>46</v>
      </c>
      <c r="B48" s="25" t="e">
        <f t="shared" si="3"/>
        <v>#DIV/0!</v>
      </c>
      <c r="C48" s="25">
        <f t="shared" si="3"/>
        <v>0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0</v>
      </c>
      <c r="P48" s="25">
        <f t="shared" si="4"/>
        <v>0</v>
      </c>
      <c r="Q48" s="25">
        <f t="shared" si="4"/>
        <v>0</v>
      </c>
    </row>
    <row r="49" spans="1:17" ht="18" customHeight="1" x14ac:dyDescent="0.15">
      <c r="A49" s="11" t="s">
        <v>47</v>
      </c>
      <c r="B49" s="25" t="e">
        <f t="shared" si="3"/>
        <v>#DIV/0!</v>
      </c>
      <c r="C49" s="25">
        <f t="shared" si="3"/>
        <v>0</v>
      </c>
      <c r="D49" s="25">
        <f t="shared" ref="D49:Q49" si="5">D20/D$22*100</f>
        <v>6.0323787317735968</v>
      </c>
      <c r="E49" s="25">
        <f t="shared" si="5"/>
        <v>6.5757586865588973</v>
      </c>
      <c r="F49" s="25">
        <f t="shared" si="5"/>
        <v>6.7829167134161237</v>
      </c>
      <c r="G49" s="25">
        <f t="shared" si="5"/>
        <v>7.2427133485789756</v>
      </c>
      <c r="H49" s="25">
        <f t="shared" si="5"/>
        <v>7.3747523969598232</v>
      </c>
      <c r="I49" s="25">
        <f t="shared" si="5"/>
        <v>7.8200613045332599</v>
      </c>
      <c r="J49" s="25">
        <f t="shared" si="5"/>
        <v>6.9551218997427862</v>
      </c>
      <c r="K49" s="25">
        <f t="shared" si="5"/>
        <v>7.8221991433481932</v>
      </c>
      <c r="L49" s="25">
        <f t="shared" si="5"/>
        <v>7.8921328939411906</v>
      </c>
      <c r="M49" s="25">
        <f t="shared" si="5"/>
        <v>7.7624514533580022</v>
      </c>
      <c r="N49" s="25">
        <f t="shared" si="5"/>
        <v>7.981173346944721</v>
      </c>
      <c r="O49" s="25">
        <f t="shared" si="5"/>
        <v>6.7593519724426541</v>
      </c>
      <c r="P49" s="25">
        <f t="shared" si="5"/>
        <v>6.5778088718711309</v>
      </c>
      <c r="Q49" s="25">
        <f t="shared" si="5"/>
        <v>6.646429183524023</v>
      </c>
    </row>
    <row r="50" spans="1:17" ht="18" customHeight="1" x14ac:dyDescent="0.15">
      <c r="A50" s="11" t="s">
        <v>48</v>
      </c>
      <c r="B50" s="25" t="e">
        <f t="shared" ref="B50:Q50" si="6">B21/B$22*100</f>
        <v>#DIV/0!</v>
      </c>
      <c r="C50" s="25">
        <f t="shared" si="6"/>
        <v>0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0</v>
      </c>
      <c r="P50" s="25">
        <f t="shared" si="6"/>
        <v>0</v>
      </c>
      <c r="Q50" s="25">
        <f t="shared" si="6"/>
        <v>0</v>
      </c>
    </row>
    <row r="51" spans="1:17" ht="18" customHeight="1" x14ac:dyDescent="0.15">
      <c r="A51" s="11" t="s">
        <v>258</v>
      </c>
      <c r="B51" s="26" t="e">
        <f>+B33+B38+B40+B41+B42+B43+B44+B45+B46</f>
        <v>#DIV/0!</v>
      </c>
      <c r="C51" s="26">
        <f>+C33+C38+C40+C41+C42+C43+C44+C45+C46</f>
        <v>100</v>
      </c>
      <c r="D51" s="26">
        <f t="shared" ref="D51:L51" si="7">+D33+D38+D40+D41+D42+D43+D44+D45+D46</f>
        <v>99.999999999999986</v>
      </c>
      <c r="E51" s="26">
        <f t="shared" si="7"/>
        <v>100</v>
      </c>
      <c r="F51" s="26">
        <f t="shared" si="7"/>
        <v>100</v>
      </c>
      <c r="G51" s="26">
        <f t="shared" si="7"/>
        <v>99.999999999999986</v>
      </c>
      <c r="H51" s="26">
        <f t="shared" si="7"/>
        <v>100</v>
      </c>
      <c r="I51" s="26">
        <f t="shared" si="7"/>
        <v>100</v>
      </c>
      <c r="J51" s="26">
        <f t="shared" si="7"/>
        <v>100.00000000000001</v>
      </c>
      <c r="K51" s="26">
        <f t="shared" si="7"/>
        <v>100</v>
      </c>
      <c r="L51" s="26">
        <f t="shared" si="7"/>
        <v>100</v>
      </c>
      <c r="M51" s="26">
        <f>+M33+M38+M40+M41+M42+M43+M44+M45+M46</f>
        <v>100</v>
      </c>
      <c r="N51" s="26">
        <f>+N33+N38+N40+N41+N42+N43+N44+N45+N46</f>
        <v>100</v>
      </c>
      <c r="O51" s="26">
        <f>+O33+O38+O40+O41+O42+O43+O44+O45+O46</f>
        <v>100</v>
      </c>
      <c r="P51" s="26">
        <f>+P33+P38+P40+P41+P42+P43+P44+P45+P46</f>
        <v>100</v>
      </c>
      <c r="Q51" s="26">
        <f>+Q33+Q38+Q40+Q41+Q42+Q43+Q44+Q45+Q46</f>
        <v>100</v>
      </c>
    </row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274"/>
  <sheetViews>
    <sheetView view="pageBreakPreview" zoomScaleNormal="100" zoomScaleSheetLayoutView="100" workbookViewId="0">
      <pane xSplit="1" ySplit="3" topLeftCell="Z43" activePane="bottomRight" state="frozen"/>
      <selection activeCell="R1" sqref="R1:R65536"/>
      <selection pane="topRight" activeCell="R1" sqref="R1:R65536"/>
      <selection pane="bottomLeft" activeCell="R1" sqref="R1:R65536"/>
      <selection pane="bottomRight" activeCell="AC30" sqref="AC30"/>
    </sheetView>
  </sheetViews>
  <sheetFormatPr defaultColWidth="9" defaultRowHeight="12" x14ac:dyDescent="0.15"/>
  <cols>
    <col min="1" max="1" width="25.21875" style="15" customWidth="1"/>
    <col min="2" max="30" width="8.6640625" style="15" customWidth="1"/>
    <col min="31" max="16384" width="9" style="15"/>
  </cols>
  <sheetData>
    <row r="1" spans="1:30" ht="18" customHeight="1" x14ac:dyDescent="0.2">
      <c r="A1" s="27" t="s">
        <v>80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Y1" s="28" t="str">
        <f>財政指標!$X$1</f>
        <v>下野市</v>
      </c>
    </row>
    <row r="2" spans="1:30" ht="18" customHeight="1" x14ac:dyDescent="0.15">
      <c r="N2" s="35" t="s">
        <v>218</v>
      </c>
      <c r="V2" s="18"/>
      <c r="Z2" s="18"/>
      <c r="AD2" s="15" t="s">
        <v>148</v>
      </c>
    </row>
    <row r="3" spans="1:30" ht="18" customHeight="1" x14ac:dyDescent="0.15">
      <c r="A3" s="12"/>
      <c r="B3" s="66" t="s">
        <v>168</v>
      </c>
      <c r="C3" s="66" t="s">
        <v>170</v>
      </c>
      <c r="D3" s="66" t="s">
        <v>172</v>
      </c>
      <c r="E3" s="66" t="s">
        <v>174</v>
      </c>
      <c r="F3" s="66" t="s">
        <v>176</v>
      </c>
      <c r="G3" s="66" t="s">
        <v>178</v>
      </c>
      <c r="H3" s="67" t="s">
        <v>180</v>
      </c>
      <c r="I3" s="66" t="s">
        <v>182</v>
      </c>
      <c r="J3" s="67" t="s">
        <v>184</v>
      </c>
      <c r="K3" s="67" t="s">
        <v>186</v>
      </c>
      <c r="L3" s="66" t="s">
        <v>188</v>
      </c>
      <c r="M3" s="66" t="s">
        <v>190</v>
      </c>
      <c r="N3" s="66" t="s">
        <v>192</v>
      </c>
      <c r="O3" s="66" t="s">
        <v>194</v>
      </c>
      <c r="P3" s="66" t="s">
        <v>196</v>
      </c>
      <c r="Q3" s="66" t="s">
        <v>197</v>
      </c>
      <c r="R3" s="39" t="s">
        <v>164</v>
      </c>
      <c r="S3" s="39" t="s">
        <v>295</v>
      </c>
      <c r="T3" s="39" t="s">
        <v>297</v>
      </c>
      <c r="U3" s="39" t="s">
        <v>304</v>
      </c>
      <c r="V3" s="39" t="s">
        <v>305</v>
      </c>
      <c r="W3" s="39" t="s">
        <v>306</v>
      </c>
      <c r="X3" s="39" t="s">
        <v>307</v>
      </c>
      <c r="Y3" s="39" t="s">
        <v>311</v>
      </c>
      <c r="Z3" s="39" t="s">
        <v>312</v>
      </c>
      <c r="AA3" s="39" t="s">
        <v>317</v>
      </c>
      <c r="AB3" s="39" t="s">
        <v>318</v>
      </c>
      <c r="AC3" s="39" t="s">
        <v>319</v>
      </c>
      <c r="AD3" s="39" t="s">
        <v>323</v>
      </c>
    </row>
    <row r="4" spans="1:30" ht="18" customHeight="1" x14ac:dyDescent="0.15">
      <c r="A4" s="16" t="s">
        <v>51</v>
      </c>
      <c r="B4" s="96"/>
      <c r="C4" s="96"/>
      <c r="D4" s="96">
        <f>性質・旧南河内町!D4+性質・旧石橋町!D4+性質・旧国分寺町!D4</f>
        <v>2734857</v>
      </c>
      <c r="E4" s="96">
        <f>性質・旧南河内町!E4+性質・旧石橋町!E4+性質・旧国分寺町!E4</f>
        <v>2955660</v>
      </c>
      <c r="F4" s="96">
        <f>性質・旧南河内町!F4+性質・旧石橋町!F4+性質・旧国分寺町!F4</f>
        <v>3024186</v>
      </c>
      <c r="G4" s="96">
        <f>性質・旧南河内町!G4+性質・旧石橋町!G4+性質・旧国分寺町!G4</f>
        <v>3183538</v>
      </c>
      <c r="H4" s="96">
        <f>性質・旧南河内町!H4+性質・旧石橋町!H4+性質・旧国分寺町!H4</f>
        <v>3360315</v>
      </c>
      <c r="I4" s="96">
        <f>性質・旧南河内町!I4+性質・旧石橋町!I4+性質・旧国分寺町!I4</f>
        <v>3432483</v>
      </c>
      <c r="J4" s="96">
        <f>性質・旧南河内町!J4+性質・旧石橋町!J4+性質・旧国分寺町!J4</f>
        <v>3597791</v>
      </c>
      <c r="K4" s="96">
        <f>性質・旧南河内町!K4+性質・旧石橋町!K4+性質・旧国分寺町!K4</f>
        <v>3682204</v>
      </c>
      <c r="L4" s="96">
        <f>性質・旧南河内町!L4+性質・旧石橋町!L4+性質・旧国分寺町!L4</f>
        <v>3740341</v>
      </c>
      <c r="M4" s="96">
        <f>性質・旧南河内町!M4+性質・旧石橋町!M4+性質・旧国分寺町!M4</f>
        <v>3651516</v>
      </c>
      <c r="N4" s="96">
        <f>性質・旧南河内町!N4+性質・旧石橋町!N4+性質・旧国分寺町!N4</f>
        <v>3671872</v>
      </c>
      <c r="O4" s="96">
        <f>性質・旧南河内町!O4+性質・旧石橋町!O4+性質・旧国分寺町!O4</f>
        <v>3604381</v>
      </c>
      <c r="P4" s="96">
        <f>性質・旧南河内町!P4+性質・旧石橋町!P4+性質・旧国分寺町!P4</f>
        <v>3655661</v>
      </c>
      <c r="Q4" s="96">
        <f>性質・旧南河内町!Q4+性質・旧石橋町!Q4+性質・旧国分寺町!Q4</f>
        <v>3696863</v>
      </c>
      <c r="R4" s="16">
        <v>3664187</v>
      </c>
      <c r="S4" s="16">
        <v>3459095</v>
      </c>
      <c r="T4" s="16">
        <v>3553356</v>
      </c>
      <c r="U4" s="16">
        <v>3495546</v>
      </c>
      <c r="V4" s="16">
        <v>3439769</v>
      </c>
      <c r="W4" s="16">
        <v>3410318</v>
      </c>
      <c r="X4" s="16">
        <v>3435243</v>
      </c>
      <c r="Y4" s="16">
        <v>3400122</v>
      </c>
      <c r="Z4" s="16">
        <v>3165858</v>
      </c>
      <c r="AA4" s="113">
        <v>3190782</v>
      </c>
      <c r="AB4" s="113">
        <v>3221382</v>
      </c>
      <c r="AC4" s="120">
        <v>3226459</v>
      </c>
      <c r="AD4" s="120">
        <v>3223715</v>
      </c>
    </row>
    <row r="5" spans="1:30" ht="18" customHeight="1" x14ac:dyDescent="0.15">
      <c r="A5" s="16" t="s">
        <v>52</v>
      </c>
      <c r="B5" s="96"/>
      <c r="C5" s="96"/>
      <c r="D5" s="96">
        <f>性質・旧南河内町!D5+性質・旧石橋町!D5+性質・旧国分寺町!D5</f>
        <v>1804352</v>
      </c>
      <c r="E5" s="96">
        <f>性質・旧南河内町!E5+性質・旧石橋町!E5+性質・旧国分寺町!E5</f>
        <v>1924156</v>
      </c>
      <c r="F5" s="96">
        <f>性質・旧南河内町!F5+性質・旧石橋町!F5+性質・旧国分寺町!F5</f>
        <v>1942393</v>
      </c>
      <c r="G5" s="96">
        <f>性質・旧南河内町!G5+性質・旧石橋町!G5+性質・旧国分寺町!G5</f>
        <v>2083013</v>
      </c>
      <c r="H5" s="96">
        <f>性質・旧南河内町!H5+性質・旧石橋町!H5+性質・旧国分寺町!H5</f>
        <v>2202530</v>
      </c>
      <c r="I5" s="96">
        <f>性質・旧南河内町!I5+性質・旧石橋町!I5+性質・旧国分寺町!I5</f>
        <v>2219698</v>
      </c>
      <c r="J5" s="96">
        <f>性質・旧南河内町!J5+性質・旧石橋町!J5+性質・旧国分寺町!J5</f>
        <v>2351270</v>
      </c>
      <c r="K5" s="96">
        <f>性質・旧南河内町!K5+性質・旧石橋町!K5+性質・旧国分寺町!K5</f>
        <v>2413060</v>
      </c>
      <c r="L5" s="96">
        <f>性質・旧南河内町!L5+性質・旧石橋町!L5+性質・旧国分寺町!L5</f>
        <v>2498944</v>
      </c>
      <c r="M5" s="96">
        <f>性質・旧南河内町!M5+性質・旧石橋町!M5+性質・旧国分寺町!M5</f>
        <v>2412810</v>
      </c>
      <c r="N5" s="96">
        <f>性質・旧南河内町!N5+性質・旧石橋町!N5+性質・旧国分寺町!N5</f>
        <v>2393473</v>
      </c>
      <c r="O5" s="96">
        <f>性質・旧南河内町!O5+性質・旧石橋町!O5+性質・旧国分寺町!O5</f>
        <v>2308176</v>
      </c>
      <c r="P5" s="96">
        <f>性質・旧南河内町!P5+性質・旧石橋町!P5+性質・旧国分寺町!P5</f>
        <v>2326767</v>
      </c>
      <c r="Q5" s="96">
        <f>性質・旧南河内町!Q5+性質・旧石橋町!Q5+性質・旧国分寺町!Q5</f>
        <v>2356893</v>
      </c>
      <c r="R5" s="16">
        <v>2355779</v>
      </c>
      <c r="S5" s="16">
        <v>2311323</v>
      </c>
      <c r="T5" s="16">
        <v>2309105</v>
      </c>
      <c r="U5" s="16">
        <v>2267232</v>
      </c>
      <c r="V5" s="16">
        <v>2172085</v>
      </c>
      <c r="W5" s="16">
        <v>2117022</v>
      </c>
      <c r="X5" s="16">
        <v>2070831</v>
      </c>
      <c r="Y5" s="16">
        <v>2062886</v>
      </c>
      <c r="Z5" s="16">
        <v>1919574</v>
      </c>
      <c r="AA5" s="113">
        <v>1947139</v>
      </c>
      <c r="AB5" s="113">
        <v>1981014</v>
      </c>
      <c r="AC5" s="120">
        <v>2035330</v>
      </c>
      <c r="AD5" s="120">
        <v>2025602</v>
      </c>
    </row>
    <row r="6" spans="1:30" ht="18" customHeight="1" x14ac:dyDescent="0.15">
      <c r="A6" s="16" t="s">
        <v>53</v>
      </c>
      <c r="B6" s="96"/>
      <c r="C6" s="96"/>
      <c r="D6" s="96">
        <f>性質・旧南河内町!D6+性質・旧石橋町!D6+性質・旧国分寺町!D6</f>
        <v>146534</v>
      </c>
      <c r="E6" s="96">
        <f>性質・旧南河内町!E6+性質・旧石橋町!E6+性質・旧国分寺町!E6</f>
        <v>187996</v>
      </c>
      <c r="F6" s="96">
        <f>性質・旧南河内町!F6+性質・旧石橋町!F6+性質・旧国分寺町!F6</f>
        <v>260204</v>
      </c>
      <c r="G6" s="96">
        <f>性質・旧南河内町!G6+性質・旧石橋町!G6+性質・旧国分寺町!G6</f>
        <v>301493</v>
      </c>
      <c r="H6" s="96">
        <f>性質・旧南河内町!H6+性質・旧石橋町!H6+性質・旧国分寺町!H6</f>
        <v>348375</v>
      </c>
      <c r="I6" s="96">
        <f>性質・旧南河内町!I6+性質・旧石橋町!I6+性質・旧国分寺町!I6</f>
        <v>375856</v>
      </c>
      <c r="J6" s="96">
        <f>性質・旧南河内町!J6+性質・旧石橋町!J6+性質・旧国分寺町!J6</f>
        <v>401727</v>
      </c>
      <c r="K6" s="96">
        <f>性質・旧南河内町!K6+性質・旧石橋町!K6+性質・旧国分寺町!K6</f>
        <v>465259</v>
      </c>
      <c r="L6" s="96">
        <f>性質・旧南河内町!L6+性質・旧石橋町!L6+性質・旧国分寺町!L6</f>
        <v>587123</v>
      </c>
      <c r="M6" s="96">
        <f>性質・旧南河内町!M6+性質・旧石橋町!M6+性質・旧国分寺町!M6</f>
        <v>439063</v>
      </c>
      <c r="N6" s="96">
        <f>性質・旧南河内町!N6+性質・旧石橋町!N6+性質・旧国分寺町!N6</f>
        <v>525218</v>
      </c>
      <c r="O6" s="96">
        <f>性質・旧南河内町!O6+性質・旧石橋町!O6+性質・旧国分寺町!O6</f>
        <v>579891</v>
      </c>
      <c r="P6" s="96">
        <f>性質・旧南河内町!P6+性質・旧石橋町!P6+性質・旧国分寺町!P6</f>
        <v>794930</v>
      </c>
      <c r="Q6" s="96">
        <f>性質・旧南河内町!Q6+性質・旧石橋町!Q6+性質・旧国分寺町!Q6</f>
        <v>923878</v>
      </c>
      <c r="R6" s="16">
        <v>1018442</v>
      </c>
      <c r="S6" s="16">
        <v>1373677</v>
      </c>
      <c r="T6" s="16">
        <v>1492487</v>
      </c>
      <c r="U6" s="16">
        <v>1608547</v>
      </c>
      <c r="V6" s="16">
        <v>1787993</v>
      </c>
      <c r="W6" s="16">
        <v>2712218</v>
      </c>
      <c r="X6" s="16">
        <v>2862264</v>
      </c>
      <c r="Y6" s="16">
        <v>2796798</v>
      </c>
      <c r="Z6" s="16">
        <v>2882872</v>
      </c>
      <c r="AA6" s="113">
        <v>3073438</v>
      </c>
      <c r="AB6" s="113">
        <v>3894222</v>
      </c>
      <c r="AC6" s="120">
        <v>4249880</v>
      </c>
      <c r="AD6" s="120">
        <v>4367617</v>
      </c>
    </row>
    <row r="7" spans="1:30" ht="18" customHeight="1" x14ac:dyDescent="0.15">
      <c r="A7" s="16" t="s">
        <v>54</v>
      </c>
      <c r="B7" s="96"/>
      <c r="C7" s="96"/>
      <c r="D7" s="96">
        <f>性質・旧南河内町!D7+性質・旧石橋町!D7+性質・旧国分寺町!D7</f>
        <v>887771</v>
      </c>
      <c r="E7" s="96">
        <f>性質・旧南河内町!E7+性質・旧石橋町!E7+性質・旧国分寺町!E7</f>
        <v>934882</v>
      </c>
      <c r="F7" s="96">
        <f>性質・旧南河内町!F7+性質・旧石橋町!F7+性質・旧国分寺町!F7</f>
        <v>983122</v>
      </c>
      <c r="G7" s="96">
        <f>性質・旧南河内町!G7+性質・旧石橋町!G7+性質・旧国分寺町!G7</f>
        <v>1086092</v>
      </c>
      <c r="H7" s="96">
        <f>性質・旧南河内町!H7+性質・旧石橋町!H7+性質・旧国分寺町!H7</f>
        <v>1299077</v>
      </c>
      <c r="I7" s="96">
        <f>性質・旧南河内町!I7+性質・旧石橋町!I7+性質・旧国分寺町!I7</f>
        <v>1538783</v>
      </c>
      <c r="J7" s="96">
        <f>性質・旧南河内町!J7+性質・旧石橋町!J7+性質・旧国分寺町!J7</f>
        <v>1784842</v>
      </c>
      <c r="K7" s="96">
        <f>性質・旧南河内町!K7+性質・旧石橋町!K7+性質・旧国分寺町!K7</f>
        <v>2021607</v>
      </c>
      <c r="L7" s="96">
        <f>性質・旧南河内町!L7+性質・旧石橋町!L7+性質・旧国分寺町!L7</f>
        <v>2281372</v>
      </c>
      <c r="M7" s="96">
        <f>性質・旧南河内町!M7+性質・旧石橋町!M7+性質・旧国分寺町!M7</f>
        <v>2298242</v>
      </c>
      <c r="N7" s="96">
        <f>性質・旧南河内町!N7+性質・旧石橋町!N7+性質・旧国分寺町!N7</f>
        <v>2659907</v>
      </c>
      <c r="O7" s="96">
        <f>性質・旧南河内町!O7+性質・旧石橋町!O7+性質・旧国分寺町!O7</f>
        <v>2593780</v>
      </c>
      <c r="P7" s="96">
        <f>性質・旧南河内町!P7+性質・旧石橋町!P7+性質・旧国分寺町!P7</f>
        <v>2526545</v>
      </c>
      <c r="Q7" s="96">
        <f>性質・旧南河内町!Q7+性質・旧石橋町!Q7+性質・旧国分寺町!Q7</f>
        <v>2462782</v>
      </c>
      <c r="R7" s="16">
        <v>2472926</v>
      </c>
      <c r="S7" s="16">
        <v>2429763</v>
      </c>
      <c r="T7" s="16">
        <v>2444510</v>
      </c>
      <c r="U7" s="16">
        <v>2405417</v>
      </c>
      <c r="V7" s="16">
        <v>2377218</v>
      </c>
      <c r="W7" s="16">
        <v>2130603</v>
      </c>
      <c r="X7" s="16">
        <v>2361032</v>
      </c>
      <c r="Y7" s="16">
        <v>2565727</v>
      </c>
      <c r="Z7" s="16">
        <v>2883113</v>
      </c>
      <c r="AA7" s="113">
        <v>2914584</v>
      </c>
      <c r="AB7" s="113">
        <v>2757038</v>
      </c>
      <c r="AC7" s="120">
        <v>3186029</v>
      </c>
      <c r="AD7" s="120">
        <v>2562465</v>
      </c>
    </row>
    <row r="8" spans="1:30" ht="18" customHeight="1" x14ac:dyDescent="0.15">
      <c r="A8" s="16" t="s">
        <v>55</v>
      </c>
      <c r="B8" s="96"/>
      <c r="C8" s="96"/>
      <c r="D8" s="96">
        <f>性質・旧南河内町!D8+性質・旧石橋町!D8+性質・旧国分寺町!D8</f>
        <v>887418</v>
      </c>
      <c r="E8" s="96">
        <f>性質・旧南河内町!E8+性質・旧石橋町!E8+性質・旧国分寺町!E8</f>
        <v>934882</v>
      </c>
      <c r="F8" s="96">
        <f>性質・旧南河内町!F8+性質・旧石橋町!F8+性質・旧国分寺町!F8</f>
        <v>983113</v>
      </c>
      <c r="G8" s="96">
        <f>性質・旧南河内町!G8+性質・旧石橋町!G8+性質・旧国分寺町!G8</f>
        <v>1085927</v>
      </c>
      <c r="H8" s="96">
        <f>性質・旧南河内町!H8+性質・旧石橋町!H8+性質・旧国分寺町!H8</f>
        <v>1296340</v>
      </c>
      <c r="I8" s="96">
        <f>性質・旧南河内町!I8+性質・旧石橋町!I8+性質・旧国分寺町!I8</f>
        <v>1538783</v>
      </c>
      <c r="J8" s="96">
        <f>性質・旧南河内町!J8+性質・旧石橋町!J8+性質・旧国分寺町!J8</f>
        <v>1784842</v>
      </c>
      <c r="K8" s="96">
        <f>性質・旧南河内町!K8+性質・旧石橋町!K8+性質・旧国分寺町!K8</f>
        <v>2021607</v>
      </c>
      <c r="L8" s="96">
        <f>性質・旧南河内町!L8+性質・旧石橋町!L8+性質・旧国分寺町!L8</f>
        <v>2278367</v>
      </c>
      <c r="M8" s="96">
        <f>性質・旧南河内町!M8+性質・旧石橋町!M8+性質・旧国分寺町!M8</f>
        <v>2298242</v>
      </c>
      <c r="N8" s="96">
        <f>性質・旧南河内町!N8+性質・旧石橋町!N8+性質・旧国分寺町!N8</f>
        <v>2659907</v>
      </c>
      <c r="O8" s="96">
        <f>性質・旧南河内町!O8+性質・旧石橋町!O8+性質・旧国分寺町!O8</f>
        <v>2593780</v>
      </c>
      <c r="P8" s="96">
        <f>性質・旧南河内町!P8+性質・旧石橋町!P8+性質・旧国分寺町!P8</f>
        <v>2526545</v>
      </c>
      <c r="Q8" s="96">
        <f>性質・旧南河内町!Q8+性質・旧石橋町!Q8+性質・旧国分寺町!Q8</f>
        <v>2462782</v>
      </c>
      <c r="R8" s="16">
        <v>2472926</v>
      </c>
      <c r="S8" s="16">
        <v>2429763</v>
      </c>
      <c r="T8" s="16">
        <v>2444510</v>
      </c>
      <c r="U8" s="16">
        <v>2405417</v>
      </c>
      <c r="V8" s="16">
        <v>2377218</v>
      </c>
      <c r="W8" s="16">
        <v>2130225</v>
      </c>
      <c r="X8" s="16">
        <v>2361032</v>
      </c>
      <c r="Y8" s="16">
        <v>2565727</v>
      </c>
      <c r="Z8" s="16">
        <v>2883113</v>
      </c>
      <c r="AA8" s="113">
        <v>2914584</v>
      </c>
      <c r="AB8" s="113">
        <v>3894222</v>
      </c>
      <c r="AC8" s="120">
        <v>3186029</v>
      </c>
      <c r="AD8" s="120">
        <v>2562465</v>
      </c>
    </row>
    <row r="9" spans="1:30" ht="18" customHeight="1" x14ac:dyDescent="0.15">
      <c r="A9" s="16" t="s">
        <v>56</v>
      </c>
      <c r="B9" s="96"/>
      <c r="C9" s="96"/>
      <c r="D9" s="96">
        <f>性質・旧南河内町!D9+性質・旧石橋町!D9+性質・旧国分寺町!D9</f>
        <v>353</v>
      </c>
      <c r="E9" s="96">
        <f>性質・旧南河内町!E9+性質・旧石橋町!E9+性質・旧国分寺町!E9</f>
        <v>0</v>
      </c>
      <c r="F9" s="96">
        <f>性質・旧南河内町!F9+性質・旧石橋町!F9+性質・旧国分寺町!F9</f>
        <v>9</v>
      </c>
      <c r="G9" s="96">
        <f>性質・旧南河内町!G9+性質・旧石橋町!G9+性質・旧国分寺町!G9</f>
        <v>165</v>
      </c>
      <c r="H9" s="96">
        <f>性質・旧南河内町!H9+性質・旧石橋町!H9+性質・旧国分寺町!H9</f>
        <v>2737</v>
      </c>
      <c r="I9" s="96">
        <f>性質・旧南河内町!I9+性質・旧石橋町!I9+性質・旧国分寺町!I9</f>
        <v>0</v>
      </c>
      <c r="J9" s="96">
        <f>性質・旧南河内町!J9+性質・旧石橋町!J9+性質・旧国分寺町!J9</f>
        <v>0</v>
      </c>
      <c r="K9" s="96">
        <f>性質・旧南河内町!K9+性質・旧石橋町!K9+性質・旧国分寺町!K9</f>
        <v>0</v>
      </c>
      <c r="L9" s="96">
        <f>性質・旧南河内町!L9+性質・旧石橋町!L9+性質・旧国分寺町!L9</f>
        <v>3005</v>
      </c>
      <c r="M9" s="96">
        <f>性質・旧南河内町!M9+性質・旧石橋町!M9+性質・旧国分寺町!M9</f>
        <v>0</v>
      </c>
      <c r="N9" s="96">
        <f>性質・旧南河内町!N9+性質・旧石橋町!N9+性質・旧国分寺町!N9</f>
        <v>0</v>
      </c>
      <c r="O9" s="96">
        <f>性質・旧南河内町!O9+性質・旧石橋町!O9+性質・旧国分寺町!O9</f>
        <v>1</v>
      </c>
      <c r="P9" s="96">
        <f>性質・旧南河内町!P9+性質・旧石橋町!P9+性質・旧国分寺町!P9</f>
        <v>0</v>
      </c>
      <c r="Q9" s="96">
        <f>性質・旧南河内町!Q9+性質・旧石橋町!Q9+性質・旧国分寺町!Q9</f>
        <v>1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378</v>
      </c>
      <c r="X9" s="16">
        <v>0</v>
      </c>
      <c r="Y9" s="16">
        <v>0</v>
      </c>
      <c r="Z9" s="16">
        <v>0</v>
      </c>
      <c r="AA9" s="113">
        <v>0</v>
      </c>
      <c r="AB9" s="113">
        <v>2757038</v>
      </c>
      <c r="AC9" s="113">
        <v>0</v>
      </c>
      <c r="AD9" s="113">
        <v>0</v>
      </c>
    </row>
    <row r="10" spans="1:30" ht="18" customHeight="1" x14ac:dyDescent="0.15">
      <c r="A10" s="16" t="s">
        <v>57</v>
      </c>
      <c r="B10" s="96"/>
      <c r="C10" s="96"/>
      <c r="D10" s="96">
        <f>性質・旧南河内町!D10+性質・旧石橋町!D10+性質・旧国分寺町!D10</f>
        <v>1323530</v>
      </c>
      <c r="E10" s="96">
        <f>性質・旧南河内町!E10+性質・旧石橋町!E10+性質・旧国分寺町!E10</f>
        <v>1456250</v>
      </c>
      <c r="F10" s="96">
        <f>性質・旧南河内町!F10+性質・旧石橋町!F10+性質・旧国分寺町!F10</f>
        <v>1511481</v>
      </c>
      <c r="G10" s="96">
        <f>性質・旧南河内町!G10+性質・旧石橋町!G10+性質・旧国分寺町!G10</f>
        <v>1893381</v>
      </c>
      <c r="H10" s="96">
        <f>性質・旧南河内町!H10+性質・旧石橋町!H10+性質・旧国分寺町!H10</f>
        <v>2060067</v>
      </c>
      <c r="I10" s="96">
        <f>性質・旧南河内町!I10+性質・旧石橋町!I10+性質・旧国分寺町!I10</f>
        <v>2339193</v>
      </c>
      <c r="J10" s="96">
        <f>性質・旧南河内町!J10+性質・旧石橋町!J10+性質・旧国分寺町!J10</f>
        <v>2367455</v>
      </c>
      <c r="K10" s="96">
        <f>性質・旧南河内町!K10+性質・旧石橋町!K10+性質・旧国分寺町!K10</f>
        <v>2377564</v>
      </c>
      <c r="L10" s="96">
        <f>性質・旧南河内町!L10+性質・旧石橋町!L10+性質・旧国分寺町!L10</f>
        <v>2431263</v>
      </c>
      <c r="M10" s="96">
        <f>性質・旧南河内町!M10+性質・旧石橋町!M10+性質・旧国分寺町!M10</f>
        <v>2399789</v>
      </c>
      <c r="N10" s="96">
        <f>性質・旧南河内町!N10+性質・旧石橋町!N10+性質・旧国分寺町!N10</f>
        <v>2450962</v>
      </c>
      <c r="O10" s="96">
        <f>性質・旧南河内町!O10+性質・旧石橋町!O10+性質・旧国分寺町!O10</f>
        <v>2503545</v>
      </c>
      <c r="P10" s="96">
        <f>性質・旧南河内町!P10+性質・旧石橋町!P10+性質・旧国分寺町!P10</f>
        <v>2474423</v>
      </c>
      <c r="Q10" s="96">
        <f>性質・旧南河内町!Q10+性質・旧石橋町!Q10+性質・旧国分寺町!Q10</f>
        <v>2463982</v>
      </c>
      <c r="R10" s="16">
        <v>2487718</v>
      </c>
      <c r="S10" s="16">
        <v>2696423</v>
      </c>
      <c r="T10" s="16">
        <v>2840888</v>
      </c>
      <c r="U10" s="16">
        <v>2688922</v>
      </c>
      <c r="V10" s="16">
        <v>2835598</v>
      </c>
      <c r="W10" s="16">
        <v>3080967</v>
      </c>
      <c r="X10" s="16">
        <v>3093515</v>
      </c>
      <c r="Y10" s="16">
        <v>3010518</v>
      </c>
      <c r="Z10" s="16">
        <v>3183066</v>
      </c>
      <c r="AA10" s="113">
        <v>3271853</v>
      </c>
      <c r="AB10" s="113">
        <v>3053296</v>
      </c>
      <c r="AC10" s="120">
        <v>3323572</v>
      </c>
      <c r="AD10" s="120">
        <v>3219547</v>
      </c>
    </row>
    <row r="11" spans="1:30" ht="18" customHeight="1" x14ac:dyDescent="0.15">
      <c r="A11" s="16" t="s">
        <v>58</v>
      </c>
      <c r="B11" s="96"/>
      <c r="C11" s="96"/>
      <c r="D11" s="96">
        <f>性質・旧南河内町!D11+性質・旧石橋町!D11+性質・旧国分寺町!D11</f>
        <v>206007</v>
      </c>
      <c r="E11" s="96">
        <f>性質・旧南河内町!E11+性質・旧石橋町!E11+性質・旧国分寺町!E11</f>
        <v>171708</v>
      </c>
      <c r="F11" s="96">
        <f>性質・旧南河内町!F11+性質・旧石橋町!F11+性質・旧国分寺町!F11</f>
        <v>202574</v>
      </c>
      <c r="G11" s="96">
        <f>性質・旧南河内町!G11+性質・旧石橋町!G11+性質・旧国分寺町!G11</f>
        <v>140887</v>
      </c>
      <c r="H11" s="96">
        <f>性質・旧南河内町!H11+性質・旧石橋町!H11+性質・旧国分寺町!H11</f>
        <v>111229</v>
      </c>
      <c r="I11" s="96">
        <f>性質・旧南河内町!I11+性質・旧石橋町!I11+性質・旧国分寺町!I11</f>
        <v>101554</v>
      </c>
      <c r="J11" s="96">
        <f>性質・旧南河内町!J11+性質・旧石橋町!J11+性質・旧国分寺町!J11</f>
        <v>107944</v>
      </c>
      <c r="K11" s="96">
        <f>性質・旧南河内町!K11+性質・旧石橋町!K11+性質・旧国分寺町!K11</f>
        <v>147391</v>
      </c>
      <c r="L11" s="96">
        <f>性質・旧南河内町!L11+性質・旧石橋町!L11+性質・旧国分寺町!L11</f>
        <v>112473</v>
      </c>
      <c r="M11" s="96">
        <f>性質・旧南河内町!M11+性質・旧石橋町!M11+性質・旧国分寺町!M11</f>
        <v>165902</v>
      </c>
      <c r="N11" s="96">
        <f>性質・旧南河内町!N11+性質・旧石橋町!N11+性質・旧国分寺町!N11</f>
        <v>132027</v>
      </c>
      <c r="O11" s="96">
        <f>性質・旧南河内町!O11+性質・旧石橋町!O11+性質・旧国分寺町!O11</f>
        <v>136216</v>
      </c>
      <c r="P11" s="96">
        <f>性質・旧南河内町!P11+性質・旧石橋町!P11+性質・旧国分寺町!P11</f>
        <v>156087</v>
      </c>
      <c r="Q11" s="96">
        <f>性質・旧南河内町!Q11+性質・旧石橋町!Q11+性質・旧国分寺町!Q11</f>
        <v>156607</v>
      </c>
      <c r="R11" s="16">
        <v>146113</v>
      </c>
      <c r="S11" s="16">
        <v>149527</v>
      </c>
      <c r="T11" s="16">
        <v>119371</v>
      </c>
      <c r="U11" s="16">
        <v>128571</v>
      </c>
      <c r="V11" s="16">
        <v>107762</v>
      </c>
      <c r="W11" s="16">
        <v>115351</v>
      </c>
      <c r="X11" s="16">
        <v>89024</v>
      </c>
      <c r="Y11" s="16">
        <v>107460</v>
      </c>
      <c r="Z11" s="16">
        <v>102938</v>
      </c>
      <c r="AA11" s="113">
        <v>129017</v>
      </c>
      <c r="AB11" s="113">
        <v>152404</v>
      </c>
      <c r="AC11" s="120">
        <v>155115</v>
      </c>
      <c r="AD11" s="120">
        <v>165934</v>
      </c>
    </row>
    <row r="12" spans="1:30" ht="18" customHeight="1" x14ac:dyDescent="0.15">
      <c r="A12" s="16" t="s">
        <v>59</v>
      </c>
      <c r="B12" s="96"/>
      <c r="C12" s="96"/>
      <c r="D12" s="96">
        <f>性質・旧南河内町!D12+性質・旧石橋町!D12+性質・旧国分寺町!D12</f>
        <v>1888437</v>
      </c>
      <c r="E12" s="96">
        <f>性質・旧南河内町!E12+性質・旧石橋町!E12+性質・旧国分寺町!E12</f>
        <v>1626870</v>
      </c>
      <c r="F12" s="96">
        <f>性質・旧南河内町!F12+性質・旧石橋町!F12+性質・旧国分寺町!F12</f>
        <v>1886950</v>
      </c>
      <c r="G12" s="96">
        <f>性質・旧南河内町!G12+性質・旧石橋町!G12+性質・旧国分寺町!G12</f>
        <v>2025779</v>
      </c>
      <c r="H12" s="96">
        <f>性質・旧南河内町!H12+性質・旧石橋町!H12+性質・旧国分寺町!H12</f>
        <v>2035162</v>
      </c>
      <c r="I12" s="96">
        <f>性質・旧南河内町!I12+性質・旧石橋町!I12+性質・旧国分寺町!I12</f>
        <v>2158176</v>
      </c>
      <c r="J12" s="96">
        <f>性質・旧南河内町!J12+性質・旧石橋町!J12+性質・旧国分寺町!J12</f>
        <v>2288052</v>
      </c>
      <c r="K12" s="96">
        <f>性質・旧南河内町!K12+性質・旧石橋町!K12+性質・旧国分寺町!K12</f>
        <v>1928581</v>
      </c>
      <c r="L12" s="96">
        <f>性質・旧南河内町!L12+性質・旧石橋町!L12+性質・旧国分寺町!L12</f>
        <v>2393771</v>
      </c>
      <c r="M12" s="96">
        <f>性質・旧南河内町!M12+性質・旧石橋町!M12+性質・旧国分寺町!M12</f>
        <v>2053622</v>
      </c>
      <c r="N12" s="96">
        <f>性質・旧南河内町!N12+性質・旧石橋町!N12+性質・旧国分寺町!N12</f>
        <v>2127601</v>
      </c>
      <c r="O12" s="96">
        <f>性質・旧南河内町!O12+性質・旧石橋町!O12+性質・旧国分寺町!O12</f>
        <v>2150541</v>
      </c>
      <c r="P12" s="96">
        <f>性質・旧南河内町!P12+性質・旧石橋町!P12+性質・旧国分寺町!P12</f>
        <v>2132681</v>
      </c>
      <c r="Q12" s="96">
        <f>性質・旧南河内町!Q12+性質・旧石橋町!Q12+性質・旧国分寺町!Q12</f>
        <v>2075448</v>
      </c>
      <c r="R12" s="16">
        <v>2169861</v>
      </c>
      <c r="S12" s="16">
        <v>1932654</v>
      </c>
      <c r="T12" s="16">
        <v>2017910</v>
      </c>
      <c r="U12" s="16">
        <v>2332719</v>
      </c>
      <c r="V12" s="16">
        <v>3293332</v>
      </c>
      <c r="W12" s="16">
        <v>2014918</v>
      </c>
      <c r="X12" s="16">
        <v>2004654</v>
      </c>
      <c r="Y12" s="16">
        <v>1917912</v>
      </c>
      <c r="Z12" s="16">
        <v>2299318</v>
      </c>
      <c r="AA12" s="113">
        <v>2266361</v>
      </c>
      <c r="AB12" s="113">
        <v>2301187</v>
      </c>
      <c r="AC12" s="120">
        <v>2071346</v>
      </c>
      <c r="AD12" s="120">
        <v>2194499</v>
      </c>
    </row>
    <row r="13" spans="1:30" ht="18" customHeight="1" x14ac:dyDescent="0.15">
      <c r="A13" s="16" t="s">
        <v>60</v>
      </c>
      <c r="B13" s="96"/>
      <c r="C13" s="96"/>
      <c r="D13" s="96">
        <f>性質・旧南河内町!D13+性質・旧石橋町!D13+性質・旧国分寺町!D13</f>
        <v>1209636</v>
      </c>
      <c r="E13" s="96">
        <f>性質・旧南河内町!E13+性質・旧石橋町!E13+性質・旧国分寺町!E13</f>
        <v>920123</v>
      </c>
      <c r="F13" s="96">
        <f>性質・旧南河内町!F13+性質・旧石橋町!F13+性質・旧国分寺町!F13</f>
        <v>1094829</v>
      </c>
      <c r="G13" s="96">
        <f>性質・旧南河内町!G13+性質・旧石橋町!G13+性質・旧国分寺町!G13</f>
        <v>1165111</v>
      </c>
      <c r="H13" s="96">
        <f>性質・旧南河内町!H13+性質・旧石橋町!H13+性質・旧国分寺町!H13</f>
        <v>1248869</v>
      </c>
      <c r="I13" s="96">
        <f>性質・旧南河内町!I13+性質・旧石橋町!I13+性質・旧国分寺町!I13</f>
        <v>1242527</v>
      </c>
      <c r="J13" s="96">
        <f>性質・旧南河内町!J13+性質・旧石橋町!J13+性質・旧国分寺町!J13</f>
        <v>1278861</v>
      </c>
      <c r="K13" s="96">
        <f>性質・旧南河内町!K13+性質・旧石橋町!K13+性質・旧国分寺町!K13</f>
        <v>1228815</v>
      </c>
      <c r="L13" s="96">
        <f>性質・旧南河内町!L13+性質・旧石橋町!L13+性質・旧国分寺町!L13</f>
        <v>1350707</v>
      </c>
      <c r="M13" s="96">
        <f>性質・旧南河内町!M13+性質・旧石橋町!M13+性質・旧国分寺町!M13</f>
        <v>1355573</v>
      </c>
      <c r="N13" s="96">
        <f>性質・旧南河内町!N13+性質・旧石橋町!N13+性質・旧国分寺町!N13</f>
        <v>1320647</v>
      </c>
      <c r="O13" s="96">
        <f>性質・旧南河内町!O13+性質・旧石橋町!O13+性質・旧国分寺町!O13</f>
        <v>1274180</v>
      </c>
      <c r="P13" s="96">
        <f>性質・旧南河内町!P13+性質・旧石橋町!P13+性質・旧国分寺町!P13</f>
        <v>1200792</v>
      </c>
      <c r="Q13" s="96">
        <f>性質・旧南河内町!Q13+性質・旧石橋町!Q13+性質・旧国分寺町!Q13</f>
        <v>1225464</v>
      </c>
      <c r="R13" s="16">
        <v>1247365</v>
      </c>
      <c r="S13" s="16">
        <v>1229818</v>
      </c>
      <c r="T13" s="16">
        <v>1308148</v>
      </c>
      <c r="U13" s="16">
        <v>1589473</v>
      </c>
      <c r="V13" s="16">
        <v>1616152</v>
      </c>
      <c r="W13" s="16">
        <v>1304678</v>
      </c>
      <c r="X13" s="16">
        <v>1321399</v>
      </c>
      <c r="Y13" s="16">
        <v>1266049</v>
      </c>
      <c r="Z13" s="16">
        <v>1665791</v>
      </c>
      <c r="AA13" s="113">
        <v>1314282</v>
      </c>
      <c r="AB13" s="113">
        <v>1346481</v>
      </c>
      <c r="AC13" s="120">
        <v>1256538</v>
      </c>
      <c r="AD13" s="120">
        <v>1378895</v>
      </c>
    </row>
    <row r="14" spans="1:30" ht="18" customHeight="1" x14ac:dyDescent="0.15">
      <c r="A14" s="16" t="s">
        <v>61</v>
      </c>
      <c r="B14" s="96"/>
      <c r="C14" s="96"/>
      <c r="D14" s="96">
        <f>性質・旧南河内町!D14+性質・旧石橋町!D14+性質・旧国分寺町!D14</f>
        <v>877346</v>
      </c>
      <c r="E14" s="96">
        <f>性質・旧南河内町!E14+性質・旧石橋町!E14+性質・旧国分寺町!E14</f>
        <v>1119482</v>
      </c>
      <c r="F14" s="96">
        <f>性質・旧南河内町!F14+性質・旧石橋町!F14+性質・旧国分寺町!F14</f>
        <v>1088297</v>
      </c>
      <c r="G14" s="96">
        <f>性質・旧南河内町!G14+性質・旧石橋町!G14+性質・旧国分寺町!G14</f>
        <v>1117088</v>
      </c>
      <c r="H14" s="96">
        <f>性質・旧南河内町!H14+性質・旧石橋町!H14+性質・旧国分寺町!H14</f>
        <v>1267339</v>
      </c>
      <c r="I14" s="96">
        <f>性質・旧南河内町!I14+性質・旧石橋町!I14+性質・旧国分寺町!I14</f>
        <v>1699211</v>
      </c>
      <c r="J14" s="96">
        <f>性質・旧南河内町!J14+性質・旧石橋町!J14+性質・旧国分寺町!J14</f>
        <v>1388036</v>
      </c>
      <c r="K14" s="96">
        <f>性質・旧南河内町!K14+性質・旧石橋町!K14+性質・旧国分寺町!K14</f>
        <v>1739042</v>
      </c>
      <c r="L14" s="96">
        <f>性質・旧南河内町!L14+性質・旧石橋町!L14+性質・旧国分寺町!L14</f>
        <v>1689304</v>
      </c>
      <c r="M14" s="96">
        <f>性質・旧南河内町!M14+性質・旧石橋町!M14+性質・旧国分寺町!M14</f>
        <v>1917884</v>
      </c>
      <c r="N14" s="96">
        <f>性質・旧南河内町!N14+性質・旧石橋町!N14+性質・旧国分寺町!N14</f>
        <v>2001328</v>
      </c>
      <c r="O14" s="96">
        <f>性質・旧南河内町!O14+性質・旧石橋町!O14+性質・旧国分寺町!O14</f>
        <v>2001037</v>
      </c>
      <c r="P14" s="96">
        <f>性質・旧南河内町!P14+性質・旧石橋町!P14+性質・旧国分寺町!P14</f>
        <v>1986771</v>
      </c>
      <c r="Q14" s="96">
        <f>性質・旧南河内町!Q14+性質・旧石橋町!Q14+性質・旧国分寺町!Q14</f>
        <v>1893990</v>
      </c>
      <c r="R14" s="16">
        <v>1943935</v>
      </c>
      <c r="S14" s="16">
        <v>2582246</v>
      </c>
      <c r="T14" s="16">
        <v>2556339</v>
      </c>
      <c r="U14" s="16">
        <v>2722137</v>
      </c>
      <c r="V14" s="16">
        <v>1971789</v>
      </c>
      <c r="W14" s="16">
        <v>2266821</v>
      </c>
      <c r="X14" s="16">
        <v>2190388</v>
      </c>
      <c r="Y14" s="16">
        <v>2417601</v>
      </c>
      <c r="Z14" s="16">
        <v>2442745</v>
      </c>
      <c r="AA14" s="113">
        <v>2691851</v>
      </c>
      <c r="AB14" s="113">
        <v>2670146</v>
      </c>
      <c r="AC14" s="120">
        <v>2908388</v>
      </c>
      <c r="AD14" s="120">
        <v>2713922</v>
      </c>
    </row>
    <row r="15" spans="1:30" ht="18" customHeight="1" x14ac:dyDescent="0.15">
      <c r="A15" s="16" t="s">
        <v>62</v>
      </c>
      <c r="B15" s="96"/>
      <c r="C15" s="96"/>
      <c r="D15" s="96">
        <f>性質・旧南河内町!D15+性質・旧石橋町!D15+性質・旧国分寺町!D15</f>
        <v>1092264</v>
      </c>
      <c r="E15" s="96">
        <f>性質・旧南河内町!E15+性質・旧石橋町!E15+性質・旧国分寺町!E15</f>
        <v>1523985</v>
      </c>
      <c r="F15" s="96">
        <f>性質・旧南河内町!F15+性質・旧石橋町!F15+性質・旧国分寺町!F15</f>
        <v>1204253</v>
      </c>
      <c r="G15" s="96">
        <f>性質・旧南河内町!G15+性質・旧石橋町!G15+性質・旧国分寺町!G15</f>
        <v>1456638</v>
      </c>
      <c r="H15" s="96">
        <f>性質・旧南河内町!H15+性質・旧石橋町!H15+性質・旧国分寺町!H15</f>
        <v>951898</v>
      </c>
      <c r="I15" s="96">
        <f>性質・旧南河内町!I15+性質・旧石橋町!I15+性質・旧国分寺町!I15</f>
        <v>1188023</v>
      </c>
      <c r="J15" s="96">
        <f>性質・旧南河内町!J15+性質・旧石橋町!J15+性質・旧国分寺町!J15</f>
        <v>919042</v>
      </c>
      <c r="K15" s="96">
        <f>性質・旧南河内町!K15+性質・旧石橋町!K15+性質・旧国分寺町!K15</f>
        <v>1041941</v>
      </c>
      <c r="L15" s="96">
        <f>性質・旧南河内町!L15+性質・旧石橋町!L15+性質・旧国分寺町!L15</f>
        <v>1235218</v>
      </c>
      <c r="M15" s="96">
        <f>性質・旧南河内町!M15+性質・旧石橋町!M15+性質・旧国分寺町!M15</f>
        <v>986834</v>
      </c>
      <c r="N15" s="96">
        <f>性質・旧南河内町!N15+性質・旧石橋町!N15+性質・旧国分寺町!N15</f>
        <v>1023470</v>
      </c>
      <c r="O15" s="96">
        <f>性質・旧南河内町!O15+性質・旧石橋町!O15+性質・旧国分寺町!O15</f>
        <v>1019410</v>
      </c>
      <c r="P15" s="96">
        <f>性質・旧南河内町!P15+性質・旧石橋町!P15+性質・旧国分寺町!P15</f>
        <v>1555831</v>
      </c>
      <c r="Q15" s="96">
        <f>性質・旧南河内町!Q15+性質・旧石橋町!Q15+性質・旧国分寺町!Q15</f>
        <v>676204</v>
      </c>
      <c r="R15" s="16">
        <v>1529174</v>
      </c>
      <c r="S15" s="16">
        <v>1828942</v>
      </c>
      <c r="T15" s="16">
        <v>1091787</v>
      </c>
      <c r="U15" s="16">
        <v>507516</v>
      </c>
      <c r="V15" s="16">
        <v>768690</v>
      </c>
      <c r="W15" s="16">
        <v>946472</v>
      </c>
      <c r="X15" s="16">
        <v>1445862</v>
      </c>
      <c r="Y15" s="16">
        <v>1508440</v>
      </c>
      <c r="Z15" s="16">
        <v>1048413</v>
      </c>
      <c r="AA15" s="113">
        <v>309757</v>
      </c>
      <c r="AB15" s="113">
        <v>690568</v>
      </c>
      <c r="AC15" s="120">
        <v>919057</v>
      </c>
      <c r="AD15" s="120">
        <v>759252</v>
      </c>
    </row>
    <row r="16" spans="1:30" ht="18" customHeight="1" x14ac:dyDescent="0.15">
      <c r="A16" s="16" t="s">
        <v>63</v>
      </c>
      <c r="B16" s="96"/>
      <c r="C16" s="96"/>
      <c r="D16" s="96">
        <f>性質・旧南河内町!D16+性質・旧石橋町!D16+性質・旧国分寺町!D16</f>
        <v>279192</v>
      </c>
      <c r="E16" s="96">
        <f>性質・旧南河内町!E16+性質・旧石橋町!E16+性質・旧国分寺町!E16</f>
        <v>325262</v>
      </c>
      <c r="F16" s="96">
        <f>性質・旧南河内町!F16+性質・旧石橋町!F16+性質・旧国分寺町!F16</f>
        <v>474965</v>
      </c>
      <c r="G16" s="96">
        <f>性質・旧南河内町!G16+性質・旧石橋町!G16+性質・旧国分寺町!G16</f>
        <v>495776</v>
      </c>
      <c r="H16" s="96">
        <f>性質・旧南河内町!H16+性質・旧石橋町!H16+性質・旧国分寺町!H16</f>
        <v>237661</v>
      </c>
      <c r="I16" s="96">
        <f>性質・旧南河内町!I16+性質・旧石橋町!I16+性質・旧国分寺町!I16</f>
        <v>31426</v>
      </c>
      <c r="J16" s="96">
        <f>性質・旧南河内町!J16+性質・旧石橋町!J16+性質・旧国分寺町!J16</f>
        <v>76397</v>
      </c>
      <c r="K16" s="96">
        <f>性質・旧南河内町!K16+性質・旧石橋町!K16+性質・旧国分寺町!K16</f>
        <v>97087</v>
      </c>
      <c r="L16" s="96">
        <f>性質・旧南河内町!L16+性質・旧石橋町!L16+性質・旧国分寺町!L16</f>
        <v>109018</v>
      </c>
      <c r="M16" s="96">
        <f>性質・旧南河内町!M16+性質・旧石橋町!M16+性質・旧国分寺町!M16</f>
        <v>103043</v>
      </c>
      <c r="N16" s="96">
        <f>性質・旧南河内町!N16+性質・旧石橋町!N16+性質・旧国分寺町!N16</f>
        <v>201350</v>
      </c>
      <c r="O16" s="96">
        <f>性質・旧南河内町!O16+性質・旧石橋町!O16+性質・旧国分寺町!O16</f>
        <v>122393</v>
      </c>
      <c r="P16" s="96">
        <f>性質・旧南河内町!P16+性質・旧石橋町!P16+性質・旧国分寺町!P16</f>
        <v>102858</v>
      </c>
      <c r="Q16" s="96">
        <f>性質・旧南河内町!Q16+性質・旧石橋町!Q16+性質・旧国分寺町!Q16</f>
        <v>92941</v>
      </c>
      <c r="R16" s="16">
        <v>84885</v>
      </c>
      <c r="S16" s="16">
        <v>131291</v>
      </c>
      <c r="T16" s="16">
        <v>161650</v>
      </c>
      <c r="U16" s="16">
        <v>209700</v>
      </c>
      <c r="V16" s="16">
        <v>317520</v>
      </c>
      <c r="W16" s="16">
        <v>498480</v>
      </c>
      <c r="X16" s="16">
        <v>454860</v>
      </c>
      <c r="Y16" s="16">
        <v>464860</v>
      </c>
      <c r="Z16" s="16">
        <v>475220</v>
      </c>
      <c r="AA16" s="113">
        <v>474680</v>
      </c>
      <c r="AB16" s="113">
        <v>502340</v>
      </c>
      <c r="AC16" s="120">
        <v>947040</v>
      </c>
      <c r="AD16" s="120">
        <v>518320</v>
      </c>
    </row>
    <row r="17" spans="1:30" ht="18" customHeight="1" x14ac:dyDescent="0.15">
      <c r="A17" s="16" t="s">
        <v>71</v>
      </c>
      <c r="B17" s="96"/>
      <c r="C17" s="96"/>
      <c r="D17" s="96">
        <f>性質・旧南河内町!D17+性質・旧石橋町!D17+性質・旧国分寺町!D17</f>
        <v>0</v>
      </c>
      <c r="E17" s="96">
        <f>性質・旧南河内町!E17+性質・旧石橋町!E17+性質・旧国分寺町!E17</f>
        <v>0</v>
      </c>
      <c r="F17" s="96">
        <f>性質・旧南河内町!F17+性質・旧石橋町!F17+性質・旧国分寺町!F17</f>
        <v>0</v>
      </c>
      <c r="G17" s="96">
        <f>性質・旧南河内町!G17+性質・旧石橋町!G17+性質・旧国分寺町!G17</f>
        <v>0</v>
      </c>
      <c r="H17" s="96">
        <f>性質・旧南河内町!H17+性質・旧石橋町!H17+性質・旧国分寺町!H17</f>
        <v>0</v>
      </c>
      <c r="I17" s="96">
        <f>性質・旧南河内町!I17+性質・旧石橋町!I17+性質・旧国分寺町!I17</f>
        <v>0</v>
      </c>
      <c r="J17" s="96">
        <f>性質・旧南河内町!J17+性質・旧石橋町!J17+性質・旧国分寺町!J17</f>
        <v>0</v>
      </c>
      <c r="K17" s="96">
        <f>性質・旧南河内町!K17+性質・旧石橋町!K17+性質・旧国分寺町!K17</f>
        <v>0</v>
      </c>
      <c r="L17" s="96">
        <f>性質・旧南河内町!L17+性質・旧石橋町!L17+性質・旧国分寺町!L17</f>
        <v>0</v>
      </c>
      <c r="M17" s="96">
        <f>性質・旧南河内町!M17+性質・旧石橋町!M17+性質・旧国分寺町!M17</f>
        <v>0</v>
      </c>
      <c r="N17" s="96">
        <f>性質・旧南河内町!N17+性質・旧石橋町!N17+性質・旧国分寺町!N17</f>
        <v>0</v>
      </c>
      <c r="O17" s="96">
        <f>性質・旧南河内町!O17+性質・旧石橋町!O17+性質・旧国分寺町!O17</f>
        <v>1</v>
      </c>
      <c r="P17" s="96">
        <f>性質・旧南河内町!P17+性質・旧石橋町!P17+性質・旧国分寺町!P17</f>
        <v>0</v>
      </c>
      <c r="Q17" s="96">
        <f>性質・旧南河内町!Q17+性質・旧石橋町!Q17+性質・旧国分寺町!Q17</f>
        <v>1</v>
      </c>
      <c r="R17" s="16">
        <v>1</v>
      </c>
      <c r="S17" s="16">
        <v>1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16">
        <v>1</v>
      </c>
      <c r="Z17" s="16">
        <v>1</v>
      </c>
      <c r="AA17" s="113">
        <v>1</v>
      </c>
      <c r="AB17" s="113">
        <v>1</v>
      </c>
      <c r="AC17" s="113">
        <v>1</v>
      </c>
      <c r="AD17" s="113">
        <v>1</v>
      </c>
    </row>
    <row r="18" spans="1:30" ht="18" customHeight="1" x14ac:dyDescent="0.15">
      <c r="A18" s="16" t="s">
        <v>153</v>
      </c>
      <c r="B18" s="96"/>
      <c r="C18" s="96"/>
      <c r="D18" s="96">
        <f>性質・旧南河内町!D18+性質・旧石橋町!D18+性質・旧国分寺町!D18</f>
        <v>4586997</v>
      </c>
      <c r="E18" s="96">
        <f>性質・旧南河内町!E18+性質・旧石橋町!E18+性質・旧国分寺町!E18</f>
        <v>6063694</v>
      </c>
      <c r="F18" s="96">
        <f>性質・旧南河内町!F18+性質・旧石橋町!F18+性質・旧国分寺町!F18</f>
        <v>9436667</v>
      </c>
      <c r="G18" s="96">
        <f>性質・旧南河内町!G18+性質・旧石橋町!G18+性質・旧国分寺町!G18</f>
        <v>8091843</v>
      </c>
      <c r="H18" s="96">
        <f>性質・旧南河内町!H18+性質・旧石橋町!H18+性質・旧国分寺町!H18</f>
        <v>8600856</v>
      </c>
      <c r="I18" s="96">
        <f>性質・旧南河内町!I18+性質・旧石橋町!I18+性質・旧国分寺町!I18</f>
        <v>6342638</v>
      </c>
      <c r="J18" s="96">
        <f>性質・旧南河内町!J18+性質・旧石橋町!J18+性質・旧国分寺町!J18</f>
        <v>6556570</v>
      </c>
      <c r="K18" s="96">
        <f>性質・旧南河内町!K18+性質・旧石橋町!K18+性質・旧国分寺町!K18</f>
        <v>5417864</v>
      </c>
      <c r="L18" s="96">
        <f>性質・旧南河内町!L18+性質・旧石橋町!L18+性質・旧国分寺町!L18</f>
        <v>6161363</v>
      </c>
      <c r="M18" s="96">
        <f>性質・旧南河内町!M18+性質・旧石橋町!M18+性質・旧国分寺町!M18</f>
        <v>4776535</v>
      </c>
      <c r="N18" s="96">
        <f>性質・旧南河内町!N18+性質・旧石橋町!N18+性質・旧国分寺町!N18</f>
        <v>4981881</v>
      </c>
      <c r="O18" s="96">
        <f>性質・旧南河内町!O18+性質・旧石橋町!O18+性質・旧国分寺町!O18</f>
        <v>3622483</v>
      </c>
      <c r="P18" s="96">
        <f>性質・旧南河内町!P18+性質・旧石橋町!P18+性質・旧国分寺町!P18</f>
        <v>2262132</v>
      </c>
      <c r="Q18" s="96">
        <f>性質・旧南河内町!Q18+性質・旧石橋町!Q18+性質・旧国分寺町!Q18</f>
        <v>2443175</v>
      </c>
      <c r="R18" s="16">
        <v>3420655</v>
      </c>
      <c r="S18" s="16">
        <v>2132345</v>
      </c>
      <c r="T18" s="16">
        <v>2576034</v>
      </c>
      <c r="U18" s="16">
        <v>2830767</v>
      </c>
      <c r="V18" s="16">
        <v>3469507</v>
      </c>
      <c r="W18" s="16">
        <v>3662056</v>
      </c>
      <c r="X18" s="16">
        <v>2774019</v>
      </c>
      <c r="Y18" s="16">
        <v>3182814</v>
      </c>
      <c r="Z18" s="16">
        <v>4816202</v>
      </c>
      <c r="AA18" s="113">
        <v>3966416</v>
      </c>
      <c r="AB18" s="113">
        <v>8312996</v>
      </c>
      <c r="AC18" s="120">
        <v>4364144</v>
      </c>
      <c r="AD18" s="120">
        <v>4106873</v>
      </c>
    </row>
    <row r="19" spans="1:30" ht="18" customHeight="1" x14ac:dyDescent="0.15">
      <c r="A19" s="16" t="s">
        <v>65</v>
      </c>
      <c r="B19" s="96"/>
      <c r="C19" s="96"/>
      <c r="D19" s="96">
        <f>性質・旧南河内町!D19+性質・旧石橋町!D19+性質・旧国分寺町!D19</f>
        <v>1278848</v>
      </c>
      <c r="E19" s="96">
        <f>性質・旧南河内町!E19+性質・旧石橋町!E19+性質・旧国分寺町!E19</f>
        <v>2196277</v>
      </c>
      <c r="F19" s="96">
        <f>性質・旧南河内町!F19+性質・旧石橋町!F19+性質・旧国分寺町!F19</f>
        <v>4002464</v>
      </c>
      <c r="G19" s="96">
        <f>性質・旧南河内町!G19+性質・旧石橋町!G19+性質・旧国分寺町!G19</f>
        <v>2497928</v>
      </c>
      <c r="H19" s="96">
        <f>性質・旧南河内町!H19+性質・旧石橋町!H19+性質・旧国分寺町!H19</f>
        <v>3475270</v>
      </c>
      <c r="I19" s="96">
        <f>性質・旧南河内町!I19+性質・旧石橋町!I19+性質・旧国分寺町!I19</f>
        <v>897417</v>
      </c>
      <c r="J19" s="96">
        <f>性質・旧南河内町!J19+性質・旧石橋町!J19+性質・旧国分寺町!J19</f>
        <v>1366036</v>
      </c>
      <c r="K19" s="96">
        <f>性質・旧南河内町!K19+性質・旧石橋町!K19+性質・旧国分寺町!K19</f>
        <v>998221</v>
      </c>
      <c r="L19" s="96">
        <f>性質・旧南河内町!L19+性質・旧石橋町!L19+性質・旧国分寺町!L19</f>
        <v>847351</v>
      </c>
      <c r="M19" s="96">
        <f>性質・旧南河内町!M19+性質・旧石橋町!M19+性質・旧国分寺町!M19</f>
        <v>725798</v>
      </c>
      <c r="N19" s="96">
        <f>性質・旧南河内町!N19+性質・旧石橋町!N19+性質・旧国分寺町!N19</f>
        <v>584423</v>
      </c>
      <c r="O19" s="96">
        <f>性質・旧南河内町!O19+性質・旧石橋町!O19+性質・旧国分寺町!O19</f>
        <v>177905</v>
      </c>
      <c r="P19" s="96">
        <f>性質・旧南河内町!P19+性質・旧石橋町!P19+性質・旧国分寺町!P19</f>
        <v>174876</v>
      </c>
      <c r="Q19" s="96">
        <f>性質・旧南河内町!Q19+性質・旧石橋町!Q19+性質・旧国分寺町!Q19</f>
        <v>293484</v>
      </c>
      <c r="R19" s="16">
        <v>428955</v>
      </c>
      <c r="S19" s="16">
        <v>331290</v>
      </c>
      <c r="T19" s="16">
        <v>682590</v>
      </c>
      <c r="U19" s="16">
        <v>1053455</v>
      </c>
      <c r="V19" s="16">
        <v>993771</v>
      </c>
      <c r="W19" s="16">
        <v>1485180</v>
      </c>
      <c r="X19" s="16">
        <v>882666</v>
      </c>
      <c r="Y19" s="16">
        <v>1503612</v>
      </c>
      <c r="Z19" s="16">
        <v>2655687</v>
      </c>
      <c r="AA19" s="113">
        <v>1236311</v>
      </c>
      <c r="AB19" s="113">
        <v>1544786</v>
      </c>
      <c r="AC19" s="120">
        <v>1654421</v>
      </c>
      <c r="AD19" s="120">
        <v>1901786</v>
      </c>
    </row>
    <row r="20" spans="1:30" ht="18" customHeight="1" x14ac:dyDescent="0.15">
      <c r="A20" s="16" t="s">
        <v>66</v>
      </c>
      <c r="B20" s="96"/>
      <c r="C20" s="96"/>
      <c r="D20" s="96">
        <f>性質・旧南河内町!D20+性質・旧石橋町!D20+性質・旧国分寺町!D20</f>
        <v>3303291</v>
      </c>
      <c r="E20" s="96">
        <f>性質・旧南河内町!E20+性質・旧石橋町!E20+性質・旧国分寺町!E20</f>
        <v>3867417</v>
      </c>
      <c r="F20" s="96">
        <f>性質・旧南河内町!F20+性質・旧石橋町!F20+性質・旧国分寺町!F20</f>
        <v>5389320</v>
      </c>
      <c r="G20" s="96">
        <f>性質・旧南河内町!G20+性質・旧石橋町!G20+性質・旧国分寺町!G20</f>
        <v>5423623</v>
      </c>
      <c r="H20" s="96">
        <f>性質・旧南河内町!H20+性質・旧石橋町!H20+性質・旧国分寺町!H20</f>
        <v>4975646</v>
      </c>
      <c r="I20" s="96">
        <f>性質・旧南河内町!I20+性質・旧石橋町!I20+性質・旧国分寺町!I20</f>
        <v>5322362</v>
      </c>
      <c r="J20" s="96">
        <f>性質・旧南河内町!J20+性質・旧石橋町!J20+性質・旧国分寺町!J20</f>
        <v>4951937</v>
      </c>
      <c r="K20" s="96">
        <f>性質・旧南河内町!K20+性質・旧石橋町!K20+性質・旧国分寺町!K20</f>
        <v>4121583</v>
      </c>
      <c r="L20" s="96">
        <f>性質・旧南河内町!L20+性質・旧石橋町!L20+性質・旧国分寺町!L20</f>
        <v>4872351</v>
      </c>
      <c r="M20" s="96">
        <f>性質・旧南河内町!M20+性質・旧石橋町!M20+性質・旧国分寺町!M20</f>
        <v>3984352</v>
      </c>
      <c r="N20" s="96">
        <f>性質・旧南河内町!N20+性質・旧石橋町!N20+性質・旧国分寺町!N20</f>
        <v>4381602</v>
      </c>
      <c r="O20" s="96">
        <f>性質・旧南河内町!O20+性質・旧石橋町!O20+性質・旧国分寺町!O20</f>
        <v>3444578</v>
      </c>
      <c r="P20" s="96">
        <f>性質・旧南河内町!P20+性質・旧石橋町!P20+性質・旧国分寺町!P20</f>
        <v>2084819</v>
      </c>
      <c r="Q20" s="96">
        <f>性質・旧南河内町!Q20+性質・旧石橋町!Q20+性質・旧国分寺町!Q20</f>
        <v>2142358</v>
      </c>
      <c r="R20" s="16">
        <v>2933156</v>
      </c>
      <c r="S20" s="16">
        <v>1674059</v>
      </c>
      <c r="T20" s="16">
        <v>1719192</v>
      </c>
      <c r="U20" s="16">
        <v>1628457</v>
      </c>
      <c r="V20" s="16">
        <v>2336218</v>
      </c>
      <c r="W20" s="16">
        <v>2134764</v>
      </c>
      <c r="X20" s="16">
        <v>1845723</v>
      </c>
      <c r="Y20" s="16">
        <v>1656573</v>
      </c>
      <c r="Z20" s="16">
        <v>2156434</v>
      </c>
      <c r="AA20" s="113">
        <v>2708530</v>
      </c>
      <c r="AB20" s="113">
        <v>6765549</v>
      </c>
      <c r="AC20" s="120">
        <v>2709723</v>
      </c>
      <c r="AD20" s="120">
        <v>2205087</v>
      </c>
    </row>
    <row r="21" spans="1:30" ht="18" customHeight="1" x14ac:dyDescent="0.15">
      <c r="A21" s="16" t="s">
        <v>154</v>
      </c>
      <c r="B21" s="96"/>
      <c r="C21" s="96"/>
      <c r="D21" s="96">
        <f>性質・旧南河内町!D21+性質・旧石橋町!D21+性質・旧国分寺町!D21</f>
        <v>10768</v>
      </c>
      <c r="E21" s="96">
        <f>性質・旧南河内町!E21+性質・旧石橋町!E21+性質・旧国分寺町!E21</f>
        <v>0</v>
      </c>
      <c r="F21" s="96">
        <f>性質・旧南河内町!F21+性質・旧石橋町!F21+性質・旧国分寺町!F21</f>
        <v>75178</v>
      </c>
      <c r="G21" s="96">
        <f>性質・旧南河内町!G21+性質・旧石橋町!G21+性質・旧国分寺町!G21</f>
        <v>0</v>
      </c>
      <c r="H21" s="96">
        <f>性質・旧南河内町!H21+性質・旧石橋町!H21+性質・旧国分寺町!H21</f>
        <v>116725</v>
      </c>
      <c r="I21" s="96">
        <f>性質・旧南河内町!I21+性質・旧石橋町!I21+性質・旧国分寺町!I21</f>
        <v>125494</v>
      </c>
      <c r="J21" s="96">
        <f>性質・旧南河内町!J21+性質・旧石橋町!J21+性質・旧国分寺町!J21</f>
        <v>0</v>
      </c>
      <c r="K21" s="96">
        <f>性質・旧南河内町!K21+性質・旧石橋町!K21+性質・旧国分寺町!K21</f>
        <v>80894</v>
      </c>
      <c r="L21" s="96">
        <f>性質・旧南河内町!L21+性質・旧石橋町!L21+性質・旧国分寺町!L21</f>
        <v>225379</v>
      </c>
      <c r="M21" s="96">
        <f>性質・旧南河内町!M21+性質・旧石橋町!M21+性質・旧国分寺町!M21</f>
        <v>0</v>
      </c>
      <c r="N21" s="96">
        <f>性質・旧南河内町!N21+性質・旧石橋町!N21+性質・旧国分寺町!N21</f>
        <v>0</v>
      </c>
      <c r="O21" s="96">
        <f>性質・旧南河内町!O21+性質・旧石橋町!O21+性質・旧国分寺町!O21</f>
        <v>1</v>
      </c>
      <c r="P21" s="96">
        <f>性質・旧南河内町!P21+性質・旧石橋町!P21+性質・旧国分寺町!P21</f>
        <v>0</v>
      </c>
      <c r="Q21" s="96">
        <f>性質・旧南河内町!Q21+性質・旧石橋町!Q21+性質・旧国分寺町!Q21</f>
        <v>1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201835</v>
      </c>
      <c r="Y21" s="16">
        <v>129796</v>
      </c>
      <c r="Z21" s="16">
        <v>0</v>
      </c>
      <c r="AA21" s="113">
        <v>0</v>
      </c>
      <c r="AB21" s="113">
        <v>85881</v>
      </c>
      <c r="AC21" s="113">
        <v>0</v>
      </c>
      <c r="AD21" s="113">
        <v>0</v>
      </c>
    </row>
    <row r="22" spans="1:30" ht="18" customHeight="1" x14ac:dyDescent="0.15">
      <c r="A22" s="16" t="s">
        <v>155</v>
      </c>
      <c r="B22" s="96"/>
      <c r="C22" s="96"/>
      <c r="D22" s="96">
        <f>性質・旧南河内町!D22+性質・旧石橋町!D22+性質・旧国分寺町!D22</f>
        <v>0</v>
      </c>
      <c r="E22" s="96">
        <f>性質・旧南河内町!E22+性質・旧石橋町!E22+性質・旧国分寺町!E22</f>
        <v>0</v>
      </c>
      <c r="F22" s="96">
        <f>性質・旧南河内町!F22+性質・旧石橋町!F22+性質・旧国分寺町!F22</f>
        <v>0</v>
      </c>
      <c r="G22" s="96">
        <f>性質・旧南河内町!G22+性質・旧石橋町!G22+性質・旧国分寺町!G22</f>
        <v>0</v>
      </c>
      <c r="H22" s="96">
        <f>性質・旧南河内町!H22+性質・旧石橋町!H22+性質・旧国分寺町!H22</f>
        <v>0</v>
      </c>
      <c r="I22" s="96">
        <f>性質・旧南河内町!I22+性質・旧石橋町!I22+性質・旧国分寺町!I22</f>
        <v>0</v>
      </c>
      <c r="J22" s="96">
        <f>性質・旧南河内町!J22+性質・旧石橋町!J22+性質・旧国分寺町!J22</f>
        <v>0</v>
      </c>
      <c r="K22" s="96">
        <f>性質・旧南河内町!K22+性質・旧石橋町!K22+性質・旧国分寺町!K22</f>
        <v>0</v>
      </c>
      <c r="L22" s="96">
        <f>性質・旧南河内町!L22+性質・旧石橋町!L22+性質・旧国分寺町!L22</f>
        <v>0</v>
      </c>
      <c r="M22" s="96">
        <f>性質・旧南河内町!M22+性質・旧石橋町!M22+性質・旧国分寺町!M22</f>
        <v>0</v>
      </c>
      <c r="N22" s="96">
        <f>性質・旧南河内町!N22+性質・旧石橋町!N22+性質・旧国分寺町!N22</f>
        <v>0</v>
      </c>
      <c r="O22" s="96">
        <f>性質・旧南河内町!O22+性質・旧石橋町!O22+性質・旧国分寺町!O22</f>
        <v>1</v>
      </c>
      <c r="P22" s="96">
        <f>性質・旧南河内町!P22+性質・旧石橋町!P22+性質・旧国分寺町!P22</f>
        <v>0</v>
      </c>
      <c r="Q22" s="96">
        <f>性質・旧南河内町!Q22+性質・旧石橋町!Q22+性質・旧国分寺町!Q22</f>
        <v>1</v>
      </c>
      <c r="R22" s="16">
        <v>1</v>
      </c>
      <c r="S22" s="16">
        <v>1</v>
      </c>
      <c r="T22" s="16">
        <v>1</v>
      </c>
      <c r="U22" s="16">
        <v>1</v>
      </c>
      <c r="V22" s="16">
        <v>1</v>
      </c>
      <c r="W22" s="16">
        <v>1</v>
      </c>
      <c r="X22" s="16">
        <v>1</v>
      </c>
      <c r="Y22" s="16">
        <v>1</v>
      </c>
      <c r="Z22" s="16">
        <v>1</v>
      </c>
      <c r="AA22" s="113">
        <v>1</v>
      </c>
      <c r="AB22" s="113">
        <v>1</v>
      </c>
      <c r="AC22" s="113">
        <v>1</v>
      </c>
      <c r="AD22" s="113">
        <v>1</v>
      </c>
    </row>
    <row r="23" spans="1:30" ht="18" customHeight="1" x14ac:dyDescent="0.15">
      <c r="A23" s="16" t="s">
        <v>50</v>
      </c>
      <c r="B23" s="96"/>
      <c r="C23" s="96"/>
      <c r="D23" s="96">
        <f>性質・旧南河内町!D23+性質・旧石橋町!D23+性質・旧国分寺町!D23</f>
        <v>14033703</v>
      </c>
      <c r="E23" s="96">
        <f>性質・旧南河内町!E23+性質・旧石橋町!E23+性質・旧国分寺町!E23</f>
        <v>16365789</v>
      </c>
      <c r="F23" s="96">
        <f>性質・旧南河内町!F23+性質・旧石橋町!F23+性質・旧国分寺町!F23</f>
        <v>20147877</v>
      </c>
      <c r="G23" s="96">
        <f>性質・旧南河内町!G23+性質・旧石橋町!G23+性質・旧国分寺町!G23</f>
        <v>19792515</v>
      </c>
      <c r="H23" s="96">
        <f>性質・旧南河内町!H23+性質・旧石橋町!H23+性質・旧国分寺町!H23</f>
        <v>20388704</v>
      </c>
      <c r="I23" s="96">
        <f>性質・旧南河内町!I23+性質・旧石橋町!I23+性質・旧国分寺町!I23</f>
        <v>19332837</v>
      </c>
      <c r="J23" s="96">
        <f>性質・旧南河内町!J23+性質・旧石橋町!J23+性質・旧国分寺町!J23</f>
        <v>19487856</v>
      </c>
      <c r="K23" s="96">
        <f>性質・旧南河内町!K23+性質・旧石橋町!K23+性質・旧国分寺町!K23</f>
        <v>18999434</v>
      </c>
      <c r="L23" s="96">
        <f>性質・旧南河内町!L23+性質・旧石橋町!L23+性質・旧国分寺町!L23</f>
        <v>20966625</v>
      </c>
      <c r="M23" s="96">
        <f>性質・旧南河内町!M23+性質・旧石橋町!M23+性質・旧国分寺町!M23</f>
        <v>18792430</v>
      </c>
      <c r="N23" s="96">
        <f>性質・旧南河内町!N23+性質・旧石橋町!N23+性質・旧国分寺町!N23</f>
        <v>19775616</v>
      </c>
      <c r="O23" s="96">
        <f>性質・旧南河内町!O23+性質・旧石橋町!O23+性質・旧国分寺町!O23</f>
        <v>18333680</v>
      </c>
      <c r="P23" s="96">
        <f>性質・旧南河内町!P23+性質・旧石橋町!P23+性質・旧国分寺町!P23</f>
        <v>17647919</v>
      </c>
      <c r="Q23" s="96">
        <f>性質・旧南河内町!Q23+性質・旧石橋町!Q23+性質・旧国分寺町!Q23</f>
        <v>16885873</v>
      </c>
      <c r="R23" s="17">
        <f t="shared" ref="R23:X23" si="0">SUM(R4:R22)-R5-R8-R9-R13-R19-R20</f>
        <v>18937898</v>
      </c>
      <c r="S23" s="17">
        <f t="shared" si="0"/>
        <v>18715965</v>
      </c>
      <c r="T23" s="17">
        <f t="shared" si="0"/>
        <v>18854334</v>
      </c>
      <c r="U23" s="17">
        <f t="shared" si="0"/>
        <v>18929844</v>
      </c>
      <c r="V23" s="17">
        <f t="shared" si="0"/>
        <v>20369180</v>
      </c>
      <c r="W23" s="17">
        <f t="shared" si="0"/>
        <v>20838206</v>
      </c>
      <c r="X23" s="17">
        <f t="shared" si="0"/>
        <v>20912698</v>
      </c>
      <c r="Y23" s="17">
        <f>SUM(Y4:Y22)-Y5-Y8-Y9-Y13-Y19-Y20</f>
        <v>21502050</v>
      </c>
      <c r="Z23" s="17">
        <f>SUM(Z4:Z22)-Z5-Z8-Z9-Z13-Z19-Z20</f>
        <v>23299747</v>
      </c>
      <c r="AA23" s="12">
        <f t="shared" ref="AA23:AB23" si="1">SUM(AA4:AA22)-AA5-AA8-AA9-AA13-AA19-AA20</f>
        <v>22288741</v>
      </c>
      <c r="AB23" s="12">
        <f t="shared" si="1"/>
        <v>27641462</v>
      </c>
      <c r="AC23" s="12">
        <f t="shared" ref="AC23:AD23" si="2">SUM(AC4:AC22)-AC5-AC8-AC9-AC13-AC19-AC20</f>
        <v>25351032</v>
      </c>
      <c r="AD23" s="12">
        <f t="shared" si="2"/>
        <v>23832146</v>
      </c>
    </row>
    <row r="24" spans="1:30" ht="18" customHeight="1" x14ac:dyDescent="0.15">
      <c r="A24" s="16" t="s">
        <v>69</v>
      </c>
      <c r="B24" s="96"/>
      <c r="C24" s="96"/>
      <c r="D24" s="96">
        <f>性質・旧南河内町!D24+性質・旧石橋町!D24+性質・旧国分寺町!D24</f>
        <v>3769162</v>
      </c>
      <c r="E24" s="96">
        <f>性質・旧南河内町!E24+性質・旧石橋町!E24+性質・旧国分寺町!E24</f>
        <v>4078538</v>
      </c>
      <c r="F24" s="96">
        <f>性質・旧南河内町!F24+性質・旧石橋町!F24+性質・旧国分寺町!F24</f>
        <v>4267512</v>
      </c>
      <c r="G24" s="96">
        <f>性質・旧南河内町!G24+性質・旧石橋町!G24+性質・旧国分寺町!G24</f>
        <v>4571123</v>
      </c>
      <c r="H24" s="96">
        <f>性質・旧南河内町!H24+性質・旧石橋町!H24+性質・旧国分寺町!H24</f>
        <v>5007767</v>
      </c>
      <c r="I24" s="96">
        <f>性質・旧南河内町!I24+性質・旧石橋町!I24+性質・旧国分寺町!I24</f>
        <v>5347122</v>
      </c>
      <c r="J24" s="96">
        <f>性質・旧南河内町!J24+性質・旧石橋町!J24+性質・旧国分寺町!J24</f>
        <v>5784360</v>
      </c>
      <c r="K24" s="96">
        <f>性質・旧南河内町!K24+性質・旧石橋町!K24+性質・旧国分寺町!K24</f>
        <v>6169070</v>
      </c>
      <c r="L24" s="96">
        <f>性質・旧南河内町!L24+性質・旧石橋町!L24+性質・旧国分寺町!L24</f>
        <v>6608836</v>
      </c>
      <c r="M24" s="96">
        <f>性質・旧南河内町!M24+性質・旧石橋町!M24+性質・旧国分寺町!M24</f>
        <v>6388821</v>
      </c>
      <c r="N24" s="96">
        <f>性質・旧南河内町!N24+性質・旧石橋町!N24+性質・旧国分寺町!N24</f>
        <v>6856997</v>
      </c>
      <c r="O24" s="96">
        <f>性質・旧南河内町!O24+性質・旧石橋町!O24+性質・旧国分寺町!O24</f>
        <v>6778052</v>
      </c>
      <c r="P24" s="96">
        <f>性質・旧南河内町!P24+性質・旧石橋町!P24+性質・旧国分寺町!P24</f>
        <v>6977136</v>
      </c>
      <c r="Q24" s="96">
        <f>性質・旧南河内町!Q24+性質・旧石橋町!Q24+性質・旧国分寺町!Q24</f>
        <v>7083523</v>
      </c>
      <c r="R24" s="17">
        <f t="shared" ref="R24:X24" si="3">SUM(R4:R7)-R5</f>
        <v>7155555</v>
      </c>
      <c r="S24" s="17">
        <f t="shared" si="3"/>
        <v>7262535</v>
      </c>
      <c r="T24" s="17">
        <f t="shared" si="3"/>
        <v>7490353</v>
      </c>
      <c r="U24" s="17">
        <f t="shared" si="3"/>
        <v>7509510</v>
      </c>
      <c r="V24" s="17">
        <f t="shared" si="3"/>
        <v>7604980</v>
      </c>
      <c r="W24" s="17">
        <f t="shared" si="3"/>
        <v>8253139</v>
      </c>
      <c r="X24" s="17">
        <f t="shared" si="3"/>
        <v>8658539</v>
      </c>
      <c r="Y24" s="17">
        <f>SUM(Y4:Y7)-Y5</f>
        <v>8762647</v>
      </c>
      <c r="Z24" s="17">
        <f>SUM(Z4:Z7)-Z5</f>
        <v>8931843</v>
      </c>
      <c r="AA24" s="12">
        <f t="shared" ref="AA24:AB24" si="4">SUM(AA4:AA7)-AA5</f>
        <v>9178804</v>
      </c>
      <c r="AB24" s="12">
        <f t="shared" si="4"/>
        <v>9872642</v>
      </c>
      <c r="AC24" s="12">
        <f t="shared" ref="AC24:AD24" si="5">SUM(AC4:AC7)-AC5</f>
        <v>10662368</v>
      </c>
      <c r="AD24" s="12">
        <f t="shared" si="5"/>
        <v>10153797</v>
      </c>
    </row>
    <row r="25" spans="1:30" ht="18" customHeight="1" x14ac:dyDescent="0.15">
      <c r="A25" s="16" t="s">
        <v>156</v>
      </c>
      <c r="B25" s="96"/>
      <c r="C25" s="96"/>
      <c r="D25" s="96">
        <f>性質・旧南河内町!D25+性質・旧石橋町!D25+性質・旧国分寺町!D25</f>
        <v>4597765</v>
      </c>
      <c r="E25" s="96">
        <f>性質・旧南河内町!E25+性質・旧石橋町!E25+性質・旧国分寺町!E25</f>
        <v>6063694</v>
      </c>
      <c r="F25" s="96">
        <f>性質・旧南河内町!F25+性質・旧石橋町!F25+性質・旧国分寺町!F25</f>
        <v>9511845</v>
      </c>
      <c r="G25" s="96">
        <f>性質・旧南河内町!G25+性質・旧石橋町!G25+性質・旧国分寺町!G25</f>
        <v>8091843</v>
      </c>
      <c r="H25" s="96">
        <f>性質・旧南河内町!H25+性質・旧石橋町!H25+性質・旧国分寺町!H25</f>
        <v>8717581</v>
      </c>
      <c r="I25" s="96">
        <f>性質・旧南河内町!I25+性質・旧石橋町!I25+性質・旧国分寺町!I25</f>
        <v>6468132</v>
      </c>
      <c r="J25" s="96">
        <f>性質・旧南河内町!J25+性質・旧石橋町!J25+性質・旧国分寺町!J25</f>
        <v>6556570</v>
      </c>
      <c r="K25" s="96">
        <f>性質・旧南河内町!K25+性質・旧石橋町!K25+性質・旧国分寺町!K25</f>
        <v>5498758</v>
      </c>
      <c r="L25" s="96">
        <f>性質・旧南河内町!L25+性質・旧石橋町!L25+性質・旧国分寺町!L25</f>
        <v>6386742</v>
      </c>
      <c r="M25" s="96">
        <f>性質・旧南河内町!M25+性質・旧石橋町!M25+性質・旧国分寺町!M25</f>
        <v>4776535</v>
      </c>
      <c r="N25" s="96">
        <f>性質・旧南河内町!N25+性質・旧石橋町!N25+性質・旧国分寺町!N25</f>
        <v>4981881</v>
      </c>
      <c r="O25" s="96">
        <f>性質・旧南河内町!O25+性質・旧石橋町!O25+性質・旧国分寺町!O25</f>
        <v>3622485</v>
      </c>
      <c r="P25" s="96">
        <f>性質・旧南河内町!P25+性質・旧石橋町!P25+性質・旧国分寺町!P25</f>
        <v>2262132</v>
      </c>
      <c r="Q25" s="96">
        <f>性質・旧南河内町!Q25+性質・旧石橋町!Q25+性質・旧国分寺町!Q25</f>
        <v>2443177</v>
      </c>
      <c r="R25" s="17">
        <f t="shared" ref="R25:X25" si="6">+R18+R21+R22</f>
        <v>3420656</v>
      </c>
      <c r="S25" s="17">
        <f t="shared" si="6"/>
        <v>2132346</v>
      </c>
      <c r="T25" s="17">
        <f t="shared" si="6"/>
        <v>2576035</v>
      </c>
      <c r="U25" s="17">
        <f t="shared" si="6"/>
        <v>2830768</v>
      </c>
      <c r="V25" s="17">
        <f t="shared" si="6"/>
        <v>3469508</v>
      </c>
      <c r="W25" s="17">
        <f t="shared" si="6"/>
        <v>3662057</v>
      </c>
      <c r="X25" s="17">
        <f t="shared" si="6"/>
        <v>2975855</v>
      </c>
      <c r="Y25" s="17">
        <f>+Y18+Y21+Y22</f>
        <v>3312611</v>
      </c>
      <c r="Z25" s="17">
        <f>+Z18+Z21+Z22</f>
        <v>4816203</v>
      </c>
      <c r="AA25" s="12">
        <f t="shared" ref="AA25:AB25" si="7">+AA18+AA21+AA22</f>
        <v>3966417</v>
      </c>
      <c r="AB25" s="12">
        <f t="shared" si="7"/>
        <v>8398878</v>
      </c>
      <c r="AC25" s="12">
        <f t="shared" ref="AC25:AD25" si="8">+AC18+AC21+AC22</f>
        <v>4364145</v>
      </c>
      <c r="AD25" s="12">
        <f t="shared" si="8"/>
        <v>4106874</v>
      </c>
    </row>
    <row r="26" spans="1:30" ht="18" customHeight="1" x14ac:dyDescent="0.15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30" ht="18" customHeight="1" x14ac:dyDescent="0.15"/>
    <row r="28" spans="1:30" ht="18" customHeight="1" x14ac:dyDescent="0.15"/>
    <row r="29" spans="1:30" ht="18" customHeight="1" x14ac:dyDescent="0.15"/>
    <row r="30" spans="1:30" ht="18" customHeight="1" x14ac:dyDescent="0.2">
      <c r="A30" s="27" t="s">
        <v>81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 t="str">
        <f>財政指標!$X$1</f>
        <v>下野市</v>
      </c>
    </row>
    <row r="31" spans="1:30" ht="18" customHeight="1" x14ac:dyDescent="0.15">
      <c r="N31" s="35" t="s">
        <v>218</v>
      </c>
    </row>
    <row r="32" spans="1:30" ht="18" customHeight="1" x14ac:dyDescent="0.15">
      <c r="A32" s="12"/>
      <c r="B32" s="66" t="s">
        <v>168</v>
      </c>
      <c r="C32" s="66" t="s">
        <v>170</v>
      </c>
      <c r="D32" s="66" t="s">
        <v>172</v>
      </c>
      <c r="E32" s="66" t="s">
        <v>174</v>
      </c>
      <c r="F32" s="66" t="s">
        <v>176</v>
      </c>
      <c r="G32" s="66" t="s">
        <v>178</v>
      </c>
      <c r="H32" s="67" t="s">
        <v>180</v>
      </c>
      <c r="I32" s="66" t="s">
        <v>182</v>
      </c>
      <c r="J32" s="67" t="s">
        <v>184</v>
      </c>
      <c r="K32" s="67" t="s">
        <v>186</v>
      </c>
      <c r="L32" s="66" t="s">
        <v>188</v>
      </c>
      <c r="M32" s="66" t="s">
        <v>190</v>
      </c>
      <c r="N32" s="66" t="s">
        <v>192</v>
      </c>
      <c r="O32" s="66" t="s">
        <v>194</v>
      </c>
      <c r="P32" s="66" t="s">
        <v>196</v>
      </c>
      <c r="Q32" s="66" t="s">
        <v>197</v>
      </c>
      <c r="R32" s="39" t="s">
        <v>164</v>
      </c>
      <c r="S32" s="39" t="s">
        <v>295</v>
      </c>
      <c r="T32" s="39" t="s">
        <v>297</v>
      </c>
      <c r="U32" s="39" t="s">
        <v>304</v>
      </c>
      <c r="V32" s="39" t="s">
        <v>305</v>
      </c>
      <c r="W32" s="39" t="s">
        <v>306</v>
      </c>
      <c r="X32" s="39" t="s">
        <v>307</v>
      </c>
      <c r="Y32" s="39" t="s">
        <v>311</v>
      </c>
      <c r="Z32" s="39" t="s">
        <v>312</v>
      </c>
      <c r="AA32" s="39" t="s">
        <v>317</v>
      </c>
      <c r="AB32" s="39" t="s">
        <v>318</v>
      </c>
      <c r="AC32" s="39" t="s">
        <v>319</v>
      </c>
      <c r="AD32" s="39" t="s">
        <v>322</v>
      </c>
    </row>
    <row r="33" spans="1:30" ht="18" customHeight="1" x14ac:dyDescent="0.15">
      <c r="A33" s="16" t="s">
        <v>51</v>
      </c>
      <c r="B33" s="96"/>
      <c r="C33" s="96"/>
      <c r="D33" s="98">
        <f t="shared" ref="D33:Q48" si="9">D4/D$23*100</f>
        <v>19.487778813617478</v>
      </c>
      <c r="E33" s="98">
        <f t="shared" si="9"/>
        <v>18.059990874867076</v>
      </c>
      <c r="F33" s="98">
        <f t="shared" si="9"/>
        <v>15.009948690871996</v>
      </c>
      <c r="G33" s="98">
        <f t="shared" si="9"/>
        <v>16.084555196749882</v>
      </c>
      <c r="H33" s="98">
        <f t="shared" si="9"/>
        <v>16.481258445853157</v>
      </c>
      <c r="I33" s="98">
        <f t="shared" si="9"/>
        <v>17.754678219239111</v>
      </c>
      <c r="J33" s="98">
        <f t="shared" si="9"/>
        <v>18.461707639875829</v>
      </c>
      <c r="K33" s="98">
        <f t="shared" si="9"/>
        <v>19.380598390457315</v>
      </c>
      <c r="L33" s="98">
        <f t="shared" si="9"/>
        <v>17.839499681040703</v>
      </c>
      <c r="M33" s="98">
        <f t="shared" si="9"/>
        <v>19.430781436993513</v>
      </c>
      <c r="N33" s="98">
        <f t="shared" si="9"/>
        <v>18.567674453225631</v>
      </c>
      <c r="O33" s="98">
        <f t="shared" si="9"/>
        <v>19.65988824938583</v>
      </c>
      <c r="P33" s="98">
        <f t="shared" si="9"/>
        <v>20.714402644300442</v>
      </c>
      <c r="Q33" s="98">
        <f t="shared" si="9"/>
        <v>21.893229920656161</v>
      </c>
      <c r="R33" s="29">
        <f t="shared" ref="R33:S51" si="10">R4/R$23*100</f>
        <v>19.348435607795544</v>
      </c>
      <c r="S33" s="29">
        <f t="shared" si="10"/>
        <v>18.482055293435309</v>
      </c>
      <c r="T33" s="29">
        <f t="shared" ref="T33:U51" si="11">T4/T$23*100</f>
        <v>18.846361796709445</v>
      </c>
      <c r="U33" s="29">
        <f t="shared" si="11"/>
        <v>18.465794012882515</v>
      </c>
      <c r="V33" s="29">
        <f t="shared" ref="V33:X51" si="12">V4/V$23*100</f>
        <v>16.887125549482111</v>
      </c>
      <c r="W33" s="29">
        <f t="shared" si="12"/>
        <v>16.365698659471935</v>
      </c>
      <c r="X33" s="29">
        <f t="shared" si="12"/>
        <v>16.426589242574057</v>
      </c>
      <c r="Y33" s="29">
        <f t="shared" ref="Y33:Z51" si="13">Y4/Y$23*100</f>
        <v>15.813013177813279</v>
      </c>
      <c r="Z33" s="29">
        <f t="shared" si="13"/>
        <v>13.587520928875321</v>
      </c>
      <c r="AA33" s="114">
        <f t="shared" ref="AA33:AB33" si="14">AA4/AA$23*100</f>
        <v>14.315667268958798</v>
      </c>
      <c r="AB33" s="114">
        <f t="shared" si="14"/>
        <v>11.654166483668629</v>
      </c>
      <c r="AC33" s="114">
        <f t="shared" ref="AC33:AD33" si="15">AC4/AC$23*100</f>
        <v>12.727130792939711</v>
      </c>
      <c r="AD33" s="114">
        <f t="shared" si="15"/>
        <v>13.526750801207745</v>
      </c>
    </row>
    <row r="34" spans="1:30" ht="18" customHeight="1" x14ac:dyDescent="0.15">
      <c r="A34" s="16" t="s">
        <v>52</v>
      </c>
      <c r="B34" s="96"/>
      <c r="C34" s="96"/>
      <c r="D34" s="98">
        <f t="shared" si="9"/>
        <v>12.857276514972563</v>
      </c>
      <c r="E34" s="98">
        <f t="shared" si="9"/>
        <v>11.757184453496254</v>
      </c>
      <c r="F34" s="98">
        <f t="shared" si="9"/>
        <v>9.6406832342683053</v>
      </c>
      <c r="G34" s="98">
        <f t="shared" si="9"/>
        <v>10.524246160732984</v>
      </c>
      <c r="H34" s="98">
        <f t="shared" si="9"/>
        <v>10.802697415196178</v>
      </c>
      <c r="I34" s="98">
        <f t="shared" si="9"/>
        <v>11.481491309319992</v>
      </c>
      <c r="J34" s="98">
        <f t="shared" si="9"/>
        <v>12.065308774859584</v>
      </c>
      <c r="K34" s="98">
        <f t="shared" si="9"/>
        <v>12.700694136467433</v>
      </c>
      <c r="L34" s="98">
        <f t="shared" si="9"/>
        <v>11.918675514061038</v>
      </c>
      <c r="M34" s="98">
        <f t="shared" si="9"/>
        <v>12.839265597902985</v>
      </c>
      <c r="N34" s="98">
        <f t="shared" si="9"/>
        <v>12.103152690667132</v>
      </c>
      <c r="O34" s="98">
        <f t="shared" si="9"/>
        <v>12.589812847175253</v>
      </c>
      <c r="P34" s="98">
        <f t="shared" si="9"/>
        <v>13.184370349841249</v>
      </c>
      <c r="Q34" s="98">
        <f t="shared" si="9"/>
        <v>13.957779973827828</v>
      </c>
      <c r="R34" s="29">
        <f t="shared" si="10"/>
        <v>12.439495661028484</v>
      </c>
      <c r="S34" s="29">
        <f t="shared" si="10"/>
        <v>12.349472762959323</v>
      </c>
      <c r="T34" s="29">
        <f t="shared" si="11"/>
        <v>12.247078045822251</v>
      </c>
      <c r="U34" s="29">
        <f t="shared" si="11"/>
        <v>11.977024216364383</v>
      </c>
      <c r="V34" s="29">
        <f t="shared" si="12"/>
        <v>10.663585868454204</v>
      </c>
      <c r="W34" s="29">
        <f t="shared" si="12"/>
        <v>10.159329454752488</v>
      </c>
      <c r="X34" s="29">
        <f t="shared" si="12"/>
        <v>9.9022660777676794</v>
      </c>
      <c r="Y34" s="29">
        <f t="shared" si="13"/>
        <v>9.5939038370759988</v>
      </c>
      <c r="Z34" s="29">
        <f t="shared" si="13"/>
        <v>8.2386044792675222</v>
      </c>
      <c r="AA34" s="114">
        <f t="shared" ref="AA34:AB34" si="16">AA5/AA$23*100</f>
        <v>8.735975710785997</v>
      </c>
      <c r="AB34" s="114">
        <f t="shared" si="16"/>
        <v>7.1668206262027674</v>
      </c>
      <c r="AC34" s="114">
        <f t="shared" ref="AC34:AD34" si="17">AC5/AC$23*100</f>
        <v>8.028588343070215</v>
      </c>
      <c r="AD34" s="114">
        <f t="shared" si="17"/>
        <v>8.4994527979142109</v>
      </c>
    </row>
    <row r="35" spans="1:30" ht="18" customHeight="1" x14ac:dyDescent="0.15">
      <c r="A35" s="16" t="s">
        <v>53</v>
      </c>
      <c r="B35" s="96"/>
      <c r="C35" s="96"/>
      <c r="D35" s="98">
        <f t="shared" si="9"/>
        <v>1.0441577679105793</v>
      </c>
      <c r="E35" s="98">
        <f t="shared" si="9"/>
        <v>1.1487133312057243</v>
      </c>
      <c r="F35" s="98">
        <f t="shared" si="9"/>
        <v>1.2914710567272174</v>
      </c>
      <c r="G35" s="98">
        <f t="shared" si="9"/>
        <v>1.5232677605650418</v>
      </c>
      <c r="H35" s="98">
        <f t="shared" si="9"/>
        <v>1.708666720552714</v>
      </c>
      <c r="I35" s="98">
        <f t="shared" si="9"/>
        <v>1.9441326691990422</v>
      </c>
      <c r="J35" s="98">
        <f t="shared" si="9"/>
        <v>2.0614222518885605</v>
      </c>
      <c r="K35" s="98">
        <f t="shared" si="9"/>
        <v>2.4488045275453998</v>
      </c>
      <c r="L35" s="98">
        <f t="shared" si="9"/>
        <v>2.8002742453780711</v>
      </c>
      <c r="M35" s="98">
        <f t="shared" si="9"/>
        <v>2.3363822560467167</v>
      </c>
      <c r="N35" s="98">
        <f t="shared" si="9"/>
        <v>2.6558869266069891</v>
      </c>
      <c r="O35" s="98">
        <f t="shared" si="9"/>
        <v>3.162982009067465</v>
      </c>
      <c r="P35" s="98">
        <f t="shared" si="9"/>
        <v>4.5043837746535438</v>
      </c>
      <c r="Q35" s="98">
        <f t="shared" si="9"/>
        <v>5.4713072874585755</v>
      </c>
      <c r="R35" s="29">
        <f t="shared" si="10"/>
        <v>5.3777985286434644</v>
      </c>
      <c r="S35" s="29">
        <f t="shared" si="10"/>
        <v>7.3396001755720324</v>
      </c>
      <c r="T35" s="29">
        <f t="shared" si="11"/>
        <v>7.9158828946172264</v>
      </c>
      <c r="U35" s="29">
        <f t="shared" si="11"/>
        <v>8.4974128682729777</v>
      </c>
      <c r="V35" s="29">
        <f t="shared" si="12"/>
        <v>8.7779331323106771</v>
      </c>
      <c r="W35" s="29">
        <f t="shared" si="12"/>
        <v>13.015602206831048</v>
      </c>
      <c r="X35" s="29">
        <f t="shared" si="12"/>
        <v>13.686727556626121</v>
      </c>
      <c r="Y35" s="29">
        <f t="shared" si="13"/>
        <v>13.007122576684548</v>
      </c>
      <c r="Z35" s="29">
        <f t="shared" si="13"/>
        <v>12.372975552052132</v>
      </c>
      <c r="AA35" s="114">
        <f t="shared" ref="AA35:AB35" si="18">AA6/AA$23*100</f>
        <v>13.789195181549285</v>
      </c>
      <c r="AB35" s="114">
        <f t="shared" si="18"/>
        <v>14.088335848516262</v>
      </c>
      <c r="AC35" s="114">
        <f t="shared" ref="AC35:AD35" si="19">AC6/AC$23*100</f>
        <v>16.764130154543611</v>
      </c>
      <c r="AD35" s="114">
        <f t="shared" si="19"/>
        <v>18.326578731097065</v>
      </c>
    </row>
    <row r="36" spans="1:30" ht="18" customHeight="1" x14ac:dyDescent="0.15">
      <c r="A36" s="16" t="s">
        <v>54</v>
      </c>
      <c r="B36" s="96"/>
      <c r="C36" s="96"/>
      <c r="D36" s="98">
        <f t="shared" si="9"/>
        <v>6.3259925053280668</v>
      </c>
      <c r="E36" s="98">
        <f t="shared" si="9"/>
        <v>5.7124163094122746</v>
      </c>
      <c r="F36" s="98">
        <f t="shared" si="9"/>
        <v>4.879531476194737</v>
      </c>
      <c r="G36" s="98">
        <f t="shared" si="9"/>
        <v>5.4873875300839741</v>
      </c>
      <c r="H36" s="98">
        <f t="shared" si="9"/>
        <v>6.3715526008911603</v>
      </c>
      <c r="I36" s="98">
        <f t="shared" si="9"/>
        <v>7.9594267514902244</v>
      </c>
      <c r="J36" s="98">
        <f t="shared" si="9"/>
        <v>9.1587396787004174</v>
      </c>
      <c r="K36" s="98">
        <f t="shared" si="9"/>
        <v>10.640353812645156</v>
      </c>
      <c r="L36" s="98">
        <f t="shared" si="9"/>
        <v>10.880969159318679</v>
      </c>
      <c r="M36" s="98">
        <f t="shared" si="9"/>
        <v>12.229615861280314</v>
      </c>
      <c r="N36" s="98">
        <f t="shared" si="9"/>
        <v>13.45043815575707</v>
      </c>
      <c r="O36" s="98">
        <f t="shared" si="9"/>
        <v>14.147623390394074</v>
      </c>
      <c r="P36" s="98">
        <f t="shared" si="9"/>
        <v>14.31639050473883</v>
      </c>
      <c r="Q36" s="98">
        <f t="shared" si="9"/>
        <v>14.584866296222884</v>
      </c>
      <c r="R36" s="29">
        <f t="shared" si="10"/>
        <v>13.058080680337387</v>
      </c>
      <c r="S36" s="29">
        <f t="shared" si="10"/>
        <v>12.982301473634941</v>
      </c>
      <c r="T36" s="29">
        <f t="shared" si="11"/>
        <v>12.965241837765259</v>
      </c>
      <c r="U36" s="29">
        <f t="shared" si="11"/>
        <v>12.707009101606964</v>
      </c>
      <c r="V36" s="29">
        <f t="shared" si="12"/>
        <v>11.670661263732757</v>
      </c>
      <c r="W36" s="29">
        <f t="shared" si="12"/>
        <v>10.22450301143966</v>
      </c>
      <c r="X36" s="29">
        <f t="shared" si="12"/>
        <v>11.289944511224711</v>
      </c>
      <c r="Y36" s="29">
        <f t="shared" si="13"/>
        <v>11.932476205757126</v>
      </c>
      <c r="Z36" s="29">
        <f t="shared" si="13"/>
        <v>12.37400989804739</v>
      </c>
      <c r="AA36" s="114">
        <f t="shared" ref="AA36:AB36" si="20">AA7/AA$23*100</f>
        <v>13.076485567309524</v>
      </c>
      <c r="AB36" s="114">
        <f t="shared" si="20"/>
        <v>9.9742842835158285</v>
      </c>
      <c r="AC36" s="114">
        <f t="shared" ref="AC36:AD36" si="21">AC7/AC$23*100</f>
        <v>12.567650105920739</v>
      </c>
      <c r="AD36" s="114">
        <f t="shared" si="21"/>
        <v>10.752137050519915</v>
      </c>
    </row>
    <row r="37" spans="1:30" ht="18" customHeight="1" x14ac:dyDescent="0.15">
      <c r="A37" s="16" t="s">
        <v>55</v>
      </c>
      <c r="B37" s="96"/>
      <c r="C37" s="96"/>
      <c r="D37" s="98">
        <f t="shared" si="9"/>
        <v>6.3234771321582048</v>
      </c>
      <c r="E37" s="98">
        <f t="shared" si="9"/>
        <v>5.7124163094122746</v>
      </c>
      <c r="F37" s="98">
        <f t="shared" si="9"/>
        <v>4.8794868064759376</v>
      </c>
      <c r="G37" s="98">
        <f t="shared" si="9"/>
        <v>5.4865538816062536</v>
      </c>
      <c r="H37" s="98">
        <f t="shared" si="9"/>
        <v>6.3581285009581778</v>
      </c>
      <c r="I37" s="98">
        <f t="shared" si="9"/>
        <v>7.9594267514902244</v>
      </c>
      <c r="J37" s="98">
        <f t="shared" si="9"/>
        <v>9.1587396787004174</v>
      </c>
      <c r="K37" s="98">
        <f t="shared" si="9"/>
        <v>10.640353812645156</v>
      </c>
      <c r="L37" s="98">
        <f t="shared" si="9"/>
        <v>10.866636857386441</v>
      </c>
      <c r="M37" s="98">
        <f t="shared" si="9"/>
        <v>12.229615861280314</v>
      </c>
      <c r="N37" s="98">
        <f t="shared" si="9"/>
        <v>13.45043815575707</v>
      </c>
      <c r="O37" s="98">
        <f t="shared" si="9"/>
        <v>14.147623390394074</v>
      </c>
      <c r="P37" s="98">
        <f t="shared" si="9"/>
        <v>14.31639050473883</v>
      </c>
      <c r="Q37" s="98">
        <f t="shared" si="9"/>
        <v>14.584866296222884</v>
      </c>
      <c r="R37" s="29">
        <f t="shared" si="10"/>
        <v>13.058080680337387</v>
      </c>
      <c r="S37" s="29">
        <f t="shared" si="10"/>
        <v>12.982301473634941</v>
      </c>
      <c r="T37" s="29">
        <f t="shared" si="11"/>
        <v>12.965241837765259</v>
      </c>
      <c r="U37" s="29">
        <f t="shared" si="11"/>
        <v>12.707009101606964</v>
      </c>
      <c r="V37" s="29">
        <f t="shared" si="12"/>
        <v>11.670661263732757</v>
      </c>
      <c r="W37" s="29">
        <f t="shared" si="12"/>
        <v>10.222689035706816</v>
      </c>
      <c r="X37" s="29">
        <f t="shared" si="12"/>
        <v>11.289944511224711</v>
      </c>
      <c r="Y37" s="29">
        <f t="shared" si="13"/>
        <v>11.932476205757126</v>
      </c>
      <c r="Z37" s="29">
        <f t="shared" si="13"/>
        <v>12.37400989804739</v>
      </c>
      <c r="AA37" s="114">
        <f t="shared" ref="AA37:AB37" si="22">AA8/AA$23*100</f>
        <v>13.076485567309524</v>
      </c>
      <c r="AB37" s="114">
        <f t="shared" si="22"/>
        <v>14.088335848516262</v>
      </c>
      <c r="AC37" s="114">
        <f t="shared" ref="AC37:AD37" si="23">AC8/AC$23*100</f>
        <v>12.567650105920739</v>
      </c>
      <c r="AD37" s="114">
        <f t="shared" si="23"/>
        <v>10.752137050519915</v>
      </c>
    </row>
    <row r="38" spans="1:30" ht="18" customHeight="1" x14ac:dyDescent="0.15">
      <c r="A38" s="16" t="s">
        <v>56</v>
      </c>
      <c r="B38" s="96"/>
      <c r="C38" s="96"/>
      <c r="D38" s="98">
        <f t="shared" si="9"/>
        <v>2.5153731698611551E-3</v>
      </c>
      <c r="E38" s="98">
        <f t="shared" si="9"/>
        <v>0</v>
      </c>
      <c r="F38" s="98">
        <f t="shared" si="9"/>
        <v>4.4669718799653183E-5</v>
      </c>
      <c r="G38" s="98">
        <f t="shared" si="9"/>
        <v>8.3364847771998649E-4</v>
      </c>
      <c r="H38" s="98">
        <f t="shared" si="9"/>
        <v>1.3424099932982499E-2</v>
      </c>
      <c r="I38" s="98">
        <f t="shared" si="9"/>
        <v>0</v>
      </c>
      <c r="J38" s="98">
        <f t="shared" si="9"/>
        <v>0</v>
      </c>
      <c r="K38" s="98">
        <f t="shared" si="9"/>
        <v>0</v>
      </c>
      <c r="L38" s="98">
        <f t="shared" si="9"/>
        <v>1.4332301932237543E-2</v>
      </c>
      <c r="M38" s="98">
        <f t="shared" si="9"/>
        <v>0</v>
      </c>
      <c r="N38" s="98">
        <f t="shared" si="9"/>
        <v>0</v>
      </c>
      <c r="O38" s="98">
        <f t="shared" si="9"/>
        <v>5.4544423159998429E-6</v>
      </c>
      <c r="P38" s="98">
        <f t="shared" si="9"/>
        <v>0</v>
      </c>
      <c r="Q38" s="98">
        <f t="shared" si="9"/>
        <v>5.9221101568157008E-6</v>
      </c>
      <c r="R38" s="29">
        <f t="shared" si="10"/>
        <v>0</v>
      </c>
      <c r="S38" s="29">
        <f t="shared" si="10"/>
        <v>0</v>
      </c>
      <c r="T38" s="29">
        <f t="shared" si="11"/>
        <v>0</v>
      </c>
      <c r="U38" s="29">
        <f t="shared" si="11"/>
        <v>0</v>
      </c>
      <c r="V38" s="29">
        <f t="shared" si="12"/>
        <v>0</v>
      </c>
      <c r="W38" s="29">
        <f t="shared" si="12"/>
        <v>1.8139757328437965E-3</v>
      </c>
      <c r="X38" s="29">
        <f t="shared" si="12"/>
        <v>0</v>
      </c>
      <c r="Y38" s="29">
        <f t="shared" si="13"/>
        <v>0</v>
      </c>
      <c r="Z38" s="29">
        <f t="shared" si="13"/>
        <v>0</v>
      </c>
      <c r="AA38" s="114">
        <f t="shared" ref="AA38:AB38" si="24">AA9/AA$23*100</f>
        <v>0</v>
      </c>
      <c r="AB38" s="114">
        <f t="shared" si="24"/>
        <v>9.9742842835158285</v>
      </c>
      <c r="AC38" s="114">
        <f t="shared" ref="AC38:AD38" si="25">AC9/AC$23*100</f>
        <v>0</v>
      </c>
      <c r="AD38" s="114">
        <f t="shared" si="25"/>
        <v>0</v>
      </c>
    </row>
    <row r="39" spans="1:30" ht="18" customHeight="1" x14ac:dyDescent="0.15">
      <c r="A39" s="16" t="s">
        <v>57</v>
      </c>
      <c r="B39" s="96"/>
      <c r="C39" s="96"/>
      <c r="D39" s="98">
        <f t="shared" si="9"/>
        <v>9.4310817323125615</v>
      </c>
      <c r="E39" s="98">
        <f t="shared" si="9"/>
        <v>8.8981350058955293</v>
      </c>
      <c r="F39" s="98">
        <f t="shared" si="9"/>
        <v>7.5019368045576211</v>
      </c>
      <c r="G39" s="98">
        <f t="shared" si="9"/>
        <v>9.566146596326945</v>
      </c>
      <c r="H39" s="98">
        <f t="shared" si="9"/>
        <v>10.103962468629689</v>
      </c>
      <c r="I39" s="98">
        <f t="shared" si="9"/>
        <v>12.099584763477807</v>
      </c>
      <c r="J39" s="98">
        <f t="shared" si="9"/>
        <v>12.148360496916643</v>
      </c>
      <c r="K39" s="98">
        <f t="shared" si="9"/>
        <v>12.513867518369231</v>
      </c>
      <c r="L39" s="98">
        <f t="shared" si="9"/>
        <v>11.595872010874425</v>
      </c>
      <c r="M39" s="98">
        <f t="shared" si="9"/>
        <v>12.769977059911891</v>
      </c>
      <c r="N39" s="98">
        <f t="shared" si="9"/>
        <v>12.393859184967992</v>
      </c>
      <c r="O39" s="98">
        <f t="shared" si="9"/>
        <v>13.655441788009826</v>
      </c>
      <c r="P39" s="98">
        <f t="shared" si="9"/>
        <v>14.021046900770568</v>
      </c>
      <c r="Q39" s="98">
        <f t="shared" si="9"/>
        <v>14.591972828411063</v>
      </c>
      <c r="R39" s="29">
        <f t="shared" si="10"/>
        <v>13.136188609739053</v>
      </c>
      <c r="S39" s="29">
        <f t="shared" si="10"/>
        <v>14.407074388095939</v>
      </c>
      <c r="T39" s="29">
        <f t="shared" si="11"/>
        <v>15.0675595329965</v>
      </c>
      <c r="U39" s="29">
        <f t="shared" si="11"/>
        <v>14.20467067768757</v>
      </c>
      <c r="V39" s="29">
        <f t="shared" si="12"/>
        <v>13.921021857531821</v>
      </c>
      <c r="W39" s="29">
        <f t="shared" si="12"/>
        <v>14.785183522996173</v>
      </c>
      <c r="X39" s="29">
        <f t="shared" si="12"/>
        <v>14.792519836512724</v>
      </c>
      <c r="Y39" s="29">
        <f t="shared" si="13"/>
        <v>14.001074316169854</v>
      </c>
      <c r="Z39" s="29">
        <f t="shared" si="13"/>
        <v>13.66137580807208</v>
      </c>
      <c r="AA39" s="114">
        <f t="shared" ref="AA39:AB39" si="26">AA10/AA$23*100</f>
        <v>14.67939799740147</v>
      </c>
      <c r="AB39" s="114">
        <f t="shared" si="26"/>
        <v>11.046072743909132</v>
      </c>
      <c r="AC39" s="114">
        <f t="shared" ref="AC39:AD39" si="27">AC10/AC$23*100</f>
        <v>13.11020395540505</v>
      </c>
      <c r="AD39" s="114">
        <f t="shared" si="27"/>
        <v>13.509261818050291</v>
      </c>
    </row>
    <row r="40" spans="1:30" ht="18" customHeight="1" x14ac:dyDescent="0.15">
      <c r="A40" s="16" t="s">
        <v>58</v>
      </c>
      <c r="B40" s="96"/>
      <c r="C40" s="96"/>
      <c r="D40" s="98">
        <f t="shared" si="9"/>
        <v>1.4679447042594531</v>
      </c>
      <c r="E40" s="98">
        <f t="shared" si="9"/>
        <v>1.0491886459002986</v>
      </c>
      <c r="F40" s="98">
        <f t="shared" si="9"/>
        <v>1.0054359573467717</v>
      </c>
      <c r="G40" s="98">
        <f t="shared" si="9"/>
        <v>0.71181959442748932</v>
      </c>
      <c r="H40" s="98">
        <f t="shared" si="9"/>
        <v>0.54554227674304356</v>
      </c>
      <c r="I40" s="98">
        <f t="shared" si="9"/>
        <v>0.52529279587884592</v>
      </c>
      <c r="J40" s="98">
        <f t="shared" si="9"/>
        <v>0.55390392868256</v>
      </c>
      <c r="K40" s="98">
        <f t="shared" si="9"/>
        <v>0.77576521490061223</v>
      </c>
      <c r="L40" s="98">
        <f t="shared" si="9"/>
        <v>0.53643826796158178</v>
      </c>
      <c r="M40" s="98">
        <f t="shared" si="9"/>
        <v>0.88281291988316568</v>
      </c>
      <c r="N40" s="98">
        <f t="shared" si="9"/>
        <v>0.6676252208780753</v>
      </c>
      <c r="O40" s="98">
        <f t="shared" si="9"/>
        <v>0.74298231451623464</v>
      </c>
      <c r="P40" s="98">
        <f t="shared" si="9"/>
        <v>0.88444988896424559</v>
      </c>
      <c r="Q40" s="98">
        <f t="shared" si="9"/>
        <v>0.92744390532843635</v>
      </c>
      <c r="R40" s="29">
        <f t="shared" si="10"/>
        <v>0.77153758035870723</v>
      </c>
      <c r="S40" s="29">
        <f t="shared" si="10"/>
        <v>0.79892754661595056</v>
      </c>
      <c r="T40" s="29">
        <f t="shared" si="11"/>
        <v>0.6331223367529184</v>
      </c>
      <c r="U40" s="29">
        <f t="shared" si="11"/>
        <v>0.6791973563015099</v>
      </c>
      <c r="V40" s="29">
        <f t="shared" si="12"/>
        <v>0.52904436997463811</v>
      </c>
      <c r="W40" s="29">
        <f t="shared" si="12"/>
        <v>0.55355533005096502</v>
      </c>
      <c r="X40" s="29">
        <f t="shared" si="12"/>
        <v>0.42569351883721557</v>
      </c>
      <c r="Y40" s="29">
        <f t="shared" si="13"/>
        <v>0.49976630135266176</v>
      </c>
      <c r="Z40" s="29">
        <f t="shared" si="13"/>
        <v>0.44179878863062333</v>
      </c>
      <c r="AA40" s="114">
        <f t="shared" ref="AA40:AB40" si="28">AA11/AA$23*100</f>
        <v>0.5788438207433968</v>
      </c>
      <c r="AB40" s="114">
        <f t="shared" si="28"/>
        <v>0.55136012704393134</v>
      </c>
      <c r="AC40" s="114">
        <f t="shared" ref="AC40:AD40" si="29">AC11/AC$23*100</f>
        <v>0.61186858191808524</v>
      </c>
      <c r="AD40" s="114">
        <f t="shared" si="29"/>
        <v>0.69626125989661192</v>
      </c>
    </row>
    <row r="41" spans="1:30" ht="18" customHeight="1" x14ac:dyDescent="0.15">
      <c r="A41" s="16" t="s">
        <v>59</v>
      </c>
      <c r="B41" s="96"/>
      <c r="C41" s="96"/>
      <c r="D41" s="98">
        <f t="shared" si="9"/>
        <v>13.456441254314703</v>
      </c>
      <c r="E41" s="98">
        <f t="shared" si="9"/>
        <v>9.9406756374532268</v>
      </c>
      <c r="F41" s="98">
        <f t="shared" si="9"/>
        <v>9.3655028765561745</v>
      </c>
      <c r="G41" s="98">
        <f t="shared" si="9"/>
        <v>10.235076239679495</v>
      </c>
      <c r="H41" s="98">
        <f t="shared" si="9"/>
        <v>9.9818114971898151</v>
      </c>
      <c r="I41" s="98">
        <f t="shared" si="9"/>
        <v>11.163265898326252</v>
      </c>
      <c r="J41" s="98">
        <f t="shared" si="9"/>
        <v>11.740911878659203</v>
      </c>
      <c r="K41" s="98">
        <f t="shared" si="9"/>
        <v>10.150728700654978</v>
      </c>
      <c r="L41" s="98">
        <f t="shared" si="9"/>
        <v>11.417054485402396</v>
      </c>
      <c r="M41" s="98">
        <f t="shared" si="9"/>
        <v>10.927921508820306</v>
      </c>
      <c r="N41" s="98">
        <f t="shared" si="9"/>
        <v>10.758709109238367</v>
      </c>
      <c r="O41" s="98">
        <f t="shared" si="9"/>
        <v>11.730001832692619</v>
      </c>
      <c r="P41" s="98">
        <f t="shared" si="9"/>
        <v>12.084603289486994</v>
      </c>
      <c r="Q41" s="98">
        <f t="shared" si="9"/>
        <v>12.291031680742831</v>
      </c>
      <c r="R41" s="29">
        <f t="shared" si="10"/>
        <v>11.457771078923331</v>
      </c>
      <c r="S41" s="29">
        <f t="shared" si="10"/>
        <v>10.32623217664705</v>
      </c>
      <c r="T41" s="29">
        <f t="shared" si="11"/>
        <v>10.70263208448519</v>
      </c>
      <c r="U41" s="29">
        <f t="shared" si="11"/>
        <v>12.322970014966844</v>
      </c>
      <c r="V41" s="29">
        <f t="shared" si="12"/>
        <v>16.168210993275135</v>
      </c>
      <c r="W41" s="29">
        <f t="shared" si="12"/>
        <v>9.6693448562702571</v>
      </c>
      <c r="X41" s="29">
        <f t="shared" si="12"/>
        <v>9.5858219728511358</v>
      </c>
      <c r="Y41" s="29">
        <f t="shared" si="13"/>
        <v>8.9196704500268584</v>
      </c>
      <c r="Z41" s="29">
        <f t="shared" si="13"/>
        <v>9.8684247515648984</v>
      </c>
      <c r="AA41" s="114">
        <f t="shared" ref="AA41:AB41" si="30">AA12/AA$23*100</f>
        <v>10.168187606469113</v>
      </c>
      <c r="AB41" s="114">
        <f t="shared" si="30"/>
        <v>8.3251276650996235</v>
      </c>
      <c r="AC41" s="114">
        <f t="shared" ref="AC41:AD41" si="31">AC12/AC$23*100</f>
        <v>8.1706575101163548</v>
      </c>
      <c r="AD41" s="114">
        <f t="shared" si="31"/>
        <v>9.2081468450218456</v>
      </c>
    </row>
    <row r="42" spans="1:30" ht="18" customHeight="1" x14ac:dyDescent="0.15">
      <c r="A42" s="16" t="s">
        <v>60</v>
      </c>
      <c r="B42" s="96"/>
      <c r="C42" s="96"/>
      <c r="D42" s="98">
        <f t="shared" si="9"/>
        <v>8.6195069113262548</v>
      </c>
      <c r="E42" s="98">
        <f t="shared" si="9"/>
        <v>5.6222342839688331</v>
      </c>
      <c r="F42" s="98">
        <f t="shared" si="9"/>
        <v>5.4339670626339442</v>
      </c>
      <c r="G42" s="98">
        <f t="shared" si="9"/>
        <v>5.886624312271584</v>
      </c>
      <c r="H42" s="98">
        <f t="shared" si="9"/>
        <v>6.1252985967131606</v>
      </c>
      <c r="I42" s="98">
        <f t="shared" si="9"/>
        <v>6.427028790446017</v>
      </c>
      <c r="J42" s="98">
        <f t="shared" si="9"/>
        <v>6.5623483671061607</v>
      </c>
      <c r="K42" s="98">
        <f t="shared" si="9"/>
        <v>6.4676400360137043</v>
      </c>
      <c r="L42" s="98">
        <f t="shared" si="9"/>
        <v>6.4421765544049174</v>
      </c>
      <c r="M42" s="98">
        <f t="shared" si="9"/>
        <v>7.2133992251135162</v>
      </c>
      <c r="N42" s="98">
        <f t="shared" si="9"/>
        <v>6.6781585969306851</v>
      </c>
      <c r="O42" s="98">
        <f t="shared" si="9"/>
        <v>6.9499413102006802</v>
      </c>
      <c r="P42" s="98">
        <f t="shared" si="9"/>
        <v>6.8041563427393346</v>
      </c>
      <c r="Q42" s="98">
        <f t="shared" si="9"/>
        <v>7.2573328012119953</v>
      </c>
      <c r="R42" s="29">
        <f t="shared" si="10"/>
        <v>6.5866074471411764</v>
      </c>
      <c r="S42" s="29">
        <f t="shared" si="10"/>
        <v>6.5709569343605851</v>
      </c>
      <c r="T42" s="29">
        <f t="shared" si="11"/>
        <v>6.938181958588407</v>
      </c>
      <c r="U42" s="29">
        <f t="shared" si="11"/>
        <v>8.3966513406027019</v>
      </c>
      <c r="V42" s="29">
        <f t="shared" si="12"/>
        <v>7.9343007425924856</v>
      </c>
      <c r="W42" s="29">
        <f t="shared" si="12"/>
        <v>6.2609900295639651</v>
      </c>
      <c r="X42" s="29">
        <f t="shared" si="12"/>
        <v>6.3186442992673637</v>
      </c>
      <c r="Y42" s="29">
        <f t="shared" si="13"/>
        <v>5.8880385823677281</v>
      </c>
      <c r="Z42" s="29">
        <f t="shared" si="13"/>
        <v>7.1493952273387338</v>
      </c>
      <c r="AA42" s="114">
        <f t="shared" ref="AA42:AB42" si="32">AA13/AA$23*100</f>
        <v>5.8966183868348603</v>
      </c>
      <c r="AB42" s="114">
        <f t="shared" si="32"/>
        <v>4.8712365503677049</v>
      </c>
      <c r="AC42" s="114">
        <f t="shared" ref="AC42:AD42" si="33">AC13/AC$23*100</f>
        <v>4.9565556147773391</v>
      </c>
      <c r="AD42" s="114">
        <f t="shared" si="33"/>
        <v>5.7858616676819619</v>
      </c>
    </row>
    <row r="43" spans="1:30" ht="18" customHeight="1" x14ac:dyDescent="0.15">
      <c r="A43" s="16" t="s">
        <v>61</v>
      </c>
      <c r="B43" s="96"/>
      <c r="C43" s="96"/>
      <c r="D43" s="98">
        <f t="shared" si="9"/>
        <v>6.2517070512323079</v>
      </c>
      <c r="E43" s="98">
        <f t="shared" si="9"/>
        <v>6.8403790370265689</v>
      </c>
      <c r="F43" s="98">
        <f t="shared" si="9"/>
        <v>5.4015467733895735</v>
      </c>
      <c r="G43" s="98">
        <f t="shared" si="9"/>
        <v>5.6439921859349349</v>
      </c>
      <c r="H43" s="98">
        <f t="shared" si="9"/>
        <v>6.2158879740468054</v>
      </c>
      <c r="I43" s="98">
        <f t="shared" si="9"/>
        <v>8.7892480550061016</v>
      </c>
      <c r="J43" s="98">
        <f t="shared" si="9"/>
        <v>7.1225690501818164</v>
      </c>
      <c r="K43" s="98">
        <f t="shared" si="9"/>
        <v>9.1531252983641505</v>
      </c>
      <c r="L43" s="98">
        <f t="shared" si="9"/>
        <v>8.0571098114264945</v>
      </c>
      <c r="M43" s="98">
        <f t="shared" si="9"/>
        <v>10.205620028915899</v>
      </c>
      <c r="N43" s="98">
        <f t="shared" si="9"/>
        <v>10.120180327126093</v>
      </c>
      <c r="O43" s="98">
        <f t="shared" si="9"/>
        <v>10.914540888681378</v>
      </c>
      <c r="P43" s="98">
        <f t="shared" si="9"/>
        <v>11.257820256314639</v>
      </c>
      <c r="Q43" s="98">
        <f t="shared" si="9"/>
        <v>11.216417415907367</v>
      </c>
      <c r="R43" s="29">
        <f t="shared" si="10"/>
        <v>10.264787570405121</v>
      </c>
      <c r="S43" s="29">
        <f t="shared" si="10"/>
        <v>13.797023022857758</v>
      </c>
      <c r="T43" s="29">
        <f t="shared" si="11"/>
        <v>13.558362761580442</v>
      </c>
      <c r="U43" s="29">
        <f t="shared" si="11"/>
        <v>14.380134352929691</v>
      </c>
      <c r="V43" s="29">
        <f t="shared" si="12"/>
        <v>9.6802571335714056</v>
      </c>
      <c r="W43" s="29">
        <f t="shared" si="12"/>
        <v>10.878196520372244</v>
      </c>
      <c r="X43" s="29">
        <f t="shared" si="12"/>
        <v>10.473961800624673</v>
      </c>
      <c r="Y43" s="29">
        <f t="shared" si="13"/>
        <v>11.243583751316736</v>
      </c>
      <c r="Z43" s="29">
        <f t="shared" si="13"/>
        <v>10.483997959291145</v>
      </c>
      <c r="AA43" s="114">
        <f t="shared" ref="AA43:AB43" si="34">AA14/AA$23*100</f>
        <v>12.077178338606025</v>
      </c>
      <c r="AB43" s="114">
        <f t="shared" si="34"/>
        <v>9.6599304334915423</v>
      </c>
      <c r="AC43" s="114">
        <f t="shared" ref="AC43:AD43" si="35">AC14/AC$23*100</f>
        <v>11.472463921784328</v>
      </c>
      <c r="AD43" s="114">
        <f t="shared" si="35"/>
        <v>11.38765262683436</v>
      </c>
    </row>
    <row r="44" spans="1:30" ht="18" customHeight="1" x14ac:dyDescent="0.15">
      <c r="A44" s="16" t="s">
        <v>62</v>
      </c>
      <c r="B44" s="96"/>
      <c r="C44" s="96"/>
      <c r="D44" s="98">
        <f t="shared" si="9"/>
        <v>7.7831488951989369</v>
      </c>
      <c r="E44" s="98">
        <f t="shared" si="9"/>
        <v>9.3120166708736125</v>
      </c>
      <c r="F44" s="98">
        <f t="shared" si="9"/>
        <v>5.9770714304043047</v>
      </c>
      <c r="G44" s="98">
        <f t="shared" si="9"/>
        <v>7.3595397047823381</v>
      </c>
      <c r="H44" s="98">
        <f t="shared" si="9"/>
        <v>4.6687518735864719</v>
      </c>
      <c r="I44" s="98">
        <f t="shared" si="9"/>
        <v>6.1451043113848209</v>
      </c>
      <c r="J44" s="98">
        <f t="shared" si="9"/>
        <v>4.7159728602263886</v>
      </c>
      <c r="K44" s="98">
        <f t="shared" si="9"/>
        <v>5.4840633673613643</v>
      </c>
      <c r="L44" s="98">
        <f t="shared" si="9"/>
        <v>5.8913535201779021</v>
      </c>
      <c r="M44" s="98">
        <f t="shared" si="9"/>
        <v>5.2512314799097295</v>
      </c>
      <c r="N44" s="98">
        <f t="shared" si="9"/>
        <v>5.1754140048026827</v>
      </c>
      <c r="O44" s="98">
        <f t="shared" si="9"/>
        <v>5.5603130413533997</v>
      </c>
      <c r="P44" s="98">
        <f t="shared" si="9"/>
        <v>8.8159459480746722</v>
      </c>
      <c r="Q44" s="98">
        <f t="shared" si="9"/>
        <v>4.0045545764794035</v>
      </c>
      <c r="R44" s="29">
        <f t="shared" si="10"/>
        <v>8.0746765031684085</v>
      </c>
      <c r="S44" s="29">
        <f t="shared" si="10"/>
        <v>9.7720956413414974</v>
      </c>
      <c r="T44" s="29">
        <f t="shared" si="11"/>
        <v>5.790642087914641</v>
      </c>
      <c r="U44" s="29">
        <f t="shared" si="11"/>
        <v>2.6810363571934346</v>
      </c>
      <c r="V44" s="29">
        <f t="shared" si="12"/>
        <v>3.7737896174514631</v>
      </c>
      <c r="W44" s="29">
        <f t="shared" si="12"/>
        <v>4.5420032799368615</v>
      </c>
      <c r="X44" s="29">
        <f t="shared" si="12"/>
        <v>6.9137994533273517</v>
      </c>
      <c r="Y44" s="29">
        <f t="shared" si="13"/>
        <v>7.0153310963373263</v>
      </c>
      <c r="Z44" s="29">
        <f t="shared" si="13"/>
        <v>4.499675468579122</v>
      </c>
      <c r="AA44" s="114">
        <f t="shared" ref="AA44:AB44" si="36">AA15/AA$23*100</f>
        <v>1.389746509235313</v>
      </c>
      <c r="AB44" s="114">
        <f t="shared" si="36"/>
        <v>2.4983049015280017</v>
      </c>
      <c r="AC44" s="114">
        <f t="shared" ref="AC44:AD44" si="37">AC15/AC$23*100</f>
        <v>3.6253238132475238</v>
      </c>
      <c r="AD44" s="114">
        <f t="shared" si="37"/>
        <v>3.1858314396026275</v>
      </c>
    </row>
    <row r="45" spans="1:30" ht="18" customHeight="1" x14ac:dyDescent="0.15">
      <c r="A45" s="16" t="s">
        <v>63</v>
      </c>
      <c r="B45" s="96"/>
      <c r="C45" s="96"/>
      <c r="D45" s="98">
        <f t="shared" si="9"/>
        <v>1.9894392805662198</v>
      </c>
      <c r="E45" s="98">
        <f t="shared" si="9"/>
        <v>1.9874507730730244</v>
      </c>
      <c r="F45" s="98">
        <f t="shared" si="9"/>
        <v>2.3573947766308083</v>
      </c>
      <c r="G45" s="98">
        <f t="shared" si="9"/>
        <v>2.5048661072127518</v>
      </c>
      <c r="H45" s="98">
        <f t="shared" si="9"/>
        <v>1.1656503522734942</v>
      </c>
      <c r="I45" s="98">
        <f t="shared" si="9"/>
        <v>0.16255244897580215</v>
      </c>
      <c r="J45" s="98">
        <f t="shared" si="9"/>
        <v>0.39202362743238661</v>
      </c>
      <c r="K45" s="98">
        <f t="shared" si="9"/>
        <v>0.51099943293047578</v>
      </c>
      <c r="L45" s="98">
        <f t="shared" si="9"/>
        <v>0.51995969785313567</v>
      </c>
      <c r="M45" s="98">
        <f t="shared" si="9"/>
        <v>0.54832185087293128</v>
      </c>
      <c r="N45" s="98">
        <f t="shared" si="9"/>
        <v>1.0181730875033173</v>
      </c>
      <c r="O45" s="98">
        <f t="shared" si="9"/>
        <v>0.66758555838216882</v>
      </c>
      <c r="P45" s="98">
        <f t="shared" si="9"/>
        <v>0.58283359074800833</v>
      </c>
      <c r="Q45" s="98">
        <f t="shared" si="9"/>
        <v>0.55040684008460805</v>
      </c>
      <c r="R45" s="29">
        <f t="shared" si="10"/>
        <v>0.44822820357359616</v>
      </c>
      <c r="S45" s="29">
        <f t="shared" si="10"/>
        <v>0.70149201497224423</v>
      </c>
      <c r="T45" s="29">
        <f t="shared" si="11"/>
        <v>0.8573625565347468</v>
      </c>
      <c r="U45" s="29">
        <f t="shared" si="11"/>
        <v>1.1077745807096984</v>
      </c>
      <c r="V45" s="29">
        <f t="shared" si="12"/>
        <v>1.5588256375563474</v>
      </c>
      <c r="W45" s="29">
        <f t="shared" si="12"/>
        <v>2.3921445061057556</v>
      </c>
      <c r="X45" s="29">
        <f t="shared" si="12"/>
        <v>2.1750421681602248</v>
      </c>
      <c r="Y45" s="29">
        <f t="shared" si="13"/>
        <v>2.1619333970481884</v>
      </c>
      <c r="Z45" s="29">
        <f t="shared" si="13"/>
        <v>2.0395929621038373</v>
      </c>
      <c r="AA45" s="114">
        <f t="shared" ref="AA45:AB45" si="38">AA16/AA$23*100</f>
        <v>2.1296851177013543</v>
      </c>
      <c r="AB45" s="114">
        <f t="shared" si="38"/>
        <v>1.8173423677806912</v>
      </c>
      <c r="AC45" s="114">
        <f t="shared" ref="AC45:AD45" si="39">AC16/AC$23*100</f>
        <v>3.7357059073571444</v>
      </c>
      <c r="AD45" s="114">
        <f t="shared" si="39"/>
        <v>2.1748775792159045</v>
      </c>
    </row>
    <row r="46" spans="1:30" ht="18" customHeight="1" x14ac:dyDescent="0.15">
      <c r="A46" s="16" t="s">
        <v>71</v>
      </c>
      <c r="B46" s="96"/>
      <c r="C46" s="96"/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0</v>
      </c>
      <c r="H46" s="98">
        <f t="shared" si="9"/>
        <v>0</v>
      </c>
      <c r="I46" s="98">
        <f t="shared" si="9"/>
        <v>0</v>
      </c>
      <c r="J46" s="98">
        <f t="shared" si="9"/>
        <v>0</v>
      </c>
      <c r="K46" s="98">
        <f t="shared" si="9"/>
        <v>0</v>
      </c>
      <c r="L46" s="98">
        <f t="shared" si="9"/>
        <v>0</v>
      </c>
      <c r="M46" s="98">
        <f t="shared" si="9"/>
        <v>0</v>
      </c>
      <c r="N46" s="98">
        <f t="shared" si="9"/>
        <v>0</v>
      </c>
      <c r="O46" s="98">
        <f t="shared" si="9"/>
        <v>5.4544423159998429E-6</v>
      </c>
      <c r="P46" s="98">
        <f t="shared" si="9"/>
        <v>0</v>
      </c>
      <c r="Q46" s="98">
        <f t="shared" si="9"/>
        <v>5.9221101568157008E-6</v>
      </c>
      <c r="R46" s="29">
        <f t="shared" si="10"/>
        <v>5.2804170769110703E-6</v>
      </c>
      <c r="S46" s="29">
        <f t="shared" si="10"/>
        <v>5.3430320050288612E-6</v>
      </c>
      <c r="T46" s="29">
        <f t="shared" si="11"/>
        <v>5.3038203311769063E-6</v>
      </c>
      <c r="U46" s="29">
        <f t="shared" si="11"/>
        <v>5.2826637134463442E-6</v>
      </c>
      <c r="V46" s="29">
        <f t="shared" si="12"/>
        <v>4.9093777952769823E-6</v>
      </c>
      <c r="W46" s="29">
        <f t="shared" si="12"/>
        <v>4.7988776001158648E-6</v>
      </c>
      <c r="X46" s="29">
        <f t="shared" si="12"/>
        <v>4.7817837755797939E-6</v>
      </c>
      <c r="Y46" s="29">
        <f t="shared" si="13"/>
        <v>4.6507193500154637E-6</v>
      </c>
      <c r="Z46" s="29">
        <f t="shared" si="13"/>
        <v>4.2918920965107478E-6</v>
      </c>
      <c r="AA46" s="114">
        <f t="shared" ref="AA46:AB46" si="40">AA17/AA$23*100</f>
        <v>4.4865701476812895E-6</v>
      </c>
      <c r="AB46" s="114">
        <f t="shared" si="40"/>
        <v>3.6177536484864662E-6</v>
      </c>
      <c r="AC46" s="114">
        <f t="shared" ref="AC46:AD46" si="41">AC17/AC$23*100</f>
        <v>3.9446125901304528E-6</v>
      </c>
      <c r="AD46" s="114">
        <f t="shared" si="41"/>
        <v>4.1960132335543765E-6</v>
      </c>
    </row>
    <row r="47" spans="1:30" ht="18" customHeight="1" x14ac:dyDescent="0.15">
      <c r="A47" s="16" t="s">
        <v>64</v>
      </c>
      <c r="B47" s="96"/>
      <c r="C47" s="96"/>
      <c r="D47" s="98">
        <f t="shared" si="9"/>
        <v>32.685578425024389</v>
      </c>
      <c r="E47" s="98">
        <f t="shared" si="9"/>
        <v>37.051033714292664</v>
      </c>
      <c r="F47" s="98">
        <f t="shared" si="9"/>
        <v>46.837029032885205</v>
      </c>
      <c r="G47" s="98">
        <f t="shared" si="9"/>
        <v>40.883349084237146</v>
      </c>
      <c r="H47" s="98">
        <f t="shared" si="9"/>
        <v>42.18441741073881</v>
      </c>
      <c r="I47" s="98">
        <f t="shared" si="9"/>
        <v>32.807590525901603</v>
      </c>
      <c r="J47" s="98">
        <f t="shared" si="9"/>
        <v>33.644388587436197</v>
      </c>
      <c r="K47" s="98">
        <f t="shared" si="9"/>
        <v>28.51592315855304</v>
      </c>
      <c r="L47" s="98">
        <f t="shared" si="9"/>
        <v>29.386527397709454</v>
      </c>
      <c r="M47" s="98">
        <f t="shared" si="9"/>
        <v>25.417335597365536</v>
      </c>
      <c r="N47" s="98">
        <f t="shared" si="9"/>
        <v>25.192039529893783</v>
      </c>
      <c r="O47" s="98">
        <f t="shared" si="9"/>
        <v>19.758624564190058</v>
      </c>
      <c r="P47" s="98">
        <f t="shared" si="9"/>
        <v>12.818123201948058</v>
      </c>
      <c r="Q47" s="98">
        <f t="shared" si="9"/>
        <v>14.468751482378197</v>
      </c>
      <c r="R47" s="29">
        <f t="shared" si="10"/>
        <v>18.062485076221236</v>
      </c>
      <c r="S47" s="29">
        <f t="shared" si="10"/>
        <v>11.393187580763268</v>
      </c>
      <c r="T47" s="29">
        <f t="shared" si="11"/>
        <v>13.66282150300297</v>
      </c>
      <c r="U47" s="29">
        <f t="shared" si="11"/>
        <v>14.953990112121367</v>
      </c>
      <c r="V47" s="29">
        <f t="shared" si="12"/>
        <v>17.033120626358055</v>
      </c>
      <c r="W47" s="29">
        <f t="shared" si="12"/>
        <v>17.573758508769902</v>
      </c>
      <c r="X47" s="29">
        <f t="shared" si="12"/>
        <v>13.264759047350083</v>
      </c>
      <c r="Y47" s="29">
        <f t="shared" si="13"/>
        <v>14.802374657300119</v>
      </c>
      <c r="Z47" s="29">
        <f t="shared" si="13"/>
        <v>20.670619298999256</v>
      </c>
      <c r="AA47" s="114">
        <f t="shared" ref="AA47:AB47" si="42">AA18/AA$23*100</f>
        <v>17.795603618885426</v>
      </c>
      <c r="AB47" s="114">
        <f t="shared" si="42"/>
        <v>30.074371608853394</v>
      </c>
      <c r="AC47" s="114">
        <f t="shared" ref="AC47:AD47" si="43">AC18/AC$23*100</f>
        <v>17.214857367542276</v>
      </c>
      <c r="AD47" s="114">
        <f t="shared" si="43"/>
        <v>17.232493456527163</v>
      </c>
    </row>
    <row r="48" spans="1:30" ht="18" customHeight="1" x14ac:dyDescent="0.15">
      <c r="A48" s="16" t="s">
        <v>65</v>
      </c>
      <c r="B48" s="96"/>
      <c r="C48" s="96"/>
      <c r="D48" s="98">
        <f t="shared" si="9"/>
        <v>9.1126910694917793</v>
      </c>
      <c r="E48" s="98">
        <f t="shared" si="9"/>
        <v>13.419927386330105</v>
      </c>
      <c r="F48" s="98">
        <f t="shared" si="9"/>
        <v>19.865437931748342</v>
      </c>
      <c r="G48" s="98">
        <f t="shared" si="9"/>
        <v>12.62056893729776</v>
      </c>
      <c r="H48" s="98">
        <f t="shared" si="9"/>
        <v>17.045075547715051</v>
      </c>
      <c r="I48" s="98">
        <f t="shared" si="9"/>
        <v>4.6419312385450722</v>
      </c>
      <c r="J48" s="98">
        <f t="shared" si="9"/>
        <v>7.0096782324335738</v>
      </c>
      <c r="K48" s="98">
        <f t="shared" si="9"/>
        <v>5.2539512492845839</v>
      </c>
      <c r="L48" s="98">
        <f t="shared" si="9"/>
        <v>4.0414277452856622</v>
      </c>
      <c r="M48" s="98">
        <f t="shared" si="9"/>
        <v>3.8621828044590294</v>
      </c>
      <c r="N48" s="98">
        <f t="shared" si="9"/>
        <v>2.9552707738661592</v>
      </c>
      <c r="O48" s="98">
        <f t="shared" si="9"/>
        <v>0.97037256022795215</v>
      </c>
      <c r="P48" s="98">
        <f t="shared" si="9"/>
        <v>0.99091569946575564</v>
      </c>
      <c r="Q48" s="98">
        <f t="shared" si="9"/>
        <v>1.738044577262899</v>
      </c>
      <c r="R48" s="29">
        <f t="shared" si="10"/>
        <v>2.2650613072263881</v>
      </c>
      <c r="S48" s="29">
        <f t="shared" si="10"/>
        <v>1.7700930729460118</v>
      </c>
      <c r="T48" s="29">
        <f t="shared" si="11"/>
        <v>3.620334719858044</v>
      </c>
      <c r="U48" s="29">
        <f t="shared" si="11"/>
        <v>5.5650485022486187</v>
      </c>
      <c r="V48" s="29">
        <f t="shared" si="12"/>
        <v>4.8787972809902023</v>
      </c>
      <c r="W48" s="29">
        <f t="shared" si="12"/>
        <v>7.127197034140079</v>
      </c>
      <c r="X48" s="29">
        <f t="shared" si="12"/>
        <v>4.2207179580559142</v>
      </c>
      <c r="Y48" s="29">
        <f t="shared" si="13"/>
        <v>6.9928774233154511</v>
      </c>
      <c r="Z48" s="29">
        <f t="shared" si="13"/>
        <v>11.397922046106338</v>
      </c>
      <c r="AA48" s="114">
        <f t="shared" ref="AA48:AB48" si="44">AA19/AA$23*100</f>
        <v>5.5467960258500026</v>
      </c>
      <c r="AB48" s="114">
        <f t="shared" si="44"/>
        <v>5.5886551876308133</v>
      </c>
      <c r="AC48" s="114">
        <f t="shared" ref="AC48:AD48" si="45">AC19/AC$23*100</f>
        <v>6.5260499059762136</v>
      </c>
      <c r="AD48" s="114">
        <f t="shared" si="45"/>
        <v>7.9799192233884426</v>
      </c>
    </row>
    <row r="49" spans="1:30" ht="18" customHeight="1" x14ac:dyDescent="0.15">
      <c r="A49" s="16" t="s">
        <v>66</v>
      </c>
      <c r="B49" s="96"/>
      <c r="C49" s="96"/>
      <c r="D49" s="98">
        <f t="shared" ref="D49:Q51" si="46">D20/D$23*100</f>
        <v>23.538270690209135</v>
      </c>
      <c r="E49" s="98">
        <f t="shared" si="46"/>
        <v>23.631106327962556</v>
      </c>
      <c r="F49" s="98">
        <f t="shared" si="46"/>
        <v>26.748823213482986</v>
      </c>
      <c r="G49" s="98">
        <f t="shared" si="46"/>
        <v>27.402394288952163</v>
      </c>
      <c r="H49" s="98">
        <f t="shared" si="46"/>
        <v>24.403934649303849</v>
      </c>
      <c r="I49" s="98">
        <f t="shared" si="46"/>
        <v>27.530165386487248</v>
      </c>
      <c r="J49" s="98">
        <f t="shared" si="46"/>
        <v>25.410373516717282</v>
      </c>
      <c r="K49" s="98">
        <f t="shared" si="46"/>
        <v>21.693188333926159</v>
      </c>
      <c r="L49" s="98">
        <f t="shared" si="46"/>
        <v>23.238604210262739</v>
      </c>
      <c r="M49" s="98">
        <f t="shared" si="46"/>
        <v>21.201898849696395</v>
      </c>
      <c r="N49" s="98">
        <f t="shared" si="46"/>
        <v>22.156589205615642</v>
      </c>
      <c r="O49" s="98">
        <f t="shared" si="46"/>
        <v>18.788252003962107</v>
      </c>
      <c r="P49" s="98">
        <f t="shared" si="46"/>
        <v>11.813398508912014</v>
      </c>
      <c r="Q49" s="98">
        <f t="shared" si="46"/>
        <v>12.687280071335369</v>
      </c>
      <c r="R49" s="29">
        <f t="shared" si="10"/>
        <v>15.488287031644166</v>
      </c>
      <c r="S49" s="29">
        <f t="shared" si="10"/>
        <v>8.9445508153066111</v>
      </c>
      <c r="T49" s="29">
        <f t="shared" si="11"/>
        <v>9.1182854827966864</v>
      </c>
      <c r="U49" s="29">
        <f t="shared" si="11"/>
        <v>8.6025907028076922</v>
      </c>
      <c r="V49" s="29">
        <f t="shared" si="12"/>
        <v>11.469376774126401</v>
      </c>
      <c r="W49" s="29">
        <f t="shared" si="12"/>
        <v>10.244471141133744</v>
      </c>
      <c r="X49" s="29">
        <f t="shared" si="12"/>
        <v>8.8258482956144633</v>
      </c>
      <c r="Y49" s="29">
        <f t="shared" si="13"/>
        <v>7.7042561058131662</v>
      </c>
      <c r="Z49" s="29">
        <f t="shared" si="13"/>
        <v>9.2551820412470587</v>
      </c>
      <c r="AA49" s="114">
        <f t="shared" ref="AA49:AB49" si="47">AA20/AA$23*100</f>
        <v>12.152009842099201</v>
      </c>
      <c r="AB49" s="114">
        <f t="shared" si="47"/>
        <v>24.476089578763961</v>
      </c>
      <c r="AC49" s="114">
        <f t="shared" ref="AC49:AD49" si="48">AC20/AC$23*100</f>
        <v>10.688807461566062</v>
      </c>
      <c r="AD49" s="114">
        <f t="shared" si="48"/>
        <v>9.2525742331387182</v>
      </c>
    </row>
    <row r="50" spans="1:30" ht="18" customHeight="1" x14ac:dyDescent="0.15">
      <c r="A50" s="16" t="s">
        <v>67</v>
      </c>
      <c r="B50" s="96"/>
      <c r="C50" s="96"/>
      <c r="D50" s="98">
        <f t="shared" si="46"/>
        <v>7.6729570235311378E-2</v>
      </c>
      <c r="E50" s="98">
        <f t="shared" si="46"/>
        <v>0</v>
      </c>
      <c r="F50" s="98">
        <f t="shared" si="46"/>
        <v>0.37313112443559188</v>
      </c>
      <c r="G50" s="98">
        <f t="shared" si="46"/>
        <v>0</v>
      </c>
      <c r="H50" s="98">
        <f t="shared" si="46"/>
        <v>0.57249837949484184</v>
      </c>
      <c r="I50" s="98">
        <f t="shared" si="46"/>
        <v>0.64912356112038805</v>
      </c>
      <c r="J50" s="98">
        <f t="shared" si="46"/>
        <v>0</v>
      </c>
      <c r="K50" s="98">
        <f t="shared" si="46"/>
        <v>0.42577057821827746</v>
      </c>
      <c r="L50" s="98">
        <f t="shared" si="46"/>
        <v>1.0749417228571598</v>
      </c>
      <c r="M50" s="98">
        <f t="shared" si="46"/>
        <v>0</v>
      </c>
      <c r="N50" s="98">
        <f t="shared" si="46"/>
        <v>0</v>
      </c>
      <c r="O50" s="98">
        <f t="shared" si="46"/>
        <v>5.4544423159998429E-6</v>
      </c>
      <c r="P50" s="98">
        <f t="shared" si="46"/>
        <v>0</v>
      </c>
      <c r="Q50" s="98">
        <f t="shared" si="46"/>
        <v>5.9221101568157008E-6</v>
      </c>
      <c r="R50" s="29">
        <f t="shared" si="10"/>
        <v>0</v>
      </c>
      <c r="S50" s="29">
        <f t="shared" si="10"/>
        <v>0</v>
      </c>
      <c r="T50" s="29">
        <f t="shared" si="11"/>
        <v>0</v>
      </c>
      <c r="U50" s="29">
        <f t="shared" si="11"/>
        <v>0</v>
      </c>
      <c r="V50" s="29">
        <f t="shared" si="12"/>
        <v>0</v>
      </c>
      <c r="W50" s="29">
        <f t="shared" si="12"/>
        <v>0</v>
      </c>
      <c r="X50" s="29">
        <f t="shared" si="12"/>
        <v>0.96513132834414772</v>
      </c>
      <c r="Y50" s="29">
        <f t="shared" si="13"/>
        <v>0.60364476875460704</v>
      </c>
      <c r="Z50" s="29">
        <f t="shared" si="13"/>
        <v>0</v>
      </c>
      <c r="AA50" s="114">
        <f t="shared" ref="AA50:AB50" si="49">AA21/AA$23*100</f>
        <v>0</v>
      </c>
      <c r="AB50" s="114">
        <f t="shared" si="49"/>
        <v>0.3106963010856662</v>
      </c>
      <c r="AC50" s="114">
        <f t="shared" ref="AC50:AD50" si="50">AC21/AC$23*100</f>
        <v>0</v>
      </c>
      <c r="AD50" s="114">
        <f t="shared" si="50"/>
        <v>0</v>
      </c>
    </row>
    <row r="51" spans="1:30" ht="18" customHeight="1" x14ac:dyDescent="0.15">
      <c r="A51" s="16" t="s">
        <v>68</v>
      </c>
      <c r="B51" s="96"/>
      <c r="C51" s="96"/>
      <c r="D51" s="98">
        <f t="shared" si="46"/>
        <v>0</v>
      </c>
      <c r="E51" s="98">
        <f t="shared" si="46"/>
        <v>0</v>
      </c>
      <c r="F51" s="98">
        <f t="shared" si="46"/>
        <v>0</v>
      </c>
      <c r="G51" s="98">
        <f t="shared" si="46"/>
        <v>0</v>
      </c>
      <c r="H51" s="98">
        <f t="shared" si="46"/>
        <v>0</v>
      </c>
      <c r="I51" s="98">
        <f t="shared" si="46"/>
        <v>0</v>
      </c>
      <c r="J51" s="98">
        <f t="shared" si="46"/>
        <v>0</v>
      </c>
      <c r="K51" s="98">
        <f t="shared" si="46"/>
        <v>0</v>
      </c>
      <c r="L51" s="98">
        <f t="shared" si="46"/>
        <v>0</v>
      </c>
      <c r="M51" s="98">
        <f t="shared" si="46"/>
        <v>0</v>
      </c>
      <c r="N51" s="98">
        <f t="shared" si="46"/>
        <v>0</v>
      </c>
      <c r="O51" s="98">
        <f t="shared" si="46"/>
        <v>5.4544423159998429E-6</v>
      </c>
      <c r="P51" s="98">
        <f t="shared" si="46"/>
        <v>0</v>
      </c>
      <c r="Q51" s="98">
        <f t="shared" si="46"/>
        <v>5.9221101568157008E-6</v>
      </c>
      <c r="R51" s="29">
        <f t="shared" si="10"/>
        <v>5.2804170769110703E-6</v>
      </c>
      <c r="S51" s="29">
        <f t="shared" si="10"/>
        <v>5.3430320050288612E-6</v>
      </c>
      <c r="T51" s="29">
        <f t="shared" si="11"/>
        <v>5.3038203311769063E-6</v>
      </c>
      <c r="U51" s="29">
        <f t="shared" si="11"/>
        <v>5.2826637134463442E-6</v>
      </c>
      <c r="V51" s="29">
        <f t="shared" si="12"/>
        <v>4.9093777952769823E-6</v>
      </c>
      <c r="W51" s="29">
        <f t="shared" si="12"/>
        <v>4.7988776001158648E-6</v>
      </c>
      <c r="X51" s="29">
        <f t="shared" si="12"/>
        <v>4.7817837755797939E-6</v>
      </c>
      <c r="Y51" s="29">
        <f t="shared" si="13"/>
        <v>4.6507193500154637E-6</v>
      </c>
      <c r="Z51" s="29">
        <f t="shared" si="13"/>
        <v>4.2918920965107478E-6</v>
      </c>
      <c r="AA51" s="114">
        <f t="shared" ref="AA51:AB51" si="51">AA22/AA$23*100</f>
        <v>4.4865701476812895E-6</v>
      </c>
      <c r="AB51" s="114">
        <f t="shared" si="51"/>
        <v>3.6177536484864662E-6</v>
      </c>
      <c r="AC51" s="114">
        <f t="shared" ref="AC51:AD51" si="52">AC22/AC$23*100</f>
        <v>3.9446125901304528E-6</v>
      </c>
      <c r="AD51" s="114">
        <f t="shared" si="52"/>
        <v>4.1960132335543765E-6</v>
      </c>
    </row>
    <row r="52" spans="1:30" ht="18" customHeight="1" x14ac:dyDescent="0.15">
      <c r="A52" s="16" t="s">
        <v>50</v>
      </c>
      <c r="B52" s="96"/>
      <c r="C52" s="96"/>
      <c r="D52" s="99">
        <f t="shared" ref="D52:Q52" si="53">SUM(D33:D51)-D34-D37-D38-D42-D48-D49</f>
        <v>99.999999999999986</v>
      </c>
      <c r="E52" s="99">
        <f t="shared" si="53"/>
        <v>100.00000000000003</v>
      </c>
      <c r="F52" s="99">
        <f t="shared" si="53"/>
        <v>100.00000000000003</v>
      </c>
      <c r="G52" s="99">
        <f t="shared" si="53"/>
        <v>99.999999999999986</v>
      </c>
      <c r="H52" s="99">
        <f t="shared" si="53"/>
        <v>100.00000000000004</v>
      </c>
      <c r="I52" s="99">
        <f t="shared" si="53"/>
        <v>100.00000000000003</v>
      </c>
      <c r="J52" s="99">
        <f t="shared" si="53"/>
        <v>99.999999999999986</v>
      </c>
      <c r="K52" s="99">
        <f t="shared" si="53"/>
        <v>100</v>
      </c>
      <c r="L52" s="99">
        <f t="shared" si="53"/>
        <v>99.999999999999986</v>
      </c>
      <c r="M52" s="99">
        <f t="shared" si="53"/>
        <v>100.00000000000001</v>
      </c>
      <c r="N52" s="99">
        <f t="shared" si="53"/>
        <v>99.999999999999957</v>
      </c>
      <c r="O52" s="99">
        <f t="shared" si="53"/>
        <v>99.999999999999972</v>
      </c>
      <c r="P52" s="99">
        <f t="shared" si="53"/>
        <v>99.999999999999986</v>
      </c>
      <c r="Q52" s="99">
        <f t="shared" si="53"/>
        <v>100.00000000000003</v>
      </c>
      <c r="R52" s="30">
        <f t="shared" ref="R52:X52" si="54">SUM(R33:R51)-R34-R37-R38-R42-R48-R49</f>
        <v>100</v>
      </c>
      <c r="S52" s="30">
        <f t="shared" si="54"/>
        <v>99.999999999999986</v>
      </c>
      <c r="T52" s="30">
        <f t="shared" si="54"/>
        <v>100</v>
      </c>
      <c r="U52" s="30">
        <f t="shared" si="54"/>
        <v>100.00000000000004</v>
      </c>
      <c r="V52" s="30">
        <f t="shared" si="54"/>
        <v>100.00000000000001</v>
      </c>
      <c r="W52" s="30">
        <f t="shared" si="54"/>
        <v>100</v>
      </c>
      <c r="X52" s="30">
        <f t="shared" si="54"/>
        <v>100.00000000000001</v>
      </c>
      <c r="Y52" s="30">
        <f>SUM(Y33:Y51)-Y34-Y37-Y38-Y42-Y48-Y49</f>
        <v>99.999999999999972</v>
      </c>
      <c r="Z52" s="30">
        <f>SUM(Z33:Z51)-Z34-Z37-Z38-Z42-Z48-Z49</f>
        <v>100</v>
      </c>
      <c r="AA52" s="20">
        <f t="shared" ref="AA52:AB52" si="55">SUM(AA33:AA51)-AA34-AA37-AA38-AA42-AA48-AA49</f>
        <v>100.00000000000001</v>
      </c>
      <c r="AB52" s="20">
        <f t="shared" si="55"/>
        <v>100.00000000000001</v>
      </c>
      <c r="AC52" s="20">
        <f t="shared" ref="AC52:AD52" si="56">SUM(AC33:AC51)-AC34-AC37-AC38-AC42-AC48-AC49</f>
        <v>100.00000000000001</v>
      </c>
      <c r="AD52" s="20">
        <f t="shared" si="56"/>
        <v>99.999999999999972</v>
      </c>
    </row>
    <row r="53" spans="1:30" ht="18" customHeight="1" x14ac:dyDescent="0.15">
      <c r="A53" s="16" t="s">
        <v>69</v>
      </c>
      <c r="B53" s="96"/>
      <c r="C53" s="96"/>
      <c r="D53" s="99">
        <f t="shared" ref="D53:Q53" si="57">SUM(D33:D36)-D34</f>
        <v>26.857929086856124</v>
      </c>
      <c r="E53" s="99">
        <f t="shared" si="57"/>
        <v>24.921120515485075</v>
      </c>
      <c r="F53" s="99">
        <f t="shared" si="57"/>
        <v>21.180951223793951</v>
      </c>
      <c r="G53" s="99">
        <f t="shared" si="57"/>
        <v>23.095210487398894</v>
      </c>
      <c r="H53" s="99">
        <f t="shared" si="57"/>
        <v>24.561477767297035</v>
      </c>
      <c r="I53" s="99">
        <f t="shared" si="57"/>
        <v>27.65823763992838</v>
      </c>
      <c r="J53" s="99">
        <f t="shared" si="57"/>
        <v>29.681869570464801</v>
      </c>
      <c r="K53" s="99">
        <f t="shared" si="57"/>
        <v>32.469756730647873</v>
      </c>
      <c r="L53" s="99">
        <f t="shared" si="57"/>
        <v>31.520743085737458</v>
      </c>
      <c r="M53" s="99">
        <f t="shared" si="57"/>
        <v>33.996779554320547</v>
      </c>
      <c r="N53" s="99">
        <f t="shared" si="57"/>
        <v>34.673999535589694</v>
      </c>
      <c r="O53" s="99">
        <f t="shared" si="57"/>
        <v>36.970493648847366</v>
      </c>
      <c r="P53" s="99">
        <f t="shared" si="57"/>
        <v>39.535176923692831</v>
      </c>
      <c r="Q53" s="99">
        <f t="shared" si="57"/>
        <v>41.949403504337624</v>
      </c>
      <c r="R53" s="30">
        <f t="shared" ref="R53:X53" si="58">SUM(R33:R36)-R34</f>
        <v>37.784314816776387</v>
      </c>
      <c r="S53" s="30">
        <f t="shared" si="58"/>
        <v>38.80395694264228</v>
      </c>
      <c r="T53" s="30">
        <f t="shared" si="58"/>
        <v>39.727486529091934</v>
      </c>
      <c r="U53" s="30">
        <f t="shared" si="58"/>
        <v>39.67021598276245</v>
      </c>
      <c r="V53" s="30">
        <f t="shared" si="58"/>
        <v>37.33571994552554</v>
      </c>
      <c r="W53" s="30">
        <f t="shared" si="58"/>
        <v>39.605803877742645</v>
      </c>
      <c r="X53" s="30">
        <f t="shared" si="58"/>
        <v>41.403261310424888</v>
      </c>
      <c r="Y53" s="30">
        <f>SUM(Y33:Y36)-Y34</f>
        <v>40.752611960254953</v>
      </c>
      <c r="Z53" s="30">
        <f>SUM(Z33:Z36)-Z34</f>
        <v>38.334506378974844</v>
      </c>
      <c r="AA53" s="20">
        <f t="shared" ref="AA53:AB53" si="59">SUM(AA33:AA36)-AA34</f>
        <v>41.181348017817612</v>
      </c>
      <c r="AB53" s="20">
        <f t="shared" si="59"/>
        <v>35.716786615700727</v>
      </c>
      <c r="AC53" s="20">
        <f t="shared" ref="AC53:AD53" si="60">SUM(AC33:AC36)-AC34</f>
        <v>42.05891105340406</v>
      </c>
      <c r="AD53" s="20">
        <f t="shared" si="60"/>
        <v>42.605466582824725</v>
      </c>
    </row>
    <row r="54" spans="1:30" ht="18" customHeight="1" x14ac:dyDescent="0.15">
      <c r="A54" s="16" t="s">
        <v>70</v>
      </c>
      <c r="B54" s="96"/>
      <c r="C54" s="96"/>
      <c r="D54" s="99">
        <f t="shared" ref="D54:Q54" si="61">+D47+D50+D51</f>
        <v>32.762307995259697</v>
      </c>
      <c r="E54" s="99">
        <f t="shared" si="61"/>
        <v>37.051033714292664</v>
      </c>
      <c r="F54" s="99">
        <f t="shared" si="61"/>
        <v>47.2101601573208</v>
      </c>
      <c r="G54" s="99">
        <f t="shared" si="61"/>
        <v>40.883349084237146</v>
      </c>
      <c r="H54" s="99">
        <f t="shared" si="61"/>
        <v>42.756915790233649</v>
      </c>
      <c r="I54" s="99">
        <f t="shared" si="61"/>
        <v>33.456714087021993</v>
      </c>
      <c r="J54" s="99">
        <f t="shared" si="61"/>
        <v>33.644388587436197</v>
      </c>
      <c r="K54" s="99">
        <f t="shared" si="61"/>
        <v>28.941693736771317</v>
      </c>
      <c r="L54" s="99">
        <f t="shared" si="61"/>
        <v>30.461469120566612</v>
      </c>
      <c r="M54" s="99">
        <f t="shared" si="61"/>
        <v>25.417335597365536</v>
      </c>
      <c r="N54" s="99">
        <f t="shared" si="61"/>
        <v>25.192039529893783</v>
      </c>
      <c r="O54" s="99">
        <f t="shared" si="61"/>
        <v>19.75863547307469</v>
      </c>
      <c r="P54" s="99">
        <f t="shared" si="61"/>
        <v>12.818123201948058</v>
      </c>
      <c r="Q54" s="99">
        <f t="shared" si="61"/>
        <v>14.468763326598511</v>
      </c>
      <c r="R54" s="30">
        <f t="shared" ref="R54:X54" si="62">+R47+R50+R51</f>
        <v>18.062490356638314</v>
      </c>
      <c r="S54" s="30">
        <f t="shared" si="62"/>
        <v>11.393192923795272</v>
      </c>
      <c r="T54" s="30">
        <f t="shared" si="62"/>
        <v>13.662826806823301</v>
      </c>
      <c r="U54" s="30">
        <f t="shared" si="62"/>
        <v>14.95399539478508</v>
      </c>
      <c r="V54" s="30">
        <f t="shared" si="62"/>
        <v>17.033125535735852</v>
      </c>
      <c r="W54" s="30">
        <f t="shared" si="62"/>
        <v>17.573763307647503</v>
      </c>
      <c r="X54" s="30">
        <f t="shared" si="62"/>
        <v>14.229895157478007</v>
      </c>
      <c r="Y54" s="30">
        <f>+Y47+Y50+Y51</f>
        <v>15.406024076774075</v>
      </c>
      <c r="Z54" s="30">
        <f>+Z47+Z50+Z51</f>
        <v>20.670623590891353</v>
      </c>
      <c r="AA54" s="20">
        <f t="shared" ref="AA54:AB54" si="63">+AA47+AA50+AA51</f>
        <v>17.795608105455575</v>
      </c>
      <c r="AB54" s="20">
        <f t="shared" si="63"/>
        <v>30.385071527692709</v>
      </c>
      <c r="AC54" s="20">
        <f t="shared" ref="AC54:AD54" si="64">+AC47+AC50+AC51</f>
        <v>17.214861312154866</v>
      </c>
      <c r="AD54" s="20">
        <f t="shared" si="64"/>
        <v>17.232497652540395</v>
      </c>
    </row>
    <row r="55" spans="1:30" ht="18" customHeight="1" x14ac:dyDescent="0.15"/>
    <row r="56" spans="1:30" ht="18" customHeight="1" x14ac:dyDescent="0.15"/>
    <row r="57" spans="1:30" ht="18" customHeight="1" x14ac:dyDescent="0.15"/>
    <row r="58" spans="1:30" ht="18" customHeight="1" x14ac:dyDescent="0.15"/>
    <row r="59" spans="1:30" ht="18" customHeight="1" x14ac:dyDescent="0.15"/>
    <row r="60" spans="1:30" ht="18" customHeight="1" x14ac:dyDescent="0.15"/>
    <row r="61" spans="1:30" ht="18" customHeight="1" x14ac:dyDescent="0.15"/>
    <row r="62" spans="1:30" ht="18" customHeight="1" x14ac:dyDescent="0.15"/>
    <row r="63" spans="1:30" ht="18" customHeight="1" x14ac:dyDescent="0.15"/>
    <row r="64" spans="1:30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3"/>
  <pageMargins left="0.78740157480314965" right="0.78740157480314965" top="0.78740157480314965" bottom="0.78740157480314965" header="0.51181102362204722" footer="0.51181102362204722"/>
  <pageSetup paperSize="9" firstPageNumber="6" orientation="landscape" useFirstPageNumber="1" r:id="rId1"/>
  <headerFooter alignWithMargins="0">
    <oddFooter>&amp;C-&amp;P--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</sheetPr>
  <dimension ref="A1:Q274"/>
  <sheetViews>
    <sheetView workbookViewId="0">
      <selection sqref="A1:IV65536"/>
    </sheetView>
  </sheetViews>
  <sheetFormatPr defaultColWidth="9" defaultRowHeight="12" x14ac:dyDescent="0.15"/>
  <cols>
    <col min="1" max="1" width="25.21875" style="15" customWidth="1"/>
    <col min="2" max="2" width="8.6640625" style="18" customWidth="1"/>
    <col min="3" max="9" width="8.6640625" style="15" customWidth="1"/>
    <col min="10" max="11" width="8.6640625" style="94" customWidth="1"/>
    <col min="12" max="19" width="8.6640625" style="15" customWidth="1"/>
    <col min="20" max="16384" width="9" style="15"/>
  </cols>
  <sheetData>
    <row r="1" spans="1:17" ht="18" customHeight="1" x14ac:dyDescent="0.2">
      <c r="A1" s="27" t="s">
        <v>80</v>
      </c>
      <c r="L1" s="37" t="s">
        <v>198</v>
      </c>
      <c r="P1" s="37" t="str">
        <f>[1]財政指標!$Q$1</f>
        <v>南河内町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12"/>
      <c r="B3" s="17" t="s">
        <v>168</v>
      </c>
      <c r="C3" s="12" t="s">
        <v>169</v>
      </c>
      <c r="D3" s="12" t="s">
        <v>171</v>
      </c>
      <c r="E3" s="12" t="s">
        <v>173</v>
      </c>
      <c r="F3" s="12" t="s">
        <v>175</v>
      </c>
      <c r="G3" s="12" t="s">
        <v>177</v>
      </c>
      <c r="H3" s="12" t="s">
        <v>179</v>
      </c>
      <c r="I3" s="12" t="s">
        <v>181</v>
      </c>
      <c r="J3" s="14" t="s">
        <v>219</v>
      </c>
      <c r="K3" s="14" t="s">
        <v>220</v>
      </c>
      <c r="L3" s="12" t="s">
        <v>187</v>
      </c>
      <c r="M3" s="12" t="s">
        <v>189</v>
      </c>
      <c r="N3" s="12" t="s">
        <v>191</v>
      </c>
      <c r="O3" s="2" t="s">
        <v>193</v>
      </c>
      <c r="P3" s="2" t="s">
        <v>195</v>
      </c>
      <c r="Q3" s="2" t="s">
        <v>160</v>
      </c>
    </row>
    <row r="4" spans="1:17" ht="18" customHeight="1" x14ac:dyDescent="0.15">
      <c r="A4" s="16" t="s">
        <v>51</v>
      </c>
      <c r="B4" s="16">
        <v>761742</v>
      </c>
      <c r="C4" s="12">
        <v>795301</v>
      </c>
      <c r="D4" s="12">
        <v>854447</v>
      </c>
      <c r="E4" s="12">
        <v>953413</v>
      </c>
      <c r="F4" s="12">
        <v>971744</v>
      </c>
      <c r="G4" s="12">
        <v>1080412</v>
      </c>
      <c r="H4" s="12">
        <v>1154101</v>
      </c>
      <c r="I4" s="12">
        <v>1194580</v>
      </c>
      <c r="J4" s="14">
        <v>1261058</v>
      </c>
      <c r="K4" s="13">
        <v>1325714</v>
      </c>
      <c r="L4" s="16">
        <v>1364129</v>
      </c>
      <c r="M4" s="16">
        <v>1342596</v>
      </c>
      <c r="N4" s="16">
        <v>1395298</v>
      </c>
      <c r="O4" s="16">
        <v>1342161</v>
      </c>
      <c r="P4" s="16">
        <v>1328062</v>
      </c>
      <c r="Q4" s="16">
        <v>1346645</v>
      </c>
    </row>
    <row r="5" spans="1:17" ht="18" customHeight="1" x14ac:dyDescent="0.15">
      <c r="A5" s="16" t="s">
        <v>52</v>
      </c>
      <c r="B5" s="16">
        <v>496450</v>
      </c>
      <c r="C5" s="12">
        <v>516688</v>
      </c>
      <c r="D5" s="12">
        <v>563997</v>
      </c>
      <c r="E5" s="12">
        <v>624140</v>
      </c>
      <c r="F5" s="12">
        <v>618848</v>
      </c>
      <c r="G5" s="12">
        <v>712929</v>
      </c>
      <c r="H5" s="12">
        <v>766357</v>
      </c>
      <c r="I5" s="12">
        <v>790240</v>
      </c>
      <c r="J5" s="14">
        <v>850440</v>
      </c>
      <c r="K5" s="13">
        <v>898013</v>
      </c>
      <c r="L5" s="16">
        <v>924349</v>
      </c>
      <c r="M5" s="16">
        <v>898153</v>
      </c>
      <c r="N5" s="16">
        <v>918868</v>
      </c>
      <c r="O5" s="16">
        <v>872383</v>
      </c>
      <c r="P5" s="16">
        <v>854804</v>
      </c>
      <c r="Q5" s="16">
        <v>872639</v>
      </c>
    </row>
    <row r="6" spans="1:17" ht="18" customHeight="1" x14ac:dyDescent="0.15">
      <c r="A6" s="16" t="s">
        <v>53</v>
      </c>
      <c r="B6" s="16">
        <v>42800</v>
      </c>
      <c r="C6" s="12">
        <v>48659</v>
      </c>
      <c r="D6" s="12">
        <v>53029</v>
      </c>
      <c r="E6" s="12">
        <v>74302</v>
      </c>
      <c r="F6" s="12">
        <v>128395</v>
      </c>
      <c r="G6" s="12">
        <v>178290</v>
      </c>
      <c r="H6" s="12">
        <v>213197</v>
      </c>
      <c r="I6" s="12">
        <v>232472</v>
      </c>
      <c r="J6" s="14">
        <v>246109</v>
      </c>
      <c r="K6" s="94">
        <v>285495</v>
      </c>
      <c r="L6" s="16">
        <v>305721</v>
      </c>
      <c r="M6" s="16">
        <v>200064</v>
      </c>
      <c r="N6" s="16">
        <v>241988</v>
      </c>
      <c r="O6" s="16">
        <v>261606</v>
      </c>
      <c r="P6" s="16">
        <v>307635</v>
      </c>
      <c r="Q6" s="16">
        <v>351266</v>
      </c>
    </row>
    <row r="7" spans="1:17" ht="18" customHeight="1" x14ac:dyDescent="0.15">
      <c r="A7" s="16" t="s">
        <v>54</v>
      </c>
      <c r="B7" s="16">
        <v>132741</v>
      </c>
      <c r="C7" s="12">
        <v>174059</v>
      </c>
      <c r="D7" s="12">
        <v>206787</v>
      </c>
      <c r="E7" s="12">
        <v>219195</v>
      </c>
      <c r="F7" s="12">
        <v>243855</v>
      </c>
      <c r="G7" s="12">
        <v>280958</v>
      </c>
      <c r="H7" s="12">
        <v>367469</v>
      </c>
      <c r="I7" s="12">
        <v>477001</v>
      </c>
      <c r="J7" s="14">
        <v>552458</v>
      </c>
      <c r="K7" s="13">
        <v>716392</v>
      </c>
      <c r="L7" s="16">
        <v>861626</v>
      </c>
      <c r="M7" s="16">
        <v>897229</v>
      </c>
      <c r="N7" s="16">
        <v>931937</v>
      </c>
      <c r="O7" s="16">
        <v>942984</v>
      </c>
      <c r="P7" s="16">
        <v>934218</v>
      </c>
      <c r="Q7" s="16">
        <v>924547</v>
      </c>
    </row>
    <row r="8" spans="1:17" ht="18" customHeight="1" x14ac:dyDescent="0.15">
      <c r="A8" s="16" t="s">
        <v>55</v>
      </c>
      <c r="B8" s="16">
        <v>132741</v>
      </c>
      <c r="C8" s="12">
        <v>174059</v>
      </c>
      <c r="D8" s="12">
        <v>206787</v>
      </c>
      <c r="E8" s="12">
        <v>219195</v>
      </c>
      <c r="F8" s="12">
        <v>243855</v>
      </c>
      <c r="G8" s="12">
        <v>280958</v>
      </c>
      <c r="H8" s="12">
        <v>367469</v>
      </c>
      <c r="I8" s="12">
        <v>477001</v>
      </c>
      <c r="J8" s="14">
        <v>552458</v>
      </c>
      <c r="K8" s="13">
        <v>716392</v>
      </c>
      <c r="L8" s="16">
        <v>861626</v>
      </c>
      <c r="M8" s="16">
        <v>897229</v>
      </c>
      <c r="N8" s="16">
        <v>931937</v>
      </c>
      <c r="O8" s="16">
        <v>942984</v>
      </c>
      <c r="P8" s="16">
        <v>934218</v>
      </c>
      <c r="Q8" s="16">
        <v>924547</v>
      </c>
    </row>
    <row r="9" spans="1:17" ht="18" customHeight="1" x14ac:dyDescent="0.15">
      <c r="A9" s="16" t="s">
        <v>56</v>
      </c>
      <c r="B9" s="16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4">
        <v>0</v>
      </c>
      <c r="K9" s="13">
        <v>0</v>
      </c>
      <c r="L9" s="16">
        <v>0</v>
      </c>
      <c r="M9" s="16">
        <v>0</v>
      </c>
      <c r="N9" s="16">
        <v>0</v>
      </c>
      <c r="O9" s="16">
        <v>1</v>
      </c>
      <c r="P9" s="16">
        <v>0</v>
      </c>
      <c r="Q9" s="16">
        <v>1</v>
      </c>
    </row>
    <row r="10" spans="1:17" ht="18" customHeight="1" x14ac:dyDescent="0.15">
      <c r="A10" s="16" t="s">
        <v>57</v>
      </c>
      <c r="B10" s="16">
        <v>359813</v>
      </c>
      <c r="C10" s="12">
        <v>396650</v>
      </c>
      <c r="D10" s="12">
        <v>454550</v>
      </c>
      <c r="E10" s="12">
        <v>533821</v>
      </c>
      <c r="F10" s="12">
        <v>580172</v>
      </c>
      <c r="G10" s="12">
        <v>701126</v>
      </c>
      <c r="H10" s="12">
        <v>792038</v>
      </c>
      <c r="I10" s="12">
        <v>918260</v>
      </c>
      <c r="J10" s="14">
        <v>920512</v>
      </c>
      <c r="K10" s="13">
        <v>798082</v>
      </c>
      <c r="L10" s="16">
        <v>836706</v>
      </c>
      <c r="M10" s="16">
        <v>868345</v>
      </c>
      <c r="N10" s="16">
        <v>887371</v>
      </c>
      <c r="O10" s="16">
        <v>917155</v>
      </c>
      <c r="P10" s="16">
        <v>904035</v>
      </c>
      <c r="Q10" s="16">
        <v>895314</v>
      </c>
    </row>
    <row r="11" spans="1:17" ht="18" customHeight="1" x14ac:dyDescent="0.15">
      <c r="A11" s="16" t="s">
        <v>58</v>
      </c>
      <c r="B11" s="16">
        <v>117826</v>
      </c>
      <c r="C11" s="12">
        <v>13658</v>
      </c>
      <c r="D11" s="12">
        <v>25252</v>
      </c>
      <c r="E11" s="12">
        <v>26794</v>
      </c>
      <c r="F11" s="12">
        <v>76437</v>
      </c>
      <c r="G11" s="12">
        <v>8532</v>
      </c>
      <c r="H11" s="12">
        <v>13717</v>
      </c>
      <c r="I11" s="12">
        <v>14661</v>
      </c>
      <c r="J11" s="14">
        <v>9736</v>
      </c>
      <c r="K11" s="14">
        <v>32142</v>
      </c>
      <c r="L11" s="16">
        <v>49929</v>
      </c>
      <c r="M11" s="16">
        <v>33451</v>
      </c>
      <c r="N11" s="16">
        <v>16770</v>
      </c>
      <c r="O11" s="16">
        <v>15530</v>
      </c>
      <c r="P11" s="16">
        <v>5676</v>
      </c>
      <c r="Q11" s="16">
        <v>7882</v>
      </c>
    </row>
    <row r="12" spans="1:17" ht="18" customHeight="1" x14ac:dyDescent="0.15">
      <c r="A12" s="16" t="s">
        <v>59</v>
      </c>
      <c r="B12" s="16">
        <v>477562</v>
      </c>
      <c r="C12" s="12">
        <v>692872</v>
      </c>
      <c r="D12" s="12">
        <v>656856</v>
      </c>
      <c r="E12" s="12">
        <v>591791</v>
      </c>
      <c r="F12" s="12">
        <v>660172</v>
      </c>
      <c r="G12" s="12">
        <v>877004</v>
      </c>
      <c r="H12" s="12">
        <v>777168</v>
      </c>
      <c r="I12" s="12">
        <v>877120</v>
      </c>
      <c r="J12" s="14">
        <v>1034485</v>
      </c>
      <c r="K12" s="14">
        <v>798535</v>
      </c>
      <c r="L12" s="16">
        <v>972560</v>
      </c>
      <c r="M12" s="16">
        <v>841074</v>
      </c>
      <c r="N12" s="16">
        <v>874865</v>
      </c>
      <c r="O12" s="16">
        <v>837914</v>
      </c>
      <c r="P12" s="16">
        <v>821458</v>
      </c>
      <c r="Q12" s="16">
        <v>819853</v>
      </c>
    </row>
    <row r="13" spans="1:17" ht="18" customHeight="1" x14ac:dyDescent="0.15">
      <c r="A13" s="16" t="s">
        <v>60</v>
      </c>
      <c r="B13" s="16">
        <v>220159</v>
      </c>
      <c r="C13" s="12">
        <v>289475</v>
      </c>
      <c r="D13" s="12">
        <v>358085</v>
      </c>
      <c r="E13" s="12">
        <v>302548</v>
      </c>
      <c r="F13" s="12">
        <v>384833</v>
      </c>
      <c r="G13" s="12">
        <v>434061</v>
      </c>
      <c r="H13" s="12">
        <v>474339</v>
      </c>
      <c r="I13" s="12">
        <v>498431</v>
      </c>
      <c r="J13" s="14">
        <v>505742</v>
      </c>
      <c r="K13" s="14">
        <v>495948</v>
      </c>
      <c r="L13" s="16">
        <v>546134</v>
      </c>
      <c r="M13" s="16">
        <v>548882</v>
      </c>
      <c r="N13" s="16">
        <v>532032</v>
      </c>
      <c r="O13" s="16">
        <v>515937</v>
      </c>
      <c r="P13" s="16">
        <v>486483</v>
      </c>
      <c r="Q13" s="16">
        <v>494535</v>
      </c>
    </row>
    <row r="14" spans="1:17" ht="18" customHeight="1" x14ac:dyDescent="0.15">
      <c r="A14" s="16" t="s">
        <v>61</v>
      </c>
      <c r="B14" s="16">
        <v>52174</v>
      </c>
      <c r="C14" s="12">
        <v>97581</v>
      </c>
      <c r="D14" s="12">
        <v>204137</v>
      </c>
      <c r="E14" s="12">
        <v>361769</v>
      </c>
      <c r="F14" s="12">
        <v>171003</v>
      </c>
      <c r="G14" s="12">
        <v>193347</v>
      </c>
      <c r="H14" s="12">
        <v>274937</v>
      </c>
      <c r="I14" s="12">
        <v>629165</v>
      </c>
      <c r="J14" s="14">
        <v>383721</v>
      </c>
      <c r="K14" s="14">
        <v>509795</v>
      </c>
      <c r="L14" s="16">
        <v>417617</v>
      </c>
      <c r="M14" s="16">
        <v>548769</v>
      </c>
      <c r="N14" s="16">
        <v>525091</v>
      </c>
      <c r="O14" s="16">
        <v>563507</v>
      </c>
      <c r="P14" s="16">
        <v>541288</v>
      </c>
      <c r="Q14" s="16">
        <v>441842</v>
      </c>
    </row>
    <row r="15" spans="1:17" ht="18" customHeight="1" x14ac:dyDescent="0.15">
      <c r="A15" s="16" t="s">
        <v>62</v>
      </c>
      <c r="B15" s="16">
        <v>367613</v>
      </c>
      <c r="C15" s="12">
        <v>664329</v>
      </c>
      <c r="D15" s="12">
        <v>328836</v>
      </c>
      <c r="E15" s="12">
        <v>738467</v>
      </c>
      <c r="F15" s="12">
        <v>802330</v>
      </c>
      <c r="G15" s="12">
        <v>1273941</v>
      </c>
      <c r="H15" s="12">
        <v>752817</v>
      </c>
      <c r="I15" s="12">
        <v>1011899</v>
      </c>
      <c r="J15" s="14">
        <v>787034</v>
      </c>
      <c r="K15" s="13">
        <v>847146</v>
      </c>
      <c r="L15" s="16">
        <v>782189</v>
      </c>
      <c r="M15" s="16">
        <v>681439</v>
      </c>
      <c r="N15" s="16">
        <v>952874</v>
      </c>
      <c r="O15" s="16">
        <v>637710</v>
      </c>
      <c r="P15" s="16">
        <v>1460045</v>
      </c>
      <c r="Q15" s="16">
        <v>386214</v>
      </c>
    </row>
    <row r="16" spans="1:17" ht="18" customHeight="1" x14ac:dyDescent="0.15">
      <c r="A16" s="16" t="s">
        <v>63</v>
      </c>
      <c r="B16" s="16">
        <v>90782</v>
      </c>
      <c r="C16" s="12">
        <v>110690</v>
      </c>
      <c r="D16" s="12">
        <v>232767</v>
      </c>
      <c r="E16" s="12">
        <v>287850</v>
      </c>
      <c r="F16" s="12">
        <v>424191</v>
      </c>
      <c r="G16" s="12">
        <v>447561</v>
      </c>
      <c r="H16" s="12">
        <v>116753</v>
      </c>
      <c r="I16" s="12">
        <v>3323</v>
      </c>
      <c r="J16" s="14">
        <v>52128</v>
      </c>
      <c r="K16" s="13">
        <v>47637</v>
      </c>
      <c r="L16" s="16">
        <v>33568</v>
      </c>
      <c r="M16" s="16">
        <v>34805</v>
      </c>
      <c r="N16" s="16">
        <v>136740</v>
      </c>
      <c r="O16" s="16">
        <v>53447</v>
      </c>
      <c r="P16" s="16">
        <v>22586</v>
      </c>
      <c r="Q16" s="16">
        <v>21584</v>
      </c>
    </row>
    <row r="17" spans="1:17" ht="18" customHeight="1" x14ac:dyDescent="0.15">
      <c r="A17" s="16" t="s">
        <v>71</v>
      </c>
      <c r="B17" s="16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1</v>
      </c>
      <c r="P17" s="16">
        <v>0</v>
      </c>
      <c r="Q17" s="16">
        <v>1</v>
      </c>
    </row>
    <row r="18" spans="1:17" ht="18" customHeight="1" x14ac:dyDescent="0.15">
      <c r="A18" s="16" t="s">
        <v>153</v>
      </c>
      <c r="B18" s="16">
        <v>1805610</v>
      </c>
      <c r="C18" s="12">
        <v>1591189</v>
      </c>
      <c r="D18" s="12">
        <v>1371662</v>
      </c>
      <c r="E18" s="12">
        <v>1251261</v>
      </c>
      <c r="F18" s="12">
        <v>2860935</v>
      </c>
      <c r="G18" s="12">
        <v>3533511</v>
      </c>
      <c r="H18" s="12">
        <v>4036974</v>
      </c>
      <c r="I18" s="12">
        <v>2250572</v>
      </c>
      <c r="J18" s="14">
        <v>2297636</v>
      </c>
      <c r="K18" s="13">
        <v>1624348</v>
      </c>
      <c r="L18" s="16">
        <v>1383444</v>
      </c>
      <c r="M18" s="16">
        <v>1756146</v>
      </c>
      <c r="N18" s="16">
        <v>1555900</v>
      </c>
      <c r="O18" s="16">
        <v>1241075</v>
      </c>
      <c r="P18" s="16">
        <v>1089487</v>
      </c>
      <c r="Q18" s="16">
        <v>1048883</v>
      </c>
    </row>
    <row r="19" spans="1:17" ht="18" customHeight="1" x14ac:dyDescent="0.15">
      <c r="A19" s="16" t="s">
        <v>65</v>
      </c>
      <c r="B19" s="16">
        <v>1161493</v>
      </c>
      <c r="C19" s="12">
        <v>1125294</v>
      </c>
      <c r="D19" s="12">
        <v>448023</v>
      </c>
      <c r="E19" s="12">
        <v>407201</v>
      </c>
      <c r="F19" s="12">
        <v>1316749</v>
      </c>
      <c r="G19" s="12">
        <v>1694521</v>
      </c>
      <c r="H19" s="12">
        <v>2552248</v>
      </c>
      <c r="I19" s="12">
        <v>373429</v>
      </c>
      <c r="J19" s="14">
        <v>268962</v>
      </c>
      <c r="K19" s="13">
        <v>422345</v>
      </c>
      <c r="L19" s="16">
        <v>502581</v>
      </c>
      <c r="M19" s="16">
        <v>505801</v>
      </c>
      <c r="N19" s="16">
        <v>369749</v>
      </c>
      <c r="O19" s="16">
        <v>44147</v>
      </c>
      <c r="P19" s="16">
        <v>33146</v>
      </c>
      <c r="Q19" s="16">
        <v>71153</v>
      </c>
    </row>
    <row r="20" spans="1:17" ht="18" customHeight="1" x14ac:dyDescent="0.15">
      <c r="A20" s="16" t="s">
        <v>66</v>
      </c>
      <c r="B20" s="16">
        <v>641910</v>
      </c>
      <c r="C20" s="12">
        <v>465895</v>
      </c>
      <c r="D20" s="12">
        <v>923639</v>
      </c>
      <c r="E20" s="12">
        <v>844060</v>
      </c>
      <c r="F20" s="12">
        <v>1499303</v>
      </c>
      <c r="G20" s="12">
        <v>1755390</v>
      </c>
      <c r="H20" s="12">
        <v>1446886</v>
      </c>
      <c r="I20" s="12">
        <v>1877145</v>
      </c>
      <c r="J20" s="14">
        <v>2028674</v>
      </c>
      <c r="K20" s="13">
        <v>1202003</v>
      </c>
      <c r="L20" s="16">
        <v>860016</v>
      </c>
      <c r="M20" s="16">
        <v>1250345</v>
      </c>
      <c r="N20" s="16">
        <v>1186151</v>
      </c>
      <c r="O20" s="16">
        <v>1196928</v>
      </c>
      <c r="P20" s="16">
        <v>1056341</v>
      </c>
      <c r="Q20" s="16">
        <v>977730</v>
      </c>
    </row>
    <row r="21" spans="1:17" ht="18" customHeight="1" x14ac:dyDescent="0.15">
      <c r="A21" s="16" t="s">
        <v>154</v>
      </c>
      <c r="B21" s="16">
        <v>0</v>
      </c>
      <c r="C21" s="12">
        <v>0</v>
      </c>
      <c r="D21" s="12">
        <v>0</v>
      </c>
      <c r="E21" s="12">
        <v>0</v>
      </c>
      <c r="F21" s="12">
        <v>75178</v>
      </c>
      <c r="G21" s="12">
        <v>0</v>
      </c>
      <c r="H21" s="12">
        <v>116725</v>
      </c>
      <c r="I21" s="12">
        <v>125494</v>
      </c>
      <c r="J21" s="14">
        <v>0</v>
      </c>
      <c r="K21" s="13">
        <v>44663</v>
      </c>
      <c r="L21" s="16">
        <v>0</v>
      </c>
      <c r="M21" s="16">
        <v>0</v>
      </c>
      <c r="N21" s="16">
        <v>0</v>
      </c>
      <c r="O21" s="16">
        <v>1</v>
      </c>
      <c r="P21" s="16">
        <v>0</v>
      </c>
      <c r="Q21" s="16">
        <v>1</v>
      </c>
    </row>
    <row r="22" spans="1:17" ht="18" customHeight="1" x14ac:dyDescent="0.15">
      <c r="A22" s="16" t="s">
        <v>155</v>
      </c>
      <c r="B22" s="16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1</v>
      </c>
      <c r="P22" s="16">
        <v>0</v>
      </c>
      <c r="Q22" s="16">
        <v>1</v>
      </c>
    </row>
    <row r="23" spans="1:17" ht="18" customHeight="1" x14ac:dyDescent="0.15">
      <c r="A23" s="16" t="s">
        <v>50</v>
      </c>
      <c r="B23" s="16">
        <f t="shared" ref="B23:Q23" si="0">SUM(B4:B22)-B5-B8-B9-B13-B19-B20</f>
        <v>4208663</v>
      </c>
      <c r="C23" s="12">
        <f t="shared" si="0"/>
        <v>4584988</v>
      </c>
      <c r="D23" s="12">
        <f t="shared" si="0"/>
        <v>4388323</v>
      </c>
      <c r="E23" s="12">
        <f t="shared" si="0"/>
        <v>5038663</v>
      </c>
      <c r="F23" s="12">
        <f t="shared" si="0"/>
        <v>6994412</v>
      </c>
      <c r="G23" s="12">
        <f t="shared" si="0"/>
        <v>8574682</v>
      </c>
      <c r="H23" s="12">
        <f t="shared" si="0"/>
        <v>8615896</v>
      </c>
      <c r="I23" s="12">
        <f t="shared" si="0"/>
        <v>7734547</v>
      </c>
      <c r="J23" s="14">
        <f t="shared" si="0"/>
        <v>7544877</v>
      </c>
      <c r="K23" s="13">
        <f t="shared" si="0"/>
        <v>7029949</v>
      </c>
      <c r="L23" s="17">
        <f t="shared" si="0"/>
        <v>7007489</v>
      </c>
      <c r="M23" s="17">
        <f t="shared" si="0"/>
        <v>7203918</v>
      </c>
      <c r="N23" s="17">
        <f t="shared" si="0"/>
        <v>7518834</v>
      </c>
      <c r="O23" s="17">
        <f t="shared" si="0"/>
        <v>6813092</v>
      </c>
      <c r="P23" s="17">
        <f t="shared" si="0"/>
        <v>7414490</v>
      </c>
      <c r="Q23" s="17">
        <f t="shared" si="0"/>
        <v>6244033</v>
      </c>
    </row>
    <row r="24" spans="1:17" ht="18" customHeight="1" x14ac:dyDescent="0.15">
      <c r="A24" s="16" t="s">
        <v>69</v>
      </c>
      <c r="B24" s="16">
        <f t="shared" ref="B24:M24" si="1">SUM(B4:B7)-B5</f>
        <v>937283</v>
      </c>
      <c r="C24" s="12">
        <f t="shared" si="1"/>
        <v>1018019</v>
      </c>
      <c r="D24" s="12">
        <f t="shared" si="1"/>
        <v>1114263</v>
      </c>
      <c r="E24" s="12">
        <f t="shared" si="1"/>
        <v>1246910</v>
      </c>
      <c r="F24" s="12">
        <f t="shared" si="1"/>
        <v>1343994</v>
      </c>
      <c r="G24" s="12">
        <f t="shared" si="1"/>
        <v>1539660</v>
      </c>
      <c r="H24" s="12">
        <f t="shared" si="1"/>
        <v>1734767</v>
      </c>
      <c r="I24" s="12">
        <f t="shared" si="1"/>
        <v>1904053</v>
      </c>
      <c r="J24" s="14">
        <f t="shared" si="1"/>
        <v>2059625</v>
      </c>
      <c r="K24" s="13">
        <f t="shared" si="1"/>
        <v>2327601</v>
      </c>
      <c r="L24" s="17">
        <f t="shared" si="1"/>
        <v>2531476</v>
      </c>
      <c r="M24" s="17">
        <f t="shared" si="1"/>
        <v>2439889</v>
      </c>
      <c r="N24" s="17">
        <f>SUM(N4:N7)-N5</f>
        <v>2569223</v>
      </c>
      <c r="O24" s="17">
        <f>SUM(O4:O7)-O5</f>
        <v>2546751</v>
      </c>
      <c r="P24" s="17">
        <f>SUM(P4:P7)-P5</f>
        <v>2569915</v>
      </c>
      <c r="Q24" s="17">
        <f>SUM(Q4:Q7)-Q5</f>
        <v>2622458</v>
      </c>
    </row>
    <row r="25" spans="1:17" ht="18" customHeight="1" x14ac:dyDescent="0.15">
      <c r="A25" s="16" t="s">
        <v>156</v>
      </c>
      <c r="B25" s="16">
        <f t="shared" ref="B25:M25" si="2">+B18+B21+B22</f>
        <v>1805610</v>
      </c>
      <c r="C25" s="12">
        <f t="shared" si="2"/>
        <v>1591189</v>
      </c>
      <c r="D25" s="12">
        <f t="shared" si="2"/>
        <v>1371662</v>
      </c>
      <c r="E25" s="12">
        <f t="shared" si="2"/>
        <v>1251261</v>
      </c>
      <c r="F25" s="12">
        <f t="shared" si="2"/>
        <v>2936113</v>
      </c>
      <c r="G25" s="12">
        <f t="shared" si="2"/>
        <v>3533511</v>
      </c>
      <c r="H25" s="12">
        <f t="shared" si="2"/>
        <v>4153699</v>
      </c>
      <c r="I25" s="12">
        <f t="shared" si="2"/>
        <v>2376066</v>
      </c>
      <c r="J25" s="14">
        <f t="shared" si="2"/>
        <v>2297636</v>
      </c>
      <c r="K25" s="13">
        <f t="shared" si="2"/>
        <v>1669011</v>
      </c>
      <c r="L25" s="17">
        <f t="shared" si="2"/>
        <v>1383444</v>
      </c>
      <c r="M25" s="17">
        <f t="shared" si="2"/>
        <v>1756146</v>
      </c>
      <c r="N25" s="17">
        <f>+N18+N21+N22</f>
        <v>1555900</v>
      </c>
      <c r="O25" s="17">
        <f>+O18+O21+O22</f>
        <v>1241077</v>
      </c>
      <c r="P25" s="17">
        <f>+P18+P21+P22</f>
        <v>1089487</v>
      </c>
      <c r="Q25" s="17">
        <f>+Q18+Q21+Q22</f>
        <v>1048885</v>
      </c>
    </row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7" t="s">
        <v>81</v>
      </c>
      <c r="L30" s="28"/>
      <c r="M30" s="37" t="s">
        <v>198</v>
      </c>
      <c r="O30" s="37"/>
      <c r="P30" s="37"/>
      <c r="Q30" s="37" t="s">
        <v>198</v>
      </c>
    </row>
    <row r="31" spans="1:17" ht="18" customHeight="1" x14ac:dyDescent="0.15"/>
    <row r="32" spans="1:17" ht="18" customHeight="1" x14ac:dyDescent="0.15">
      <c r="A32" s="12"/>
      <c r="B32" s="17" t="s">
        <v>168</v>
      </c>
      <c r="C32" s="12" t="s">
        <v>169</v>
      </c>
      <c r="D32" s="12" t="s">
        <v>171</v>
      </c>
      <c r="E32" s="12" t="s">
        <v>173</v>
      </c>
      <c r="F32" s="12" t="s">
        <v>175</v>
      </c>
      <c r="G32" s="12" t="s">
        <v>177</v>
      </c>
      <c r="H32" s="12" t="s">
        <v>179</v>
      </c>
      <c r="I32" s="12" t="s">
        <v>181</v>
      </c>
      <c r="J32" s="14" t="s">
        <v>219</v>
      </c>
      <c r="K32" s="14" t="s">
        <v>220</v>
      </c>
      <c r="L32" s="12" t="s">
        <v>187</v>
      </c>
      <c r="M32" s="2" t="s">
        <v>189</v>
      </c>
      <c r="N32" s="12" t="s">
        <v>191</v>
      </c>
      <c r="O32" s="2" t="s">
        <v>193</v>
      </c>
      <c r="P32" s="2" t="s">
        <v>195</v>
      </c>
      <c r="Q32" s="2" t="s">
        <v>160</v>
      </c>
    </row>
    <row r="33" spans="1:17" ht="18" customHeight="1" x14ac:dyDescent="0.15">
      <c r="A33" s="16" t="s">
        <v>51</v>
      </c>
      <c r="B33" s="29">
        <f t="shared" ref="B33:Q33" si="3">B4/B$23*100</f>
        <v>18.099382155330566</v>
      </c>
      <c r="C33" s="29">
        <f t="shared" si="3"/>
        <v>17.345759683558605</v>
      </c>
      <c r="D33" s="29">
        <f t="shared" si="3"/>
        <v>19.470923174980513</v>
      </c>
      <c r="E33" s="29">
        <f t="shared" si="3"/>
        <v>18.921944174476444</v>
      </c>
      <c r="F33" s="29">
        <f t="shared" si="3"/>
        <v>13.893147844307713</v>
      </c>
      <c r="G33" s="29">
        <f t="shared" si="3"/>
        <v>12.600024117512461</v>
      </c>
      <c r="H33" s="29">
        <f t="shared" si="3"/>
        <v>13.395020088450464</v>
      </c>
      <c r="I33" s="29">
        <f t="shared" si="3"/>
        <v>15.444731281612226</v>
      </c>
      <c r="J33" s="29">
        <f t="shared" si="3"/>
        <v>16.714096200640512</v>
      </c>
      <c r="K33" s="29">
        <f t="shared" si="3"/>
        <v>18.858088444169368</v>
      </c>
      <c r="L33" s="29">
        <f t="shared" si="3"/>
        <v>19.466730522159935</v>
      </c>
      <c r="M33" s="29">
        <f t="shared" si="3"/>
        <v>18.637025018885556</v>
      </c>
      <c r="N33" s="29">
        <f t="shared" si="3"/>
        <v>18.557372060614718</v>
      </c>
      <c r="O33" s="29">
        <f t="shared" si="3"/>
        <v>19.699733982749681</v>
      </c>
      <c r="P33" s="29">
        <f t="shared" si="3"/>
        <v>17.911710717797177</v>
      </c>
      <c r="Q33" s="29">
        <f t="shared" si="3"/>
        <v>21.566910360659527</v>
      </c>
    </row>
    <row r="34" spans="1:17" ht="18" customHeight="1" x14ac:dyDescent="0.15">
      <c r="A34" s="16" t="s">
        <v>52</v>
      </c>
      <c r="B34" s="29">
        <f t="shared" ref="B34:Q49" si="4">B5/B$23*100</f>
        <v>11.795907631473463</v>
      </c>
      <c r="C34" s="29">
        <f t="shared" si="4"/>
        <v>11.269124368482535</v>
      </c>
      <c r="D34" s="29">
        <f t="shared" si="4"/>
        <v>12.852221680127011</v>
      </c>
      <c r="E34" s="29">
        <f t="shared" si="4"/>
        <v>12.387016158850075</v>
      </c>
      <c r="F34" s="29">
        <f t="shared" si="4"/>
        <v>8.8477487457130071</v>
      </c>
      <c r="G34" s="29">
        <f t="shared" si="4"/>
        <v>8.3143491502075531</v>
      </c>
      <c r="H34" s="29">
        <f t="shared" si="4"/>
        <v>8.8946872153517162</v>
      </c>
      <c r="I34" s="29">
        <f t="shared" si="4"/>
        <v>10.2170172344935</v>
      </c>
      <c r="J34" s="29">
        <f t="shared" si="4"/>
        <v>11.271754330786306</v>
      </c>
      <c r="K34" s="29">
        <f t="shared" si="4"/>
        <v>12.774104051110472</v>
      </c>
      <c r="L34" s="29">
        <f t="shared" si="4"/>
        <v>13.190873364196504</v>
      </c>
      <c r="M34" s="29">
        <f t="shared" ref="M34:Q48" si="5">M5/M$23*100</f>
        <v>12.467562790137256</v>
      </c>
      <c r="N34" s="29">
        <f t="shared" si="5"/>
        <v>12.220884248807726</v>
      </c>
      <c r="O34" s="29">
        <f t="shared" si="5"/>
        <v>12.804509318236127</v>
      </c>
      <c r="P34" s="29">
        <f t="shared" si="5"/>
        <v>11.528830708518051</v>
      </c>
      <c r="Q34" s="29">
        <f t="shared" si="5"/>
        <v>13.97556675309051</v>
      </c>
    </row>
    <row r="35" spans="1:17" ht="18" customHeight="1" x14ac:dyDescent="0.15">
      <c r="A35" s="16" t="s">
        <v>53</v>
      </c>
      <c r="B35" s="29">
        <f t="shared" si="4"/>
        <v>1.0169500385276748</v>
      </c>
      <c r="C35" s="29">
        <f t="shared" si="4"/>
        <v>1.0612677721293926</v>
      </c>
      <c r="D35" s="29">
        <f t="shared" si="4"/>
        <v>1.2084115048049107</v>
      </c>
      <c r="E35" s="29">
        <f t="shared" si="4"/>
        <v>1.4746372202308429</v>
      </c>
      <c r="F35" s="29">
        <f t="shared" si="4"/>
        <v>1.8356796825808948</v>
      </c>
      <c r="G35" s="29">
        <f t="shared" si="4"/>
        <v>2.0792607819158775</v>
      </c>
      <c r="H35" s="29">
        <f t="shared" si="4"/>
        <v>2.47446115876979</v>
      </c>
      <c r="I35" s="29">
        <f t="shared" si="4"/>
        <v>3.0056317454661534</v>
      </c>
      <c r="J35" s="29">
        <f t="shared" si="4"/>
        <v>3.2619352177643188</v>
      </c>
      <c r="K35" s="29">
        <f t="shared" si="4"/>
        <v>4.0611247677614735</v>
      </c>
      <c r="L35" s="29">
        <f t="shared" si="4"/>
        <v>4.3627753108139027</v>
      </c>
      <c r="M35" s="29">
        <f t="shared" si="5"/>
        <v>2.7771554312528268</v>
      </c>
      <c r="N35" s="29">
        <f t="shared" si="5"/>
        <v>3.2184245589143212</v>
      </c>
      <c r="O35" s="29">
        <f t="shared" si="5"/>
        <v>3.8397544022596493</v>
      </c>
      <c r="P35" s="29">
        <f t="shared" si="5"/>
        <v>4.1491053329359131</v>
      </c>
      <c r="Q35" s="29">
        <f t="shared" si="5"/>
        <v>5.6256268985125484</v>
      </c>
    </row>
    <row r="36" spans="1:17" ht="18" customHeight="1" x14ac:dyDescent="0.15">
      <c r="A36" s="16" t="s">
        <v>54</v>
      </c>
      <c r="B36" s="29">
        <f t="shared" si="4"/>
        <v>3.1539945108458438</v>
      </c>
      <c r="C36" s="29">
        <f t="shared" si="4"/>
        <v>3.7962803828494209</v>
      </c>
      <c r="D36" s="29">
        <f t="shared" si="4"/>
        <v>4.7122101085084207</v>
      </c>
      <c r="E36" s="29">
        <f t="shared" si="4"/>
        <v>4.3502611704731988</v>
      </c>
      <c r="F36" s="29">
        <f t="shared" si="4"/>
        <v>3.4864260212295188</v>
      </c>
      <c r="G36" s="29">
        <f t="shared" si="4"/>
        <v>3.2765996453279551</v>
      </c>
      <c r="H36" s="29">
        <f t="shared" si="4"/>
        <v>4.2650120196436907</v>
      </c>
      <c r="I36" s="29">
        <f t="shared" si="4"/>
        <v>6.1671485091499214</v>
      </c>
      <c r="J36" s="29">
        <f t="shared" si="4"/>
        <v>7.3222929943059372</v>
      </c>
      <c r="K36" s="29">
        <f t="shared" si="4"/>
        <v>10.190571795044317</v>
      </c>
      <c r="L36" s="29">
        <f t="shared" si="4"/>
        <v>12.295788120395194</v>
      </c>
      <c r="M36" s="29">
        <f t="shared" si="5"/>
        <v>12.45473643647804</v>
      </c>
      <c r="N36" s="29">
        <f t="shared" si="5"/>
        <v>12.394701093281219</v>
      </c>
      <c r="O36" s="29">
        <f t="shared" si="5"/>
        <v>13.840764222764054</v>
      </c>
      <c r="P36" s="29">
        <f t="shared" si="5"/>
        <v>12.599895609812679</v>
      </c>
      <c r="Q36" s="29">
        <f t="shared" si="5"/>
        <v>14.806888432524298</v>
      </c>
    </row>
    <row r="37" spans="1:17" ht="18" customHeight="1" x14ac:dyDescent="0.15">
      <c r="A37" s="16" t="s">
        <v>55</v>
      </c>
      <c r="B37" s="29">
        <f t="shared" si="4"/>
        <v>3.1539945108458438</v>
      </c>
      <c r="C37" s="29">
        <f t="shared" si="4"/>
        <v>3.7962803828494209</v>
      </c>
      <c r="D37" s="29">
        <f t="shared" si="4"/>
        <v>4.7122101085084207</v>
      </c>
      <c r="E37" s="29">
        <f t="shared" si="4"/>
        <v>4.3502611704731988</v>
      </c>
      <c r="F37" s="29">
        <f t="shared" si="4"/>
        <v>3.4864260212295188</v>
      </c>
      <c r="G37" s="29">
        <f t="shared" si="4"/>
        <v>3.2765996453279551</v>
      </c>
      <c r="H37" s="29">
        <f t="shared" si="4"/>
        <v>4.2650120196436907</v>
      </c>
      <c r="I37" s="29">
        <f t="shared" si="4"/>
        <v>6.1671485091499214</v>
      </c>
      <c r="J37" s="29">
        <f t="shared" si="4"/>
        <v>7.3222929943059372</v>
      </c>
      <c r="K37" s="29">
        <f t="shared" si="4"/>
        <v>10.190571795044317</v>
      </c>
      <c r="L37" s="29">
        <f t="shared" si="4"/>
        <v>12.295788120395194</v>
      </c>
      <c r="M37" s="29">
        <f t="shared" si="5"/>
        <v>12.45473643647804</v>
      </c>
      <c r="N37" s="29">
        <f t="shared" si="5"/>
        <v>12.394701093281219</v>
      </c>
      <c r="O37" s="29">
        <f t="shared" si="5"/>
        <v>13.840764222764054</v>
      </c>
      <c r="P37" s="29">
        <f t="shared" si="5"/>
        <v>12.599895609812679</v>
      </c>
      <c r="Q37" s="29">
        <f t="shared" si="5"/>
        <v>14.806888432524298</v>
      </c>
    </row>
    <row r="38" spans="1:17" ht="18" customHeight="1" x14ac:dyDescent="0.15">
      <c r="A38" s="16" t="s">
        <v>56</v>
      </c>
      <c r="B38" s="29">
        <f t="shared" si="4"/>
        <v>0</v>
      </c>
      <c r="C38" s="29">
        <f t="shared" si="4"/>
        <v>0</v>
      </c>
      <c r="D38" s="29">
        <f t="shared" si="4"/>
        <v>0</v>
      </c>
      <c r="E38" s="29">
        <f t="shared" si="4"/>
        <v>0</v>
      </c>
      <c r="F38" s="29">
        <f t="shared" si="4"/>
        <v>0</v>
      </c>
      <c r="G38" s="29">
        <f t="shared" si="4"/>
        <v>0</v>
      </c>
      <c r="H38" s="29">
        <f t="shared" si="4"/>
        <v>0</v>
      </c>
      <c r="I38" s="29">
        <f t="shared" si="4"/>
        <v>0</v>
      </c>
      <c r="J38" s="29">
        <f t="shared" si="4"/>
        <v>0</v>
      </c>
      <c r="K38" s="29">
        <f t="shared" si="4"/>
        <v>0</v>
      </c>
      <c r="L38" s="29">
        <f t="shared" si="4"/>
        <v>0</v>
      </c>
      <c r="M38" s="29">
        <f t="shared" si="5"/>
        <v>0</v>
      </c>
      <c r="N38" s="29">
        <f t="shared" si="5"/>
        <v>0</v>
      </c>
      <c r="O38" s="29">
        <f t="shared" si="5"/>
        <v>1.4677623610542759E-5</v>
      </c>
      <c r="P38" s="29">
        <f t="shared" si="5"/>
        <v>0</v>
      </c>
      <c r="Q38" s="29">
        <f t="shared" si="5"/>
        <v>1.6015290117781248E-5</v>
      </c>
    </row>
    <row r="39" spans="1:17" ht="18" customHeight="1" x14ac:dyDescent="0.15">
      <c r="A39" s="16" t="s">
        <v>57</v>
      </c>
      <c r="B39" s="29">
        <f t="shared" si="4"/>
        <v>8.5493421545036981</v>
      </c>
      <c r="C39" s="29">
        <f t="shared" si="4"/>
        <v>8.6510586287248739</v>
      </c>
      <c r="D39" s="29">
        <f t="shared" si="4"/>
        <v>10.358170991515438</v>
      </c>
      <c r="E39" s="29">
        <f t="shared" si="4"/>
        <v>10.594496992555365</v>
      </c>
      <c r="F39" s="29">
        <f t="shared" si="4"/>
        <v>8.2947930433608992</v>
      </c>
      <c r="G39" s="29">
        <f t="shared" si="4"/>
        <v>8.1766997306722278</v>
      </c>
      <c r="H39" s="29">
        <f t="shared" si="4"/>
        <v>9.1927525587588335</v>
      </c>
      <c r="I39" s="29">
        <f t="shared" si="4"/>
        <v>11.872188506967506</v>
      </c>
      <c r="J39" s="29">
        <f t="shared" si="4"/>
        <v>12.200490478506145</v>
      </c>
      <c r="K39" s="29">
        <f t="shared" si="4"/>
        <v>11.352600139773418</v>
      </c>
      <c r="L39" s="29">
        <f t="shared" si="4"/>
        <v>11.940168582497954</v>
      </c>
      <c r="M39" s="29">
        <f t="shared" si="5"/>
        <v>12.053787952611343</v>
      </c>
      <c r="N39" s="29">
        <f t="shared" si="5"/>
        <v>11.801976210673091</v>
      </c>
      <c r="O39" s="29">
        <f t="shared" si="5"/>
        <v>13.461655882527346</v>
      </c>
      <c r="P39" s="29">
        <f t="shared" si="5"/>
        <v>12.192814340568265</v>
      </c>
      <c r="Q39" s="29">
        <f t="shared" si="5"/>
        <v>14.338713456511201</v>
      </c>
    </row>
    <row r="40" spans="1:17" ht="18" customHeight="1" x14ac:dyDescent="0.15">
      <c r="A40" s="16" t="s">
        <v>58</v>
      </c>
      <c r="B40" s="29">
        <f t="shared" si="4"/>
        <v>2.7996064308308837</v>
      </c>
      <c r="C40" s="29">
        <f t="shared" si="4"/>
        <v>0.29788518530473801</v>
      </c>
      <c r="D40" s="29">
        <f t="shared" si="4"/>
        <v>0.57543622016884355</v>
      </c>
      <c r="E40" s="29">
        <f t="shared" si="4"/>
        <v>0.53176805037368047</v>
      </c>
      <c r="F40" s="29">
        <f t="shared" si="4"/>
        <v>1.0928295330615354</v>
      </c>
      <c r="G40" s="29">
        <f t="shared" si="4"/>
        <v>9.9502232269371632E-2</v>
      </c>
      <c r="H40" s="29">
        <f t="shared" si="4"/>
        <v>0.15920572857425391</v>
      </c>
      <c r="I40" s="29">
        <f t="shared" si="4"/>
        <v>0.18955214830293227</v>
      </c>
      <c r="J40" s="29">
        <f t="shared" si="4"/>
        <v>0.1290412023946845</v>
      </c>
      <c r="K40" s="29">
        <f t="shared" si="4"/>
        <v>0.45721526571529897</v>
      </c>
      <c r="L40" s="29">
        <f t="shared" si="4"/>
        <v>0.71250914557268663</v>
      </c>
      <c r="M40" s="29">
        <f t="shared" si="5"/>
        <v>0.46434454140094322</v>
      </c>
      <c r="N40" s="29">
        <f t="shared" si="5"/>
        <v>0.22303990219760139</v>
      </c>
      <c r="O40" s="29">
        <f t="shared" si="5"/>
        <v>0.22794349467172909</v>
      </c>
      <c r="P40" s="29">
        <f t="shared" si="5"/>
        <v>7.6552804036420577E-2</v>
      </c>
      <c r="Q40" s="29">
        <f t="shared" si="5"/>
        <v>0.12623251670835178</v>
      </c>
    </row>
    <row r="41" spans="1:17" ht="18" customHeight="1" x14ac:dyDescent="0.15">
      <c r="A41" s="16" t="s">
        <v>59</v>
      </c>
      <c r="B41" s="29">
        <f t="shared" si="4"/>
        <v>11.34711902568583</v>
      </c>
      <c r="C41" s="29">
        <f t="shared" si="4"/>
        <v>15.111751655620473</v>
      </c>
      <c r="D41" s="29">
        <f t="shared" si="4"/>
        <v>14.968269199874303</v>
      </c>
      <c r="E41" s="29">
        <f t="shared" si="4"/>
        <v>11.745000608296289</v>
      </c>
      <c r="F41" s="29">
        <f t="shared" si="4"/>
        <v>9.4385632416277456</v>
      </c>
      <c r="G41" s="29">
        <f t="shared" si="4"/>
        <v>10.227831189541488</v>
      </c>
      <c r="H41" s="29">
        <f t="shared" si="4"/>
        <v>9.020164588801908</v>
      </c>
      <c r="I41" s="29">
        <f t="shared" si="4"/>
        <v>11.340289224436804</v>
      </c>
      <c r="J41" s="29">
        <f t="shared" si="4"/>
        <v>13.711091645364132</v>
      </c>
      <c r="K41" s="29">
        <f t="shared" si="4"/>
        <v>11.359043998754471</v>
      </c>
      <c r="L41" s="29">
        <f t="shared" si="4"/>
        <v>13.878865881915761</v>
      </c>
      <c r="M41" s="29">
        <f t="shared" si="5"/>
        <v>11.67523006230776</v>
      </c>
      <c r="N41" s="29">
        <f t="shared" si="5"/>
        <v>11.635647229344336</v>
      </c>
      <c r="O41" s="29">
        <f t="shared" si="5"/>
        <v>12.298586310004326</v>
      </c>
      <c r="P41" s="29">
        <f t="shared" si="5"/>
        <v>11.079089728356232</v>
      </c>
      <c r="Q41" s="29">
        <f t="shared" si="5"/>
        <v>13.130183648933311</v>
      </c>
    </row>
    <row r="42" spans="1:17" ht="18" customHeight="1" x14ac:dyDescent="0.15">
      <c r="A42" s="16" t="s">
        <v>60</v>
      </c>
      <c r="B42" s="29">
        <f t="shared" si="4"/>
        <v>5.2310912040237012</v>
      </c>
      <c r="C42" s="29">
        <f t="shared" si="4"/>
        <v>6.3135388794910696</v>
      </c>
      <c r="D42" s="29">
        <f t="shared" si="4"/>
        <v>8.1599508513844583</v>
      </c>
      <c r="E42" s="29">
        <f t="shared" si="4"/>
        <v>6.0045293761460128</v>
      </c>
      <c r="F42" s="29">
        <f t="shared" si="4"/>
        <v>5.5020064588703095</v>
      </c>
      <c r="G42" s="29">
        <f t="shared" si="4"/>
        <v>5.0621235866239704</v>
      </c>
      <c r="H42" s="29">
        <f t="shared" si="4"/>
        <v>5.5053937512709066</v>
      </c>
      <c r="I42" s="29">
        <f t="shared" si="4"/>
        <v>6.4442170950671063</v>
      </c>
      <c r="J42" s="29">
        <f t="shared" si="4"/>
        <v>6.7031178904573263</v>
      </c>
      <c r="K42" s="29">
        <f t="shared" si="4"/>
        <v>7.0547880219330183</v>
      </c>
      <c r="L42" s="29">
        <f t="shared" si="4"/>
        <v>7.7935762724707818</v>
      </c>
      <c r="M42" s="29">
        <f t="shared" si="5"/>
        <v>7.6192149882883173</v>
      </c>
      <c r="N42" s="29">
        <f t="shared" si="5"/>
        <v>7.0759907719734203</v>
      </c>
      <c r="O42" s="29">
        <f t="shared" si="5"/>
        <v>7.5727290927526001</v>
      </c>
      <c r="P42" s="29">
        <f t="shared" si="5"/>
        <v>6.561246963715643</v>
      </c>
      <c r="Q42" s="29">
        <f t="shared" si="5"/>
        <v>7.9201214983969495</v>
      </c>
    </row>
    <row r="43" spans="1:17" ht="18" customHeight="1" x14ac:dyDescent="0.15">
      <c r="A43" s="16" t="s">
        <v>61</v>
      </c>
      <c r="B43" s="29">
        <f t="shared" si="4"/>
        <v>1.2396811053771708</v>
      </c>
      <c r="C43" s="29">
        <f t="shared" si="4"/>
        <v>2.1282716552366114</v>
      </c>
      <c r="D43" s="29">
        <f t="shared" si="4"/>
        <v>4.6518225755032159</v>
      </c>
      <c r="E43" s="29">
        <f t="shared" si="4"/>
        <v>7.1798610067789816</v>
      </c>
      <c r="F43" s="29">
        <f t="shared" si="4"/>
        <v>2.4448516901778161</v>
      </c>
      <c r="G43" s="29">
        <f t="shared" si="4"/>
        <v>2.2548591306359818</v>
      </c>
      <c r="H43" s="29">
        <f t="shared" si="4"/>
        <v>3.191043624482004</v>
      </c>
      <c r="I43" s="29">
        <f t="shared" si="4"/>
        <v>8.1344776882214305</v>
      </c>
      <c r="J43" s="29">
        <f t="shared" si="4"/>
        <v>5.0858483180043894</v>
      </c>
      <c r="K43" s="29">
        <f t="shared" si="4"/>
        <v>7.2517595789101748</v>
      </c>
      <c r="L43" s="29">
        <f t="shared" si="4"/>
        <v>5.9595812422966343</v>
      </c>
      <c r="M43" s="29">
        <f t="shared" si="5"/>
        <v>7.6176463974187385</v>
      </c>
      <c r="N43" s="29">
        <f t="shared" si="5"/>
        <v>6.9836759263470913</v>
      </c>
      <c r="O43" s="29">
        <f t="shared" si="5"/>
        <v>8.2709436479061189</v>
      </c>
      <c r="P43" s="29">
        <f t="shared" si="5"/>
        <v>7.3004077151631472</v>
      </c>
      <c r="Q43" s="29">
        <f t="shared" si="5"/>
        <v>7.076227816220702</v>
      </c>
    </row>
    <row r="44" spans="1:17" ht="18" customHeight="1" x14ac:dyDescent="0.15">
      <c r="A44" s="16" t="s">
        <v>62</v>
      </c>
      <c r="B44" s="29">
        <f t="shared" si="4"/>
        <v>8.7346741708708908</v>
      </c>
      <c r="C44" s="29">
        <f t="shared" si="4"/>
        <v>14.489220037217109</v>
      </c>
      <c r="D44" s="29">
        <f t="shared" si="4"/>
        <v>7.4934320012451217</v>
      </c>
      <c r="E44" s="29">
        <f t="shared" si="4"/>
        <v>14.656010929883582</v>
      </c>
      <c r="F44" s="29">
        <f t="shared" si="4"/>
        <v>11.471014289692972</v>
      </c>
      <c r="G44" s="29">
        <f t="shared" si="4"/>
        <v>14.857005775841017</v>
      </c>
      <c r="H44" s="29">
        <f t="shared" si="4"/>
        <v>8.737535829123285</v>
      </c>
      <c r="I44" s="29">
        <f t="shared" si="4"/>
        <v>13.082847644470968</v>
      </c>
      <c r="J44" s="29">
        <f t="shared" si="4"/>
        <v>10.431369523982962</v>
      </c>
      <c r="K44" s="29">
        <f t="shared" si="4"/>
        <v>12.05052838932402</v>
      </c>
      <c r="L44" s="29">
        <f t="shared" si="4"/>
        <v>11.16218662633648</v>
      </c>
      <c r="M44" s="29">
        <f t="shared" si="5"/>
        <v>9.4592831289861987</v>
      </c>
      <c r="N44" s="29">
        <f t="shared" si="5"/>
        <v>12.673161822697509</v>
      </c>
      <c r="O44" s="29">
        <f t="shared" si="5"/>
        <v>9.3600673526792235</v>
      </c>
      <c r="P44" s="29">
        <f t="shared" si="5"/>
        <v>19.691779205312841</v>
      </c>
      <c r="Q44" s="29">
        <f t="shared" si="5"/>
        <v>6.1853292575487666</v>
      </c>
    </row>
    <row r="45" spans="1:17" ht="18" customHeight="1" x14ac:dyDescent="0.15">
      <c r="A45" s="16" t="s">
        <v>63</v>
      </c>
      <c r="B45" s="29">
        <f t="shared" si="4"/>
        <v>2.157027065364939</v>
      </c>
      <c r="C45" s="29">
        <f t="shared" si="4"/>
        <v>2.4141829815039864</v>
      </c>
      <c r="D45" s="29">
        <f t="shared" si="4"/>
        <v>5.304235809442468</v>
      </c>
      <c r="E45" s="29">
        <f t="shared" si="4"/>
        <v>5.7128250093328328</v>
      </c>
      <c r="F45" s="29">
        <f t="shared" si="4"/>
        <v>6.0647128021626404</v>
      </c>
      <c r="G45" s="29">
        <f t="shared" si="4"/>
        <v>5.2195638275565202</v>
      </c>
      <c r="H45" s="29">
        <f t="shared" si="4"/>
        <v>1.3550883158292533</v>
      </c>
      <c r="I45" s="29">
        <f t="shared" si="4"/>
        <v>4.2963084974465861E-2</v>
      </c>
      <c r="J45" s="29">
        <f t="shared" si="4"/>
        <v>0.69090589548378323</v>
      </c>
      <c r="K45" s="29">
        <f t="shared" si="4"/>
        <v>0.67762938251756877</v>
      </c>
      <c r="L45" s="29">
        <f t="shared" si="4"/>
        <v>0.47903036308726277</v>
      </c>
      <c r="M45" s="29">
        <f t="shared" si="5"/>
        <v>0.48313986916564011</v>
      </c>
      <c r="N45" s="29">
        <f t="shared" si="5"/>
        <v>1.8186330486881346</v>
      </c>
      <c r="O45" s="29">
        <f t="shared" si="5"/>
        <v>0.78447494911267901</v>
      </c>
      <c r="P45" s="29">
        <f t="shared" si="5"/>
        <v>0.30461973783766649</v>
      </c>
      <c r="Q45" s="29">
        <f t="shared" si="5"/>
        <v>0.34567402190219043</v>
      </c>
    </row>
    <row r="46" spans="1:17" ht="18" customHeight="1" x14ac:dyDescent="0.15">
      <c r="A46" s="16" t="s">
        <v>260</v>
      </c>
      <c r="B46" s="29">
        <f t="shared" si="4"/>
        <v>0</v>
      </c>
      <c r="C46" s="29">
        <f t="shared" si="4"/>
        <v>0</v>
      </c>
      <c r="D46" s="29">
        <f t="shared" si="4"/>
        <v>0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5"/>
        <v>0</v>
      </c>
      <c r="N46" s="29">
        <f t="shared" si="5"/>
        <v>0</v>
      </c>
      <c r="O46" s="29">
        <f t="shared" si="5"/>
        <v>1.4677623610542759E-5</v>
      </c>
      <c r="P46" s="29">
        <f t="shared" si="5"/>
        <v>0</v>
      </c>
      <c r="Q46" s="29">
        <f t="shared" si="5"/>
        <v>1.6015290117781248E-5</v>
      </c>
    </row>
    <row r="47" spans="1:17" ht="18" customHeight="1" x14ac:dyDescent="0.15">
      <c r="A47" s="16" t="s">
        <v>261</v>
      </c>
      <c r="B47" s="29">
        <f t="shared" si="4"/>
        <v>42.902223342662502</v>
      </c>
      <c r="C47" s="29">
        <f t="shared" si="4"/>
        <v>34.704322017854786</v>
      </c>
      <c r="D47" s="29">
        <f t="shared" si="4"/>
        <v>31.257088413956769</v>
      </c>
      <c r="E47" s="29">
        <f t="shared" si="4"/>
        <v>24.833194837598786</v>
      </c>
      <c r="F47" s="29">
        <f t="shared" si="4"/>
        <v>40.903152402231953</v>
      </c>
      <c r="G47" s="29">
        <f t="shared" si="4"/>
        <v>41.208653568727101</v>
      </c>
      <c r="H47" s="29">
        <f t="shared" si="4"/>
        <v>46.854952752447339</v>
      </c>
      <c r="I47" s="29">
        <f t="shared" si="4"/>
        <v>29.097657561586992</v>
      </c>
      <c r="J47" s="29">
        <f t="shared" si="4"/>
        <v>30.452928523553137</v>
      </c>
      <c r="K47" s="29">
        <f t="shared" si="4"/>
        <v>23.106113572089924</v>
      </c>
      <c r="L47" s="29">
        <f t="shared" si="4"/>
        <v>19.74236420492419</v>
      </c>
      <c r="M47" s="29">
        <f t="shared" si="5"/>
        <v>24.377651161492956</v>
      </c>
      <c r="N47" s="29">
        <f t="shared" si="5"/>
        <v>20.69336814724198</v>
      </c>
      <c r="O47" s="29">
        <f t="shared" si="5"/>
        <v>18.216031722454357</v>
      </c>
      <c r="P47" s="29">
        <f t="shared" si="5"/>
        <v>14.694024808179659</v>
      </c>
      <c r="Q47" s="29">
        <f t="shared" si="5"/>
        <v>16.798165544608747</v>
      </c>
    </row>
    <row r="48" spans="1:17" ht="18" customHeight="1" x14ac:dyDescent="0.15">
      <c r="A48" s="16" t="s">
        <v>65</v>
      </c>
      <c r="B48" s="29">
        <f t="shared" si="4"/>
        <v>27.597671754664127</v>
      </c>
      <c r="C48" s="29">
        <f t="shared" si="4"/>
        <v>24.54300861856127</v>
      </c>
      <c r="D48" s="29">
        <f t="shared" si="4"/>
        <v>10.209435358336203</v>
      </c>
      <c r="E48" s="29">
        <f t="shared" si="4"/>
        <v>8.0815287706282408</v>
      </c>
      <c r="F48" s="29">
        <f t="shared" si="4"/>
        <v>18.825728309970874</v>
      </c>
      <c r="G48" s="29">
        <f t="shared" si="4"/>
        <v>19.761910704093751</v>
      </c>
      <c r="H48" s="29">
        <f t="shared" si="4"/>
        <v>29.622548832994273</v>
      </c>
      <c r="I48" s="29">
        <f t="shared" si="4"/>
        <v>4.8280655609177892</v>
      </c>
      <c r="J48" s="29">
        <f t="shared" si="4"/>
        <v>3.56482948628586</v>
      </c>
      <c r="K48" s="29">
        <f t="shared" si="4"/>
        <v>6.0077960736272766</v>
      </c>
      <c r="L48" s="29">
        <f t="shared" si="4"/>
        <v>7.1720554966265375</v>
      </c>
      <c r="M48" s="29">
        <f t="shared" si="5"/>
        <v>7.0211931895948849</v>
      </c>
      <c r="N48" s="29">
        <f t="shared" si="5"/>
        <v>4.9176374953882478</v>
      </c>
      <c r="O48" s="29">
        <f t="shared" si="5"/>
        <v>0.64797304953463131</v>
      </c>
      <c r="P48" s="29">
        <f t="shared" si="5"/>
        <v>0.44704355930077455</v>
      </c>
      <c r="Q48" s="29">
        <f t="shared" si="5"/>
        <v>1.139535937750489</v>
      </c>
    </row>
    <row r="49" spans="1:17" ht="18" customHeight="1" x14ac:dyDescent="0.15">
      <c r="A49" s="16" t="s">
        <v>66</v>
      </c>
      <c r="B49" s="29">
        <f t="shared" si="4"/>
        <v>15.252112131572426</v>
      </c>
      <c r="C49" s="29">
        <f t="shared" si="4"/>
        <v>10.161313399293521</v>
      </c>
      <c r="D49" s="29">
        <f t="shared" si="4"/>
        <v>21.047653055620565</v>
      </c>
      <c r="E49" s="29">
        <f t="shared" si="4"/>
        <v>16.751666066970543</v>
      </c>
      <c r="F49" s="29">
        <f t="shared" si="4"/>
        <v>21.435726119650944</v>
      </c>
      <c r="G49" s="29">
        <f t="shared" si="4"/>
        <v>20.471779594858443</v>
      </c>
      <c r="H49" s="29">
        <f t="shared" si="4"/>
        <v>16.793215702696504</v>
      </c>
      <c r="I49" s="29">
        <f t="shared" si="4"/>
        <v>24.269617858680022</v>
      </c>
      <c r="J49" s="29">
        <f t="shared" si="4"/>
        <v>26.888099037267278</v>
      </c>
      <c r="K49" s="29">
        <f t="shared" si="4"/>
        <v>17.098317498462649</v>
      </c>
      <c r="L49" s="29">
        <f t="shared" si="4"/>
        <v>12.272812700811945</v>
      </c>
      <c r="M49" s="29">
        <f t="shared" si="4"/>
        <v>17.35645797189807</v>
      </c>
      <c r="N49" s="29">
        <f t="shared" si="4"/>
        <v>15.775730651853731</v>
      </c>
      <c r="O49" s="29">
        <f t="shared" si="4"/>
        <v>17.568058672919726</v>
      </c>
      <c r="P49" s="29">
        <f t="shared" si="4"/>
        <v>14.246981248878884</v>
      </c>
      <c r="Q49" s="29">
        <f t="shared" si="4"/>
        <v>15.658629606858259</v>
      </c>
    </row>
    <row r="50" spans="1:17" ht="18" customHeight="1" x14ac:dyDescent="0.15">
      <c r="A50" s="16" t="s">
        <v>262</v>
      </c>
      <c r="B50" s="29">
        <f t="shared" ref="B50:Q51" si="6">B21/B$23*100</f>
        <v>0</v>
      </c>
      <c r="C50" s="29">
        <f t="shared" si="6"/>
        <v>0</v>
      </c>
      <c r="D50" s="29">
        <f t="shared" si="6"/>
        <v>0</v>
      </c>
      <c r="E50" s="29">
        <f t="shared" si="6"/>
        <v>0</v>
      </c>
      <c r="F50" s="29">
        <f t="shared" si="6"/>
        <v>1.0748294495663109</v>
      </c>
      <c r="G50" s="29">
        <f t="shared" si="6"/>
        <v>0</v>
      </c>
      <c r="H50" s="29">
        <f t="shared" si="6"/>
        <v>1.3547633351191797</v>
      </c>
      <c r="I50" s="29">
        <f t="shared" si="6"/>
        <v>1.6225126048105984</v>
      </c>
      <c r="J50" s="29">
        <f t="shared" si="6"/>
        <v>0</v>
      </c>
      <c r="K50" s="29">
        <f t="shared" si="6"/>
        <v>0.63532466593996628</v>
      </c>
      <c r="L50" s="29">
        <f t="shared" si="6"/>
        <v>0</v>
      </c>
      <c r="M50" s="29">
        <f t="shared" si="6"/>
        <v>0</v>
      </c>
      <c r="N50" s="29">
        <f t="shared" si="6"/>
        <v>0</v>
      </c>
      <c r="O50" s="29">
        <f t="shared" si="6"/>
        <v>1.4677623610542759E-5</v>
      </c>
      <c r="P50" s="29">
        <f t="shared" si="6"/>
        <v>0</v>
      </c>
      <c r="Q50" s="29">
        <f t="shared" si="6"/>
        <v>1.6015290117781248E-5</v>
      </c>
    </row>
    <row r="51" spans="1:17" ht="18" customHeight="1" x14ac:dyDescent="0.15">
      <c r="A51" s="16" t="s">
        <v>263</v>
      </c>
      <c r="B51" s="29">
        <f t="shared" si="6"/>
        <v>0</v>
      </c>
      <c r="C51" s="29">
        <f t="shared" si="6"/>
        <v>0</v>
      </c>
      <c r="D51" s="29">
        <f t="shared" si="6"/>
        <v>0</v>
      </c>
      <c r="E51" s="29">
        <f t="shared" si="6"/>
        <v>0</v>
      </c>
      <c r="F51" s="29">
        <f t="shared" si="6"/>
        <v>0</v>
      </c>
      <c r="G51" s="29">
        <f t="shared" si="6"/>
        <v>0</v>
      </c>
      <c r="H51" s="29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29">
        <f t="shared" si="6"/>
        <v>0</v>
      </c>
      <c r="O51" s="29">
        <f t="shared" si="6"/>
        <v>1.4677623610542759E-5</v>
      </c>
      <c r="P51" s="29">
        <f t="shared" si="6"/>
        <v>0</v>
      </c>
      <c r="Q51" s="29">
        <f t="shared" si="6"/>
        <v>1.6015290117781248E-5</v>
      </c>
    </row>
    <row r="52" spans="1:17" ht="18" customHeight="1" x14ac:dyDescent="0.15">
      <c r="A52" s="16" t="s">
        <v>50</v>
      </c>
      <c r="B52" s="29">
        <f t="shared" ref="B52:L52" si="7">SUM(B33:B51)-B34-B37-B38-B42-B48-B49</f>
        <v>100</v>
      </c>
      <c r="C52" s="20">
        <f t="shared" si="7"/>
        <v>100</v>
      </c>
      <c r="D52" s="20">
        <f t="shared" si="7"/>
        <v>100.00000000000003</v>
      </c>
      <c r="E52" s="20">
        <f t="shared" si="7"/>
        <v>99.999999999999943</v>
      </c>
      <c r="F52" s="20">
        <f t="shared" si="7"/>
        <v>100.00000000000006</v>
      </c>
      <c r="G52" s="20">
        <f t="shared" si="7"/>
        <v>99.999999999999986</v>
      </c>
      <c r="H52" s="20">
        <f t="shared" si="7"/>
        <v>100.00000000000001</v>
      </c>
      <c r="I52" s="20">
        <f t="shared" si="7"/>
        <v>100</v>
      </c>
      <c r="J52" s="21">
        <f t="shared" si="7"/>
        <v>100</v>
      </c>
      <c r="K52" s="95">
        <f t="shared" si="7"/>
        <v>100.00000000000001</v>
      </c>
      <c r="L52" s="30">
        <f t="shared" si="7"/>
        <v>100</v>
      </c>
      <c r="M52" s="30">
        <f>SUM(M33:M51)-M34-M37-M38-M42-M48-M49</f>
        <v>100.00000000000001</v>
      </c>
      <c r="N52" s="30">
        <f>SUM(N33:N51)-N34-N37-N38-N42-N48-N49</f>
        <v>100.00000000000001</v>
      </c>
      <c r="O52" s="30">
        <f>SUM(O33:O51)-O34-O37-O38-O42-O48-O49</f>
        <v>100.00000000000003</v>
      </c>
      <c r="P52" s="30">
        <f>SUM(P33:P51)-P34-P37-P38-P42-P48-P49</f>
        <v>99.999999999999972</v>
      </c>
      <c r="Q52" s="30">
        <f>SUM(Q33:Q51)-Q34-Q37-Q38-Q42-Q48-Q49</f>
        <v>100.00000000000001</v>
      </c>
    </row>
    <row r="53" spans="1:17" ht="18" customHeight="1" x14ac:dyDescent="0.15">
      <c r="A53" s="16" t="s">
        <v>69</v>
      </c>
      <c r="B53" s="29">
        <f t="shared" ref="B53:M53" si="8">SUM(B33:B36)-B34</f>
        <v>22.270326704704082</v>
      </c>
      <c r="C53" s="20">
        <f t="shared" si="8"/>
        <v>22.20330783853742</v>
      </c>
      <c r="D53" s="20">
        <f t="shared" si="8"/>
        <v>25.391544788293842</v>
      </c>
      <c r="E53" s="20">
        <f t="shared" si="8"/>
        <v>24.746842565180479</v>
      </c>
      <c r="F53" s="20">
        <f t="shared" si="8"/>
        <v>19.215253548118127</v>
      </c>
      <c r="G53" s="20">
        <f t="shared" si="8"/>
        <v>17.955884544756294</v>
      </c>
      <c r="H53" s="20">
        <f t="shared" si="8"/>
        <v>20.134493266863949</v>
      </c>
      <c r="I53" s="20">
        <f t="shared" si="8"/>
        <v>24.617511536228303</v>
      </c>
      <c r="J53" s="21">
        <f t="shared" si="8"/>
        <v>27.29832441271077</v>
      </c>
      <c r="K53" s="95">
        <f t="shared" si="8"/>
        <v>33.109785006975159</v>
      </c>
      <c r="L53" s="30">
        <f t="shared" si="8"/>
        <v>36.125293953369031</v>
      </c>
      <c r="M53" s="30">
        <f t="shared" si="8"/>
        <v>33.868916886616425</v>
      </c>
      <c r="N53" s="30">
        <f>SUM(N33:N36)-N34</f>
        <v>34.17049771281026</v>
      </c>
      <c r="O53" s="30">
        <f>SUM(O33:O36)-O34</f>
        <v>37.380252607773386</v>
      </c>
      <c r="P53" s="30">
        <f>SUM(P33:P36)-P34</f>
        <v>34.660711660545765</v>
      </c>
      <c r="Q53" s="30">
        <f>SUM(Q33:Q36)-Q34</f>
        <v>41.999425691696374</v>
      </c>
    </row>
    <row r="54" spans="1:17" ht="18" customHeight="1" x14ac:dyDescent="0.15">
      <c r="A54" s="16" t="s">
        <v>70</v>
      </c>
      <c r="B54" s="29">
        <f t="shared" ref="B54:L54" si="9">+B47+B50+B51</f>
        <v>42.902223342662502</v>
      </c>
      <c r="C54" s="20">
        <f t="shared" si="9"/>
        <v>34.704322017854786</v>
      </c>
      <c r="D54" s="20">
        <f t="shared" si="9"/>
        <v>31.257088413956769</v>
      </c>
      <c r="E54" s="20">
        <f t="shared" si="9"/>
        <v>24.833194837598786</v>
      </c>
      <c r="F54" s="20">
        <f t="shared" si="9"/>
        <v>41.977981851798262</v>
      </c>
      <c r="G54" s="20">
        <f t="shared" si="9"/>
        <v>41.208653568727101</v>
      </c>
      <c r="H54" s="20">
        <f t="shared" si="9"/>
        <v>48.20971608756652</v>
      </c>
      <c r="I54" s="20">
        <f t="shared" si="9"/>
        <v>30.72017016639759</v>
      </c>
      <c r="J54" s="21">
        <f t="shared" si="9"/>
        <v>30.452928523553137</v>
      </c>
      <c r="K54" s="95">
        <f t="shared" si="9"/>
        <v>23.74143823802989</v>
      </c>
      <c r="L54" s="30">
        <f t="shared" si="9"/>
        <v>19.74236420492419</v>
      </c>
      <c r="M54" s="30">
        <f>+M47+M50+M51</f>
        <v>24.377651161492956</v>
      </c>
      <c r="N54" s="30">
        <f>+N47+N50+N51</f>
        <v>20.69336814724198</v>
      </c>
      <c r="O54" s="30">
        <f>+O47+O50+O51</f>
        <v>18.216061077701578</v>
      </c>
      <c r="P54" s="30">
        <f>+P47+P50+P51</f>
        <v>14.694024808179659</v>
      </c>
      <c r="Q54" s="30">
        <f>+Q47+Q50+Q51</f>
        <v>16.798197575188983</v>
      </c>
    </row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/>
  </sheetPr>
  <dimension ref="A1:Q274"/>
  <sheetViews>
    <sheetView workbookViewId="0">
      <selection sqref="A1:IV65536"/>
    </sheetView>
  </sheetViews>
  <sheetFormatPr defaultColWidth="9" defaultRowHeight="12" x14ac:dyDescent="0.15"/>
  <cols>
    <col min="1" max="1" width="25.21875" style="15" customWidth="1"/>
    <col min="2" max="2" width="8.6640625" style="18" customWidth="1"/>
    <col min="3" max="9" width="8.6640625" style="15" customWidth="1"/>
    <col min="10" max="11" width="8.6640625" style="94" customWidth="1"/>
    <col min="12" max="19" width="8.6640625" style="15" customWidth="1"/>
    <col min="20" max="16384" width="9" style="15"/>
  </cols>
  <sheetData>
    <row r="1" spans="1:17" ht="18" customHeight="1" x14ac:dyDescent="0.2">
      <c r="A1" s="27" t="s">
        <v>80</v>
      </c>
      <c r="L1" s="28" t="str">
        <f>[2]財政指標!$M$1</f>
        <v>石橋町</v>
      </c>
      <c r="P1" s="28" t="str">
        <f>[2]財政指標!$M$1</f>
        <v>石橋町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12"/>
      <c r="B3" s="17" t="s">
        <v>168</v>
      </c>
      <c r="C3" s="12" t="s">
        <v>169</v>
      </c>
      <c r="D3" s="12" t="s">
        <v>171</v>
      </c>
      <c r="E3" s="12" t="s">
        <v>173</v>
      </c>
      <c r="F3" s="12" t="s">
        <v>175</v>
      </c>
      <c r="G3" s="12" t="s">
        <v>177</v>
      </c>
      <c r="H3" s="12" t="s">
        <v>179</v>
      </c>
      <c r="I3" s="12" t="s">
        <v>181</v>
      </c>
      <c r="J3" s="14" t="s">
        <v>219</v>
      </c>
      <c r="K3" s="14" t="s">
        <v>220</v>
      </c>
      <c r="L3" s="12" t="s">
        <v>187</v>
      </c>
      <c r="M3" s="12" t="s">
        <v>189</v>
      </c>
      <c r="N3" s="12" t="s">
        <v>191</v>
      </c>
      <c r="O3" s="80" t="s">
        <v>193</v>
      </c>
      <c r="P3" s="80" t="s">
        <v>195</v>
      </c>
      <c r="Q3" s="80" t="s">
        <v>160</v>
      </c>
    </row>
    <row r="4" spans="1:17" ht="18" customHeight="1" x14ac:dyDescent="0.15">
      <c r="A4" s="16" t="s">
        <v>51</v>
      </c>
      <c r="B4" s="16"/>
      <c r="C4" s="12"/>
      <c r="D4" s="12">
        <v>1084624</v>
      </c>
      <c r="E4" s="12">
        <v>1155340</v>
      </c>
      <c r="F4" s="12">
        <v>1197701</v>
      </c>
      <c r="G4" s="12">
        <v>1244658</v>
      </c>
      <c r="H4" s="12">
        <v>1298239</v>
      </c>
      <c r="I4" s="12">
        <v>1305962</v>
      </c>
      <c r="J4" s="14">
        <v>1344323</v>
      </c>
      <c r="K4" s="13">
        <v>1351282</v>
      </c>
      <c r="L4" s="16">
        <v>1357649</v>
      </c>
      <c r="M4" s="16">
        <v>1322234</v>
      </c>
      <c r="N4" s="16">
        <v>1277263</v>
      </c>
      <c r="O4" s="16">
        <v>1242478</v>
      </c>
      <c r="P4" s="16">
        <v>1251983</v>
      </c>
      <c r="Q4" s="16">
        <v>1263725</v>
      </c>
    </row>
    <row r="5" spans="1:17" ht="18" customHeight="1" x14ac:dyDescent="0.15">
      <c r="A5" s="16" t="s">
        <v>52</v>
      </c>
      <c r="B5" s="16"/>
      <c r="C5" s="12"/>
      <c r="D5" s="12">
        <v>734088</v>
      </c>
      <c r="E5" s="12">
        <v>774640</v>
      </c>
      <c r="F5" s="12">
        <v>806486</v>
      </c>
      <c r="G5" s="12">
        <v>851446</v>
      </c>
      <c r="H5" s="12">
        <v>885223</v>
      </c>
      <c r="I5" s="12">
        <v>868000</v>
      </c>
      <c r="J5" s="14">
        <v>889008</v>
      </c>
      <c r="K5" s="13">
        <v>897997</v>
      </c>
      <c r="L5" s="16">
        <v>924808</v>
      </c>
      <c r="M5" s="16">
        <v>895004</v>
      </c>
      <c r="N5" s="16">
        <v>844719</v>
      </c>
      <c r="O5" s="16">
        <v>813977</v>
      </c>
      <c r="P5" s="16">
        <v>824515</v>
      </c>
      <c r="Q5" s="16">
        <v>828116</v>
      </c>
    </row>
    <row r="6" spans="1:17" ht="18" customHeight="1" x14ac:dyDescent="0.15">
      <c r="A6" s="16" t="s">
        <v>53</v>
      </c>
      <c r="B6" s="16"/>
      <c r="C6" s="12"/>
      <c r="D6" s="12">
        <v>57329</v>
      </c>
      <c r="E6" s="12">
        <v>66951</v>
      </c>
      <c r="F6" s="12">
        <v>70890</v>
      </c>
      <c r="G6" s="12">
        <v>68809</v>
      </c>
      <c r="H6" s="12">
        <v>72940</v>
      </c>
      <c r="I6" s="12">
        <v>78965</v>
      </c>
      <c r="J6" s="14">
        <v>85141</v>
      </c>
      <c r="K6" s="94">
        <v>89910</v>
      </c>
      <c r="L6" s="16">
        <v>103417</v>
      </c>
      <c r="M6" s="16">
        <v>125029</v>
      </c>
      <c r="N6" s="16">
        <v>153209</v>
      </c>
      <c r="O6" s="16">
        <v>170925</v>
      </c>
      <c r="P6" s="16">
        <v>268618</v>
      </c>
      <c r="Q6" s="16">
        <v>318953</v>
      </c>
    </row>
    <row r="7" spans="1:17" ht="18" customHeight="1" x14ac:dyDescent="0.15">
      <c r="A7" s="16" t="s">
        <v>54</v>
      </c>
      <c r="B7" s="16"/>
      <c r="C7" s="12"/>
      <c r="D7" s="12">
        <v>331006</v>
      </c>
      <c r="E7" s="12">
        <v>332209</v>
      </c>
      <c r="F7" s="12">
        <v>339871</v>
      </c>
      <c r="G7" s="12">
        <v>381001</v>
      </c>
      <c r="H7" s="12">
        <v>495631</v>
      </c>
      <c r="I7" s="12">
        <v>570501</v>
      </c>
      <c r="J7" s="14">
        <v>668536</v>
      </c>
      <c r="K7" s="13">
        <v>696221</v>
      </c>
      <c r="L7" s="16">
        <v>717905</v>
      </c>
      <c r="M7" s="16">
        <v>755490</v>
      </c>
      <c r="N7" s="16">
        <v>900009</v>
      </c>
      <c r="O7" s="16">
        <v>929869</v>
      </c>
      <c r="P7" s="16">
        <v>932407</v>
      </c>
      <c r="Q7" s="16">
        <v>861587</v>
      </c>
    </row>
    <row r="8" spans="1:17" ht="18" customHeight="1" x14ac:dyDescent="0.15">
      <c r="A8" s="16" t="s">
        <v>55</v>
      </c>
      <c r="B8" s="16"/>
      <c r="C8" s="12"/>
      <c r="D8" s="12">
        <v>330653</v>
      </c>
      <c r="E8" s="12">
        <v>332209</v>
      </c>
      <c r="F8" s="12">
        <v>339862</v>
      </c>
      <c r="G8" s="12">
        <v>380836</v>
      </c>
      <c r="H8" s="12">
        <v>492894</v>
      </c>
      <c r="I8" s="12">
        <v>570501</v>
      </c>
      <c r="J8" s="14">
        <v>668536</v>
      </c>
      <c r="K8" s="13">
        <v>696221</v>
      </c>
      <c r="L8" s="16">
        <v>714900</v>
      </c>
      <c r="M8" s="16">
        <v>755490</v>
      </c>
      <c r="N8" s="16">
        <v>900009</v>
      </c>
      <c r="O8" s="16">
        <v>929869</v>
      </c>
      <c r="P8" s="16">
        <v>932407</v>
      </c>
      <c r="Q8" s="16">
        <v>861587</v>
      </c>
    </row>
    <row r="9" spans="1:17" ht="18" customHeight="1" x14ac:dyDescent="0.15">
      <c r="A9" s="16" t="s">
        <v>56</v>
      </c>
      <c r="B9" s="16"/>
      <c r="C9" s="12"/>
      <c r="D9" s="12">
        <v>353</v>
      </c>
      <c r="E9" s="12">
        <v>0</v>
      </c>
      <c r="F9" s="12">
        <v>9</v>
      </c>
      <c r="G9" s="12">
        <v>165</v>
      </c>
      <c r="H9" s="12">
        <v>2737</v>
      </c>
      <c r="I9" s="12">
        <v>0</v>
      </c>
      <c r="J9" s="14">
        <v>0</v>
      </c>
      <c r="K9" s="13">
        <v>0</v>
      </c>
      <c r="L9" s="16">
        <v>3005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</row>
    <row r="10" spans="1:17" ht="18" customHeight="1" x14ac:dyDescent="0.15">
      <c r="A10" s="16" t="s">
        <v>57</v>
      </c>
      <c r="B10" s="16"/>
      <c r="C10" s="12"/>
      <c r="D10" s="12">
        <v>454254</v>
      </c>
      <c r="E10" s="12">
        <v>480030</v>
      </c>
      <c r="F10" s="12">
        <v>505914</v>
      </c>
      <c r="G10" s="12">
        <v>666624</v>
      </c>
      <c r="H10" s="12">
        <v>692459</v>
      </c>
      <c r="I10" s="12">
        <v>819314</v>
      </c>
      <c r="J10" s="14">
        <v>816305</v>
      </c>
      <c r="K10" s="13">
        <v>907466</v>
      </c>
      <c r="L10" s="16">
        <v>986920</v>
      </c>
      <c r="M10" s="16">
        <v>938198</v>
      </c>
      <c r="N10" s="16">
        <v>893961</v>
      </c>
      <c r="O10" s="16">
        <v>876743</v>
      </c>
      <c r="P10" s="16">
        <v>810954</v>
      </c>
      <c r="Q10" s="16">
        <v>806179</v>
      </c>
    </row>
    <row r="11" spans="1:17" ht="18" customHeight="1" x14ac:dyDescent="0.15">
      <c r="A11" s="16" t="s">
        <v>58</v>
      </c>
      <c r="B11" s="16"/>
      <c r="C11" s="12"/>
      <c r="D11" s="12">
        <v>47508</v>
      </c>
      <c r="E11" s="12">
        <v>49950</v>
      </c>
      <c r="F11" s="12">
        <v>39187</v>
      </c>
      <c r="G11" s="12">
        <v>47997</v>
      </c>
      <c r="H11" s="12">
        <v>53702</v>
      </c>
      <c r="I11" s="12">
        <v>58652</v>
      </c>
      <c r="J11" s="14">
        <v>63652</v>
      </c>
      <c r="K11" s="14">
        <v>74645</v>
      </c>
      <c r="L11" s="16">
        <v>38840</v>
      </c>
      <c r="M11" s="16">
        <v>45849</v>
      </c>
      <c r="N11" s="16">
        <v>37883</v>
      </c>
      <c r="O11" s="16">
        <v>37182</v>
      </c>
      <c r="P11" s="16">
        <v>38428</v>
      </c>
      <c r="Q11" s="16">
        <v>35676</v>
      </c>
    </row>
    <row r="12" spans="1:17" ht="18" customHeight="1" x14ac:dyDescent="0.15">
      <c r="A12" s="16" t="s">
        <v>59</v>
      </c>
      <c r="B12" s="16"/>
      <c r="C12" s="12"/>
      <c r="D12" s="12">
        <v>414209</v>
      </c>
      <c r="E12" s="12">
        <v>468623</v>
      </c>
      <c r="F12" s="12">
        <v>535894</v>
      </c>
      <c r="G12" s="12">
        <v>584192</v>
      </c>
      <c r="H12" s="12">
        <v>675258</v>
      </c>
      <c r="I12" s="12">
        <v>673866</v>
      </c>
      <c r="J12" s="14">
        <v>626157</v>
      </c>
      <c r="K12" s="14">
        <v>573478</v>
      </c>
      <c r="L12" s="16">
        <v>692044</v>
      </c>
      <c r="M12" s="16">
        <v>554395</v>
      </c>
      <c r="N12" s="16">
        <v>598053</v>
      </c>
      <c r="O12" s="16">
        <v>613225</v>
      </c>
      <c r="P12" s="16">
        <v>686210</v>
      </c>
      <c r="Q12" s="16">
        <v>637461</v>
      </c>
    </row>
    <row r="13" spans="1:17" ht="18" customHeight="1" x14ac:dyDescent="0.15">
      <c r="A13" s="16" t="s">
        <v>60</v>
      </c>
      <c r="B13" s="16"/>
      <c r="C13" s="12"/>
      <c r="D13" s="12">
        <v>238717</v>
      </c>
      <c r="E13" s="12">
        <v>276169</v>
      </c>
      <c r="F13" s="12">
        <v>311182</v>
      </c>
      <c r="G13" s="12">
        <v>339019</v>
      </c>
      <c r="H13" s="12">
        <v>371727</v>
      </c>
      <c r="I13" s="12">
        <v>334802</v>
      </c>
      <c r="J13" s="14">
        <v>362176</v>
      </c>
      <c r="K13" s="14">
        <v>328695</v>
      </c>
      <c r="L13" s="16">
        <v>361568</v>
      </c>
      <c r="M13" s="16">
        <v>349947</v>
      </c>
      <c r="N13" s="16">
        <v>347800</v>
      </c>
      <c r="O13" s="16">
        <v>332243</v>
      </c>
      <c r="P13" s="16">
        <v>309563</v>
      </c>
      <c r="Q13" s="16">
        <v>313597</v>
      </c>
    </row>
    <row r="14" spans="1:17" ht="18" customHeight="1" x14ac:dyDescent="0.15">
      <c r="A14" s="16" t="s">
        <v>61</v>
      </c>
      <c r="B14" s="16"/>
      <c r="C14" s="12"/>
      <c r="D14" s="12">
        <v>543860</v>
      </c>
      <c r="E14" s="12">
        <v>587144</v>
      </c>
      <c r="F14" s="12">
        <v>568469</v>
      </c>
      <c r="G14" s="12">
        <v>568964</v>
      </c>
      <c r="H14" s="12">
        <v>617639</v>
      </c>
      <c r="I14" s="12">
        <v>642896</v>
      </c>
      <c r="J14" s="14">
        <v>602372</v>
      </c>
      <c r="K14" s="14">
        <v>760467</v>
      </c>
      <c r="L14" s="16">
        <v>715872</v>
      </c>
      <c r="M14" s="16">
        <v>840131</v>
      </c>
      <c r="N14" s="16">
        <v>928637</v>
      </c>
      <c r="O14" s="16">
        <v>878293</v>
      </c>
      <c r="P14" s="16">
        <v>841206</v>
      </c>
      <c r="Q14" s="16">
        <v>814585</v>
      </c>
    </row>
    <row r="15" spans="1:17" ht="18" customHeight="1" x14ac:dyDescent="0.15">
      <c r="A15" s="16" t="s">
        <v>62</v>
      </c>
      <c r="B15" s="16"/>
      <c r="C15" s="12"/>
      <c r="D15" s="12">
        <v>450063</v>
      </c>
      <c r="E15" s="12">
        <v>384411</v>
      </c>
      <c r="F15" s="12">
        <v>198221</v>
      </c>
      <c r="G15" s="12">
        <v>67715</v>
      </c>
      <c r="H15" s="12">
        <v>44463</v>
      </c>
      <c r="I15" s="12">
        <v>36674</v>
      </c>
      <c r="J15" s="14">
        <v>4192</v>
      </c>
      <c r="K15" s="13">
        <v>4591</v>
      </c>
      <c r="L15" s="16">
        <v>99619</v>
      </c>
      <c r="M15" s="16">
        <v>6379</v>
      </c>
      <c r="N15" s="16">
        <v>41259</v>
      </c>
      <c r="O15" s="16">
        <v>59845</v>
      </c>
      <c r="P15" s="16">
        <v>10534</v>
      </c>
      <c r="Q15" s="16">
        <v>18942</v>
      </c>
    </row>
    <row r="16" spans="1:17" ht="18" customHeight="1" x14ac:dyDescent="0.15">
      <c r="A16" s="16" t="s">
        <v>63</v>
      </c>
      <c r="B16" s="16"/>
      <c r="C16" s="12"/>
      <c r="D16" s="12">
        <v>19787</v>
      </c>
      <c r="E16" s="12">
        <v>13497</v>
      </c>
      <c r="F16" s="12">
        <v>32115</v>
      </c>
      <c r="G16" s="12">
        <v>31646</v>
      </c>
      <c r="H16" s="12">
        <v>78929</v>
      </c>
      <c r="I16" s="12">
        <v>17632</v>
      </c>
      <c r="J16" s="14">
        <v>15505</v>
      </c>
      <c r="K16" s="13">
        <v>18994</v>
      </c>
      <c r="L16" s="16">
        <v>18666</v>
      </c>
      <c r="M16" s="16">
        <v>13654</v>
      </c>
      <c r="N16" s="16">
        <v>14436</v>
      </c>
      <c r="O16" s="16">
        <v>18734</v>
      </c>
      <c r="P16" s="16">
        <v>36147</v>
      </c>
      <c r="Q16" s="16">
        <v>36574</v>
      </c>
    </row>
    <row r="17" spans="1:17" ht="18" customHeight="1" x14ac:dyDescent="0.15">
      <c r="A17" s="16" t="s">
        <v>71</v>
      </c>
      <c r="B17" s="16"/>
      <c r="C17" s="12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</row>
    <row r="18" spans="1:17" ht="18" customHeight="1" x14ac:dyDescent="0.15">
      <c r="A18" s="16" t="s">
        <v>153</v>
      </c>
      <c r="B18" s="16"/>
      <c r="C18" s="12"/>
      <c r="D18" s="12">
        <v>1418526</v>
      </c>
      <c r="E18" s="12">
        <v>2176675</v>
      </c>
      <c r="F18" s="12">
        <v>4066241</v>
      </c>
      <c r="G18" s="12">
        <v>1851120</v>
      </c>
      <c r="H18" s="12">
        <v>1611636</v>
      </c>
      <c r="I18" s="12">
        <v>1507841</v>
      </c>
      <c r="J18" s="14">
        <v>1746669</v>
      </c>
      <c r="K18" s="13">
        <v>1318491</v>
      </c>
      <c r="L18" s="16">
        <v>3018737</v>
      </c>
      <c r="M18" s="16">
        <v>1314181</v>
      </c>
      <c r="N18" s="16">
        <v>1340713</v>
      </c>
      <c r="O18" s="16">
        <v>675911</v>
      </c>
      <c r="P18" s="16">
        <v>505452</v>
      </c>
      <c r="Q18" s="16">
        <v>412702</v>
      </c>
    </row>
    <row r="19" spans="1:17" ht="18" customHeight="1" x14ac:dyDescent="0.15">
      <c r="A19" s="16" t="s">
        <v>65</v>
      </c>
      <c r="B19" s="16"/>
      <c r="C19" s="12"/>
      <c r="D19" s="12">
        <v>488503</v>
      </c>
      <c r="E19" s="12">
        <v>1296570</v>
      </c>
      <c r="F19" s="12">
        <v>2321655</v>
      </c>
      <c r="G19" s="12">
        <v>432447</v>
      </c>
      <c r="H19" s="12">
        <v>629022</v>
      </c>
      <c r="I19" s="12">
        <v>94368</v>
      </c>
      <c r="J19" s="14">
        <v>454912</v>
      </c>
      <c r="K19" s="13">
        <v>128660</v>
      </c>
      <c r="L19" s="16">
        <v>267150</v>
      </c>
      <c r="M19" s="16">
        <v>205786</v>
      </c>
      <c r="N19" s="16">
        <v>134391</v>
      </c>
      <c r="O19" s="16">
        <v>27564</v>
      </c>
      <c r="P19" s="16">
        <v>24741</v>
      </c>
      <c r="Q19" s="16">
        <v>44239</v>
      </c>
    </row>
    <row r="20" spans="1:17" ht="18" customHeight="1" x14ac:dyDescent="0.15">
      <c r="A20" s="16" t="s">
        <v>66</v>
      </c>
      <c r="B20" s="16"/>
      <c r="C20" s="12"/>
      <c r="D20" s="12">
        <v>930023</v>
      </c>
      <c r="E20" s="12">
        <v>880105</v>
      </c>
      <c r="F20" s="12">
        <v>1744586</v>
      </c>
      <c r="G20" s="12">
        <v>1367673</v>
      </c>
      <c r="H20" s="12">
        <v>929883</v>
      </c>
      <c r="I20" s="12">
        <v>1350313</v>
      </c>
      <c r="J20" s="14">
        <v>1110810</v>
      </c>
      <c r="K20" s="13">
        <v>891771</v>
      </c>
      <c r="L20" s="16">
        <v>2343613</v>
      </c>
      <c r="M20" s="16">
        <v>1065430</v>
      </c>
      <c r="N20" s="16">
        <v>1190466</v>
      </c>
      <c r="O20" s="16">
        <v>648347</v>
      </c>
      <c r="P20" s="16">
        <v>478370</v>
      </c>
      <c r="Q20" s="16">
        <v>361260</v>
      </c>
    </row>
    <row r="21" spans="1:17" ht="18" customHeight="1" x14ac:dyDescent="0.15">
      <c r="A21" s="16" t="s">
        <v>154</v>
      </c>
      <c r="B21" s="16"/>
      <c r="C21" s="12"/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4">
        <v>0</v>
      </c>
      <c r="K21" s="13">
        <v>2946</v>
      </c>
      <c r="L21" s="16">
        <v>59682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ht="18" customHeight="1" x14ac:dyDescent="0.15">
      <c r="A22" s="16" t="s">
        <v>155</v>
      </c>
      <c r="B22" s="16"/>
      <c r="C22" s="12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ht="18" customHeight="1" x14ac:dyDescent="0.15">
      <c r="A23" s="16" t="s">
        <v>50</v>
      </c>
      <c r="B23" s="16">
        <f t="shared" ref="B23:N23" si="0">SUM(B4:B22)-B5-B8-B9-B13-B19-B20</f>
        <v>0</v>
      </c>
      <c r="C23" s="12">
        <f t="shared" si="0"/>
        <v>0</v>
      </c>
      <c r="D23" s="12">
        <f t="shared" si="0"/>
        <v>4821166</v>
      </c>
      <c r="E23" s="12">
        <f t="shared" si="0"/>
        <v>5714830</v>
      </c>
      <c r="F23" s="12">
        <f t="shared" si="0"/>
        <v>7554503</v>
      </c>
      <c r="G23" s="12">
        <f t="shared" si="0"/>
        <v>5512726</v>
      </c>
      <c r="H23" s="12">
        <f t="shared" si="0"/>
        <v>5640896</v>
      </c>
      <c r="I23" s="12">
        <f t="shared" si="0"/>
        <v>5712303</v>
      </c>
      <c r="J23" s="14">
        <f t="shared" si="0"/>
        <v>5972852</v>
      </c>
      <c r="K23" s="13">
        <f t="shared" si="0"/>
        <v>5798491</v>
      </c>
      <c r="L23" s="17">
        <f t="shared" si="0"/>
        <v>7809351</v>
      </c>
      <c r="M23" s="17">
        <f t="shared" si="0"/>
        <v>5915540</v>
      </c>
      <c r="N23" s="17">
        <f t="shared" si="0"/>
        <v>6185423</v>
      </c>
      <c r="O23" s="17">
        <f>SUM(O4:O22)-O5-O8-O9-O13-O19-O20</f>
        <v>5503205</v>
      </c>
      <c r="P23" s="17">
        <f>SUM(P4:P22)-P5-P8-P9-P13-P19-P20</f>
        <v>5381939</v>
      </c>
      <c r="Q23" s="17">
        <f>SUM(Q4:Q22)-Q5-Q8-Q9-Q13-Q19-Q20</f>
        <v>5206384</v>
      </c>
    </row>
    <row r="24" spans="1:17" ht="18" customHeight="1" x14ac:dyDescent="0.15">
      <c r="A24" s="16" t="s">
        <v>69</v>
      </c>
      <c r="B24" s="16">
        <f t="shared" ref="B24:M24" si="1">SUM(B4:B7)-B5</f>
        <v>0</v>
      </c>
      <c r="C24" s="12">
        <f t="shared" si="1"/>
        <v>0</v>
      </c>
      <c r="D24" s="12">
        <f t="shared" si="1"/>
        <v>1472959</v>
      </c>
      <c r="E24" s="12">
        <f t="shared" si="1"/>
        <v>1554500</v>
      </c>
      <c r="F24" s="12">
        <f t="shared" si="1"/>
        <v>1608462</v>
      </c>
      <c r="G24" s="12">
        <f t="shared" si="1"/>
        <v>1694468</v>
      </c>
      <c r="H24" s="12">
        <f t="shared" si="1"/>
        <v>1866810</v>
      </c>
      <c r="I24" s="12">
        <f t="shared" si="1"/>
        <v>1955428</v>
      </c>
      <c r="J24" s="14">
        <f t="shared" si="1"/>
        <v>2098000</v>
      </c>
      <c r="K24" s="13">
        <f t="shared" si="1"/>
        <v>2137413</v>
      </c>
      <c r="L24" s="17">
        <f t="shared" si="1"/>
        <v>2178971</v>
      </c>
      <c r="M24" s="17">
        <f t="shared" si="1"/>
        <v>2202753</v>
      </c>
      <c r="N24" s="17">
        <f>SUM(N4:N7)-N5</f>
        <v>2330481</v>
      </c>
      <c r="O24" s="17">
        <f>SUM(O4:O7)-O5</f>
        <v>2343272</v>
      </c>
      <c r="P24" s="17">
        <f>SUM(P4:P7)-P5</f>
        <v>2453008</v>
      </c>
      <c r="Q24" s="17">
        <f>SUM(Q4:Q7)-Q5</f>
        <v>2444265</v>
      </c>
    </row>
    <row r="25" spans="1:17" ht="18" customHeight="1" x14ac:dyDescent="0.15">
      <c r="A25" s="16" t="s">
        <v>156</v>
      </c>
      <c r="B25" s="16">
        <f t="shared" ref="B25:M25" si="2">+B18+B21+B22</f>
        <v>0</v>
      </c>
      <c r="C25" s="12">
        <f t="shared" si="2"/>
        <v>0</v>
      </c>
      <c r="D25" s="12">
        <f t="shared" si="2"/>
        <v>1418526</v>
      </c>
      <c r="E25" s="12">
        <f t="shared" si="2"/>
        <v>2176675</v>
      </c>
      <c r="F25" s="12">
        <f t="shared" si="2"/>
        <v>4066241</v>
      </c>
      <c r="G25" s="12">
        <f t="shared" si="2"/>
        <v>1851120</v>
      </c>
      <c r="H25" s="12">
        <f t="shared" si="2"/>
        <v>1611636</v>
      </c>
      <c r="I25" s="12">
        <f t="shared" si="2"/>
        <v>1507841</v>
      </c>
      <c r="J25" s="14">
        <f t="shared" si="2"/>
        <v>1746669</v>
      </c>
      <c r="K25" s="13">
        <f t="shared" si="2"/>
        <v>1321437</v>
      </c>
      <c r="L25" s="17">
        <f t="shared" si="2"/>
        <v>3078419</v>
      </c>
      <c r="M25" s="17">
        <f t="shared" si="2"/>
        <v>1314181</v>
      </c>
      <c r="N25" s="17">
        <f>+N18+N21+N22</f>
        <v>1340713</v>
      </c>
      <c r="O25" s="17">
        <f>+O18+O21+O22</f>
        <v>675911</v>
      </c>
      <c r="P25" s="17">
        <f>+P18+P21+P22</f>
        <v>505452</v>
      </c>
      <c r="Q25" s="17">
        <f>+Q18+Q21+Q22</f>
        <v>412702</v>
      </c>
    </row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7" t="s">
        <v>81</v>
      </c>
      <c r="L30" s="28"/>
      <c r="M30" s="28" t="str">
        <f>[2]財政指標!$M$1</f>
        <v>石橋町</v>
      </c>
      <c r="P30" s="28"/>
      <c r="Q30" s="28" t="str">
        <f>[2]財政指標!$M$1</f>
        <v>石橋町</v>
      </c>
    </row>
    <row r="31" spans="1:17" ht="18" customHeight="1" x14ac:dyDescent="0.15"/>
    <row r="32" spans="1:17" ht="18" customHeight="1" x14ac:dyDescent="0.15">
      <c r="A32" s="12"/>
      <c r="B32" s="17" t="s">
        <v>168</v>
      </c>
      <c r="C32" s="12" t="s">
        <v>169</v>
      </c>
      <c r="D32" s="12" t="s">
        <v>171</v>
      </c>
      <c r="E32" s="12" t="s">
        <v>173</v>
      </c>
      <c r="F32" s="12" t="s">
        <v>175</v>
      </c>
      <c r="G32" s="12" t="s">
        <v>177</v>
      </c>
      <c r="H32" s="12" t="s">
        <v>179</v>
      </c>
      <c r="I32" s="12" t="s">
        <v>181</v>
      </c>
      <c r="J32" s="14" t="s">
        <v>219</v>
      </c>
      <c r="K32" s="14" t="s">
        <v>220</v>
      </c>
      <c r="L32" s="12" t="s">
        <v>187</v>
      </c>
      <c r="M32" s="5" t="s">
        <v>189</v>
      </c>
      <c r="N32" s="12" t="s">
        <v>191</v>
      </c>
      <c r="O32" s="80" t="s">
        <v>193</v>
      </c>
      <c r="P32" s="80" t="s">
        <v>195</v>
      </c>
      <c r="Q32" s="80" t="s">
        <v>160</v>
      </c>
    </row>
    <row r="33" spans="1:17" ht="18" customHeight="1" x14ac:dyDescent="0.15">
      <c r="A33" s="16" t="s">
        <v>51</v>
      </c>
      <c r="B33" s="29" t="e">
        <f t="shared" ref="B33:Q33" si="3">B4/B$23*100</f>
        <v>#DIV/0!</v>
      </c>
      <c r="C33" s="29" t="e">
        <f t="shared" si="3"/>
        <v>#DIV/0!</v>
      </c>
      <c r="D33" s="29">
        <f t="shared" si="3"/>
        <v>22.497130362240174</v>
      </c>
      <c r="E33" s="29">
        <f t="shared" si="3"/>
        <v>20.216524376053179</v>
      </c>
      <c r="F33" s="29">
        <f t="shared" si="3"/>
        <v>15.854133620702779</v>
      </c>
      <c r="G33" s="29">
        <f t="shared" si="3"/>
        <v>22.577904289093997</v>
      </c>
      <c r="H33" s="29">
        <f t="shared" si="3"/>
        <v>23.014765739343538</v>
      </c>
      <c r="I33" s="29">
        <f t="shared" si="3"/>
        <v>22.862267635312765</v>
      </c>
      <c r="J33" s="29">
        <f t="shared" si="3"/>
        <v>22.507221005978383</v>
      </c>
      <c r="K33" s="29">
        <f t="shared" si="3"/>
        <v>23.304028582608822</v>
      </c>
      <c r="L33" s="29">
        <f t="shared" si="3"/>
        <v>17.38491457228648</v>
      </c>
      <c r="M33" s="29">
        <f t="shared" si="3"/>
        <v>22.351873201770253</v>
      </c>
      <c r="N33" s="29">
        <f t="shared" si="3"/>
        <v>20.649565922977299</v>
      </c>
      <c r="O33" s="29">
        <f t="shared" si="3"/>
        <v>22.577352651772923</v>
      </c>
      <c r="P33" s="29">
        <f t="shared" si="3"/>
        <v>23.262675403790347</v>
      </c>
      <c r="Q33" s="29">
        <f t="shared" si="3"/>
        <v>24.272604556252478</v>
      </c>
    </row>
    <row r="34" spans="1:17" ht="18" customHeight="1" x14ac:dyDescent="0.15">
      <c r="A34" s="16" t="s">
        <v>52</v>
      </c>
      <c r="B34" s="29" t="e">
        <f t="shared" ref="B34:Q49" si="4">B5/B$23*100</f>
        <v>#DIV/0!</v>
      </c>
      <c r="C34" s="29" t="e">
        <f t="shared" si="4"/>
        <v>#DIV/0!</v>
      </c>
      <c r="D34" s="29">
        <f t="shared" si="4"/>
        <v>15.226358105072507</v>
      </c>
      <c r="E34" s="29">
        <f t="shared" si="4"/>
        <v>13.554908894927758</v>
      </c>
      <c r="F34" s="29">
        <f t="shared" si="4"/>
        <v>10.675566612389987</v>
      </c>
      <c r="G34" s="29">
        <f t="shared" si="4"/>
        <v>15.445099212259054</v>
      </c>
      <c r="H34" s="29">
        <f t="shared" si="4"/>
        <v>15.692950197982732</v>
      </c>
      <c r="I34" s="29">
        <f t="shared" si="4"/>
        <v>15.195272379633924</v>
      </c>
      <c r="J34" s="29">
        <f t="shared" si="4"/>
        <v>14.884145798355627</v>
      </c>
      <c r="K34" s="29">
        <f t="shared" si="4"/>
        <v>15.486736118069338</v>
      </c>
      <c r="L34" s="29">
        <f t="shared" si="4"/>
        <v>11.842315705876198</v>
      </c>
      <c r="M34" s="29">
        <f t="shared" ref="M34:Q48" si="5">M5/M$23*100</f>
        <v>15.129709206598212</v>
      </c>
      <c r="N34" s="29">
        <f t="shared" si="5"/>
        <v>13.656608448605697</v>
      </c>
      <c r="O34" s="29">
        <f t="shared" si="5"/>
        <v>14.790962720814507</v>
      </c>
      <c r="P34" s="29">
        <f t="shared" si="5"/>
        <v>15.320036143107529</v>
      </c>
      <c r="Q34" s="29">
        <f t="shared" si="5"/>
        <v>15.905780288200026</v>
      </c>
    </row>
    <row r="35" spans="1:17" ht="18" customHeight="1" x14ac:dyDescent="0.15">
      <c r="A35" s="16" t="s">
        <v>53</v>
      </c>
      <c r="B35" s="29" t="e">
        <f t="shared" si="4"/>
        <v>#DIV/0!</v>
      </c>
      <c r="C35" s="29" t="e">
        <f t="shared" si="4"/>
        <v>#DIV/0!</v>
      </c>
      <c r="D35" s="29">
        <f t="shared" si="4"/>
        <v>1.1891106840129546</v>
      </c>
      <c r="E35" s="29">
        <f t="shared" si="4"/>
        <v>1.1715309116806623</v>
      </c>
      <c r="F35" s="29">
        <f t="shared" si="4"/>
        <v>0.93838072471478273</v>
      </c>
      <c r="G35" s="29">
        <f t="shared" si="4"/>
        <v>1.248184654923898</v>
      </c>
      <c r="H35" s="29">
        <f t="shared" si="4"/>
        <v>1.2930569895279049</v>
      </c>
      <c r="I35" s="29">
        <f t="shared" si="4"/>
        <v>1.382367146840775</v>
      </c>
      <c r="J35" s="29">
        <f t="shared" si="4"/>
        <v>1.4254664270937905</v>
      </c>
      <c r="K35" s="29">
        <f t="shared" si="4"/>
        <v>1.5505758308497848</v>
      </c>
      <c r="L35" s="29">
        <f t="shared" si="4"/>
        <v>1.3242713767123542</v>
      </c>
      <c r="M35" s="29">
        <f t="shared" si="5"/>
        <v>2.113568668287257</v>
      </c>
      <c r="N35" s="29">
        <f t="shared" si="5"/>
        <v>2.4769365005432933</v>
      </c>
      <c r="O35" s="29">
        <f t="shared" si="5"/>
        <v>3.1059173699689544</v>
      </c>
      <c r="P35" s="29">
        <f t="shared" si="5"/>
        <v>4.9911007909974447</v>
      </c>
      <c r="Q35" s="29">
        <f t="shared" si="5"/>
        <v>6.126190461556428</v>
      </c>
    </row>
    <row r="36" spans="1:17" ht="18" customHeight="1" x14ac:dyDescent="0.15">
      <c r="A36" s="16" t="s">
        <v>54</v>
      </c>
      <c r="B36" s="29" t="e">
        <f t="shared" si="4"/>
        <v>#DIV/0!</v>
      </c>
      <c r="C36" s="29" t="e">
        <f t="shared" si="4"/>
        <v>#DIV/0!</v>
      </c>
      <c r="D36" s="29">
        <f t="shared" si="4"/>
        <v>6.8656835296689644</v>
      </c>
      <c r="E36" s="29">
        <f t="shared" si="4"/>
        <v>5.8131038018628729</v>
      </c>
      <c r="F36" s="29">
        <f t="shared" si="4"/>
        <v>4.4989193862256718</v>
      </c>
      <c r="G36" s="29">
        <f t="shared" si="4"/>
        <v>6.9112994188356174</v>
      </c>
      <c r="H36" s="29">
        <f t="shared" si="4"/>
        <v>8.786387836258637</v>
      </c>
      <c r="I36" s="29">
        <f t="shared" si="4"/>
        <v>9.9872328201077565</v>
      </c>
      <c r="J36" s="29">
        <f t="shared" si="4"/>
        <v>11.19291085732578</v>
      </c>
      <c r="K36" s="29">
        <f t="shared" si="4"/>
        <v>12.006934217885307</v>
      </c>
      <c r="L36" s="29">
        <f t="shared" si="4"/>
        <v>9.1928893963147509</v>
      </c>
      <c r="M36" s="29">
        <f t="shared" si="5"/>
        <v>12.771277009368545</v>
      </c>
      <c r="N36" s="29">
        <f t="shared" si="5"/>
        <v>14.550484259524369</v>
      </c>
      <c r="O36" s="29">
        <f t="shared" si="5"/>
        <v>16.896862828115616</v>
      </c>
      <c r="P36" s="29">
        <f t="shared" si="5"/>
        <v>17.324741138834906</v>
      </c>
      <c r="Q36" s="29">
        <f t="shared" si="5"/>
        <v>16.548664101610637</v>
      </c>
    </row>
    <row r="37" spans="1:17" ht="18" customHeight="1" x14ac:dyDescent="0.15">
      <c r="A37" s="16" t="s">
        <v>55</v>
      </c>
      <c r="B37" s="29" t="e">
        <f t="shared" si="4"/>
        <v>#DIV/0!</v>
      </c>
      <c r="C37" s="29" t="e">
        <f t="shared" si="4"/>
        <v>#DIV/0!</v>
      </c>
      <c r="D37" s="29">
        <f t="shared" si="4"/>
        <v>6.8583616494433093</v>
      </c>
      <c r="E37" s="29">
        <f t="shared" si="4"/>
        <v>5.8131038018628729</v>
      </c>
      <c r="F37" s="29">
        <f t="shared" si="4"/>
        <v>4.4988002519821624</v>
      </c>
      <c r="G37" s="29">
        <f t="shared" si="4"/>
        <v>6.9083063442659771</v>
      </c>
      <c r="H37" s="29">
        <f t="shared" si="4"/>
        <v>8.7378671757110915</v>
      </c>
      <c r="I37" s="29">
        <f t="shared" si="4"/>
        <v>9.9872328201077565</v>
      </c>
      <c r="J37" s="29">
        <f t="shared" si="4"/>
        <v>11.19291085732578</v>
      </c>
      <c r="K37" s="29">
        <f t="shared" si="4"/>
        <v>12.006934217885307</v>
      </c>
      <c r="L37" s="29">
        <f t="shared" si="4"/>
        <v>9.1544098863016909</v>
      </c>
      <c r="M37" s="29">
        <f t="shared" si="5"/>
        <v>12.771277009368545</v>
      </c>
      <c r="N37" s="29">
        <f t="shared" si="5"/>
        <v>14.550484259524369</v>
      </c>
      <c r="O37" s="29">
        <f t="shared" si="5"/>
        <v>16.896862828115616</v>
      </c>
      <c r="P37" s="29">
        <f t="shared" si="5"/>
        <v>17.324741138834906</v>
      </c>
      <c r="Q37" s="29">
        <f t="shared" si="5"/>
        <v>16.548664101610637</v>
      </c>
    </row>
    <row r="38" spans="1:17" ht="18" customHeight="1" x14ac:dyDescent="0.15">
      <c r="A38" s="16" t="s">
        <v>56</v>
      </c>
      <c r="B38" s="29" t="e">
        <f t="shared" si="4"/>
        <v>#DIV/0!</v>
      </c>
      <c r="C38" s="29" t="e">
        <f t="shared" si="4"/>
        <v>#DIV/0!</v>
      </c>
      <c r="D38" s="29">
        <f t="shared" si="4"/>
        <v>7.321880225654955E-3</v>
      </c>
      <c r="E38" s="29">
        <f t="shared" si="4"/>
        <v>0</v>
      </c>
      <c r="F38" s="29">
        <f t="shared" si="4"/>
        <v>1.1913424351012899E-4</v>
      </c>
      <c r="G38" s="29">
        <f t="shared" si="4"/>
        <v>2.9930745696412266E-3</v>
      </c>
      <c r="H38" s="29">
        <f t="shared" si="4"/>
        <v>4.8520660547544218E-2</v>
      </c>
      <c r="I38" s="29">
        <f t="shared" si="4"/>
        <v>0</v>
      </c>
      <c r="J38" s="29">
        <f t="shared" si="4"/>
        <v>0</v>
      </c>
      <c r="K38" s="29">
        <f t="shared" si="4"/>
        <v>0</v>
      </c>
      <c r="L38" s="29">
        <f t="shared" si="4"/>
        <v>3.8479510013059985E-2</v>
      </c>
      <c r="M38" s="29">
        <f t="shared" si="5"/>
        <v>0</v>
      </c>
      <c r="N38" s="29">
        <f t="shared" si="5"/>
        <v>0</v>
      </c>
      <c r="O38" s="29">
        <f t="shared" si="5"/>
        <v>0</v>
      </c>
      <c r="P38" s="29">
        <f t="shared" si="5"/>
        <v>0</v>
      </c>
      <c r="Q38" s="29">
        <f t="shared" si="5"/>
        <v>0</v>
      </c>
    </row>
    <row r="39" spans="1:17" ht="18" customHeight="1" x14ac:dyDescent="0.15">
      <c r="A39" s="16" t="s">
        <v>57</v>
      </c>
      <c r="B39" s="29" t="e">
        <f t="shared" si="4"/>
        <v>#DIV/0!</v>
      </c>
      <c r="C39" s="29" t="e">
        <f t="shared" si="4"/>
        <v>#DIV/0!</v>
      </c>
      <c r="D39" s="29">
        <f t="shared" si="4"/>
        <v>9.4220775638092533</v>
      </c>
      <c r="E39" s="29">
        <f t="shared" si="4"/>
        <v>8.3997249262007792</v>
      </c>
      <c r="F39" s="29">
        <f t="shared" si="4"/>
        <v>6.6968535190203777</v>
      </c>
      <c r="G39" s="29">
        <f t="shared" si="4"/>
        <v>12.092456617651594</v>
      </c>
      <c r="H39" s="29">
        <f t="shared" si="4"/>
        <v>12.275691663168404</v>
      </c>
      <c r="I39" s="29">
        <f t="shared" si="4"/>
        <v>14.342971652589156</v>
      </c>
      <c r="J39" s="29">
        <f t="shared" si="4"/>
        <v>13.666921597923404</v>
      </c>
      <c r="K39" s="29">
        <f t="shared" si="4"/>
        <v>15.650037225202212</v>
      </c>
      <c r="L39" s="29">
        <f t="shared" si="4"/>
        <v>12.637669890878255</v>
      </c>
      <c r="M39" s="29">
        <f t="shared" si="5"/>
        <v>15.859887685655071</v>
      </c>
      <c r="N39" s="29">
        <f t="shared" si="5"/>
        <v>14.452705983083131</v>
      </c>
      <c r="O39" s="29">
        <f t="shared" si="5"/>
        <v>15.931498099743695</v>
      </c>
      <c r="P39" s="29">
        <f t="shared" si="5"/>
        <v>15.068063759176759</v>
      </c>
      <c r="Q39" s="29">
        <f t="shared" si="5"/>
        <v>15.484432189404393</v>
      </c>
    </row>
    <row r="40" spans="1:17" ht="18" customHeight="1" x14ac:dyDescent="0.15">
      <c r="A40" s="16" t="s">
        <v>58</v>
      </c>
      <c r="B40" s="29" t="e">
        <f t="shared" si="4"/>
        <v>#DIV/0!</v>
      </c>
      <c r="C40" s="29" t="e">
        <f t="shared" si="4"/>
        <v>#DIV/0!</v>
      </c>
      <c r="D40" s="29">
        <f t="shared" si="4"/>
        <v>0.98540477552525685</v>
      </c>
      <c r="E40" s="29">
        <f t="shared" si="4"/>
        <v>0.87404174752354835</v>
      </c>
      <c r="F40" s="29">
        <f t="shared" si="4"/>
        <v>0.51872373338126943</v>
      </c>
      <c r="G40" s="29">
        <f t="shared" si="4"/>
        <v>0.87065818253981786</v>
      </c>
      <c r="H40" s="29">
        <f t="shared" si="4"/>
        <v>0.95201187896390926</v>
      </c>
      <c r="I40" s="29">
        <f t="shared" si="4"/>
        <v>1.0267662622238352</v>
      </c>
      <c r="J40" s="29">
        <f t="shared" si="4"/>
        <v>1.0656885521355626</v>
      </c>
      <c r="K40" s="29">
        <f t="shared" si="4"/>
        <v>1.2873176831696385</v>
      </c>
      <c r="L40" s="29">
        <f t="shared" si="4"/>
        <v>0.49735246885432605</v>
      </c>
      <c r="M40" s="29">
        <f t="shared" si="5"/>
        <v>0.77506026499694025</v>
      </c>
      <c r="N40" s="29">
        <f t="shared" si="5"/>
        <v>0.612456092331923</v>
      </c>
      <c r="O40" s="29">
        <f t="shared" si="5"/>
        <v>0.6756426482386173</v>
      </c>
      <c r="P40" s="29">
        <f t="shared" si="5"/>
        <v>0.71401775456763816</v>
      </c>
      <c r="Q40" s="29">
        <f t="shared" si="5"/>
        <v>0.68523566452263229</v>
      </c>
    </row>
    <row r="41" spans="1:17" ht="18" customHeight="1" x14ac:dyDescent="0.15">
      <c r="A41" s="16" t="s">
        <v>59</v>
      </c>
      <c r="B41" s="29" t="e">
        <f t="shared" si="4"/>
        <v>#DIV/0!</v>
      </c>
      <c r="C41" s="29" t="e">
        <f t="shared" si="4"/>
        <v>#DIV/0!</v>
      </c>
      <c r="D41" s="29">
        <f t="shared" si="4"/>
        <v>8.5914693665391315</v>
      </c>
      <c r="E41" s="29">
        <f t="shared" si="4"/>
        <v>8.2001214384329888</v>
      </c>
      <c r="F41" s="29">
        <f t="shared" si="4"/>
        <v>7.0937029212907854</v>
      </c>
      <c r="G41" s="29">
        <f t="shared" si="4"/>
        <v>10.597152842350591</v>
      </c>
      <c r="H41" s="29">
        <f t="shared" si="4"/>
        <v>11.970757837052837</v>
      </c>
      <c r="I41" s="29">
        <f t="shared" si="4"/>
        <v>11.79674817669861</v>
      </c>
      <c r="J41" s="29">
        <f t="shared" si="4"/>
        <v>10.483383817312063</v>
      </c>
      <c r="K41" s="29">
        <f t="shared" si="4"/>
        <v>9.8901248617959396</v>
      </c>
      <c r="L41" s="29">
        <f t="shared" si="4"/>
        <v>8.861735117297199</v>
      </c>
      <c r="M41" s="29">
        <f t="shared" si="5"/>
        <v>9.3718409477410347</v>
      </c>
      <c r="N41" s="29">
        <f t="shared" si="5"/>
        <v>9.6687486045820954</v>
      </c>
      <c r="O41" s="29">
        <f t="shared" si="5"/>
        <v>11.14305209418875</v>
      </c>
      <c r="P41" s="29">
        <f t="shared" si="5"/>
        <v>12.750237414433721</v>
      </c>
      <c r="Q41" s="29">
        <f t="shared" si="5"/>
        <v>12.2438337241356</v>
      </c>
    </row>
    <row r="42" spans="1:17" ht="18" customHeight="1" x14ac:dyDescent="0.15">
      <c r="A42" s="16" t="s">
        <v>60</v>
      </c>
      <c r="B42" s="29" t="e">
        <f t="shared" si="4"/>
        <v>#DIV/0!</v>
      </c>
      <c r="C42" s="29" t="e">
        <f t="shared" si="4"/>
        <v>#DIV/0!</v>
      </c>
      <c r="D42" s="29">
        <f t="shared" si="4"/>
        <v>4.9514370590019094</v>
      </c>
      <c r="E42" s="29">
        <f t="shared" si="4"/>
        <v>4.8324972046412578</v>
      </c>
      <c r="F42" s="29">
        <f t="shared" si="4"/>
        <v>4.1191591293298844</v>
      </c>
      <c r="G42" s="29">
        <f t="shared" si="4"/>
        <v>6.1497524092436295</v>
      </c>
      <c r="H42" s="29">
        <f t="shared" si="4"/>
        <v>6.5898573559945088</v>
      </c>
      <c r="I42" s="29">
        <f t="shared" si="4"/>
        <v>5.8610686442928532</v>
      </c>
      <c r="J42" s="29">
        <f t="shared" si="4"/>
        <v>6.0637029010596617</v>
      </c>
      <c r="K42" s="29">
        <f t="shared" si="4"/>
        <v>5.6686299935621181</v>
      </c>
      <c r="L42" s="29">
        <f t="shared" si="4"/>
        <v>4.6299365978043499</v>
      </c>
      <c r="M42" s="29">
        <f t="shared" si="5"/>
        <v>5.9157236701974796</v>
      </c>
      <c r="N42" s="29">
        <f t="shared" si="5"/>
        <v>5.6228975770937568</v>
      </c>
      <c r="O42" s="29">
        <f t="shared" si="5"/>
        <v>6.0372637399479032</v>
      </c>
      <c r="P42" s="29">
        <f t="shared" si="5"/>
        <v>5.7518860767466897</v>
      </c>
      <c r="Q42" s="29">
        <f t="shared" si="5"/>
        <v>6.023316758809953</v>
      </c>
    </row>
    <row r="43" spans="1:17" ht="18" customHeight="1" x14ac:dyDescent="0.15">
      <c r="A43" s="16" t="s">
        <v>61</v>
      </c>
      <c r="B43" s="29" t="e">
        <f t="shared" si="4"/>
        <v>#DIV/0!</v>
      </c>
      <c r="C43" s="29" t="e">
        <f t="shared" si="4"/>
        <v>#DIV/0!</v>
      </c>
      <c r="D43" s="29">
        <f t="shared" si="4"/>
        <v>11.280673596387263</v>
      </c>
      <c r="E43" s="29">
        <f t="shared" si="4"/>
        <v>10.274041397556882</v>
      </c>
      <c r="F43" s="29">
        <f t="shared" si="4"/>
        <v>7.5249026971066124</v>
      </c>
      <c r="G43" s="29">
        <f t="shared" si="4"/>
        <v>10.32091926934152</v>
      </c>
      <c r="H43" s="29">
        <f t="shared" si="4"/>
        <v>10.949306634974302</v>
      </c>
      <c r="I43" s="29">
        <f t="shared" si="4"/>
        <v>11.254585059651072</v>
      </c>
      <c r="J43" s="29">
        <f t="shared" si="4"/>
        <v>10.085165344796756</v>
      </c>
      <c r="K43" s="29">
        <f t="shared" si="4"/>
        <v>13.114912138347718</v>
      </c>
      <c r="L43" s="29">
        <f t="shared" si="4"/>
        <v>9.1668565031844516</v>
      </c>
      <c r="M43" s="29">
        <f t="shared" si="5"/>
        <v>14.20210158328741</v>
      </c>
      <c r="N43" s="29">
        <f t="shared" si="5"/>
        <v>15.013314368314019</v>
      </c>
      <c r="O43" s="29">
        <f t="shared" si="5"/>
        <v>15.959663505175619</v>
      </c>
      <c r="P43" s="29">
        <f t="shared" si="5"/>
        <v>15.630166005225998</v>
      </c>
      <c r="Q43" s="29">
        <f t="shared" si="5"/>
        <v>15.645887817725315</v>
      </c>
    </row>
    <row r="44" spans="1:17" ht="18" customHeight="1" x14ac:dyDescent="0.15">
      <c r="A44" s="16" t="s">
        <v>62</v>
      </c>
      <c r="B44" s="29" t="e">
        <f t="shared" si="4"/>
        <v>#DIV/0!</v>
      </c>
      <c r="C44" s="29" t="e">
        <f t="shared" si="4"/>
        <v>#DIV/0!</v>
      </c>
      <c r="D44" s="29">
        <f t="shared" si="4"/>
        <v>9.3351483852661374</v>
      </c>
      <c r="E44" s="29">
        <f t="shared" si="4"/>
        <v>6.726551795941436</v>
      </c>
      <c r="F44" s="29">
        <f t="shared" si="4"/>
        <v>2.6238787647579196</v>
      </c>
      <c r="G44" s="29">
        <f t="shared" si="4"/>
        <v>1.2283396635348827</v>
      </c>
      <c r="H44" s="29">
        <f t="shared" si="4"/>
        <v>0.78822584213571745</v>
      </c>
      <c r="I44" s="29">
        <f t="shared" si="4"/>
        <v>0.64201776411370337</v>
      </c>
      <c r="J44" s="29">
        <f t="shared" si="4"/>
        <v>7.018422689864072E-2</v>
      </c>
      <c r="K44" s="29">
        <f t="shared" si="4"/>
        <v>7.9175771765447253E-2</v>
      </c>
      <c r="L44" s="29">
        <f t="shared" si="4"/>
        <v>1.2756373737074951</v>
      </c>
      <c r="M44" s="29">
        <f t="shared" si="5"/>
        <v>0.10783461864850884</v>
      </c>
      <c r="N44" s="29">
        <f t="shared" si="5"/>
        <v>0.66703602971049836</v>
      </c>
      <c r="O44" s="29">
        <f t="shared" si="5"/>
        <v>1.0874572181119913</v>
      </c>
      <c r="P44" s="29">
        <f t="shared" si="5"/>
        <v>0.19572871413072501</v>
      </c>
      <c r="Q44" s="29">
        <f t="shared" si="5"/>
        <v>0.36382256860039519</v>
      </c>
    </row>
    <row r="45" spans="1:17" ht="18" customHeight="1" x14ac:dyDescent="0.15">
      <c r="A45" s="16" t="s">
        <v>63</v>
      </c>
      <c r="B45" s="29" t="e">
        <f t="shared" si="4"/>
        <v>#DIV/0!</v>
      </c>
      <c r="C45" s="29" t="e">
        <f t="shared" si="4"/>
        <v>#DIV/0!</v>
      </c>
      <c r="D45" s="29">
        <f t="shared" si="4"/>
        <v>0.41041938817290258</v>
      </c>
      <c r="E45" s="29">
        <f t="shared" si="4"/>
        <v>0.23617500433083749</v>
      </c>
      <c r="F45" s="29">
        <f t="shared" si="4"/>
        <v>0.42511069225864362</v>
      </c>
      <c r="G45" s="29">
        <f t="shared" si="4"/>
        <v>0.57405356261131069</v>
      </c>
      <c r="H45" s="29">
        <f t="shared" si="4"/>
        <v>1.3992280658959144</v>
      </c>
      <c r="I45" s="29">
        <f t="shared" si="4"/>
        <v>0.30866709976694162</v>
      </c>
      <c r="J45" s="29">
        <f t="shared" si="4"/>
        <v>0.25959123045406118</v>
      </c>
      <c r="K45" s="29">
        <f t="shared" si="4"/>
        <v>0.32756798277344917</v>
      </c>
      <c r="L45" s="29">
        <f t="shared" si="4"/>
        <v>0.23902114273004249</v>
      </c>
      <c r="M45" s="29">
        <f t="shared" si="5"/>
        <v>0.23081578351257875</v>
      </c>
      <c r="N45" s="29">
        <f t="shared" si="5"/>
        <v>0.23338743364843439</v>
      </c>
      <c r="O45" s="29">
        <f t="shared" si="5"/>
        <v>0.3404198099107702</v>
      </c>
      <c r="P45" s="29">
        <f t="shared" si="5"/>
        <v>0.6716352600800567</v>
      </c>
      <c r="Q45" s="29">
        <f t="shared" si="5"/>
        <v>0.70248371998684689</v>
      </c>
    </row>
    <row r="46" spans="1:17" ht="18" customHeight="1" x14ac:dyDescent="0.15">
      <c r="A46" s="16" t="s">
        <v>71</v>
      </c>
      <c r="B46" s="29" t="e">
        <f t="shared" si="4"/>
        <v>#DIV/0!</v>
      </c>
      <c r="C46" s="29" t="e">
        <f t="shared" si="4"/>
        <v>#DIV/0!</v>
      </c>
      <c r="D46" s="29">
        <f t="shared" si="4"/>
        <v>0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5"/>
        <v>0</v>
      </c>
      <c r="N46" s="29">
        <f t="shared" si="5"/>
        <v>0</v>
      </c>
      <c r="O46" s="29">
        <f t="shared" si="5"/>
        <v>0</v>
      </c>
      <c r="P46" s="29">
        <f t="shared" si="5"/>
        <v>0</v>
      </c>
      <c r="Q46" s="29">
        <f t="shared" si="5"/>
        <v>0</v>
      </c>
    </row>
    <row r="47" spans="1:17" ht="18" customHeight="1" x14ac:dyDescent="0.15">
      <c r="A47" s="16" t="s">
        <v>64</v>
      </c>
      <c r="B47" s="29" t="e">
        <f t="shared" si="4"/>
        <v>#DIV/0!</v>
      </c>
      <c r="C47" s="29" t="e">
        <f t="shared" si="4"/>
        <v>#DIV/0!</v>
      </c>
      <c r="D47" s="29">
        <f t="shared" si="4"/>
        <v>29.422882348377964</v>
      </c>
      <c r="E47" s="29">
        <f t="shared" si="4"/>
        <v>38.08818460041681</v>
      </c>
      <c r="F47" s="29">
        <f t="shared" si="4"/>
        <v>53.825393940541154</v>
      </c>
      <c r="G47" s="29">
        <f t="shared" si="4"/>
        <v>33.579031499116766</v>
      </c>
      <c r="H47" s="29">
        <f t="shared" si="4"/>
        <v>28.570567512678835</v>
      </c>
      <c r="I47" s="29">
        <f t="shared" si="4"/>
        <v>26.396376382695387</v>
      </c>
      <c r="J47" s="29">
        <f t="shared" si="4"/>
        <v>29.243466940081557</v>
      </c>
      <c r="K47" s="29">
        <f t="shared" si="4"/>
        <v>22.738519383750013</v>
      </c>
      <c r="L47" s="29">
        <f t="shared" si="4"/>
        <v>38.655414515239492</v>
      </c>
      <c r="M47" s="29">
        <f t="shared" si="5"/>
        <v>22.215740236732405</v>
      </c>
      <c r="N47" s="29">
        <f t="shared" si="5"/>
        <v>21.675364805284943</v>
      </c>
      <c r="O47" s="29">
        <f t="shared" si="5"/>
        <v>12.282133774773065</v>
      </c>
      <c r="P47" s="29">
        <f t="shared" si="5"/>
        <v>9.3916337587624099</v>
      </c>
      <c r="Q47" s="29">
        <f t="shared" si="5"/>
        <v>7.9268451962052744</v>
      </c>
    </row>
    <row r="48" spans="1:17" ht="18" customHeight="1" x14ac:dyDescent="0.15">
      <c r="A48" s="16" t="s">
        <v>65</v>
      </c>
      <c r="B48" s="29" t="e">
        <f t="shared" si="4"/>
        <v>#DIV/0!</v>
      </c>
      <c r="C48" s="29" t="e">
        <f t="shared" si="4"/>
        <v>#DIV/0!</v>
      </c>
      <c r="D48" s="29">
        <f t="shared" si="4"/>
        <v>10.132465880660405</v>
      </c>
      <c r="E48" s="29">
        <f t="shared" si="4"/>
        <v>22.68781398571786</v>
      </c>
      <c r="F48" s="29">
        <f t="shared" si="4"/>
        <v>30.73206801294539</v>
      </c>
      <c r="G48" s="29">
        <f t="shared" si="4"/>
        <v>7.844521929803876</v>
      </c>
      <c r="H48" s="29">
        <f t="shared" si="4"/>
        <v>11.151100818026071</v>
      </c>
      <c r="I48" s="29">
        <f t="shared" si="4"/>
        <v>1.6520132072825968</v>
      </c>
      <c r="J48" s="29">
        <f t="shared" si="4"/>
        <v>7.6163280121456216</v>
      </c>
      <c r="K48" s="29">
        <f t="shared" si="4"/>
        <v>2.2188531464479291</v>
      </c>
      <c r="L48" s="29">
        <f t="shared" si="4"/>
        <v>3.4208988685487434</v>
      </c>
      <c r="M48" s="29">
        <f t="shared" si="5"/>
        <v>3.4787356691020599</v>
      </c>
      <c r="N48" s="29">
        <f t="shared" si="5"/>
        <v>2.1727050841955351</v>
      </c>
      <c r="O48" s="29">
        <f t="shared" si="5"/>
        <v>0.50087176472619133</v>
      </c>
      <c r="P48" s="29">
        <f t="shared" si="5"/>
        <v>0.45970420697819131</v>
      </c>
      <c r="Q48" s="29">
        <f t="shared" si="5"/>
        <v>0.84970682147148568</v>
      </c>
    </row>
    <row r="49" spans="1:17" ht="18" customHeight="1" x14ac:dyDescent="0.15">
      <c r="A49" s="16" t="s">
        <v>66</v>
      </c>
      <c r="B49" s="29" t="e">
        <f t="shared" si="4"/>
        <v>#DIV/0!</v>
      </c>
      <c r="C49" s="29" t="e">
        <f t="shared" si="4"/>
        <v>#DIV/0!</v>
      </c>
      <c r="D49" s="29">
        <f t="shared" si="4"/>
        <v>19.290416467717559</v>
      </c>
      <c r="E49" s="29">
        <f t="shared" si="4"/>
        <v>15.40037061469895</v>
      </c>
      <c r="F49" s="29">
        <f t="shared" si="4"/>
        <v>23.093325927595767</v>
      </c>
      <c r="G49" s="29">
        <f t="shared" si="4"/>
        <v>24.809377429605604</v>
      </c>
      <c r="H49" s="29">
        <f t="shared" si="4"/>
        <v>16.484668393106343</v>
      </c>
      <c r="I49" s="29">
        <f t="shared" si="4"/>
        <v>23.63867953083021</v>
      </c>
      <c r="J49" s="29">
        <f t="shared" si="4"/>
        <v>18.597648158702075</v>
      </c>
      <c r="K49" s="29">
        <f t="shared" si="4"/>
        <v>15.379363355052202</v>
      </c>
      <c r="L49" s="29">
        <f t="shared" si="4"/>
        <v>30.010342728864408</v>
      </c>
      <c r="M49" s="29">
        <f t="shared" si="4"/>
        <v>18.010697248264741</v>
      </c>
      <c r="N49" s="29">
        <f t="shared" si="4"/>
        <v>19.246315086292402</v>
      </c>
      <c r="O49" s="29">
        <f t="shared" si="4"/>
        <v>11.781262010046872</v>
      </c>
      <c r="P49" s="29">
        <f t="shared" si="4"/>
        <v>8.8884322174591723</v>
      </c>
      <c r="Q49" s="29">
        <f t="shared" si="4"/>
        <v>6.9387889944345247</v>
      </c>
    </row>
    <row r="50" spans="1:17" ht="18" customHeight="1" x14ac:dyDescent="0.15">
      <c r="A50" s="16" t="s">
        <v>67</v>
      </c>
      <c r="B50" s="29" t="e">
        <f t="shared" ref="B50:Q51" si="6">B21/B$23*100</f>
        <v>#DIV/0!</v>
      </c>
      <c r="C50" s="29" t="e">
        <f t="shared" si="6"/>
        <v>#DIV/0!</v>
      </c>
      <c r="D50" s="29">
        <f t="shared" si="6"/>
        <v>0</v>
      </c>
      <c r="E50" s="29">
        <f t="shared" si="6"/>
        <v>0</v>
      </c>
      <c r="F50" s="29">
        <f t="shared" si="6"/>
        <v>0</v>
      </c>
      <c r="G50" s="29">
        <f t="shared" si="6"/>
        <v>0</v>
      </c>
      <c r="H50" s="29">
        <f t="shared" si="6"/>
        <v>0</v>
      </c>
      <c r="I50" s="29">
        <f t="shared" si="6"/>
        <v>0</v>
      </c>
      <c r="J50" s="29">
        <f t="shared" si="6"/>
        <v>0</v>
      </c>
      <c r="K50" s="29">
        <f t="shared" si="6"/>
        <v>5.080632185166796E-2</v>
      </c>
      <c r="L50" s="29">
        <f t="shared" si="6"/>
        <v>0.76423764279515671</v>
      </c>
      <c r="M50" s="29">
        <f t="shared" si="6"/>
        <v>0</v>
      </c>
      <c r="N50" s="29">
        <f t="shared" si="6"/>
        <v>0</v>
      </c>
      <c r="O50" s="29">
        <f t="shared" si="6"/>
        <v>0</v>
      </c>
      <c r="P50" s="29">
        <f t="shared" si="6"/>
        <v>0</v>
      </c>
      <c r="Q50" s="29">
        <f t="shared" si="6"/>
        <v>0</v>
      </c>
    </row>
    <row r="51" spans="1:17" ht="18" customHeight="1" x14ac:dyDescent="0.15">
      <c r="A51" s="16" t="s">
        <v>68</v>
      </c>
      <c r="B51" s="29" t="e">
        <f t="shared" si="6"/>
        <v>#DIV/0!</v>
      </c>
      <c r="C51" s="29" t="e">
        <f t="shared" si="6"/>
        <v>#DIV/0!</v>
      </c>
      <c r="D51" s="29">
        <f t="shared" si="6"/>
        <v>0</v>
      </c>
      <c r="E51" s="29">
        <f t="shared" si="6"/>
        <v>0</v>
      </c>
      <c r="F51" s="29">
        <f t="shared" si="6"/>
        <v>0</v>
      </c>
      <c r="G51" s="29">
        <f t="shared" si="6"/>
        <v>0</v>
      </c>
      <c r="H51" s="29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29">
        <f t="shared" si="6"/>
        <v>0</v>
      </c>
      <c r="O51" s="29">
        <f t="shared" si="6"/>
        <v>0</v>
      </c>
      <c r="P51" s="29">
        <f t="shared" si="6"/>
        <v>0</v>
      </c>
      <c r="Q51" s="29">
        <f t="shared" si="6"/>
        <v>0</v>
      </c>
    </row>
    <row r="52" spans="1:17" ht="18" customHeight="1" x14ac:dyDescent="0.15">
      <c r="A52" s="16" t="s">
        <v>50</v>
      </c>
      <c r="B52" s="29" t="e">
        <f t="shared" ref="B52:L52" si="7">SUM(B33:B51)-B34-B37-B38-B42-B48-B49</f>
        <v>#DIV/0!</v>
      </c>
      <c r="C52" s="20" t="e">
        <f t="shared" si="7"/>
        <v>#DIV/0!</v>
      </c>
      <c r="D52" s="20">
        <f t="shared" si="7"/>
        <v>100.00000000000001</v>
      </c>
      <c r="E52" s="20">
        <f t="shared" si="7"/>
        <v>99.999999999999972</v>
      </c>
      <c r="F52" s="20">
        <f t="shared" si="7"/>
        <v>100.00000000000001</v>
      </c>
      <c r="G52" s="20">
        <f t="shared" si="7"/>
        <v>99.999999999999972</v>
      </c>
      <c r="H52" s="20">
        <f t="shared" si="7"/>
        <v>100.00000000000001</v>
      </c>
      <c r="I52" s="20">
        <f t="shared" si="7"/>
        <v>100.00000000000003</v>
      </c>
      <c r="J52" s="21">
        <f t="shared" si="7"/>
        <v>99.999999999999986</v>
      </c>
      <c r="K52" s="95">
        <f t="shared" si="7"/>
        <v>100.00000000000001</v>
      </c>
      <c r="L52" s="30">
        <f t="shared" si="7"/>
        <v>100.00000000000003</v>
      </c>
      <c r="M52" s="30">
        <f>SUM(M33:M51)-M34-M37-M38-M42-M48-M49</f>
        <v>100</v>
      </c>
      <c r="N52" s="30">
        <f>SUM(N33:N51)-N34-N37-N38-N42-N48-N49</f>
        <v>100.00000000000001</v>
      </c>
      <c r="O52" s="30">
        <f>SUM(O33:O51)-O34-O37-O38-O42-O48-O49</f>
        <v>99.999999999999986</v>
      </c>
      <c r="P52" s="30">
        <f>SUM(P33:P51)-P34-P37-P38-P42-P48-P49</f>
        <v>100.00000000000001</v>
      </c>
      <c r="Q52" s="30">
        <f>SUM(Q33:Q51)-Q34-Q37-Q38-Q42-Q48-Q49</f>
        <v>100</v>
      </c>
    </row>
    <row r="53" spans="1:17" ht="18" customHeight="1" x14ac:dyDescent="0.15">
      <c r="A53" s="16" t="s">
        <v>69</v>
      </c>
      <c r="B53" s="29" t="e">
        <f t="shared" ref="B53:M53" si="8">SUM(B33:B36)-B34</f>
        <v>#DIV/0!</v>
      </c>
      <c r="C53" s="20" t="e">
        <f t="shared" si="8"/>
        <v>#DIV/0!</v>
      </c>
      <c r="D53" s="20">
        <f t="shared" si="8"/>
        <v>30.551924575922087</v>
      </c>
      <c r="E53" s="20">
        <f t="shared" si="8"/>
        <v>27.201159089596715</v>
      </c>
      <c r="F53" s="20">
        <f t="shared" si="8"/>
        <v>21.291433731643238</v>
      </c>
      <c r="G53" s="20">
        <f t="shared" si="8"/>
        <v>30.737388362853515</v>
      </c>
      <c r="H53" s="20">
        <f t="shared" si="8"/>
        <v>33.094210565130076</v>
      </c>
      <c r="I53" s="20">
        <f t="shared" si="8"/>
        <v>34.231867602261303</v>
      </c>
      <c r="J53" s="21">
        <f t="shared" si="8"/>
        <v>35.125598290397953</v>
      </c>
      <c r="K53" s="95">
        <f t="shared" si="8"/>
        <v>36.861538631343919</v>
      </c>
      <c r="L53" s="30">
        <f t="shared" si="8"/>
        <v>27.902075345313584</v>
      </c>
      <c r="M53" s="30">
        <f t="shared" si="8"/>
        <v>37.236718879426057</v>
      </c>
      <c r="N53" s="30">
        <f>SUM(N33:N36)-N34</f>
        <v>37.676986683044966</v>
      </c>
      <c r="O53" s="30">
        <f>SUM(O33:O36)-O34</f>
        <v>42.580132849857499</v>
      </c>
      <c r="P53" s="30">
        <f>SUM(P33:P36)-P34</f>
        <v>45.578517333622699</v>
      </c>
      <c r="Q53" s="30">
        <f>SUM(Q33:Q36)-Q34</f>
        <v>46.947459119419541</v>
      </c>
    </row>
    <row r="54" spans="1:17" ht="18" customHeight="1" x14ac:dyDescent="0.15">
      <c r="A54" s="16" t="s">
        <v>70</v>
      </c>
      <c r="B54" s="29" t="e">
        <f t="shared" ref="B54:L54" si="9">+B47+B50+B51</f>
        <v>#DIV/0!</v>
      </c>
      <c r="C54" s="20" t="e">
        <f t="shared" si="9"/>
        <v>#DIV/0!</v>
      </c>
      <c r="D54" s="20">
        <f t="shared" si="9"/>
        <v>29.422882348377964</v>
      </c>
      <c r="E54" s="20">
        <f t="shared" si="9"/>
        <v>38.08818460041681</v>
      </c>
      <c r="F54" s="20">
        <f t="shared" si="9"/>
        <v>53.825393940541154</v>
      </c>
      <c r="G54" s="20">
        <f t="shared" si="9"/>
        <v>33.579031499116766</v>
      </c>
      <c r="H54" s="20">
        <f t="shared" si="9"/>
        <v>28.570567512678835</v>
      </c>
      <c r="I54" s="20">
        <f t="shared" si="9"/>
        <v>26.396376382695387</v>
      </c>
      <c r="J54" s="21">
        <f t="shared" si="9"/>
        <v>29.243466940081557</v>
      </c>
      <c r="K54" s="95">
        <f t="shared" si="9"/>
        <v>22.78932570560168</v>
      </c>
      <c r="L54" s="30">
        <f t="shared" si="9"/>
        <v>39.419652158034651</v>
      </c>
      <c r="M54" s="30">
        <f>+M47+M50+M51</f>
        <v>22.215740236732405</v>
      </c>
      <c r="N54" s="30">
        <f>+N47+N50+N51</f>
        <v>21.675364805284943</v>
      </c>
      <c r="O54" s="30">
        <f>+O47+O50+O51</f>
        <v>12.282133774773065</v>
      </c>
      <c r="P54" s="30">
        <f>+P47+P50+P51</f>
        <v>9.3916337587624099</v>
      </c>
      <c r="Q54" s="30">
        <f>+Q47+Q50+Q51</f>
        <v>7.9268451962052744</v>
      </c>
    </row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3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/>
  </sheetPr>
  <dimension ref="A1:Q274"/>
  <sheetViews>
    <sheetView workbookViewId="0">
      <selection sqref="A1:IV65536"/>
    </sheetView>
  </sheetViews>
  <sheetFormatPr defaultColWidth="9" defaultRowHeight="12" x14ac:dyDescent="0.15"/>
  <cols>
    <col min="1" max="1" width="25.21875" style="15" customWidth="1"/>
    <col min="2" max="2" width="8.6640625" style="18" customWidth="1"/>
    <col min="3" max="9" width="8.6640625" style="15" customWidth="1"/>
    <col min="10" max="11" width="8.6640625" style="94" customWidth="1"/>
    <col min="12" max="19" width="8.6640625" style="15" customWidth="1"/>
    <col min="20" max="16384" width="9" style="15"/>
  </cols>
  <sheetData>
    <row r="1" spans="1:17" ht="18" customHeight="1" x14ac:dyDescent="0.2">
      <c r="A1" s="27" t="s">
        <v>80</v>
      </c>
      <c r="L1" s="28" t="str">
        <f>[3]財政指標!$M$1</f>
        <v>国分寺町</v>
      </c>
      <c r="P1" s="28" t="str">
        <f>[3]財政指標!$M$1</f>
        <v>国分寺町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12"/>
      <c r="B3" s="17" t="s">
        <v>168</v>
      </c>
      <c r="C3" s="12" t="s">
        <v>170</v>
      </c>
      <c r="D3" s="12" t="s">
        <v>172</v>
      </c>
      <c r="E3" s="12" t="s">
        <v>174</v>
      </c>
      <c r="F3" s="12" t="s">
        <v>176</v>
      </c>
      <c r="G3" s="12" t="s">
        <v>178</v>
      </c>
      <c r="H3" s="12" t="s">
        <v>180</v>
      </c>
      <c r="I3" s="12" t="s">
        <v>182</v>
      </c>
      <c r="J3" s="14" t="s">
        <v>225</v>
      </c>
      <c r="K3" s="14" t="s">
        <v>226</v>
      </c>
      <c r="L3" s="12" t="s">
        <v>188</v>
      </c>
      <c r="M3" s="12" t="s">
        <v>190</v>
      </c>
      <c r="N3" s="12" t="s">
        <v>192</v>
      </c>
      <c r="O3" s="80" t="s">
        <v>194</v>
      </c>
      <c r="P3" s="80" t="s">
        <v>196</v>
      </c>
      <c r="Q3" s="80" t="s">
        <v>197</v>
      </c>
    </row>
    <row r="4" spans="1:17" ht="18" customHeight="1" x14ac:dyDescent="0.15">
      <c r="A4" s="16" t="s">
        <v>264</v>
      </c>
      <c r="B4" s="16"/>
      <c r="C4" s="12"/>
      <c r="D4" s="12">
        <v>795786</v>
      </c>
      <c r="E4" s="12">
        <v>846907</v>
      </c>
      <c r="F4" s="12">
        <v>854741</v>
      </c>
      <c r="G4" s="12">
        <v>858468</v>
      </c>
      <c r="H4" s="12">
        <v>907975</v>
      </c>
      <c r="I4" s="12">
        <v>931941</v>
      </c>
      <c r="J4" s="14">
        <v>992410</v>
      </c>
      <c r="K4" s="13">
        <v>1005208</v>
      </c>
      <c r="L4" s="16">
        <v>1018563</v>
      </c>
      <c r="M4" s="16">
        <v>986686</v>
      </c>
      <c r="N4" s="16">
        <v>999311</v>
      </c>
      <c r="O4" s="16">
        <v>1019742</v>
      </c>
      <c r="P4" s="16">
        <v>1075616</v>
      </c>
      <c r="Q4" s="16">
        <v>1086493</v>
      </c>
    </row>
    <row r="5" spans="1:17" ht="18" customHeight="1" x14ac:dyDescent="0.15">
      <c r="A5" s="16" t="s">
        <v>52</v>
      </c>
      <c r="B5" s="16"/>
      <c r="C5" s="12"/>
      <c r="D5" s="12">
        <v>506267</v>
      </c>
      <c r="E5" s="12">
        <v>525376</v>
      </c>
      <c r="F5" s="12">
        <v>517059</v>
      </c>
      <c r="G5" s="12">
        <v>518638</v>
      </c>
      <c r="H5" s="12">
        <v>550950</v>
      </c>
      <c r="I5" s="12">
        <v>561458</v>
      </c>
      <c r="J5" s="14">
        <v>611822</v>
      </c>
      <c r="K5" s="13">
        <v>617050</v>
      </c>
      <c r="L5" s="16">
        <v>649787</v>
      </c>
      <c r="M5" s="16">
        <v>619653</v>
      </c>
      <c r="N5" s="16">
        <v>629886</v>
      </c>
      <c r="O5" s="16">
        <v>621816</v>
      </c>
      <c r="P5" s="16">
        <v>647448</v>
      </c>
      <c r="Q5" s="16">
        <v>656138</v>
      </c>
    </row>
    <row r="6" spans="1:17" ht="18" customHeight="1" x14ac:dyDescent="0.15">
      <c r="A6" s="16" t="s">
        <v>265</v>
      </c>
      <c r="B6" s="16"/>
      <c r="C6" s="12"/>
      <c r="D6" s="12">
        <v>36176</v>
      </c>
      <c r="E6" s="12">
        <v>46743</v>
      </c>
      <c r="F6" s="12">
        <v>60919</v>
      </c>
      <c r="G6" s="12">
        <v>54394</v>
      </c>
      <c r="H6" s="12">
        <v>62238</v>
      </c>
      <c r="I6" s="12">
        <v>64419</v>
      </c>
      <c r="J6" s="14">
        <v>70477</v>
      </c>
      <c r="K6" s="94">
        <v>89854</v>
      </c>
      <c r="L6" s="16">
        <v>177985</v>
      </c>
      <c r="M6" s="16">
        <v>113970</v>
      </c>
      <c r="N6" s="16">
        <v>130021</v>
      </c>
      <c r="O6" s="16">
        <v>147360</v>
      </c>
      <c r="P6" s="16">
        <v>218677</v>
      </c>
      <c r="Q6" s="16">
        <v>253659</v>
      </c>
    </row>
    <row r="7" spans="1:17" ht="18" customHeight="1" x14ac:dyDescent="0.15">
      <c r="A7" s="16" t="s">
        <v>266</v>
      </c>
      <c r="B7" s="16"/>
      <c r="C7" s="12"/>
      <c r="D7" s="12">
        <v>349978</v>
      </c>
      <c r="E7" s="12">
        <v>383478</v>
      </c>
      <c r="F7" s="12">
        <v>399396</v>
      </c>
      <c r="G7" s="12">
        <v>424133</v>
      </c>
      <c r="H7" s="12">
        <v>435977</v>
      </c>
      <c r="I7" s="12">
        <v>491281</v>
      </c>
      <c r="J7" s="14">
        <v>563848</v>
      </c>
      <c r="K7" s="13">
        <v>608994</v>
      </c>
      <c r="L7" s="16">
        <v>701841</v>
      </c>
      <c r="M7" s="16">
        <v>645523</v>
      </c>
      <c r="N7" s="16">
        <v>827961</v>
      </c>
      <c r="O7" s="16">
        <v>720927</v>
      </c>
      <c r="P7" s="16">
        <v>659920</v>
      </c>
      <c r="Q7" s="16">
        <v>676648</v>
      </c>
    </row>
    <row r="8" spans="1:17" ht="18" customHeight="1" x14ac:dyDescent="0.15">
      <c r="A8" s="16" t="s">
        <v>55</v>
      </c>
      <c r="B8" s="16"/>
      <c r="C8" s="12"/>
      <c r="D8" s="12">
        <v>349978</v>
      </c>
      <c r="E8" s="12">
        <v>383478</v>
      </c>
      <c r="F8" s="12">
        <v>399396</v>
      </c>
      <c r="G8" s="12">
        <v>424133</v>
      </c>
      <c r="H8" s="12">
        <v>435977</v>
      </c>
      <c r="I8" s="12">
        <v>491281</v>
      </c>
      <c r="J8" s="14">
        <v>563848</v>
      </c>
      <c r="K8" s="13">
        <v>608994</v>
      </c>
      <c r="L8" s="16">
        <v>701841</v>
      </c>
      <c r="M8" s="16">
        <v>645523</v>
      </c>
      <c r="N8" s="16">
        <v>827961</v>
      </c>
      <c r="O8" s="16">
        <v>720927</v>
      </c>
      <c r="P8" s="16">
        <v>659920</v>
      </c>
      <c r="Q8" s="16">
        <v>676648</v>
      </c>
    </row>
    <row r="9" spans="1:17" ht="18" customHeight="1" x14ac:dyDescent="0.15">
      <c r="A9" s="16" t="s">
        <v>56</v>
      </c>
      <c r="B9" s="16"/>
      <c r="C9" s="12"/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4">
        <v>0</v>
      </c>
      <c r="K9" s="13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</row>
    <row r="10" spans="1:17" ht="18" customHeight="1" x14ac:dyDescent="0.15">
      <c r="A10" s="16" t="s">
        <v>267</v>
      </c>
      <c r="B10" s="16"/>
      <c r="C10" s="12"/>
      <c r="D10" s="12">
        <v>414726</v>
      </c>
      <c r="E10" s="12">
        <v>442399</v>
      </c>
      <c r="F10" s="12">
        <v>425395</v>
      </c>
      <c r="G10" s="12">
        <v>525631</v>
      </c>
      <c r="H10" s="12">
        <v>575570</v>
      </c>
      <c r="I10" s="12">
        <v>601619</v>
      </c>
      <c r="J10" s="14">
        <v>630638</v>
      </c>
      <c r="K10" s="13">
        <v>672016</v>
      </c>
      <c r="L10" s="16">
        <v>607637</v>
      </c>
      <c r="M10" s="16">
        <v>593246</v>
      </c>
      <c r="N10" s="16">
        <v>669630</v>
      </c>
      <c r="O10" s="16">
        <v>709647</v>
      </c>
      <c r="P10" s="16">
        <v>759434</v>
      </c>
      <c r="Q10" s="16">
        <v>762489</v>
      </c>
    </row>
    <row r="11" spans="1:17" ht="18" customHeight="1" x14ac:dyDescent="0.15">
      <c r="A11" s="16" t="s">
        <v>268</v>
      </c>
      <c r="B11" s="16"/>
      <c r="C11" s="12"/>
      <c r="D11" s="12">
        <v>133247</v>
      </c>
      <c r="E11" s="12">
        <v>94964</v>
      </c>
      <c r="F11" s="12">
        <v>86950</v>
      </c>
      <c r="G11" s="12">
        <v>84358</v>
      </c>
      <c r="H11" s="12">
        <v>43810</v>
      </c>
      <c r="I11" s="12">
        <v>28241</v>
      </c>
      <c r="J11" s="14">
        <v>34556</v>
      </c>
      <c r="K11" s="14">
        <v>40604</v>
      </c>
      <c r="L11" s="16">
        <v>23704</v>
      </c>
      <c r="M11" s="16">
        <v>86602</v>
      </c>
      <c r="N11" s="16">
        <v>77374</v>
      </c>
      <c r="O11" s="16">
        <v>83504</v>
      </c>
      <c r="P11" s="16">
        <v>111983</v>
      </c>
      <c r="Q11" s="16">
        <v>113049</v>
      </c>
    </row>
    <row r="12" spans="1:17" ht="18" customHeight="1" x14ac:dyDescent="0.15">
      <c r="A12" s="16" t="s">
        <v>269</v>
      </c>
      <c r="B12" s="16"/>
      <c r="C12" s="12"/>
      <c r="D12" s="12">
        <v>817372</v>
      </c>
      <c r="E12" s="12">
        <v>566456</v>
      </c>
      <c r="F12" s="12">
        <v>690884</v>
      </c>
      <c r="G12" s="12">
        <v>564583</v>
      </c>
      <c r="H12" s="12">
        <v>582736</v>
      </c>
      <c r="I12" s="12">
        <v>607190</v>
      </c>
      <c r="J12" s="14">
        <v>627410</v>
      </c>
      <c r="K12" s="14">
        <v>556568</v>
      </c>
      <c r="L12" s="16">
        <v>729167</v>
      </c>
      <c r="M12" s="16">
        <v>658153</v>
      </c>
      <c r="N12" s="16">
        <v>654683</v>
      </c>
      <c r="O12" s="16">
        <v>699402</v>
      </c>
      <c r="P12" s="16">
        <v>625013</v>
      </c>
      <c r="Q12" s="16">
        <v>618134</v>
      </c>
    </row>
    <row r="13" spans="1:17" ht="18" customHeight="1" x14ac:dyDescent="0.15">
      <c r="A13" s="16" t="s">
        <v>60</v>
      </c>
      <c r="B13" s="16"/>
      <c r="C13" s="12"/>
      <c r="D13" s="12">
        <v>612834</v>
      </c>
      <c r="E13" s="12">
        <v>341406</v>
      </c>
      <c r="F13" s="12">
        <v>398814</v>
      </c>
      <c r="G13" s="12">
        <v>392031</v>
      </c>
      <c r="H13" s="12">
        <v>402803</v>
      </c>
      <c r="I13" s="12">
        <v>409294</v>
      </c>
      <c r="J13" s="14">
        <v>410943</v>
      </c>
      <c r="K13" s="14">
        <v>404172</v>
      </c>
      <c r="L13" s="16">
        <v>443005</v>
      </c>
      <c r="M13" s="16">
        <v>456744</v>
      </c>
      <c r="N13" s="16">
        <v>440815</v>
      </c>
      <c r="O13" s="16">
        <v>426000</v>
      </c>
      <c r="P13" s="16">
        <v>404746</v>
      </c>
      <c r="Q13" s="16">
        <v>417332</v>
      </c>
    </row>
    <row r="14" spans="1:17" ht="18" customHeight="1" x14ac:dyDescent="0.15">
      <c r="A14" s="16" t="s">
        <v>270</v>
      </c>
      <c r="B14" s="16"/>
      <c r="C14" s="12"/>
      <c r="D14" s="12">
        <v>129349</v>
      </c>
      <c r="E14" s="12">
        <v>170569</v>
      </c>
      <c r="F14" s="12">
        <v>348825</v>
      </c>
      <c r="G14" s="12">
        <v>354777</v>
      </c>
      <c r="H14" s="12">
        <v>374763</v>
      </c>
      <c r="I14" s="12">
        <v>427150</v>
      </c>
      <c r="J14" s="14">
        <v>401943</v>
      </c>
      <c r="K14" s="14">
        <v>468780</v>
      </c>
      <c r="L14" s="16">
        <v>555815</v>
      </c>
      <c r="M14" s="16">
        <v>528984</v>
      </c>
      <c r="N14" s="16">
        <v>547600</v>
      </c>
      <c r="O14" s="16">
        <v>559237</v>
      </c>
      <c r="P14" s="16">
        <v>604277</v>
      </c>
      <c r="Q14" s="16">
        <v>637563</v>
      </c>
    </row>
    <row r="15" spans="1:17" ht="18" customHeight="1" x14ac:dyDescent="0.15">
      <c r="A15" s="16" t="s">
        <v>271</v>
      </c>
      <c r="B15" s="16"/>
      <c r="C15" s="12"/>
      <c r="D15" s="12">
        <v>313365</v>
      </c>
      <c r="E15" s="12">
        <v>401107</v>
      </c>
      <c r="F15" s="12">
        <v>203702</v>
      </c>
      <c r="G15" s="12">
        <v>114982</v>
      </c>
      <c r="H15" s="12">
        <v>154618</v>
      </c>
      <c r="I15" s="12">
        <v>139450</v>
      </c>
      <c r="J15" s="14">
        <v>127816</v>
      </c>
      <c r="K15" s="13">
        <v>190204</v>
      </c>
      <c r="L15" s="16">
        <v>353410</v>
      </c>
      <c r="M15" s="16">
        <v>299016</v>
      </c>
      <c r="N15" s="16">
        <v>29337</v>
      </c>
      <c r="O15" s="16">
        <v>321855</v>
      </c>
      <c r="P15" s="16">
        <v>85252</v>
      </c>
      <c r="Q15" s="16">
        <v>271048</v>
      </c>
    </row>
    <row r="16" spans="1:17" ht="18" customHeight="1" x14ac:dyDescent="0.15">
      <c r="A16" s="16" t="s">
        <v>63</v>
      </c>
      <c r="B16" s="16"/>
      <c r="C16" s="12"/>
      <c r="D16" s="12">
        <v>26638</v>
      </c>
      <c r="E16" s="12">
        <v>23915</v>
      </c>
      <c r="F16" s="12">
        <v>18659</v>
      </c>
      <c r="G16" s="12">
        <v>16569</v>
      </c>
      <c r="H16" s="12">
        <v>41979</v>
      </c>
      <c r="I16" s="12">
        <v>10471</v>
      </c>
      <c r="J16" s="14">
        <v>8764</v>
      </c>
      <c r="K16" s="13">
        <v>30456</v>
      </c>
      <c r="L16" s="16">
        <v>56784</v>
      </c>
      <c r="M16" s="16">
        <v>54584</v>
      </c>
      <c r="N16" s="16">
        <v>50174</v>
      </c>
      <c r="O16" s="16">
        <v>50212</v>
      </c>
      <c r="P16" s="16">
        <v>44125</v>
      </c>
      <c r="Q16" s="16">
        <v>34783</v>
      </c>
    </row>
    <row r="17" spans="1:17" ht="18" customHeight="1" x14ac:dyDescent="0.15">
      <c r="A17" s="16" t="s">
        <v>71</v>
      </c>
      <c r="B17" s="16"/>
      <c r="C17" s="12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</row>
    <row r="18" spans="1:17" ht="18" customHeight="1" x14ac:dyDescent="0.15">
      <c r="A18" s="16" t="s">
        <v>272</v>
      </c>
      <c r="B18" s="16"/>
      <c r="C18" s="12"/>
      <c r="D18" s="12">
        <v>1796809</v>
      </c>
      <c r="E18" s="12">
        <v>2635758</v>
      </c>
      <c r="F18" s="12">
        <v>2509491</v>
      </c>
      <c r="G18" s="12">
        <v>2707212</v>
      </c>
      <c r="H18" s="12">
        <v>2952246</v>
      </c>
      <c r="I18" s="12">
        <v>2584225</v>
      </c>
      <c r="J18" s="14">
        <v>2512265</v>
      </c>
      <c r="K18" s="13">
        <v>2475025</v>
      </c>
      <c r="L18" s="16">
        <v>1759182</v>
      </c>
      <c r="M18" s="16">
        <v>1706208</v>
      </c>
      <c r="N18" s="16">
        <v>2085268</v>
      </c>
      <c r="O18" s="16">
        <v>1705497</v>
      </c>
      <c r="P18" s="16">
        <v>667193</v>
      </c>
      <c r="Q18" s="16">
        <v>981590</v>
      </c>
    </row>
    <row r="19" spans="1:17" ht="18" customHeight="1" x14ac:dyDescent="0.15">
      <c r="A19" s="16" t="s">
        <v>273</v>
      </c>
      <c r="B19" s="16"/>
      <c r="C19" s="12"/>
      <c r="D19" s="12">
        <v>342322</v>
      </c>
      <c r="E19" s="12">
        <v>492506</v>
      </c>
      <c r="F19" s="12">
        <v>364060</v>
      </c>
      <c r="G19" s="12">
        <v>370960</v>
      </c>
      <c r="H19" s="12">
        <v>294000</v>
      </c>
      <c r="I19" s="12">
        <v>429620</v>
      </c>
      <c r="J19" s="14">
        <v>642162</v>
      </c>
      <c r="K19" s="13">
        <v>447216</v>
      </c>
      <c r="L19" s="16">
        <v>77620</v>
      </c>
      <c r="M19" s="16">
        <v>14211</v>
      </c>
      <c r="N19" s="16">
        <v>80283</v>
      </c>
      <c r="O19" s="16">
        <v>106194</v>
      </c>
      <c r="P19" s="16">
        <v>116989</v>
      </c>
      <c r="Q19" s="16">
        <v>178092</v>
      </c>
    </row>
    <row r="20" spans="1:17" ht="18" customHeight="1" x14ac:dyDescent="0.15">
      <c r="A20" s="16" t="s">
        <v>274</v>
      </c>
      <c r="B20" s="16"/>
      <c r="C20" s="12"/>
      <c r="D20" s="12">
        <v>1449629</v>
      </c>
      <c r="E20" s="12">
        <v>2143252</v>
      </c>
      <c r="F20" s="12">
        <v>2145431</v>
      </c>
      <c r="G20" s="12">
        <v>2300560</v>
      </c>
      <c r="H20" s="12">
        <v>2598877</v>
      </c>
      <c r="I20" s="12">
        <v>2094904</v>
      </c>
      <c r="J20" s="14">
        <v>1812453</v>
      </c>
      <c r="K20" s="13">
        <v>2027809</v>
      </c>
      <c r="L20" s="16">
        <v>1668722</v>
      </c>
      <c r="M20" s="16">
        <v>1668577</v>
      </c>
      <c r="N20" s="16">
        <v>2004985</v>
      </c>
      <c r="O20" s="16">
        <v>1599303</v>
      </c>
      <c r="P20" s="16">
        <v>550108</v>
      </c>
      <c r="Q20" s="16">
        <v>803368</v>
      </c>
    </row>
    <row r="21" spans="1:17" ht="18" customHeight="1" x14ac:dyDescent="0.15">
      <c r="A21" s="16" t="s">
        <v>275</v>
      </c>
      <c r="B21" s="16"/>
      <c r="C21" s="12"/>
      <c r="D21" s="12">
        <v>10768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4">
        <v>0</v>
      </c>
      <c r="K21" s="13">
        <v>33285</v>
      </c>
      <c r="L21" s="16">
        <v>165697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ht="18" customHeight="1" x14ac:dyDescent="0.15">
      <c r="A22" s="16" t="s">
        <v>276</v>
      </c>
      <c r="B22" s="16"/>
      <c r="C22" s="12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ht="18" customHeight="1" x14ac:dyDescent="0.15">
      <c r="A23" s="16" t="s">
        <v>50</v>
      </c>
      <c r="B23" s="16">
        <f t="shared" ref="B23:N23" si="0">SUM(B4:B22)-B5-B8-B9-B13-B19-B20</f>
        <v>0</v>
      </c>
      <c r="C23" s="12">
        <f t="shared" si="0"/>
        <v>0</v>
      </c>
      <c r="D23" s="12">
        <f t="shared" si="0"/>
        <v>4824214</v>
      </c>
      <c r="E23" s="12">
        <f t="shared" si="0"/>
        <v>5612296</v>
      </c>
      <c r="F23" s="12">
        <f t="shared" si="0"/>
        <v>5598962</v>
      </c>
      <c r="G23" s="12">
        <f t="shared" si="0"/>
        <v>5705107</v>
      </c>
      <c r="H23" s="12">
        <f t="shared" si="0"/>
        <v>6131912</v>
      </c>
      <c r="I23" s="12">
        <f t="shared" si="0"/>
        <v>5885987</v>
      </c>
      <c r="J23" s="14">
        <f t="shared" si="0"/>
        <v>5970127</v>
      </c>
      <c r="K23" s="13">
        <f t="shared" si="0"/>
        <v>6170994</v>
      </c>
      <c r="L23" s="17">
        <f t="shared" si="0"/>
        <v>6149785</v>
      </c>
      <c r="M23" s="17">
        <f t="shared" si="0"/>
        <v>5672972</v>
      </c>
      <c r="N23" s="17">
        <f t="shared" si="0"/>
        <v>6071359</v>
      </c>
      <c r="O23" s="17">
        <f>SUM(O4:O22)-O5-O8-O9-O13-O19-O20</f>
        <v>6017383</v>
      </c>
      <c r="P23" s="17">
        <f>SUM(P4:P22)-P5-P8-P9-P13-P19-P20</f>
        <v>4851490</v>
      </c>
      <c r="Q23" s="17">
        <f>SUM(Q4:Q22)-Q5-Q8-Q9-Q13-Q19-Q20</f>
        <v>5435456</v>
      </c>
    </row>
    <row r="24" spans="1:17" ht="18" customHeight="1" x14ac:dyDescent="0.15">
      <c r="A24" s="16" t="s">
        <v>277</v>
      </c>
      <c r="B24" s="16">
        <f t="shared" ref="B24:M24" si="1">SUM(B4:B7)-B5</f>
        <v>0</v>
      </c>
      <c r="C24" s="12">
        <f t="shared" si="1"/>
        <v>0</v>
      </c>
      <c r="D24" s="12">
        <f t="shared" si="1"/>
        <v>1181940</v>
      </c>
      <c r="E24" s="12">
        <f t="shared" si="1"/>
        <v>1277128</v>
      </c>
      <c r="F24" s="12">
        <f t="shared" si="1"/>
        <v>1315056</v>
      </c>
      <c r="G24" s="12">
        <f t="shared" si="1"/>
        <v>1336995</v>
      </c>
      <c r="H24" s="12">
        <f t="shared" si="1"/>
        <v>1406190</v>
      </c>
      <c r="I24" s="12">
        <f t="shared" si="1"/>
        <v>1487641</v>
      </c>
      <c r="J24" s="14">
        <f t="shared" si="1"/>
        <v>1626735</v>
      </c>
      <c r="K24" s="13">
        <f t="shared" si="1"/>
        <v>1704056</v>
      </c>
      <c r="L24" s="17">
        <f t="shared" si="1"/>
        <v>1898389</v>
      </c>
      <c r="M24" s="17">
        <f t="shared" si="1"/>
        <v>1746179</v>
      </c>
      <c r="N24" s="17">
        <f>SUM(N4:N7)-N5</f>
        <v>1957293</v>
      </c>
      <c r="O24" s="17">
        <f>SUM(O4:O7)-O5</f>
        <v>1888029</v>
      </c>
      <c r="P24" s="17">
        <f>SUM(P4:P7)-P5</f>
        <v>1954213</v>
      </c>
      <c r="Q24" s="17">
        <f>SUM(Q4:Q7)-Q5</f>
        <v>2016800</v>
      </c>
    </row>
    <row r="25" spans="1:17" ht="18" customHeight="1" x14ac:dyDescent="0.15">
      <c r="A25" s="16" t="s">
        <v>278</v>
      </c>
      <c r="B25" s="16">
        <f t="shared" ref="B25:M25" si="2">+B18+B21+B22</f>
        <v>0</v>
      </c>
      <c r="C25" s="12">
        <f t="shared" si="2"/>
        <v>0</v>
      </c>
      <c r="D25" s="12">
        <f t="shared" si="2"/>
        <v>1807577</v>
      </c>
      <c r="E25" s="12">
        <f t="shared" si="2"/>
        <v>2635758</v>
      </c>
      <c r="F25" s="12">
        <f t="shared" si="2"/>
        <v>2509491</v>
      </c>
      <c r="G25" s="12">
        <f t="shared" si="2"/>
        <v>2707212</v>
      </c>
      <c r="H25" s="12">
        <f t="shared" si="2"/>
        <v>2952246</v>
      </c>
      <c r="I25" s="12">
        <f t="shared" si="2"/>
        <v>2584225</v>
      </c>
      <c r="J25" s="14">
        <f t="shared" si="2"/>
        <v>2512265</v>
      </c>
      <c r="K25" s="13">
        <f t="shared" si="2"/>
        <v>2508310</v>
      </c>
      <c r="L25" s="17">
        <f t="shared" si="2"/>
        <v>1924879</v>
      </c>
      <c r="M25" s="17">
        <f t="shared" si="2"/>
        <v>1706208</v>
      </c>
      <c r="N25" s="17">
        <f>+N18+N21+N22</f>
        <v>2085268</v>
      </c>
      <c r="O25" s="17">
        <f>+O18+O21+O22</f>
        <v>1705497</v>
      </c>
      <c r="P25" s="17">
        <f>+P18+P21+P22</f>
        <v>667193</v>
      </c>
      <c r="Q25" s="17">
        <f>+Q18+Q21+Q22</f>
        <v>981590</v>
      </c>
    </row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7" t="s">
        <v>81</v>
      </c>
      <c r="L30" s="28"/>
      <c r="M30" s="28" t="str">
        <f>[3]財政指標!$M$1</f>
        <v>国分寺町</v>
      </c>
      <c r="P30" s="28"/>
      <c r="Q30" s="28" t="str">
        <f>[3]財政指標!$M$1</f>
        <v>国分寺町</v>
      </c>
    </row>
    <row r="31" spans="1:17" ht="18" customHeight="1" x14ac:dyDescent="0.15"/>
    <row r="32" spans="1:17" ht="18" customHeight="1" x14ac:dyDescent="0.15">
      <c r="A32" s="12"/>
      <c r="B32" s="17" t="s">
        <v>168</v>
      </c>
      <c r="C32" s="12" t="s">
        <v>170</v>
      </c>
      <c r="D32" s="12" t="s">
        <v>172</v>
      </c>
      <c r="E32" s="12" t="s">
        <v>174</v>
      </c>
      <c r="F32" s="12" t="s">
        <v>176</v>
      </c>
      <c r="G32" s="12" t="s">
        <v>178</v>
      </c>
      <c r="H32" s="12" t="s">
        <v>180</v>
      </c>
      <c r="I32" s="12" t="s">
        <v>182</v>
      </c>
      <c r="J32" s="14" t="s">
        <v>225</v>
      </c>
      <c r="K32" s="14" t="s">
        <v>226</v>
      </c>
      <c r="L32" s="12" t="s">
        <v>188</v>
      </c>
      <c r="M32" s="12" t="s">
        <v>259</v>
      </c>
      <c r="N32" s="12" t="s">
        <v>192</v>
      </c>
      <c r="O32" s="80" t="s">
        <v>194</v>
      </c>
      <c r="P32" s="80" t="s">
        <v>196</v>
      </c>
      <c r="Q32" s="80" t="s">
        <v>197</v>
      </c>
    </row>
    <row r="33" spans="1:17" ht="18" customHeight="1" x14ac:dyDescent="0.15">
      <c r="A33" s="16" t="s">
        <v>264</v>
      </c>
      <c r="B33" s="29" t="e">
        <f t="shared" ref="B33:Q33" si="3">B4/B$23*100</f>
        <v>#DIV/0!</v>
      </c>
      <c r="C33" s="29" t="e">
        <f t="shared" si="3"/>
        <v>#DIV/0!</v>
      </c>
      <c r="D33" s="29">
        <f t="shared" si="3"/>
        <v>16.495661262124774</v>
      </c>
      <c r="E33" s="29">
        <f t="shared" si="3"/>
        <v>15.090205505910593</v>
      </c>
      <c r="F33" s="29">
        <f t="shared" si="3"/>
        <v>15.266061816458121</v>
      </c>
      <c r="G33" s="29">
        <f t="shared" si="3"/>
        <v>15.047360198502849</v>
      </c>
      <c r="H33" s="29">
        <f t="shared" si="3"/>
        <v>14.807371664824936</v>
      </c>
      <c r="I33" s="29">
        <f t="shared" si="3"/>
        <v>15.833215397859357</v>
      </c>
      <c r="J33" s="29">
        <f t="shared" si="3"/>
        <v>16.622929461969569</v>
      </c>
      <c r="K33" s="29">
        <f t="shared" si="3"/>
        <v>16.28923962654963</v>
      </c>
      <c r="L33" s="29">
        <f t="shared" si="3"/>
        <v>16.562579016990025</v>
      </c>
      <c r="M33" s="29">
        <f t="shared" si="3"/>
        <v>17.392752863930934</v>
      </c>
      <c r="N33" s="29">
        <f t="shared" si="3"/>
        <v>16.459428605687787</v>
      </c>
      <c r="O33" s="29">
        <f t="shared" si="3"/>
        <v>16.946602867060314</v>
      </c>
      <c r="P33" s="29">
        <f t="shared" si="3"/>
        <v>22.170838237325029</v>
      </c>
      <c r="Q33" s="29">
        <f t="shared" si="3"/>
        <v>19.988994483627501</v>
      </c>
    </row>
    <row r="34" spans="1:17" ht="18" customHeight="1" x14ac:dyDescent="0.15">
      <c r="A34" s="16" t="s">
        <v>52</v>
      </c>
      <c r="B34" s="29" t="e">
        <f t="shared" ref="B34:Q49" si="4">B5/B$23*100</f>
        <v>#DIV/0!</v>
      </c>
      <c r="C34" s="29" t="e">
        <f t="shared" si="4"/>
        <v>#DIV/0!</v>
      </c>
      <c r="D34" s="29">
        <f t="shared" si="4"/>
        <v>10.494289847009275</v>
      </c>
      <c r="E34" s="29">
        <f t="shared" si="4"/>
        <v>9.3611598532935538</v>
      </c>
      <c r="F34" s="29">
        <f t="shared" si="4"/>
        <v>9.2349081847671037</v>
      </c>
      <c r="G34" s="29">
        <f t="shared" si="4"/>
        <v>9.0907672722001536</v>
      </c>
      <c r="H34" s="29">
        <f t="shared" si="4"/>
        <v>8.9849626022030318</v>
      </c>
      <c r="I34" s="29">
        <f t="shared" si="4"/>
        <v>9.538892967313723</v>
      </c>
      <c r="J34" s="29">
        <f t="shared" si="4"/>
        <v>10.248056699631348</v>
      </c>
      <c r="K34" s="29">
        <f t="shared" si="4"/>
        <v>9.9991994806671336</v>
      </c>
      <c r="L34" s="29">
        <f t="shared" si="4"/>
        <v>10.566011657318102</v>
      </c>
      <c r="M34" s="29">
        <f t="shared" ref="M34:Q48" si="5">M5/M$23*100</f>
        <v>10.922898967243272</v>
      </c>
      <c r="N34" s="29">
        <f t="shared" si="5"/>
        <v>10.374711823168422</v>
      </c>
      <c r="O34" s="29">
        <f t="shared" si="5"/>
        <v>10.333661659894343</v>
      </c>
      <c r="P34" s="29">
        <f t="shared" si="5"/>
        <v>13.345343389350489</v>
      </c>
      <c r="Q34" s="29">
        <f t="shared" si="5"/>
        <v>12.071443499864593</v>
      </c>
    </row>
    <row r="35" spans="1:17" ht="18" customHeight="1" x14ac:dyDescent="0.15">
      <c r="A35" s="16" t="s">
        <v>265</v>
      </c>
      <c r="B35" s="29" t="e">
        <f t="shared" si="4"/>
        <v>#DIV/0!</v>
      </c>
      <c r="C35" s="29" t="e">
        <f t="shared" si="4"/>
        <v>#DIV/0!</v>
      </c>
      <c r="D35" s="29">
        <f t="shared" si="4"/>
        <v>0.74988381527021819</v>
      </c>
      <c r="E35" s="29">
        <f t="shared" si="4"/>
        <v>0.83286768908838738</v>
      </c>
      <c r="F35" s="29">
        <f t="shared" si="4"/>
        <v>1.0880409618782911</v>
      </c>
      <c r="G35" s="29">
        <f t="shared" si="4"/>
        <v>0.95342646509522078</v>
      </c>
      <c r="H35" s="29">
        <f t="shared" si="4"/>
        <v>1.0149852117903844</v>
      </c>
      <c r="I35" s="29">
        <f t="shared" si="4"/>
        <v>1.0944468616733269</v>
      </c>
      <c r="J35" s="29">
        <f t="shared" si="4"/>
        <v>1.1804941502919453</v>
      </c>
      <c r="K35" s="29">
        <f t="shared" si="4"/>
        <v>1.4560701241971714</v>
      </c>
      <c r="L35" s="29">
        <f t="shared" si="4"/>
        <v>2.8941662188190316</v>
      </c>
      <c r="M35" s="29">
        <f t="shared" si="5"/>
        <v>2.0089998681467143</v>
      </c>
      <c r="N35" s="29">
        <f t="shared" si="5"/>
        <v>2.1415468925490981</v>
      </c>
      <c r="O35" s="29">
        <f t="shared" si="5"/>
        <v>2.4489051137346585</v>
      </c>
      <c r="P35" s="29">
        <f t="shared" si="5"/>
        <v>4.5074193701316503</v>
      </c>
      <c r="Q35" s="29">
        <f t="shared" si="5"/>
        <v>4.6667473713337024</v>
      </c>
    </row>
    <row r="36" spans="1:17" ht="18" customHeight="1" x14ac:dyDescent="0.15">
      <c r="A36" s="16" t="s">
        <v>266</v>
      </c>
      <c r="B36" s="29" t="e">
        <f t="shared" si="4"/>
        <v>#DIV/0!</v>
      </c>
      <c r="C36" s="29" t="e">
        <f t="shared" si="4"/>
        <v>#DIV/0!</v>
      </c>
      <c r="D36" s="29">
        <f t="shared" si="4"/>
        <v>7.2546118393587014</v>
      </c>
      <c r="E36" s="29">
        <f t="shared" si="4"/>
        <v>6.8328185113543549</v>
      </c>
      <c r="F36" s="29">
        <f t="shared" si="4"/>
        <v>7.1333936540380156</v>
      </c>
      <c r="G36" s="29">
        <f t="shared" si="4"/>
        <v>7.434268980406503</v>
      </c>
      <c r="H36" s="29">
        <f t="shared" si="4"/>
        <v>7.1099683100475026</v>
      </c>
      <c r="I36" s="29">
        <f t="shared" si="4"/>
        <v>8.3466205412957937</v>
      </c>
      <c r="J36" s="29">
        <f t="shared" si="4"/>
        <v>9.4444892043335091</v>
      </c>
      <c r="K36" s="29">
        <f t="shared" si="4"/>
        <v>9.868653250999758</v>
      </c>
      <c r="L36" s="29">
        <f t="shared" si="4"/>
        <v>11.412447752238492</v>
      </c>
      <c r="M36" s="29">
        <f t="shared" si="5"/>
        <v>11.378920960653428</v>
      </c>
      <c r="N36" s="29">
        <f t="shared" si="5"/>
        <v>13.637160971703368</v>
      </c>
      <c r="O36" s="29">
        <f t="shared" si="5"/>
        <v>11.980739800009406</v>
      </c>
      <c r="P36" s="29">
        <f t="shared" si="5"/>
        <v>13.602419050642172</v>
      </c>
      <c r="Q36" s="29">
        <f t="shared" si="5"/>
        <v>12.448780746270414</v>
      </c>
    </row>
    <row r="37" spans="1:17" ht="18" customHeight="1" x14ac:dyDescent="0.15">
      <c r="A37" s="16" t="s">
        <v>55</v>
      </c>
      <c r="B37" s="29" t="e">
        <f t="shared" si="4"/>
        <v>#DIV/0!</v>
      </c>
      <c r="C37" s="29" t="e">
        <f t="shared" si="4"/>
        <v>#DIV/0!</v>
      </c>
      <c r="D37" s="29">
        <f t="shared" si="4"/>
        <v>7.2546118393587014</v>
      </c>
      <c r="E37" s="29">
        <f t="shared" si="4"/>
        <v>6.8328185113543549</v>
      </c>
      <c r="F37" s="29">
        <f t="shared" si="4"/>
        <v>7.1333936540380156</v>
      </c>
      <c r="G37" s="29">
        <f t="shared" si="4"/>
        <v>7.434268980406503</v>
      </c>
      <c r="H37" s="29">
        <f t="shared" si="4"/>
        <v>7.1099683100475026</v>
      </c>
      <c r="I37" s="29">
        <f t="shared" si="4"/>
        <v>8.3466205412957937</v>
      </c>
      <c r="J37" s="29">
        <f t="shared" si="4"/>
        <v>9.4444892043335091</v>
      </c>
      <c r="K37" s="29">
        <f t="shared" si="4"/>
        <v>9.868653250999758</v>
      </c>
      <c r="L37" s="29">
        <f t="shared" si="4"/>
        <v>11.412447752238492</v>
      </c>
      <c r="M37" s="29">
        <f t="shared" si="5"/>
        <v>11.378920960653428</v>
      </c>
      <c r="N37" s="29">
        <f t="shared" si="5"/>
        <v>13.637160971703368</v>
      </c>
      <c r="O37" s="29">
        <f t="shared" si="5"/>
        <v>11.980739800009406</v>
      </c>
      <c r="P37" s="29">
        <f t="shared" si="5"/>
        <v>13.602419050642172</v>
      </c>
      <c r="Q37" s="29">
        <f t="shared" si="5"/>
        <v>12.448780746270414</v>
      </c>
    </row>
    <row r="38" spans="1:17" ht="18" customHeight="1" x14ac:dyDescent="0.15">
      <c r="A38" s="16" t="s">
        <v>56</v>
      </c>
      <c r="B38" s="29" t="e">
        <f t="shared" si="4"/>
        <v>#DIV/0!</v>
      </c>
      <c r="C38" s="29" t="e">
        <f t="shared" si="4"/>
        <v>#DIV/0!</v>
      </c>
      <c r="D38" s="29">
        <f t="shared" si="4"/>
        <v>0</v>
      </c>
      <c r="E38" s="29">
        <f t="shared" si="4"/>
        <v>0</v>
      </c>
      <c r="F38" s="29">
        <f t="shared" si="4"/>
        <v>0</v>
      </c>
      <c r="G38" s="29">
        <f t="shared" si="4"/>
        <v>0</v>
      </c>
      <c r="H38" s="29">
        <f t="shared" si="4"/>
        <v>0</v>
      </c>
      <c r="I38" s="29">
        <f t="shared" si="4"/>
        <v>0</v>
      </c>
      <c r="J38" s="29">
        <f t="shared" si="4"/>
        <v>0</v>
      </c>
      <c r="K38" s="29">
        <f t="shared" si="4"/>
        <v>0</v>
      </c>
      <c r="L38" s="29">
        <f t="shared" si="4"/>
        <v>0</v>
      </c>
      <c r="M38" s="29">
        <f t="shared" si="5"/>
        <v>0</v>
      </c>
      <c r="N38" s="29">
        <f t="shared" si="5"/>
        <v>0</v>
      </c>
      <c r="O38" s="29">
        <f t="shared" si="5"/>
        <v>0</v>
      </c>
      <c r="P38" s="29">
        <f t="shared" si="5"/>
        <v>0</v>
      </c>
      <c r="Q38" s="29">
        <f t="shared" si="5"/>
        <v>0</v>
      </c>
    </row>
    <row r="39" spans="1:17" ht="18" customHeight="1" x14ac:dyDescent="0.15">
      <c r="A39" s="16" t="s">
        <v>267</v>
      </c>
      <c r="B39" s="29" t="e">
        <f t="shared" si="4"/>
        <v>#DIV/0!</v>
      </c>
      <c r="C39" s="29" t="e">
        <f t="shared" si="4"/>
        <v>#DIV/0!</v>
      </c>
      <c r="D39" s="29">
        <f t="shared" si="4"/>
        <v>8.596757938184334</v>
      </c>
      <c r="E39" s="29">
        <f t="shared" si="4"/>
        <v>7.8826740428516242</v>
      </c>
      <c r="F39" s="29">
        <f t="shared" si="4"/>
        <v>7.5977475824983278</v>
      </c>
      <c r="G39" s="29">
        <f t="shared" si="4"/>
        <v>9.2133416603755194</v>
      </c>
      <c r="H39" s="29">
        <f t="shared" si="4"/>
        <v>9.3864686903530252</v>
      </c>
      <c r="I39" s="29">
        <f t="shared" si="4"/>
        <v>10.221208439638076</v>
      </c>
      <c r="J39" s="29">
        <f t="shared" si="4"/>
        <v>10.563225874424447</v>
      </c>
      <c r="K39" s="29">
        <f t="shared" si="4"/>
        <v>10.889914979661301</v>
      </c>
      <c r="L39" s="29">
        <f t="shared" si="4"/>
        <v>9.8806218428774333</v>
      </c>
      <c r="M39" s="29">
        <f t="shared" si="5"/>
        <v>10.457411036049534</v>
      </c>
      <c r="N39" s="29">
        <f t="shared" si="5"/>
        <v>11.029326383104673</v>
      </c>
      <c r="O39" s="29">
        <f t="shared" si="5"/>
        <v>11.793282893909197</v>
      </c>
      <c r="P39" s="29">
        <f t="shared" si="5"/>
        <v>15.653623938212796</v>
      </c>
      <c r="Q39" s="29">
        <f t="shared" si="5"/>
        <v>14.028059467319762</v>
      </c>
    </row>
    <row r="40" spans="1:17" ht="18" customHeight="1" x14ac:dyDescent="0.15">
      <c r="A40" s="16" t="s">
        <v>268</v>
      </c>
      <c r="B40" s="29" t="e">
        <f t="shared" si="4"/>
        <v>#DIV/0!</v>
      </c>
      <c r="C40" s="29" t="e">
        <f t="shared" si="4"/>
        <v>#DIV/0!</v>
      </c>
      <c r="D40" s="29">
        <f t="shared" si="4"/>
        <v>2.7620457964758609</v>
      </c>
      <c r="E40" s="29">
        <f t="shared" si="4"/>
        <v>1.6920704111116021</v>
      </c>
      <c r="F40" s="29">
        <f t="shared" si="4"/>
        <v>1.5529664248480342</v>
      </c>
      <c r="G40" s="29">
        <f t="shared" si="4"/>
        <v>1.4786401026308535</v>
      </c>
      <c r="H40" s="29">
        <f t="shared" si="4"/>
        <v>0.7144590463790087</v>
      </c>
      <c r="I40" s="29">
        <f t="shared" si="4"/>
        <v>0.47980058399721232</v>
      </c>
      <c r="J40" s="29">
        <f t="shared" si="4"/>
        <v>0.57881515753349966</v>
      </c>
      <c r="K40" s="29">
        <f t="shared" si="4"/>
        <v>0.6579815180504146</v>
      </c>
      <c r="L40" s="29">
        <f t="shared" si="4"/>
        <v>0.38544436919339459</v>
      </c>
      <c r="M40" s="29">
        <f t="shared" si="5"/>
        <v>1.5265719626326377</v>
      </c>
      <c r="N40" s="29">
        <f t="shared" si="5"/>
        <v>1.2744098973557649</v>
      </c>
      <c r="O40" s="29">
        <f t="shared" si="5"/>
        <v>1.3877128977829731</v>
      </c>
      <c r="P40" s="29">
        <f t="shared" si="5"/>
        <v>2.3082187121894511</v>
      </c>
      <c r="Q40" s="29">
        <f t="shared" si="5"/>
        <v>2.0798438990215358</v>
      </c>
    </row>
    <row r="41" spans="1:17" ht="18" customHeight="1" x14ac:dyDescent="0.15">
      <c r="A41" s="16" t="s">
        <v>269</v>
      </c>
      <c r="B41" s="29" t="e">
        <f t="shared" si="4"/>
        <v>#DIV/0!</v>
      </c>
      <c r="C41" s="29" t="e">
        <f t="shared" si="4"/>
        <v>#DIV/0!</v>
      </c>
      <c r="D41" s="29">
        <f t="shared" si="4"/>
        <v>16.94311239095115</v>
      </c>
      <c r="E41" s="29">
        <f t="shared" si="4"/>
        <v>10.093124097517309</v>
      </c>
      <c r="F41" s="29">
        <f t="shared" si="4"/>
        <v>12.339501500456691</v>
      </c>
      <c r="G41" s="29">
        <f t="shared" si="4"/>
        <v>9.8960983553857975</v>
      </c>
      <c r="H41" s="29">
        <f t="shared" si="4"/>
        <v>9.5033327288454235</v>
      </c>
      <c r="I41" s="29">
        <f t="shared" si="4"/>
        <v>10.315856966724528</v>
      </c>
      <c r="J41" s="29">
        <f t="shared" si="4"/>
        <v>10.509156672881497</v>
      </c>
      <c r="K41" s="29">
        <f t="shared" si="4"/>
        <v>9.0190980577845323</v>
      </c>
      <c r="L41" s="29">
        <f t="shared" si="4"/>
        <v>11.856788489353692</v>
      </c>
      <c r="M41" s="29">
        <f t="shared" si="5"/>
        <v>11.601555586736547</v>
      </c>
      <c r="N41" s="29">
        <f t="shared" si="5"/>
        <v>10.783137679718823</v>
      </c>
      <c r="O41" s="29">
        <f t="shared" si="5"/>
        <v>11.623026156054884</v>
      </c>
      <c r="P41" s="29">
        <f t="shared" si="5"/>
        <v>12.882908137500026</v>
      </c>
      <c r="Q41" s="29">
        <f t="shared" si="5"/>
        <v>11.372256531926668</v>
      </c>
    </row>
    <row r="42" spans="1:17" ht="18" customHeight="1" x14ac:dyDescent="0.15">
      <c r="A42" s="16" t="s">
        <v>60</v>
      </c>
      <c r="B42" s="29" t="e">
        <f t="shared" si="4"/>
        <v>#DIV/0!</v>
      </c>
      <c r="C42" s="29" t="e">
        <f t="shared" si="4"/>
        <v>#DIV/0!</v>
      </c>
      <c r="D42" s="29">
        <f t="shared" si="4"/>
        <v>12.70329218397028</v>
      </c>
      <c r="E42" s="29">
        <f t="shared" si="4"/>
        <v>6.0831787917102016</v>
      </c>
      <c r="F42" s="29">
        <f t="shared" si="4"/>
        <v>7.1229988701477165</v>
      </c>
      <c r="G42" s="29">
        <f t="shared" si="4"/>
        <v>6.871580147401267</v>
      </c>
      <c r="H42" s="29">
        <f t="shared" si="4"/>
        <v>6.5689625030496206</v>
      </c>
      <c r="I42" s="29">
        <f t="shared" si="4"/>
        <v>6.9537020723966947</v>
      </c>
      <c r="J42" s="29">
        <f t="shared" si="4"/>
        <v>6.8833209075786828</v>
      </c>
      <c r="K42" s="29">
        <f t="shared" si="4"/>
        <v>6.549544530427351</v>
      </c>
      <c r="L42" s="29">
        <f t="shared" si="4"/>
        <v>7.2035851659854782</v>
      </c>
      <c r="M42" s="29">
        <f t="shared" si="5"/>
        <v>8.0512295847749638</v>
      </c>
      <c r="N42" s="29">
        <f t="shared" si="5"/>
        <v>7.2605655504805426</v>
      </c>
      <c r="O42" s="29">
        <f t="shared" si="5"/>
        <v>7.0794895388909094</v>
      </c>
      <c r="P42" s="29">
        <f t="shared" si="5"/>
        <v>8.3427153307540571</v>
      </c>
      <c r="Q42" s="29">
        <f t="shared" si="5"/>
        <v>7.6779574703575921</v>
      </c>
    </row>
    <row r="43" spans="1:17" ht="18" customHeight="1" x14ac:dyDescent="0.15">
      <c r="A43" s="16" t="s">
        <v>270</v>
      </c>
      <c r="B43" s="29" t="e">
        <f t="shared" si="4"/>
        <v>#DIV/0!</v>
      </c>
      <c r="C43" s="29" t="e">
        <f t="shared" si="4"/>
        <v>#DIV/0!</v>
      </c>
      <c r="D43" s="29">
        <f t="shared" si="4"/>
        <v>2.6812450691449428</v>
      </c>
      <c r="E43" s="29">
        <f t="shared" si="4"/>
        <v>3.0392017812317809</v>
      </c>
      <c r="F43" s="29">
        <f t="shared" si="4"/>
        <v>6.23017266414739</v>
      </c>
      <c r="G43" s="29">
        <f t="shared" si="4"/>
        <v>6.2185862596442103</v>
      </c>
      <c r="H43" s="29">
        <f t="shared" si="4"/>
        <v>6.1116826203637631</v>
      </c>
      <c r="I43" s="29">
        <f t="shared" si="4"/>
        <v>7.2570666567901014</v>
      </c>
      <c r="J43" s="29">
        <f t="shared" si="4"/>
        <v>6.7325703456559634</v>
      </c>
      <c r="K43" s="29">
        <f t="shared" si="4"/>
        <v>7.5965071429335369</v>
      </c>
      <c r="L43" s="29">
        <f t="shared" si="4"/>
        <v>9.0379582375644034</v>
      </c>
      <c r="M43" s="29">
        <f t="shared" si="5"/>
        <v>9.3246361871696166</v>
      </c>
      <c r="N43" s="29">
        <f t="shared" si="5"/>
        <v>9.0193974693310022</v>
      </c>
      <c r="O43" s="29">
        <f t="shared" si="5"/>
        <v>9.2936912940392862</v>
      </c>
      <c r="P43" s="29">
        <f t="shared" si="5"/>
        <v>12.455493054711027</v>
      </c>
      <c r="Q43" s="29">
        <f t="shared" si="5"/>
        <v>11.729705842527286</v>
      </c>
    </row>
    <row r="44" spans="1:17" ht="18" customHeight="1" x14ac:dyDescent="0.15">
      <c r="A44" s="16" t="s">
        <v>271</v>
      </c>
      <c r="B44" s="29" t="e">
        <f t="shared" si="4"/>
        <v>#DIV/0!</v>
      </c>
      <c r="C44" s="29" t="e">
        <f t="shared" si="4"/>
        <v>#DIV/0!</v>
      </c>
      <c r="D44" s="29">
        <f t="shared" si="4"/>
        <v>6.495669553630913</v>
      </c>
      <c r="E44" s="29">
        <f t="shared" si="4"/>
        <v>7.1469323784775423</v>
      </c>
      <c r="F44" s="29">
        <f t="shared" si="4"/>
        <v>3.6382100825117227</v>
      </c>
      <c r="G44" s="29">
        <f t="shared" si="4"/>
        <v>2.0154223224910592</v>
      </c>
      <c r="H44" s="29">
        <f t="shared" si="4"/>
        <v>2.5215299893410084</v>
      </c>
      <c r="I44" s="29">
        <f t="shared" si="4"/>
        <v>2.3691863403707822</v>
      </c>
      <c r="J44" s="29">
        <f t="shared" si="4"/>
        <v>2.1409259803015912</v>
      </c>
      <c r="K44" s="29">
        <f t="shared" si="4"/>
        <v>3.0822262993611727</v>
      </c>
      <c r="L44" s="29">
        <f t="shared" si="4"/>
        <v>5.7467049661085712</v>
      </c>
      <c r="M44" s="29">
        <f t="shared" si="5"/>
        <v>5.2708879931013231</v>
      </c>
      <c r="N44" s="29">
        <f t="shared" si="5"/>
        <v>0.48320318399883777</v>
      </c>
      <c r="O44" s="29">
        <f t="shared" si="5"/>
        <v>5.3487537688726148</v>
      </c>
      <c r="P44" s="29">
        <f t="shared" si="5"/>
        <v>1.7572333448074715</v>
      </c>
      <c r="Q44" s="29">
        <f t="shared" si="5"/>
        <v>4.9866653322186769</v>
      </c>
    </row>
    <row r="45" spans="1:17" ht="18" customHeight="1" x14ac:dyDescent="0.15">
      <c r="A45" s="16" t="s">
        <v>63</v>
      </c>
      <c r="B45" s="29" t="e">
        <f t="shared" si="4"/>
        <v>#DIV/0!</v>
      </c>
      <c r="C45" s="29" t="e">
        <f t="shared" si="4"/>
        <v>#DIV/0!</v>
      </c>
      <c r="D45" s="29">
        <f t="shared" si="4"/>
        <v>0.55217285137019212</v>
      </c>
      <c r="E45" s="29">
        <f t="shared" si="4"/>
        <v>0.42611793818430105</v>
      </c>
      <c r="F45" s="29">
        <f t="shared" si="4"/>
        <v>0.33325820035928089</v>
      </c>
      <c r="G45" s="29">
        <f t="shared" si="4"/>
        <v>0.29042400081190411</v>
      </c>
      <c r="H45" s="29">
        <f t="shared" si="4"/>
        <v>0.6845988657371469</v>
      </c>
      <c r="I45" s="29">
        <f t="shared" si="4"/>
        <v>0.17789709695247374</v>
      </c>
      <c r="J45" s="29">
        <f t="shared" si="4"/>
        <v>0.14679754718785715</v>
      </c>
      <c r="K45" s="29">
        <f t="shared" si="4"/>
        <v>0.49353475307219546</v>
      </c>
      <c r="L45" s="29">
        <f t="shared" si="4"/>
        <v>0.92334935286355546</v>
      </c>
      <c r="M45" s="29">
        <f t="shared" si="5"/>
        <v>0.96217643943950371</v>
      </c>
      <c r="N45" s="29">
        <f t="shared" si="5"/>
        <v>0.82640476374399863</v>
      </c>
      <c r="O45" s="29">
        <f t="shared" si="5"/>
        <v>0.8344491284666441</v>
      </c>
      <c r="P45" s="29">
        <f t="shared" si="5"/>
        <v>0.90951439660805233</v>
      </c>
      <c r="Q45" s="29">
        <f t="shared" si="5"/>
        <v>0.63992791037219332</v>
      </c>
    </row>
    <row r="46" spans="1:17" ht="18" customHeight="1" x14ac:dyDescent="0.15">
      <c r="A46" s="16" t="s">
        <v>71</v>
      </c>
      <c r="B46" s="29" t="e">
        <f t="shared" si="4"/>
        <v>#DIV/0!</v>
      </c>
      <c r="C46" s="29" t="e">
        <f t="shared" si="4"/>
        <v>#DIV/0!</v>
      </c>
      <c r="D46" s="29">
        <f t="shared" si="4"/>
        <v>0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5"/>
        <v>0</v>
      </c>
      <c r="N46" s="29">
        <f t="shared" si="5"/>
        <v>0</v>
      </c>
      <c r="O46" s="29">
        <f t="shared" si="5"/>
        <v>0</v>
      </c>
      <c r="P46" s="29">
        <f t="shared" si="5"/>
        <v>0</v>
      </c>
      <c r="Q46" s="29">
        <f t="shared" si="5"/>
        <v>0</v>
      </c>
    </row>
    <row r="47" spans="1:17" ht="18" customHeight="1" x14ac:dyDescent="0.15">
      <c r="A47" s="16" t="s">
        <v>279</v>
      </c>
      <c r="B47" s="29" t="e">
        <f t="shared" si="4"/>
        <v>#DIV/0!</v>
      </c>
      <c r="C47" s="29" t="e">
        <f t="shared" si="4"/>
        <v>#DIV/0!</v>
      </c>
      <c r="D47" s="29">
        <f t="shared" si="4"/>
        <v>37.245632138209459</v>
      </c>
      <c r="E47" s="29">
        <f t="shared" si="4"/>
        <v>46.963987644272507</v>
      </c>
      <c r="F47" s="29">
        <f t="shared" si="4"/>
        <v>44.820647112804124</v>
      </c>
      <c r="G47" s="29">
        <f t="shared" si="4"/>
        <v>47.452431654656088</v>
      </c>
      <c r="H47" s="29">
        <f t="shared" si="4"/>
        <v>48.145602872317802</v>
      </c>
      <c r="I47" s="29">
        <f t="shared" si="4"/>
        <v>43.904701114698355</v>
      </c>
      <c r="J47" s="29">
        <f t="shared" si="4"/>
        <v>42.080595605420115</v>
      </c>
      <c r="K47" s="29">
        <f t="shared" si="4"/>
        <v>40.107395988393442</v>
      </c>
      <c r="L47" s="29">
        <f t="shared" si="4"/>
        <v>28.605585398513934</v>
      </c>
      <c r="M47" s="29">
        <f t="shared" si="5"/>
        <v>30.076087102139759</v>
      </c>
      <c r="N47" s="29">
        <f t="shared" si="5"/>
        <v>34.345984152806643</v>
      </c>
      <c r="O47" s="29">
        <f t="shared" si="5"/>
        <v>28.342836080070022</v>
      </c>
      <c r="P47" s="29">
        <f t="shared" si="5"/>
        <v>13.752331757872325</v>
      </c>
      <c r="Q47" s="29">
        <f t="shared" si="5"/>
        <v>18.059018415382262</v>
      </c>
    </row>
    <row r="48" spans="1:17" ht="18" customHeight="1" x14ac:dyDescent="0.15">
      <c r="A48" s="16" t="s">
        <v>273</v>
      </c>
      <c r="B48" s="29" t="e">
        <f t="shared" si="4"/>
        <v>#DIV/0!</v>
      </c>
      <c r="C48" s="29" t="e">
        <f t="shared" si="4"/>
        <v>#DIV/0!</v>
      </c>
      <c r="D48" s="29">
        <f t="shared" si="4"/>
        <v>7.0959124118457435</v>
      </c>
      <c r="E48" s="29">
        <f t="shared" si="4"/>
        <v>8.7754815497970888</v>
      </c>
      <c r="F48" s="29">
        <f t="shared" si="4"/>
        <v>6.502276671997417</v>
      </c>
      <c r="G48" s="29">
        <f t="shared" si="4"/>
        <v>6.5022443926117415</v>
      </c>
      <c r="H48" s="29">
        <f t="shared" si="4"/>
        <v>4.7945893548374476</v>
      </c>
      <c r="I48" s="29">
        <f t="shared" si="4"/>
        <v>7.2990307318041987</v>
      </c>
      <c r="J48" s="29">
        <f t="shared" si="4"/>
        <v>10.75625359393527</v>
      </c>
      <c r="K48" s="29">
        <f t="shared" si="4"/>
        <v>7.2470658697772192</v>
      </c>
      <c r="L48" s="29">
        <f t="shared" si="4"/>
        <v>1.2621579453590654</v>
      </c>
      <c r="M48" s="29">
        <f t="shared" si="5"/>
        <v>0.25050361609399802</v>
      </c>
      <c r="N48" s="29">
        <f t="shared" si="5"/>
        <v>1.3223233875644647</v>
      </c>
      <c r="O48" s="29">
        <f t="shared" si="5"/>
        <v>1.7647871175891578</v>
      </c>
      <c r="P48" s="29">
        <f t="shared" si="5"/>
        <v>2.4114035069638398</v>
      </c>
      <c r="Q48" s="29">
        <f t="shared" si="5"/>
        <v>3.2764868301757941</v>
      </c>
    </row>
    <row r="49" spans="1:17" ht="18" customHeight="1" x14ac:dyDescent="0.15">
      <c r="A49" s="16" t="s">
        <v>274</v>
      </c>
      <c r="B49" s="29" t="e">
        <f t="shared" si="4"/>
        <v>#DIV/0!</v>
      </c>
      <c r="C49" s="29" t="e">
        <f t="shared" si="4"/>
        <v>#DIV/0!</v>
      </c>
      <c r="D49" s="29">
        <f t="shared" si="4"/>
        <v>30.049019384297626</v>
      </c>
      <c r="E49" s="29">
        <f t="shared" si="4"/>
        <v>38.188506094475414</v>
      </c>
      <c r="F49" s="29">
        <f t="shared" si="4"/>
        <v>38.31837044080671</v>
      </c>
      <c r="G49" s="29">
        <f t="shared" si="4"/>
        <v>40.324572352455441</v>
      </c>
      <c r="H49" s="29">
        <f t="shared" si="4"/>
        <v>42.38281632221728</v>
      </c>
      <c r="I49" s="29">
        <f t="shared" si="4"/>
        <v>35.591380001348966</v>
      </c>
      <c r="J49" s="29">
        <f t="shared" si="4"/>
        <v>30.35870091205765</v>
      </c>
      <c r="K49" s="29">
        <f t="shared" si="4"/>
        <v>32.860330118616218</v>
      </c>
      <c r="L49" s="29">
        <f t="shared" si="4"/>
        <v>27.134639666264754</v>
      </c>
      <c r="M49" s="29">
        <f t="shared" si="4"/>
        <v>29.412748732057903</v>
      </c>
      <c r="N49" s="29">
        <f t="shared" si="4"/>
        <v>33.023660765242177</v>
      </c>
      <c r="O49" s="29">
        <f t="shared" si="4"/>
        <v>26.578048962480867</v>
      </c>
      <c r="P49" s="29">
        <f t="shared" si="4"/>
        <v>11.338949477377053</v>
      </c>
      <c r="Q49" s="29">
        <f t="shared" si="4"/>
        <v>14.780139881548116</v>
      </c>
    </row>
    <row r="50" spans="1:17" ht="18" customHeight="1" x14ac:dyDescent="0.15">
      <c r="A50" s="16" t="s">
        <v>280</v>
      </c>
      <c r="B50" s="29" t="e">
        <f t="shared" ref="B50:Q51" si="6">B21/B$23*100</f>
        <v>#DIV/0!</v>
      </c>
      <c r="C50" s="29" t="e">
        <f t="shared" si="6"/>
        <v>#DIV/0!</v>
      </c>
      <c r="D50" s="29">
        <f t="shared" si="6"/>
        <v>0.22320734527945899</v>
      </c>
      <c r="E50" s="29">
        <f t="shared" si="6"/>
        <v>0</v>
      </c>
      <c r="F50" s="29">
        <f t="shared" si="6"/>
        <v>0</v>
      </c>
      <c r="G50" s="29">
        <f t="shared" si="6"/>
        <v>0</v>
      </c>
      <c r="H50" s="29">
        <f t="shared" si="6"/>
        <v>0</v>
      </c>
      <c r="I50" s="29">
        <f t="shared" si="6"/>
        <v>0</v>
      </c>
      <c r="J50" s="29">
        <f t="shared" si="6"/>
        <v>0</v>
      </c>
      <c r="K50" s="29">
        <f t="shared" si="6"/>
        <v>0.53937825899684877</v>
      </c>
      <c r="L50" s="29">
        <f t="shared" si="6"/>
        <v>2.6943543554774676</v>
      </c>
      <c r="M50" s="29">
        <f t="shared" si="6"/>
        <v>0</v>
      </c>
      <c r="N50" s="29">
        <f t="shared" si="6"/>
        <v>0</v>
      </c>
      <c r="O50" s="29">
        <f t="shared" si="6"/>
        <v>0</v>
      </c>
      <c r="P50" s="29">
        <f t="shared" si="6"/>
        <v>0</v>
      </c>
      <c r="Q50" s="29">
        <f t="shared" si="6"/>
        <v>0</v>
      </c>
    </row>
    <row r="51" spans="1:17" ht="18" customHeight="1" x14ac:dyDescent="0.15">
      <c r="A51" s="16" t="s">
        <v>281</v>
      </c>
      <c r="B51" s="29" t="e">
        <f t="shared" si="6"/>
        <v>#DIV/0!</v>
      </c>
      <c r="C51" s="29" t="e">
        <f t="shared" si="6"/>
        <v>#DIV/0!</v>
      </c>
      <c r="D51" s="29">
        <f t="shared" si="6"/>
        <v>0</v>
      </c>
      <c r="E51" s="29">
        <f t="shared" si="6"/>
        <v>0</v>
      </c>
      <c r="F51" s="29">
        <f t="shared" si="6"/>
        <v>0</v>
      </c>
      <c r="G51" s="29">
        <f t="shared" si="6"/>
        <v>0</v>
      </c>
      <c r="H51" s="29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29">
        <f t="shared" si="6"/>
        <v>0</v>
      </c>
      <c r="O51" s="29">
        <f t="shared" si="6"/>
        <v>0</v>
      </c>
      <c r="P51" s="29">
        <f t="shared" si="6"/>
        <v>0</v>
      </c>
      <c r="Q51" s="29">
        <f t="shared" si="6"/>
        <v>0</v>
      </c>
    </row>
    <row r="52" spans="1:17" ht="18" customHeight="1" x14ac:dyDescent="0.15">
      <c r="A52" s="16" t="s">
        <v>50</v>
      </c>
      <c r="B52" s="29" t="e">
        <f t="shared" ref="B52:L52" si="7">SUM(B33:B51)-B34-B37-B38-B42-B48-B49</f>
        <v>#DIV/0!</v>
      </c>
      <c r="C52" s="20" t="e">
        <f t="shared" si="7"/>
        <v>#DIV/0!</v>
      </c>
      <c r="D52" s="20">
        <f t="shared" si="7"/>
        <v>100.00000000000003</v>
      </c>
      <c r="E52" s="20">
        <f t="shared" si="7"/>
        <v>99.999999999999986</v>
      </c>
      <c r="F52" s="20">
        <f t="shared" si="7"/>
        <v>100.00000000000003</v>
      </c>
      <c r="G52" s="20">
        <f t="shared" si="7"/>
        <v>100</v>
      </c>
      <c r="H52" s="20">
        <f t="shared" si="7"/>
        <v>99.999999999999972</v>
      </c>
      <c r="I52" s="20">
        <f t="shared" si="7"/>
        <v>99.999999999999972</v>
      </c>
      <c r="J52" s="21">
        <f t="shared" si="7"/>
        <v>100</v>
      </c>
      <c r="K52" s="95">
        <f t="shared" si="7"/>
        <v>100.00000000000003</v>
      </c>
      <c r="L52" s="30">
        <f t="shared" si="7"/>
        <v>99.999999999999943</v>
      </c>
      <c r="M52" s="30">
        <f>SUM(M33:M51)-M34-M37-M38-M42-M48-M49</f>
        <v>100</v>
      </c>
      <c r="N52" s="30">
        <f>SUM(N33:N51)-N34-N37-N38-N42-N48-N49</f>
        <v>99.999999999999972</v>
      </c>
      <c r="O52" s="30">
        <f>SUM(O33:O51)-O34-O37-O38-O42-O48-O49</f>
        <v>100</v>
      </c>
      <c r="P52" s="30">
        <f>SUM(P33:P51)-P34-P37-P38-P42-P48-P49</f>
        <v>99.999999999999986</v>
      </c>
      <c r="Q52" s="30">
        <f>SUM(Q33:Q51)-Q34-Q37-Q38-Q42-Q48-Q49</f>
        <v>100</v>
      </c>
    </row>
    <row r="53" spans="1:17" ht="18" customHeight="1" x14ac:dyDescent="0.15">
      <c r="A53" s="16" t="s">
        <v>277</v>
      </c>
      <c r="B53" s="29" t="e">
        <f t="shared" ref="B53:M53" si="8">SUM(B33:B36)-B34</f>
        <v>#DIV/0!</v>
      </c>
      <c r="C53" s="20" t="e">
        <f t="shared" si="8"/>
        <v>#DIV/0!</v>
      </c>
      <c r="D53" s="20">
        <f t="shared" si="8"/>
        <v>24.500156916753689</v>
      </c>
      <c r="E53" s="20">
        <f t="shared" si="8"/>
        <v>22.755891706353335</v>
      </c>
      <c r="F53" s="20">
        <f t="shared" si="8"/>
        <v>23.487496432374432</v>
      </c>
      <c r="G53" s="20">
        <f t="shared" si="8"/>
        <v>23.435055644004571</v>
      </c>
      <c r="H53" s="20">
        <f t="shared" si="8"/>
        <v>22.932325186662823</v>
      </c>
      <c r="I53" s="20">
        <f t="shared" si="8"/>
        <v>25.27428280082848</v>
      </c>
      <c r="J53" s="21">
        <f t="shared" si="8"/>
        <v>27.247912816595026</v>
      </c>
      <c r="K53" s="95">
        <f t="shared" si="8"/>
        <v>27.613963001746558</v>
      </c>
      <c r="L53" s="30">
        <f t="shared" si="8"/>
        <v>30.869192988047551</v>
      </c>
      <c r="M53" s="30">
        <f t="shared" si="8"/>
        <v>30.780673692731078</v>
      </c>
      <c r="N53" s="30">
        <f>SUM(N33:N36)-N34</f>
        <v>32.238136469940258</v>
      </c>
      <c r="O53" s="30">
        <f>SUM(O33:O36)-O34</f>
        <v>31.37624778080438</v>
      </c>
      <c r="P53" s="30">
        <f>SUM(P33:P36)-P34</f>
        <v>40.280676658098855</v>
      </c>
      <c r="Q53" s="30">
        <f>SUM(Q33:Q36)-Q34</f>
        <v>37.104522601231615</v>
      </c>
    </row>
    <row r="54" spans="1:17" ht="18" customHeight="1" x14ac:dyDescent="0.15">
      <c r="A54" s="16" t="s">
        <v>282</v>
      </c>
      <c r="B54" s="29" t="e">
        <f t="shared" ref="B54:L54" si="9">+B47+B50+B51</f>
        <v>#DIV/0!</v>
      </c>
      <c r="C54" s="20" t="e">
        <f t="shared" si="9"/>
        <v>#DIV/0!</v>
      </c>
      <c r="D54" s="20">
        <f t="shared" si="9"/>
        <v>37.468839483488921</v>
      </c>
      <c r="E54" s="20">
        <f t="shared" si="9"/>
        <v>46.963987644272507</v>
      </c>
      <c r="F54" s="20">
        <f t="shared" si="9"/>
        <v>44.820647112804124</v>
      </c>
      <c r="G54" s="20">
        <f t="shared" si="9"/>
        <v>47.452431654656088</v>
      </c>
      <c r="H54" s="20">
        <f t="shared" si="9"/>
        <v>48.145602872317802</v>
      </c>
      <c r="I54" s="20">
        <f t="shared" si="9"/>
        <v>43.904701114698355</v>
      </c>
      <c r="J54" s="21">
        <f t="shared" si="9"/>
        <v>42.080595605420115</v>
      </c>
      <c r="K54" s="95">
        <f t="shared" si="9"/>
        <v>40.64677424739029</v>
      </c>
      <c r="L54" s="30">
        <f t="shared" si="9"/>
        <v>31.299939753991403</v>
      </c>
      <c r="M54" s="30">
        <f>+M47+M50+M51</f>
        <v>30.076087102139759</v>
      </c>
      <c r="N54" s="30">
        <f>+N47+N50+N51</f>
        <v>34.345984152806643</v>
      </c>
      <c r="O54" s="30">
        <f>+O47+O50+O51</f>
        <v>28.342836080070022</v>
      </c>
      <c r="P54" s="30">
        <f>+P47+P50+P51</f>
        <v>13.752331757872325</v>
      </c>
      <c r="Q54" s="30">
        <f>+Q47+Q50+Q51</f>
        <v>18.059018415382262</v>
      </c>
    </row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3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D381"/>
  <sheetViews>
    <sheetView view="pageBreakPreview" zoomScaleNormal="100" zoomScaleSheetLayoutView="100" workbookViewId="0">
      <pane xSplit="1" ySplit="3" topLeftCell="Y11" activePane="bottomRight" state="frozen"/>
      <selection pane="topRight"/>
      <selection pane="bottomLeft"/>
      <selection pane="bottomRight" activeCell="AC16" sqref="AC16"/>
    </sheetView>
  </sheetViews>
  <sheetFormatPr defaultColWidth="9" defaultRowHeight="12" x14ac:dyDescent="0.15"/>
  <cols>
    <col min="1" max="1" width="24.77734375" style="18" customWidth="1"/>
    <col min="2" max="17" width="8.6640625" style="18" customWidth="1"/>
    <col min="18" max="26" width="9" style="18"/>
    <col min="27" max="30" width="9" style="15"/>
    <col min="31" max="16384" width="9" style="18"/>
  </cols>
  <sheetData>
    <row r="1" spans="1:30" ht="15" customHeight="1" x14ac:dyDescent="0.2">
      <c r="A1" s="31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Y1" s="32" t="str">
        <f>財政指標!$X$1</f>
        <v>下野市</v>
      </c>
    </row>
    <row r="2" spans="1:30" ht="15" customHeight="1" x14ac:dyDescent="0.15">
      <c r="O2" s="35" t="s">
        <v>218</v>
      </c>
      <c r="AD2" s="15" t="s">
        <v>148</v>
      </c>
    </row>
    <row r="3" spans="1:30" ht="18" customHeight="1" x14ac:dyDescent="0.15">
      <c r="A3" s="17"/>
      <c r="B3" s="66" t="s">
        <v>168</v>
      </c>
      <c r="C3" s="66" t="s">
        <v>170</v>
      </c>
      <c r="D3" s="66" t="s">
        <v>172</v>
      </c>
      <c r="E3" s="66" t="s">
        <v>174</v>
      </c>
      <c r="F3" s="66" t="s">
        <v>176</v>
      </c>
      <c r="G3" s="66" t="s">
        <v>178</v>
      </c>
      <c r="H3" s="67" t="s">
        <v>180</v>
      </c>
      <c r="I3" s="66" t="s">
        <v>182</v>
      </c>
      <c r="J3" s="67" t="s">
        <v>184</v>
      </c>
      <c r="K3" s="67" t="s">
        <v>186</v>
      </c>
      <c r="L3" s="66" t="s">
        <v>188</v>
      </c>
      <c r="M3" s="66" t="s">
        <v>190</v>
      </c>
      <c r="N3" s="66" t="s">
        <v>192</v>
      </c>
      <c r="O3" s="66" t="s">
        <v>194</v>
      </c>
      <c r="P3" s="66" t="s">
        <v>196</v>
      </c>
      <c r="Q3" s="66" t="s">
        <v>197</v>
      </c>
      <c r="R3" s="39" t="s">
        <v>164</v>
      </c>
      <c r="S3" s="39" t="s">
        <v>295</v>
      </c>
      <c r="T3" s="39" t="s">
        <v>297</v>
      </c>
      <c r="U3" s="39" t="s">
        <v>304</v>
      </c>
      <c r="V3" s="39" t="s">
        <v>305</v>
      </c>
      <c r="W3" s="39" t="s">
        <v>306</v>
      </c>
      <c r="X3" s="39" t="s">
        <v>307</v>
      </c>
      <c r="Y3" s="39" t="s">
        <v>311</v>
      </c>
      <c r="Z3" s="39" t="s">
        <v>312</v>
      </c>
      <c r="AA3" s="39" t="s">
        <v>315</v>
      </c>
      <c r="AB3" s="39" t="s">
        <v>316</v>
      </c>
      <c r="AC3" s="39" t="s">
        <v>319</v>
      </c>
      <c r="AD3" s="39" t="s">
        <v>323</v>
      </c>
    </row>
    <row r="4" spans="1:30" ht="18" customHeight="1" x14ac:dyDescent="0.15">
      <c r="A4" s="19" t="s">
        <v>75</v>
      </c>
      <c r="B4" s="104"/>
      <c r="C4" s="104"/>
      <c r="D4" s="105">
        <f>目的・旧南河内町!D4+目的・旧石橋町!D4+目的・旧国分寺町!D4</f>
        <v>291246</v>
      </c>
      <c r="E4" s="105">
        <f>目的・旧南河内町!E4+目的・旧石橋町!E4+目的・旧国分寺町!E4</f>
        <v>312191</v>
      </c>
      <c r="F4" s="105">
        <f>目的・旧南河内町!F4+目的・旧石橋町!F4+目的・旧国分寺町!F4</f>
        <v>318544</v>
      </c>
      <c r="G4" s="105">
        <f>目的・旧南河内町!G4+目的・旧石橋町!G4+目的・旧国分寺町!G4</f>
        <v>319209</v>
      </c>
      <c r="H4" s="105">
        <f>目的・旧南河内町!H4+目的・旧石橋町!H4+目的・旧国分寺町!H4</f>
        <v>324514</v>
      </c>
      <c r="I4" s="105">
        <f>目的・旧南河内町!I4+目的・旧石橋町!I4+目的・旧国分寺町!I4</f>
        <v>328692</v>
      </c>
      <c r="J4" s="105">
        <f>目的・旧南河内町!J4+目的・旧石橋町!J4+目的・旧国分寺町!J4</f>
        <v>333180</v>
      </c>
      <c r="K4" s="105">
        <f>目的・旧南河内町!K4+目的・旧石橋町!K4+目的・旧国分寺町!K4</f>
        <v>332333</v>
      </c>
      <c r="L4" s="105">
        <f>目的・旧南河内町!L4+目的・旧石橋町!L4+目的・旧国分寺町!L4</f>
        <v>328170</v>
      </c>
      <c r="M4" s="105">
        <f>目的・旧南河内町!M4+目的・旧石橋町!M4+目的・旧国分寺町!M4</f>
        <v>327476</v>
      </c>
      <c r="N4" s="105">
        <f>目的・旧南河内町!N4+目的・旧石橋町!N4+目的・旧国分寺町!N4</f>
        <v>334224</v>
      </c>
      <c r="O4" s="105">
        <f>目的・旧南河内町!O4+目的・旧石橋町!O4+目的・旧国分寺町!O4</f>
        <v>330126</v>
      </c>
      <c r="P4" s="105">
        <f>目的・旧南河内町!P4+目的・旧石橋町!P4+目的・旧国分寺町!P4</f>
        <v>321576</v>
      </c>
      <c r="Q4" s="105">
        <f>目的・旧南河内町!Q4+目的・旧石橋町!Q4+目的・旧国分寺町!Q4</f>
        <v>316234</v>
      </c>
      <c r="R4" s="52">
        <v>314960</v>
      </c>
      <c r="S4" s="52">
        <v>195042</v>
      </c>
      <c r="T4" s="52">
        <v>197008</v>
      </c>
      <c r="U4" s="52">
        <v>197181</v>
      </c>
      <c r="V4" s="52">
        <v>195415</v>
      </c>
      <c r="W4" s="52">
        <v>194065</v>
      </c>
      <c r="X4" s="52">
        <v>245921</v>
      </c>
      <c r="Y4" s="52">
        <v>226520</v>
      </c>
      <c r="Z4" s="52">
        <v>213464</v>
      </c>
      <c r="AA4" s="115">
        <v>202449</v>
      </c>
      <c r="AB4" s="115">
        <v>212783</v>
      </c>
      <c r="AC4" s="115">
        <v>196838</v>
      </c>
      <c r="AD4" s="115">
        <v>196096</v>
      </c>
    </row>
    <row r="5" spans="1:30" ht="18" customHeight="1" x14ac:dyDescent="0.15">
      <c r="A5" s="19" t="s">
        <v>74</v>
      </c>
      <c r="B5" s="104"/>
      <c r="C5" s="104"/>
      <c r="D5" s="105">
        <f>目的・旧南河内町!D5+目的・旧石橋町!D5+目的・旧国分寺町!D5</f>
        <v>2807252</v>
      </c>
      <c r="E5" s="105">
        <f>目的・旧南河内町!E5+目的・旧石橋町!E5+目的・旧国分寺町!E5</f>
        <v>3554224</v>
      </c>
      <c r="F5" s="105">
        <f>目的・旧南河内町!F5+目的・旧石橋町!F5+目的・旧国分寺町!F5</f>
        <v>2908301</v>
      </c>
      <c r="G5" s="105">
        <f>目的・旧南河内町!G5+目的・旧石橋町!G5+目的・旧国分寺町!G5</f>
        <v>3517136</v>
      </c>
      <c r="H5" s="105">
        <f>目的・旧南河内町!H5+目的・旧石橋町!H5+目的・旧国分寺町!H5</f>
        <v>3857476</v>
      </c>
      <c r="I5" s="105">
        <f>目的・旧南河内町!I5+目的・旧石橋町!I5+目的・旧国分寺町!I5</f>
        <v>4554760</v>
      </c>
      <c r="J5" s="105">
        <f>目的・旧南河内町!J5+目的・旧石橋町!J5+目的・旧国分寺町!J5</f>
        <v>3165255</v>
      </c>
      <c r="K5" s="105">
        <f>目的・旧南河内町!K5+目的・旧石橋町!K5+目的・旧国分寺町!K5</f>
        <v>3429661</v>
      </c>
      <c r="L5" s="105">
        <f>目的・旧南河内町!L5+目的・旧石橋町!L5+目的・旧国分寺町!L5</f>
        <v>3578125</v>
      </c>
      <c r="M5" s="105">
        <f>目的・旧南河内町!M5+目的・旧石橋町!M5+目的・旧国分寺町!M5</f>
        <v>3402618</v>
      </c>
      <c r="N5" s="105">
        <f>目的・旧南河内町!N5+目的・旧石橋町!N5+目的・旧国分寺町!N5</f>
        <v>3273995</v>
      </c>
      <c r="O5" s="105">
        <f>目的・旧南河内町!O5+目的・旧石橋町!O5+目的・旧国分寺町!O5</f>
        <v>3394790</v>
      </c>
      <c r="P5" s="105">
        <f>目的・旧南河内町!P5+目的・旧石橋町!P5+目的・旧国分寺町!P5</f>
        <v>3642614</v>
      </c>
      <c r="Q5" s="105">
        <f>目的・旧南河内町!Q5+目的・旧石橋町!Q5+目的・旧国分寺町!Q5</f>
        <v>2906219</v>
      </c>
      <c r="R5" s="52">
        <v>3840285</v>
      </c>
      <c r="S5" s="52">
        <v>3345947</v>
      </c>
      <c r="T5" s="52">
        <v>2643400</v>
      </c>
      <c r="U5" s="52">
        <v>2527692</v>
      </c>
      <c r="V5" s="52">
        <v>3201357</v>
      </c>
      <c r="W5" s="52">
        <v>2667189</v>
      </c>
      <c r="X5" s="52">
        <v>3478509</v>
      </c>
      <c r="Y5" s="52">
        <v>3409263</v>
      </c>
      <c r="Z5" s="52">
        <v>3422245</v>
      </c>
      <c r="AA5" s="115">
        <v>3125296</v>
      </c>
      <c r="AB5" s="115">
        <v>6904822</v>
      </c>
      <c r="AC5" s="115">
        <v>2988262</v>
      </c>
      <c r="AD5" s="115">
        <v>2522004</v>
      </c>
    </row>
    <row r="6" spans="1:30" ht="18" customHeight="1" x14ac:dyDescent="0.15">
      <c r="A6" s="19" t="s">
        <v>76</v>
      </c>
      <c r="B6" s="104"/>
      <c r="C6" s="104"/>
      <c r="D6" s="105">
        <f>目的・旧南河内町!D6+目的・旧石橋町!D6+目的・旧国分寺町!D6</f>
        <v>971464</v>
      </c>
      <c r="E6" s="105">
        <f>目的・旧南河内町!E6+目的・旧石橋町!E6+目的・旧国分寺町!E6</f>
        <v>1379765</v>
      </c>
      <c r="F6" s="105">
        <f>目的・旧南河内町!F6+目的・旧石橋町!F6+目的・旧国分寺町!F6</f>
        <v>1653314</v>
      </c>
      <c r="G6" s="105">
        <f>目的・旧南河内町!G6+目的・旧石橋町!G6+目的・旧国分寺町!G6</f>
        <v>1646173</v>
      </c>
      <c r="H6" s="105">
        <f>目的・旧南河内町!H6+目的・旧石橋町!H6+目的・旧国分寺町!H6</f>
        <v>1943227</v>
      </c>
      <c r="I6" s="105">
        <f>目的・旧南河内町!I6+目的・旧石橋町!I6+目的・旧国分寺町!I6</f>
        <v>1959684</v>
      </c>
      <c r="J6" s="105">
        <f>目的・旧南河内町!J6+目的・旧石橋町!J6+目的・旧国分寺町!J6</f>
        <v>2641845</v>
      </c>
      <c r="K6" s="105">
        <f>目的・旧南河内町!K6+目的・旧石橋町!K6+目的・旧国分寺町!K6</f>
        <v>2909623</v>
      </c>
      <c r="L6" s="105">
        <f>目的・旧南河内町!L6+目的・旧石橋町!L6+目的・旧国分寺町!L6</f>
        <v>4358542</v>
      </c>
      <c r="M6" s="105">
        <f>目的・旧南河内町!M6+目的・旧石橋町!M6+目的・旧国分寺町!M6</f>
        <v>2423535</v>
      </c>
      <c r="N6" s="105">
        <f>目的・旧南河内町!N6+目的・旧石橋町!N6+目的・旧国分寺町!N6</f>
        <v>3373826</v>
      </c>
      <c r="O6" s="105">
        <f>目的・旧南河内町!O6+目的・旧石橋町!O6+目的・旧国分寺町!O6</f>
        <v>3767824</v>
      </c>
      <c r="P6" s="105">
        <f>目的・旧南河内町!P6+目的・旧石橋町!P6+目的・旧国分寺町!P6</f>
        <v>2994800</v>
      </c>
      <c r="Q6" s="105">
        <f>目的・旧南河内町!Q6+目的・旧石橋町!Q6+目的・旧国分寺町!Q6</f>
        <v>3121276</v>
      </c>
      <c r="R6" s="52">
        <v>3357521</v>
      </c>
      <c r="S6" s="52">
        <v>4140104</v>
      </c>
      <c r="T6" s="52">
        <v>4333624</v>
      </c>
      <c r="U6" s="52">
        <v>4581862</v>
      </c>
      <c r="V6" s="52">
        <v>4703893</v>
      </c>
      <c r="W6" s="52">
        <v>5720561</v>
      </c>
      <c r="X6" s="52">
        <v>5593840</v>
      </c>
      <c r="Y6" s="52">
        <v>5770121</v>
      </c>
      <c r="Z6" s="52">
        <v>6148852</v>
      </c>
      <c r="AA6" s="115">
        <v>6479279</v>
      </c>
      <c r="AB6" s="115">
        <v>6873987</v>
      </c>
      <c r="AC6" s="115">
        <v>7576730</v>
      </c>
      <c r="AD6" s="115">
        <v>7484120</v>
      </c>
    </row>
    <row r="7" spans="1:30" ht="18" customHeight="1" x14ac:dyDescent="0.15">
      <c r="A7" s="19" t="s">
        <v>85</v>
      </c>
      <c r="B7" s="104"/>
      <c r="C7" s="104"/>
      <c r="D7" s="105">
        <f>目的・旧南河内町!D7+目的・旧石橋町!D7+目的・旧国分寺町!D7</f>
        <v>962499</v>
      </c>
      <c r="E7" s="105">
        <f>目的・旧南河内町!E7+目的・旧石橋町!E7+目的・旧国分寺町!E7</f>
        <v>807949</v>
      </c>
      <c r="F7" s="105">
        <f>目的・旧南河内町!F7+目的・旧石橋町!F7+目的・旧国分寺町!F7</f>
        <v>978734</v>
      </c>
      <c r="G7" s="105">
        <f>目的・旧南河内町!G7+目的・旧石橋町!G7+目的・旧国分寺町!G7</f>
        <v>973825</v>
      </c>
      <c r="H7" s="105">
        <f>目的・旧南河内町!H7+目的・旧石橋町!H7+目的・旧国分寺町!H7</f>
        <v>975832</v>
      </c>
      <c r="I7" s="105">
        <f>目的・旧南河内町!I7+目的・旧石橋町!I7+目的・旧国分寺町!I7</f>
        <v>1090100</v>
      </c>
      <c r="J7" s="105">
        <f>目的・旧南河内町!J7+目的・旧石橋町!J7+目的・旧国分寺町!J7</f>
        <v>1202962</v>
      </c>
      <c r="K7" s="105">
        <f>目的・旧南河内町!K7+目的・旧石橋町!K7+目的・旧国分寺町!K7</f>
        <v>1359225</v>
      </c>
      <c r="L7" s="105">
        <f>目的・旧南河内町!L7+目的・旧石橋町!L7+目的・旧国分寺町!L7</f>
        <v>1534072</v>
      </c>
      <c r="M7" s="105">
        <f>目的・旧南河内町!M7+目的・旧石橋町!M7+目的・旧国分寺町!M7</f>
        <v>1485099</v>
      </c>
      <c r="N7" s="105">
        <f>目的・旧南河内町!N7+目的・旧石橋町!N7+目的・旧国分寺町!N7</f>
        <v>1167270</v>
      </c>
      <c r="O7" s="105">
        <f>目的・旧南河内町!O7+目的・旧石橋町!O7+目的・旧国分寺町!O7</f>
        <v>1141045</v>
      </c>
      <c r="P7" s="105">
        <f>目的・旧南河内町!P7+目的・旧石橋町!P7+目的・旧国分寺町!P7</f>
        <v>1236679</v>
      </c>
      <c r="Q7" s="105">
        <f>目的・旧南河内町!Q7+目的・旧石橋町!Q7+目的・旧国分寺町!Q7</f>
        <v>1117714</v>
      </c>
      <c r="R7" s="52">
        <v>1204693</v>
      </c>
      <c r="S7" s="52">
        <v>1142276</v>
      </c>
      <c r="T7" s="52">
        <v>1190813</v>
      </c>
      <c r="U7" s="52">
        <v>1205190</v>
      </c>
      <c r="V7" s="52">
        <v>1249747</v>
      </c>
      <c r="W7" s="52">
        <v>1339832</v>
      </c>
      <c r="X7" s="52">
        <v>1426295</v>
      </c>
      <c r="Y7" s="52">
        <v>1341066</v>
      </c>
      <c r="Z7" s="52">
        <v>1635423</v>
      </c>
      <c r="AA7" s="115">
        <v>1346431</v>
      </c>
      <c r="AB7" s="115">
        <v>1429932</v>
      </c>
      <c r="AC7" s="115">
        <v>1782388</v>
      </c>
      <c r="AD7" s="115">
        <v>1407947</v>
      </c>
    </row>
    <row r="8" spans="1:30" ht="18" customHeight="1" x14ac:dyDescent="0.15">
      <c r="A8" s="19" t="s">
        <v>86</v>
      </c>
      <c r="B8" s="104"/>
      <c r="C8" s="104"/>
      <c r="D8" s="105">
        <f>目的・旧南河内町!D8+目的・旧石橋町!D8+目的・旧国分寺町!D8</f>
        <v>9568</v>
      </c>
      <c r="E8" s="105">
        <f>目的・旧南河内町!E8+目的・旧石橋町!E8+目的・旧国分寺町!E8</f>
        <v>8611</v>
      </c>
      <c r="F8" s="105">
        <f>目的・旧南河内町!F8+目的・旧石橋町!F8+目的・旧国分寺町!F8</f>
        <v>7087</v>
      </c>
      <c r="G8" s="105">
        <f>目的・旧南河内町!G8+目的・旧石橋町!G8+目的・旧国分寺町!G8</f>
        <v>10541</v>
      </c>
      <c r="H8" s="105">
        <f>目的・旧南河内町!H8+目的・旧石橋町!H8+目的・旧国分寺町!H8</f>
        <v>8353</v>
      </c>
      <c r="I8" s="105">
        <f>目的・旧南河内町!I8+目的・旧石橋町!I8+目的・旧国分寺町!I8</f>
        <v>9869</v>
      </c>
      <c r="J8" s="105">
        <f>目的・旧南河内町!J8+目的・旧石橋町!J8+目的・旧国分寺町!J8</f>
        <v>9754</v>
      </c>
      <c r="K8" s="105">
        <f>目的・旧南河内町!K8+目的・旧石橋町!K8+目的・旧国分寺町!K8</f>
        <v>60298</v>
      </c>
      <c r="L8" s="105">
        <f>目的・旧南河内町!L8+目的・旧石橋町!L8+目的・旧国分寺町!L8</f>
        <v>15550</v>
      </c>
      <c r="M8" s="105">
        <f>目的・旧南河内町!M8+目的・旧石橋町!M8+目的・旧国分寺町!M8</f>
        <v>8695</v>
      </c>
      <c r="N8" s="105">
        <f>目的・旧南河内町!N8+目的・旧石橋町!N8+目的・旧国分寺町!N8</f>
        <v>7970</v>
      </c>
      <c r="O8" s="105">
        <f>目的・旧南河内町!O8+目的・旧石橋町!O8+目的・旧国分寺町!O8</f>
        <v>8618</v>
      </c>
      <c r="P8" s="105">
        <f>目的・旧南河内町!P8+目的・旧石橋町!P8+目的・旧国分寺町!P8</f>
        <v>7120</v>
      </c>
      <c r="Q8" s="105">
        <f>目的・旧南河内町!Q8+目的・旧石橋町!Q8+目的・旧国分寺町!Q8</f>
        <v>216</v>
      </c>
      <c r="R8" s="52">
        <v>181</v>
      </c>
      <c r="S8" s="52">
        <v>265</v>
      </c>
      <c r="T8" s="52">
        <v>191</v>
      </c>
      <c r="U8" s="52">
        <v>203</v>
      </c>
      <c r="V8" s="52">
        <v>185</v>
      </c>
      <c r="W8" s="52">
        <v>185</v>
      </c>
      <c r="X8" s="52">
        <v>117606</v>
      </c>
      <c r="Y8" s="52">
        <v>18895</v>
      </c>
      <c r="Z8" s="52">
        <v>21369</v>
      </c>
      <c r="AA8" s="115">
        <v>1090</v>
      </c>
      <c r="AB8" s="115">
        <v>1698</v>
      </c>
      <c r="AC8" s="115">
        <v>165</v>
      </c>
      <c r="AD8" s="115">
        <v>1160</v>
      </c>
    </row>
    <row r="9" spans="1:30" ht="18" customHeight="1" x14ac:dyDescent="0.15">
      <c r="A9" s="19" t="s">
        <v>87</v>
      </c>
      <c r="B9" s="104"/>
      <c r="C9" s="104"/>
      <c r="D9" s="105">
        <f>目的・旧南河内町!D9+目的・旧石橋町!D9+目的・旧国分寺町!D9</f>
        <v>1251469</v>
      </c>
      <c r="E9" s="105">
        <f>目的・旧南河内町!E9+目的・旧石橋町!E9+目的・旧国分寺町!E9</f>
        <v>1120501</v>
      </c>
      <c r="F9" s="105">
        <f>目的・旧南河内町!F9+目的・旧石橋町!F9+目的・旧国分寺町!F9</f>
        <v>1636019</v>
      </c>
      <c r="G9" s="105">
        <f>目的・旧南河内町!G9+目的・旧石橋町!G9+目的・旧国分寺町!G9</f>
        <v>1819479</v>
      </c>
      <c r="H9" s="105">
        <f>目的・旧南河内町!H9+目的・旧石橋町!H9+目的・旧国分寺町!H9</f>
        <v>1769698</v>
      </c>
      <c r="I9" s="105">
        <f>目的・旧南河内町!I9+目的・旧石橋町!I9+目的・旧国分寺町!I9</f>
        <v>1793013</v>
      </c>
      <c r="J9" s="105">
        <f>目的・旧南河内町!J9+目的・旧石橋町!J9+目的・旧国分寺町!J9</f>
        <v>1690768</v>
      </c>
      <c r="K9" s="105">
        <f>目的・旧南河内町!K9+目的・旧石橋町!K9+目的・旧国分寺町!K9</f>
        <v>1307880</v>
      </c>
      <c r="L9" s="105">
        <f>目的・旧南河内町!L9+目的・旧石橋町!L9+目的・旧国分寺町!L9</f>
        <v>1344254</v>
      </c>
      <c r="M9" s="105">
        <f>目的・旧南河内町!M9+目的・旧石橋町!M9+目的・旧国分寺町!M9</f>
        <v>1123793</v>
      </c>
      <c r="N9" s="105">
        <f>目的・旧南河内町!N9+目的・旧石橋町!N9+目的・旧国分寺町!N9</f>
        <v>1281135</v>
      </c>
      <c r="O9" s="105">
        <f>目的・旧南河内町!O9+目的・旧石橋町!O9+目的・旧国分寺町!O9</f>
        <v>824084</v>
      </c>
      <c r="P9" s="105">
        <f>目的・旧南河内町!P9+目的・旧石橋町!P9+目的・旧国分寺町!P9</f>
        <v>760717</v>
      </c>
      <c r="Q9" s="105">
        <f>目的・旧南河内町!Q9+目的・旧石橋町!Q9+目的・旧国分寺町!Q9</f>
        <v>751406</v>
      </c>
      <c r="R9" s="52">
        <v>974392</v>
      </c>
      <c r="S9" s="52">
        <v>984855</v>
      </c>
      <c r="T9" s="52">
        <v>1075766</v>
      </c>
      <c r="U9" s="52">
        <v>1104988</v>
      </c>
      <c r="V9" s="52">
        <v>1381444</v>
      </c>
      <c r="W9" s="52">
        <v>1997343</v>
      </c>
      <c r="X9" s="52">
        <v>824865</v>
      </c>
      <c r="Y9" s="52">
        <v>1069333</v>
      </c>
      <c r="Z9" s="52">
        <v>1195354</v>
      </c>
      <c r="AA9" s="115">
        <v>1065589</v>
      </c>
      <c r="AB9" s="115">
        <v>1137701</v>
      </c>
      <c r="AC9" s="115">
        <v>1292302</v>
      </c>
      <c r="AD9" s="115">
        <v>1080864</v>
      </c>
    </row>
    <row r="10" spans="1:30" ht="18" customHeight="1" x14ac:dyDescent="0.15">
      <c r="A10" s="19" t="s">
        <v>88</v>
      </c>
      <c r="B10" s="104"/>
      <c r="C10" s="104"/>
      <c r="D10" s="105">
        <f>目的・旧南河内町!D10+目的・旧石橋町!D10+目的・旧国分寺町!D10</f>
        <v>293117</v>
      </c>
      <c r="E10" s="105">
        <f>目的・旧南河内町!E10+目的・旧石橋町!E10+目的・旧国分寺町!E10</f>
        <v>165237</v>
      </c>
      <c r="F10" s="105">
        <f>目的・旧南河内町!F10+目的・旧石橋町!F10+目的・旧国分寺町!F10</f>
        <v>1150008</v>
      </c>
      <c r="G10" s="105">
        <f>目的・旧南河内町!G10+目的・旧石橋町!G10+目的・旧国分寺町!G10</f>
        <v>480367</v>
      </c>
      <c r="H10" s="105">
        <f>目的・旧南河内町!H10+目的・旧石橋町!H10+目的・旧国分寺町!H10</f>
        <v>425163</v>
      </c>
      <c r="I10" s="105">
        <f>目的・旧南河内町!I10+目的・旧石橋町!I10+目的・旧国分寺町!I10</f>
        <v>663722</v>
      </c>
      <c r="J10" s="105">
        <f>目的・旧南河内町!J10+目的・旧石橋町!J10+目的・旧国分寺町!J10</f>
        <v>214487</v>
      </c>
      <c r="K10" s="105">
        <f>目的・旧南河内町!K10+目的・旧石橋町!K10+目的・旧国分寺町!K10</f>
        <v>226596</v>
      </c>
      <c r="L10" s="105">
        <f>目的・旧南河内町!L10+目的・旧石橋町!L10+目的・旧国分寺町!L10</f>
        <v>229710</v>
      </c>
      <c r="M10" s="105">
        <f>目的・旧南河内町!M10+目的・旧石橋町!M10+目的・旧国分寺町!M10</f>
        <v>288088</v>
      </c>
      <c r="N10" s="105">
        <f>目的・旧南河内町!N10+目的・旧石橋町!N10+目的・旧国分寺町!N10</f>
        <v>245139</v>
      </c>
      <c r="O10" s="105">
        <f>目的・旧南河内町!O10+目的・旧石橋町!O10+目的・旧国分寺町!O10</f>
        <v>221862</v>
      </c>
      <c r="P10" s="105">
        <f>目的・旧南河内町!P10+目的・旧石橋町!P10+目的・旧国分寺町!P10</f>
        <v>290958</v>
      </c>
      <c r="Q10" s="105">
        <f>目的・旧南河内町!Q10+目的・旧石橋町!Q10+目的・旧国分寺町!Q10</f>
        <v>264827</v>
      </c>
      <c r="R10" s="52">
        <v>272037</v>
      </c>
      <c r="S10" s="52">
        <v>294091</v>
      </c>
      <c r="T10" s="52">
        <v>335785</v>
      </c>
      <c r="U10" s="52">
        <v>364287</v>
      </c>
      <c r="V10" s="52">
        <v>546167</v>
      </c>
      <c r="W10" s="52">
        <v>655476</v>
      </c>
      <c r="X10" s="52">
        <v>618343</v>
      </c>
      <c r="Y10" s="52">
        <v>639499</v>
      </c>
      <c r="Z10" s="52">
        <v>661086</v>
      </c>
      <c r="AA10" s="115">
        <v>693041</v>
      </c>
      <c r="AB10" s="115">
        <v>799680</v>
      </c>
      <c r="AC10" s="115">
        <v>740673</v>
      </c>
      <c r="AD10" s="115">
        <v>807669</v>
      </c>
    </row>
    <row r="11" spans="1:30" ht="18" customHeight="1" x14ac:dyDescent="0.15">
      <c r="A11" s="19" t="s">
        <v>89</v>
      </c>
      <c r="B11" s="104"/>
      <c r="C11" s="104"/>
      <c r="D11" s="105">
        <f>目的・旧南河内町!D11+目的・旧石橋町!D11+目的・旧国分寺町!D11</f>
        <v>3751045</v>
      </c>
      <c r="E11" s="105">
        <f>目的・旧南河内町!E11+目的・旧石橋町!E11+目的・旧国分寺町!E11</f>
        <v>4040364</v>
      </c>
      <c r="F11" s="105">
        <f>目的・旧南河内町!F11+目的・旧石橋町!F11+目的・旧国分寺町!F11</f>
        <v>3899537</v>
      </c>
      <c r="G11" s="105">
        <f>目的・旧南河内町!G11+目的・旧石橋町!G11+目的・旧国分寺町!G11</f>
        <v>3729602</v>
      </c>
      <c r="H11" s="105">
        <f>目的・旧南河内町!H11+目的・旧石橋町!H11+目的・旧国分寺町!H11</f>
        <v>3958012</v>
      </c>
      <c r="I11" s="105">
        <f>目的・旧南河内町!I11+目的・旧石橋町!I11+目的・旧国分寺町!I11</f>
        <v>3970310</v>
      </c>
      <c r="J11" s="105">
        <f>目的・旧南河内町!J11+目的・旧石橋町!J11+目的・旧国分寺町!J11</f>
        <v>3953991</v>
      </c>
      <c r="K11" s="105">
        <f>目的・旧南河内町!K11+目的・旧石橋町!K11+目的・旧国分寺町!K11</f>
        <v>4012637</v>
      </c>
      <c r="L11" s="105">
        <f>目的・旧南河内町!L11+目的・旧石橋町!L11+目的・旧国分寺町!L11</f>
        <v>3681018</v>
      </c>
      <c r="M11" s="105">
        <f>目的・旧南河内町!M11+目的・旧石橋町!M11+目的・旧国分寺町!M11</f>
        <v>3749738</v>
      </c>
      <c r="N11" s="105">
        <f>目的・旧南河内町!N11+目的・旧石橋町!N11+目的・旧国分寺町!N11</f>
        <v>3950887</v>
      </c>
      <c r="O11" s="105">
        <f>目的・旧南河内町!O11+目的・旧石橋町!O11+目的・旧国分寺町!O11</f>
        <v>3005604</v>
      </c>
      <c r="P11" s="105">
        <f>目的・旧南河内町!P11+目的・旧石橋町!P11+目的・旧国分寺町!P11</f>
        <v>2813944</v>
      </c>
      <c r="Q11" s="105">
        <f>目的・旧南河内町!Q11+目的・旧石橋町!Q11+目的・旧国分寺町!Q11</f>
        <v>2753303</v>
      </c>
      <c r="R11" s="52">
        <v>2783529</v>
      </c>
      <c r="S11" s="52">
        <v>2508961</v>
      </c>
      <c r="T11" s="52">
        <v>3124534</v>
      </c>
      <c r="U11" s="52">
        <v>3287838</v>
      </c>
      <c r="V11" s="52">
        <v>2669739</v>
      </c>
      <c r="W11" s="52">
        <v>2481912</v>
      </c>
      <c r="X11" s="52">
        <v>2305407</v>
      </c>
      <c r="Y11" s="52">
        <v>2381679</v>
      </c>
      <c r="Z11" s="52">
        <v>2835671</v>
      </c>
      <c r="AA11" s="115">
        <v>2533577</v>
      </c>
      <c r="AB11" s="115">
        <v>2538412</v>
      </c>
      <c r="AC11" s="115">
        <v>3038959</v>
      </c>
      <c r="AD11" s="115">
        <v>2889407</v>
      </c>
    </row>
    <row r="12" spans="1:30" ht="18" customHeight="1" x14ac:dyDescent="0.15">
      <c r="A12" s="19" t="s">
        <v>90</v>
      </c>
      <c r="B12" s="104"/>
      <c r="C12" s="104"/>
      <c r="D12" s="105">
        <f>目的・旧南河内町!D12+目的・旧石橋町!D12+目的・旧国分寺町!D12</f>
        <v>580279</v>
      </c>
      <c r="E12" s="105">
        <f>目的・旧南河内町!E12+目的・旧石橋町!E12+目的・旧国分寺町!E12</f>
        <v>641841</v>
      </c>
      <c r="F12" s="105">
        <f>目的・旧南河内町!F12+目的・旧石橋町!F12+目的・旧国分寺町!F12</f>
        <v>710058</v>
      </c>
      <c r="G12" s="105">
        <f>目的・旧南河内町!G12+目的・旧石橋町!G12+目的・旧国分寺町!G12</f>
        <v>831553</v>
      </c>
      <c r="H12" s="105">
        <f>目的・旧南河内町!H12+目的・旧石橋町!H12+目的・旧国分寺町!H12</f>
        <v>946155</v>
      </c>
      <c r="I12" s="105">
        <f>目的・旧南河内町!I12+目的・旧石橋町!I12+目的・旧国分寺町!I12</f>
        <v>891692</v>
      </c>
      <c r="J12" s="105">
        <f>目的・旧南河内町!J12+目的・旧石橋町!J12+目的・旧国分寺町!J12</f>
        <v>935570</v>
      </c>
      <c r="K12" s="105">
        <f>目的・旧南河内町!K12+目的・旧石橋町!K12+目的・旧国分寺町!K12</f>
        <v>890177</v>
      </c>
      <c r="L12" s="105">
        <f>目的・旧南河内町!L12+目的・旧石橋町!L12+目的・旧国分寺町!L12</f>
        <v>991478</v>
      </c>
      <c r="M12" s="105">
        <f>目的・旧南河内町!M12+目的・旧石橋町!M12+目的・旧国分寺町!M12</f>
        <v>936438</v>
      </c>
      <c r="N12" s="105">
        <f>目的・旧南河内町!N12+目的・旧石橋町!N12+目的・旧国分寺町!N12</f>
        <v>916406</v>
      </c>
      <c r="O12" s="105">
        <f>目的・旧南河内町!O12+目的・旧石橋町!O12+目的・旧国分寺町!O12</f>
        <v>926484</v>
      </c>
      <c r="P12" s="105">
        <f>目的・旧南河内町!P12+目的・旧石橋町!P12+目的・旧国分寺町!P12</f>
        <v>934826</v>
      </c>
      <c r="Q12" s="105">
        <f>目的・旧南河内町!Q12+目的・旧石橋町!Q12+目的・旧国分寺町!Q12</f>
        <v>906190</v>
      </c>
      <c r="R12" s="52">
        <v>919125</v>
      </c>
      <c r="S12" s="52">
        <v>921495</v>
      </c>
      <c r="T12" s="52">
        <v>952355</v>
      </c>
      <c r="U12" s="52">
        <v>913143</v>
      </c>
      <c r="V12" s="52">
        <v>942207</v>
      </c>
      <c r="W12" s="52">
        <v>993978</v>
      </c>
      <c r="X12" s="52">
        <v>953176</v>
      </c>
      <c r="Y12" s="52">
        <v>934604</v>
      </c>
      <c r="Z12" s="52">
        <v>982341</v>
      </c>
      <c r="AA12" s="115">
        <v>935473</v>
      </c>
      <c r="AB12" s="115">
        <v>935120</v>
      </c>
      <c r="AC12" s="115">
        <v>1003113</v>
      </c>
      <c r="AD12" s="115">
        <v>1040432</v>
      </c>
    </row>
    <row r="13" spans="1:30" ht="18" customHeight="1" x14ac:dyDescent="0.15">
      <c r="A13" s="19" t="s">
        <v>91</v>
      </c>
      <c r="B13" s="104"/>
      <c r="C13" s="104"/>
      <c r="D13" s="105">
        <f>目的・旧南河内町!D13+目的・旧石橋町!D13+目的・旧国分寺町!D13</f>
        <v>2183344</v>
      </c>
      <c r="E13" s="105">
        <f>目的・旧南河内町!E13+目的・旧石橋町!E13+目的・旧国分寺町!E13</f>
        <v>3367943</v>
      </c>
      <c r="F13" s="105">
        <f>目的・旧南河内町!F13+目的・旧石橋町!F13+目的・旧国分寺町!F13</f>
        <v>5797430</v>
      </c>
      <c r="G13" s="105">
        <f>目的・旧南河内町!G13+目的・旧石橋町!G13+目的・旧国分寺町!G13</f>
        <v>5349543</v>
      </c>
      <c r="H13" s="105">
        <f>目的・旧南河内町!H13+目的・旧石橋町!H13+目的・旧国分寺町!H13</f>
        <v>4755833</v>
      </c>
      <c r="I13" s="105">
        <f>目的・旧南河内町!I13+目的・旧石橋町!I13+目的・旧国分寺町!I13</f>
        <v>2406465</v>
      </c>
      <c r="J13" s="105">
        <f>目的・旧南河内町!J13+目的・旧石橋町!J13+目的・旧国分寺町!J13</f>
        <v>3554464</v>
      </c>
      <c r="K13" s="105">
        <f>目的・旧南河内町!K13+目的・旧石橋町!K13+目的・旧国分寺町!K13</f>
        <v>2368474</v>
      </c>
      <c r="L13" s="105">
        <f>目的・旧南河内町!L13+目的・旧石橋町!L13+目的・旧国分寺町!L13</f>
        <v>2396228</v>
      </c>
      <c r="M13" s="105">
        <f>目的・旧南河内町!M13+目的・旧石橋町!M13+目的・旧国分寺町!M13</f>
        <v>2608988</v>
      </c>
      <c r="N13" s="105">
        <f>目的・旧南河内町!N13+目的・旧石橋町!N13+目的・旧国分寺町!N13</f>
        <v>2564834</v>
      </c>
      <c r="O13" s="105">
        <f>目的・旧南河内町!O13+目的・旧石橋町!O13+目的・旧国分寺町!O13</f>
        <v>2119413</v>
      </c>
      <c r="P13" s="105">
        <f>目的・旧南河内町!P13+目的・旧石橋町!P13+目的・旧国分寺町!P13</f>
        <v>2118113</v>
      </c>
      <c r="Q13" s="105">
        <f>目的・旧南河内町!Q13+目的・旧石橋町!Q13+目的・旧国分寺町!Q13</f>
        <v>2285667</v>
      </c>
      <c r="R13" s="52">
        <v>2798214</v>
      </c>
      <c r="S13" s="52">
        <v>2753135</v>
      </c>
      <c r="T13" s="52">
        <v>2556323</v>
      </c>
      <c r="U13" s="52">
        <v>2342020</v>
      </c>
      <c r="V13" s="52">
        <v>3101785</v>
      </c>
      <c r="W13" s="52">
        <v>2657040</v>
      </c>
      <c r="X13" s="52">
        <v>2785852</v>
      </c>
      <c r="Y13" s="52">
        <v>3015530</v>
      </c>
      <c r="Z13" s="52">
        <v>3300816</v>
      </c>
      <c r="AA13" s="115">
        <v>2991930</v>
      </c>
      <c r="AB13" s="115">
        <v>3964406</v>
      </c>
      <c r="AC13" s="115">
        <v>3545571</v>
      </c>
      <c r="AD13" s="115">
        <v>3839980</v>
      </c>
    </row>
    <row r="14" spans="1:30" ht="18" customHeight="1" x14ac:dyDescent="0.15">
      <c r="A14" s="19" t="s">
        <v>92</v>
      </c>
      <c r="B14" s="104"/>
      <c r="C14" s="104"/>
      <c r="D14" s="105">
        <f>目的・旧南河内町!D14+目的・旧石橋町!D14+目的・旧国分寺町!D14</f>
        <v>10768</v>
      </c>
      <c r="E14" s="105">
        <f>目的・旧南河内町!E14+目的・旧石橋町!E14+目的・旧国分寺町!E14</f>
        <v>0</v>
      </c>
      <c r="F14" s="105">
        <f>目的・旧南河内町!F14+目的・旧石橋町!F14+目的・旧国分寺町!F14</f>
        <v>75178</v>
      </c>
      <c r="G14" s="105">
        <f>目的・旧南河内町!G14+目的・旧石橋町!G14+目的・旧国分寺町!G14</f>
        <v>0</v>
      </c>
      <c r="H14" s="105">
        <f>目的・旧南河内町!H14+目的・旧石橋町!H14+目的・旧国分寺町!H14</f>
        <v>116725</v>
      </c>
      <c r="I14" s="105">
        <f>目的・旧南河内町!I14+目的・旧石橋町!I14+目的・旧国分寺町!I14</f>
        <v>125494</v>
      </c>
      <c r="J14" s="105">
        <f>目的・旧南河内町!J14+目的・旧石橋町!J14+目的・旧国分寺町!J14</f>
        <v>0</v>
      </c>
      <c r="K14" s="105">
        <f>目的・旧南河内町!K14+目的・旧石橋町!K14+目的・旧国分寺町!K14</f>
        <v>80924</v>
      </c>
      <c r="L14" s="105">
        <f>目的・旧南河内町!L14+目的・旧石橋町!L14+目的・旧国分寺町!L14</f>
        <v>225379</v>
      </c>
      <c r="M14" s="105">
        <f>目的・旧南河内町!M14+目的・旧石橋町!M14+目的・旧国分寺町!M14</f>
        <v>0</v>
      </c>
      <c r="N14" s="105">
        <f>目的・旧南河内町!N14+目的・旧石橋町!N14+目的・旧国分寺町!N14</f>
        <v>0</v>
      </c>
      <c r="O14" s="105">
        <f>目的・旧南河内町!O14+目的・旧石橋町!O14+目的・旧国分寺町!O14</f>
        <v>1</v>
      </c>
      <c r="P14" s="105">
        <f>目的・旧南河内町!P14+目的・旧石橋町!P14+目的・旧国分寺町!P14</f>
        <v>0</v>
      </c>
      <c r="Q14" s="105">
        <f>目的・旧南河内町!Q14+目的・旧石橋町!Q14+目的・旧国分寺町!Q14</f>
        <v>1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201835</v>
      </c>
      <c r="Y14" s="52">
        <v>129796</v>
      </c>
      <c r="Z14" s="52">
        <v>0</v>
      </c>
      <c r="AA14" s="115">
        <v>0</v>
      </c>
      <c r="AB14" s="115">
        <v>85881</v>
      </c>
      <c r="AC14" s="115"/>
      <c r="AD14" s="115"/>
    </row>
    <row r="15" spans="1:30" ht="18" customHeight="1" x14ac:dyDescent="0.15">
      <c r="A15" s="19" t="s">
        <v>93</v>
      </c>
      <c r="B15" s="104"/>
      <c r="C15" s="104"/>
      <c r="D15" s="105">
        <f>目的・旧南河内町!D15+目的・旧石橋町!D15+目的・旧国分寺町!D15</f>
        <v>887898</v>
      </c>
      <c r="E15" s="105">
        <f>目的・旧南河内町!E15+目的・旧石橋町!E15+目的・旧国分寺町!E15</f>
        <v>935055</v>
      </c>
      <c r="F15" s="105">
        <f>目的・旧南河内町!F15+目的・旧石橋町!F15+目的・旧国分寺町!F15</f>
        <v>983203</v>
      </c>
      <c r="G15" s="105">
        <f>目的・旧南河内町!G15+目的・旧石橋町!G15+目的・旧国分寺町!G15</f>
        <v>1086248</v>
      </c>
      <c r="H15" s="105">
        <f>目的・旧南河内町!H15+目的・旧石橋町!H15+目的・旧国分寺町!H15</f>
        <v>1299139</v>
      </c>
      <c r="I15" s="105">
        <f>目的・旧南河内町!I15+目的・旧石橋町!I15+目的・旧国分寺町!I15</f>
        <v>1539036</v>
      </c>
      <c r="J15" s="105">
        <f>目的・旧南河内町!J15+目的・旧石橋町!J15+目的・旧国分寺町!J15</f>
        <v>1785401</v>
      </c>
      <c r="K15" s="105">
        <f>目的・旧南河内町!K15+目的・旧石橋町!K15+目的・旧国分寺町!K15</f>
        <v>2021636</v>
      </c>
      <c r="L15" s="105">
        <f>目的・旧南河内町!L15+目的・旧石橋町!L15+目的・旧国分寺町!L15</f>
        <v>2281409</v>
      </c>
      <c r="M15" s="105">
        <f>目的・旧南河内町!M15+目的・旧石橋町!M15+目的・旧国分寺町!M15</f>
        <v>2298270</v>
      </c>
      <c r="N15" s="105">
        <f>目的・旧南河内町!N15+目的・旧石橋町!N15+目的・旧国分寺町!N15</f>
        <v>2659930</v>
      </c>
      <c r="O15" s="105">
        <f>目的・旧南河内町!O15+目的・旧石橋町!O15+目的・旧国分寺町!O15</f>
        <v>2593827</v>
      </c>
      <c r="P15" s="105">
        <f>目的・旧南河内町!P15+目的・旧石橋町!P15+目的・旧国分寺町!P15</f>
        <v>2526572</v>
      </c>
      <c r="Q15" s="105">
        <f>目的・旧南河内町!Q15+目的・旧石橋町!Q15+目的・旧国分寺町!Q15</f>
        <v>2462818</v>
      </c>
      <c r="R15" s="52">
        <v>2472959</v>
      </c>
      <c r="S15" s="52">
        <v>2429792</v>
      </c>
      <c r="T15" s="52">
        <v>2444533</v>
      </c>
      <c r="U15" s="52">
        <v>2405438</v>
      </c>
      <c r="V15" s="52">
        <v>2377239</v>
      </c>
      <c r="W15" s="52">
        <v>2130623</v>
      </c>
      <c r="X15" s="52">
        <v>2361047</v>
      </c>
      <c r="Y15" s="52">
        <v>2565742</v>
      </c>
      <c r="Z15" s="52">
        <v>2883124</v>
      </c>
      <c r="AA15" s="115">
        <v>2914584</v>
      </c>
      <c r="AB15" s="115">
        <v>2757038</v>
      </c>
      <c r="AC15" s="115">
        <v>3186029</v>
      </c>
      <c r="AD15" s="115">
        <v>2562465</v>
      </c>
    </row>
    <row r="16" spans="1:30" ht="18" customHeight="1" x14ac:dyDescent="0.15">
      <c r="A16" s="19" t="s">
        <v>72</v>
      </c>
      <c r="B16" s="104"/>
      <c r="C16" s="104"/>
      <c r="D16" s="105">
        <f>目的・旧南河内町!D16+目的・旧石橋町!D16+目的・旧国分寺町!D16</f>
        <v>33754</v>
      </c>
      <c r="E16" s="105">
        <f>目的・旧南河内町!E16+目的・旧石橋町!E16+目的・旧国分寺町!E16</f>
        <v>32108</v>
      </c>
      <c r="F16" s="105">
        <f>目的・旧南河内町!F16+目的・旧石橋町!F16+目的・旧国分寺町!F16</f>
        <v>30464</v>
      </c>
      <c r="G16" s="105">
        <f>目的・旧南河内町!G16+目的・旧石橋町!G16+目的・旧国分寺町!G16</f>
        <v>28839</v>
      </c>
      <c r="H16" s="105">
        <f>目的・旧南河内町!H16+目的・旧石橋町!H16+目的・旧国分寺町!H16</f>
        <v>8577</v>
      </c>
      <c r="I16" s="105">
        <f>目的・旧南河内町!I16+目的・旧石橋町!I16+目的・旧国分寺町!I16</f>
        <v>0</v>
      </c>
      <c r="J16" s="105">
        <f>目的・旧南河内町!J16+目的・旧石橋町!J16+目的・旧国分寺町!J16</f>
        <v>0</v>
      </c>
      <c r="K16" s="105">
        <f>目的・旧南河内町!K16+目的・旧石橋町!K16+目的・旧国分寺町!K16</f>
        <v>0</v>
      </c>
      <c r="L16" s="105">
        <f>目的・旧南河内町!L16+目的・旧石橋町!L16+目的・旧国分寺町!L16</f>
        <v>2690</v>
      </c>
      <c r="M16" s="105">
        <f>目的・旧南河内町!M16+目的・旧石橋町!M16+目的・旧国分寺町!M16</f>
        <v>139692</v>
      </c>
      <c r="N16" s="105">
        <f>目的・旧南河内町!N16+目的・旧石橋町!N16+目的・旧国分寺町!N16</f>
        <v>0</v>
      </c>
      <c r="O16" s="105">
        <f>目的・旧南河内町!O16+目的・旧石橋町!O16+目的・旧国分寺町!O16</f>
        <v>1</v>
      </c>
      <c r="P16" s="105">
        <f>目的・旧南河内町!P16+目的・旧石橋町!P16+目的・旧国分寺町!P16</f>
        <v>0</v>
      </c>
      <c r="Q16" s="105">
        <f>目的・旧南河内町!Q16+目的・旧石橋町!Q16+目的・旧国分寺町!Q16</f>
        <v>1</v>
      </c>
      <c r="R16" s="52">
        <v>1</v>
      </c>
      <c r="S16" s="52">
        <v>1</v>
      </c>
      <c r="T16" s="52">
        <v>1</v>
      </c>
      <c r="U16" s="52">
        <v>1</v>
      </c>
      <c r="V16" s="52">
        <v>1</v>
      </c>
      <c r="W16" s="52">
        <v>1</v>
      </c>
      <c r="X16" s="52">
        <v>1</v>
      </c>
      <c r="Y16" s="52">
        <v>1</v>
      </c>
      <c r="Z16" s="52">
        <v>1</v>
      </c>
      <c r="AA16" s="115">
        <v>1</v>
      </c>
      <c r="AB16" s="115">
        <v>1</v>
      </c>
      <c r="AC16" s="115">
        <v>1</v>
      </c>
      <c r="AD16" s="115">
        <v>1</v>
      </c>
    </row>
    <row r="17" spans="1:30" ht="18" customHeight="1" x14ac:dyDescent="0.15">
      <c r="A17" s="19" t="s">
        <v>95</v>
      </c>
      <c r="B17" s="104"/>
      <c r="C17" s="104"/>
      <c r="D17" s="105">
        <f>目的・旧南河内町!D17+目的・旧石橋町!D17+目的・旧国分寺町!D17</f>
        <v>0</v>
      </c>
      <c r="E17" s="105">
        <f>目的・旧南河内町!E17+目的・旧石橋町!E17+目的・旧国分寺町!E17</f>
        <v>0</v>
      </c>
      <c r="F17" s="105">
        <f>目的・旧南河内町!F17+目的・旧石橋町!F17+目的・旧国分寺町!F17</f>
        <v>0</v>
      </c>
      <c r="G17" s="105">
        <f>目的・旧南河内町!G17+目的・旧石橋町!G17+目的・旧国分寺町!G17</f>
        <v>0</v>
      </c>
      <c r="H17" s="105">
        <f>目的・旧南河内町!H17+目的・旧石橋町!H17+目的・旧国分寺町!H17</f>
        <v>0</v>
      </c>
      <c r="I17" s="105">
        <f>目的・旧南河内町!I17+目的・旧石橋町!I17+目的・旧国分寺町!I17</f>
        <v>0</v>
      </c>
      <c r="J17" s="105">
        <f>目的・旧南河内町!J17+目的・旧石橋町!J17+目的・旧国分寺町!J17</f>
        <v>0</v>
      </c>
      <c r="K17" s="105">
        <f>目的・旧南河内町!K17+目的・旧石橋町!K17+目的・旧国分寺町!K17</f>
        <v>0</v>
      </c>
      <c r="L17" s="105">
        <f>目的・旧南河内町!L17+目的・旧石橋町!L17+目的・旧国分寺町!L17</f>
        <v>0</v>
      </c>
      <c r="M17" s="105">
        <f>目的・旧南河内町!M17+目的・旧石橋町!M17+目的・旧国分寺町!M17</f>
        <v>0</v>
      </c>
      <c r="N17" s="105">
        <f>目的・旧南河内町!N17+目的・旧石橋町!N17+目的・旧国分寺町!N17</f>
        <v>0</v>
      </c>
      <c r="O17" s="105">
        <f>目的・旧南河内町!O17+目的・旧石橋町!O17+目的・旧国分寺町!O17</f>
        <v>1</v>
      </c>
      <c r="P17" s="105">
        <f>目的・旧南河内町!P17+目的・旧石橋町!P17+目的・旧国分寺町!P17</f>
        <v>0</v>
      </c>
      <c r="Q17" s="105">
        <f>目的・旧南河内町!Q17+目的・旧石橋町!Q17+目的・旧国分寺町!Q17</f>
        <v>1</v>
      </c>
      <c r="R17" s="52">
        <v>1</v>
      </c>
      <c r="S17" s="52">
        <v>1</v>
      </c>
      <c r="T17" s="52">
        <v>1</v>
      </c>
      <c r="U17" s="52">
        <v>1</v>
      </c>
      <c r="V17" s="52">
        <v>1</v>
      </c>
      <c r="W17" s="52">
        <v>1</v>
      </c>
      <c r="X17" s="52">
        <v>1</v>
      </c>
      <c r="Y17" s="52">
        <v>1</v>
      </c>
      <c r="Z17" s="52">
        <v>1</v>
      </c>
      <c r="AA17" s="115">
        <v>1</v>
      </c>
      <c r="AB17" s="115">
        <v>1</v>
      </c>
      <c r="AC17" s="115">
        <v>1</v>
      </c>
      <c r="AD17" s="115">
        <v>1</v>
      </c>
    </row>
    <row r="18" spans="1:30" ht="18" customHeight="1" x14ac:dyDescent="0.15">
      <c r="A18" s="19" t="s">
        <v>94</v>
      </c>
      <c r="B18" s="104"/>
      <c r="C18" s="104"/>
      <c r="D18" s="105">
        <f>目的・旧南河内町!D18+目的・旧石橋町!D18+目的・旧国分寺町!D18</f>
        <v>0</v>
      </c>
      <c r="E18" s="105">
        <f>目的・旧南河内町!E18+目的・旧石橋町!E18+目的・旧国分寺町!E18</f>
        <v>0</v>
      </c>
      <c r="F18" s="105">
        <f>目的・旧南河内町!F18+目的・旧石橋町!F18+目的・旧国分寺町!F18</f>
        <v>0</v>
      </c>
      <c r="G18" s="105">
        <f>目的・旧南河内町!G18+目的・旧石橋町!G18+目的・旧国分寺町!G18</f>
        <v>0</v>
      </c>
      <c r="H18" s="105">
        <f>目的・旧南河内町!H18+目的・旧石橋町!H18+目的・旧国分寺町!H18</f>
        <v>0</v>
      </c>
      <c r="I18" s="105">
        <f>目的・旧南河内町!I18+目的・旧石橋町!I18+目的・旧国分寺町!I18</f>
        <v>0</v>
      </c>
      <c r="J18" s="105">
        <f>目的・旧南河内町!J18+目的・旧石橋町!J18+目的・旧国分寺町!J18</f>
        <v>0</v>
      </c>
      <c r="K18" s="105">
        <f>目的・旧南河内町!K18+目的・旧石橋町!K18+目的・旧国分寺町!K18</f>
        <v>0</v>
      </c>
      <c r="L18" s="105">
        <f>目的・旧南河内町!L18+目的・旧石橋町!L18+目的・旧国分寺町!L18</f>
        <v>0</v>
      </c>
      <c r="M18" s="105">
        <f>目的・旧南河内町!M18+目的・旧石橋町!M18+目的・旧国分寺町!M18</f>
        <v>0</v>
      </c>
      <c r="N18" s="105">
        <f>目的・旧南河内町!N18+目的・旧石橋町!N18+目的・旧国分寺町!N18</f>
        <v>0</v>
      </c>
      <c r="O18" s="105">
        <f>目的・旧南河内町!O18+目的・旧石橋町!O18+目的・旧国分寺町!O18</f>
        <v>1</v>
      </c>
      <c r="P18" s="105">
        <f>目的・旧南河内町!P18+目的・旧石橋町!P18+目的・旧国分寺町!P18</f>
        <v>0</v>
      </c>
      <c r="Q18" s="105">
        <f>目的・旧南河内町!Q18+目的・旧石橋町!Q18+目的・旧国分寺町!Q18</f>
        <v>1</v>
      </c>
      <c r="R18" s="52">
        <v>1</v>
      </c>
      <c r="S18" s="52">
        <v>1</v>
      </c>
      <c r="T18" s="52">
        <v>1</v>
      </c>
      <c r="U18" s="52">
        <v>1</v>
      </c>
      <c r="V18" s="52">
        <v>1</v>
      </c>
      <c r="W18" s="52">
        <v>1</v>
      </c>
      <c r="X18" s="52">
        <v>1</v>
      </c>
      <c r="Y18" s="52">
        <v>1</v>
      </c>
      <c r="Z18" s="52">
        <v>1</v>
      </c>
      <c r="AA18" s="115">
        <v>1</v>
      </c>
      <c r="AB18" s="115">
        <v>1</v>
      </c>
      <c r="AC18" s="115">
        <v>1</v>
      </c>
      <c r="AD18" s="115">
        <v>1</v>
      </c>
    </row>
    <row r="19" spans="1:30" ht="18" customHeight="1" x14ac:dyDescent="0.15">
      <c r="A19" s="19" t="s">
        <v>96</v>
      </c>
      <c r="B19" s="104"/>
      <c r="C19" s="104"/>
      <c r="D19" s="105">
        <f>目的・旧南河内町!D19+目的・旧石橋町!D19+目的・旧国分寺町!D19</f>
        <v>14033703</v>
      </c>
      <c r="E19" s="105">
        <f>目的・旧南河内町!E19+目的・旧石橋町!E19+目的・旧国分寺町!E19</f>
        <v>16365789</v>
      </c>
      <c r="F19" s="105">
        <f>目的・旧南河内町!F19+目的・旧石橋町!F19+目的・旧国分寺町!F19</f>
        <v>20147877</v>
      </c>
      <c r="G19" s="105">
        <f>目的・旧南河内町!G19+目的・旧石橋町!G19+目的・旧国分寺町!G19</f>
        <v>19792515</v>
      </c>
      <c r="H19" s="105">
        <f>目的・旧南河内町!H19+目的・旧石橋町!H19+目的・旧国分寺町!H19</f>
        <v>20388704</v>
      </c>
      <c r="I19" s="105">
        <f>目的・旧南河内町!I19+目的・旧石橋町!I19+目的・旧国分寺町!I19</f>
        <v>19332837</v>
      </c>
      <c r="J19" s="105">
        <f>目的・旧南河内町!J19+目的・旧石橋町!J19+目的・旧国分寺町!J19</f>
        <v>19487677</v>
      </c>
      <c r="K19" s="105">
        <f>目的・旧南河内町!K19+目的・旧石橋町!K19+目的・旧国分寺町!K19</f>
        <v>18999464</v>
      </c>
      <c r="L19" s="105">
        <f>目的・旧南河内町!L19+目的・旧石橋町!L19+目的・旧国分寺町!L19</f>
        <v>20966625</v>
      </c>
      <c r="M19" s="105">
        <f>目的・旧南河内町!M19+目的・旧石橋町!M19+目的・旧国分寺町!M19</f>
        <v>18792430</v>
      </c>
      <c r="N19" s="105">
        <f>目的・旧南河内町!N19+目的・旧石橋町!N19+目的・旧国分寺町!N19</f>
        <v>19775616</v>
      </c>
      <c r="O19" s="105">
        <f>目的・旧南河内町!O19+目的・旧石橋町!O19+目的・旧国分寺町!O19</f>
        <v>18333681</v>
      </c>
      <c r="P19" s="105">
        <f>目的・旧南河内町!P19+目的・旧石橋町!P19+目的・旧国分寺町!P19</f>
        <v>17647919</v>
      </c>
      <c r="Q19" s="105">
        <f>目的・旧南河内町!Q19+目的・旧石橋町!Q19+目的・旧国分寺町!Q19</f>
        <v>16885874</v>
      </c>
      <c r="R19" s="53">
        <f t="shared" ref="R19:X19" si="0">SUM(R4:R18)</f>
        <v>18937899</v>
      </c>
      <c r="S19" s="53">
        <f t="shared" si="0"/>
        <v>18715966</v>
      </c>
      <c r="T19" s="53">
        <f t="shared" si="0"/>
        <v>18854335</v>
      </c>
      <c r="U19" s="53">
        <f t="shared" si="0"/>
        <v>18929845</v>
      </c>
      <c r="V19" s="53">
        <f t="shared" si="0"/>
        <v>20369181</v>
      </c>
      <c r="W19" s="53">
        <f t="shared" si="0"/>
        <v>20838207</v>
      </c>
      <c r="X19" s="53">
        <f t="shared" si="0"/>
        <v>20912699</v>
      </c>
      <c r="Y19" s="53">
        <f>SUM(Y4:Y18)</f>
        <v>21502051</v>
      </c>
      <c r="Z19" s="53">
        <f>SUM(Z4:Z18)</f>
        <v>23299748</v>
      </c>
      <c r="AA19" s="101">
        <f t="shared" ref="AA19:AB19" si="1">SUM(AA4:AA18)</f>
        <v>22288742</v>
      </c>
      <c r="AB19" s="101">
        <f t="shared" si="1"/>
        <v>27641463</v>
      </c>
      <c r="AC19" s="101">
        <f t="shared" ref="AC19:AD19" si="2">SUM(AC4:AC18)</f>
        <v>25351033</v>
      </c>
      <c r="AD19" s="101">
        <f t="shared" si="2"/>
        <v>23832147</v>
      </c>
    </row>
    <row r="20" spans="1:30" ht="18" customHeight="1" x14ac:dyDescent="0.15"/>
    <row r="21" spans="1:30" ht="18" customHeight="1" x14ac:dyDescent="0.15"/>
    <row r="22" spans="1:30" ht="18" customHeight="1" x14ac:dyDescent="0.15"/>
    <row r="23" spans="1:30" ht="18" customHeight="1" x14ac:dyDescent="0.15"/>
    <row r="24" spans="1:30" ht="18" customHeight="1" x14ac:dyDescent="0.15"/>
    <row r="25" spans="1:30" ht="18" customHeight="1" x14ac:dyDescent="0.15"/>
    <row r="26" spans="1:30" ht="18" customHeight="1" x14ac:dyDescent="0.15"/>
    <row r="27" spans="1:30" ht="18" customHeight="1" x14ac:dyDescent="0.15"/>
    <row r="28" spans="1:30" ht="18" customHeight="1" x14ac:dyDescent="0.15"/>
    <row r="29" spans="1:30" ht="18" customHeight="1" x14ac:dyDescent="0.15"/>
    <row r="30" spans="1:30" ht="18" customHeight="1" x14ac:dyDescent="0.2">
      <c r="A30" s="31" t="s">
        <v>84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2"/>
      <c r="T30" s="32"/>
      <c r="U30" s="32"/>
      <c r="V30" s="32"/>
      <c r="W30" s="32"/>
      <c r="X30" s="32"/>
      <c r="Y30" s="32"/>
      <c r="Z30" s="32"/>
      <c r="AA30" s="28"/>
      <c r="AB30" s="28" t="str">
        <f>財政指標!$X$1</f>
        <v>下野市</v>
      </c>
      <c r="AC30" s="28" t="str">
        <f>財政指標!$X$1</f>
        <v>下野市</v>
      </c>
      <c r="AD30" s="28" t="str">
        <f>財政指標!$X$1</f>
        <v>下野市</v>
      </c>
    </row>
    <row r="31" spans="1:30" ht="18" customHeight="1" x14ac:dyDescent="0.15">
      <c r="O31" s="35" t="s">
        <v>218</v>
      </c>
    </row>
    <row r="32" spans="1:30" ht="18" customHeight="1" x14ac:dyDescent="0.15">
      <c r="A32" s="17"/>
      <c r="B32" s="66" t="s">
        <v>168</v>
      </c>
      <c r="C32" s="66" t="s">
        <v>170</v>
      </c>
      <c r="D32" s="66" t="s">
        <v>172</v>
      </c>
      <c r="E32" s="66" t="s">
        <v>174</v>
      </c>
      <c r="F32" s="66" t="s">
        <v>176</v>
      </c>
      <c r="G32" s="66" t="s">
        <v>178</v>
      </c>
      <c r="H32" s="67" t="s">
        <v>180</v>
      </c>
      <c r="I32" s="66" t="s">
        <v>182</v>
      </c>
      <c r="J32" s="67" t="s">
        <v>184</v>
      </c>
      <c r="K32" s="67" t="s">
        <v>186</v>
      </c>
      <c r="L32" s="66" t="s">
        <v>188</v>
      </c>
      <c r="M32" s="66" t="s">
        <v>190</v>
      </c>
      <c r="N32" s="66" t="s">
        <v>192</v>
      </c>
      <c r="O32" s="66" t="s">
        <v>194</v>
      </c>
      <c r="P32" s="66" t="s">
        <v>196</v>
      </c>
      <c r="Q32" s="66" t="s">
        <v>197</v>
      </c>
      <c r="R32" s="39" t="s">
        <v>164</v>
      </c>
      <c r="S32" s="39" t="s">
        <v>295</v>
      </c>
      <c r="T32" s="39" t="s">
        <v>297</v>
      </c>
      <c r="U32" s="39" t="s">
        <v>304</v>
      </c>
      <c r="V32" s="39" t="s">
        <v>305</v>
      </c>
      <c r="W32" s="39" t="s">
        <v>306</v>
      </c>
      <c r="X32" s="39" t="s">
        <v>307</v>
      </c>
      <c r="Y32" s="39" t="s">
        <v>311</v>
      </c>
      <c r="Z32" s="39" t="s">
        <v>312</v>
      </c>
      <c r="AA32" s="39" t="s">
        <v>315</v>
      </c>
      <c r="AB32" s="39" t="s">
        <v>316</v>
      </c>
      <c r="AC32" s="39" t="s">
        <v>314</v>
      </c>
      <c r="AD32" s="39" t="s">
        <v>314</v>
      </c>
    </row>
    <row r="33" spans="1:30" s="34" customFormat="1" ht="18" customHeight="1" x14ac:dyDescent="0.15">
      <c r="A33" s="19" t="s">
        <v>75</v>
      </c>
      <c r="B33" s="104"/>
      <c r="C33" s="104"/>
      <c r="D33" s="106">
        <f t="shared" ref="D33:Q33" si="3">D4/D$19*100</f>
        <v>2.0753325048990989</v>
      </c>
      <c r="E33" s="106">
        <f t="shared" si="3"/>
        <v>1.9075829463522962</v>
      </c>
      <c r="F33" s="106">
        <f t="shared" si="3"/>
        <v>1.5810301005907472</v>
      </c>
      <c r="G33" s="106">
        <f t="shared" si="3"/>
        <v>1.612776344997086</v>
      </c>
      <c r="H33" s="106">
        <f t="shared" si="3"/>
        <v>1.591636231513293</v>
      </c>
      <c r="I33" s="106">
        <f t="shared" si="3"/>
        <v>1.7001746820707173</v>
      </c>
      <c r="J33" s="106">
        <f t="shared" si="3"/>
        <v>1.7096958246998861</v>
      </c>
      <c r="K33" s="106">
        <f t="shared" si="3"/>
        <v>1.7491703976491124</v>
      </c>
      <c r="L33" s="106">
        <f t="shared" si="3"/>
        <v>1.5652018386364042</v>
      </c>
      <c r="M33" s="106">
        <f t="shared" si="3"/>
        <v>1.7425952896990968</v>
      </c>
      <c r="N33" s="106">
        <f t="shared" si="3"/>
        <v>1.6900813608031222</v>
      </c>
      <c r="O33" s="106">
        <f t="shared" si="3"/>
        <v>1.800653125796178</v>
      </c>
      <c r="P33" s="106">
        <f t="shared" si="3"/>
        <v>1.8221751811077553</v>
      </c>
      <c r="Q33" s="106">
        <f t="shared" si="3"/>
        <v>1.8727724724228074</v>
      </c>
      <c r="R33" s="33">
        <f t="shared" ref="R33:S47" si="4">R4/R$19*100</f>
        <v>1.6631200747242343</v>
      </c>
      <c r="S33" s="33">
        <f t="shared" si="4"/>
        <v>1.0421155926442696</v>
      </c>
      <c r="T33" s="33">
        <f t="shared" ref="T33:U47" si="5">T4/T$19*100</f>
        <v>1.0448949803851475</v>
      </c>
      <c r="U33" s="33">
        <f t="shared" si="5"/>
        <v>1.0416408586546799</v>
      </c>
      <c r="V33" s="33">
        <f t="shared" ref="V33:X47" si="6">V4/V$19*100</f>
        <v>0.95936601476514938</v>
      </c>
      <c r="W33" s="33">
        <f t="shared" si="6"/>
        <v>0.93129413677481943</v>
      </c>
      <c r="X33" s="33">
        <f t="shared" si="6"/>
        <v>1.1759409916434029</v>
      </c>
      <c r="Y33" s="33">
        <f t="shared" ref="Y33:Z47" si="7">Y4/Y$19*100</f>
        <v>1.0534808981710628</v>
      </c>
      <c r="Z33" s="33">
        <f t="shared" si="7"/>
        <v>0.916164415168782</v>
      </c>
      <c r="AA33" s="116">
        <f t="shared" ref="AA33:AB33" si="8">AA4/AA$19*100</f>
        <v>0.90830159907634089</v>
      </c>
      <c r="AB33" s="116">
        <f t="shared" si="8"/>
        <v>0.76979644673655667</v>
      </c>
      <c r="AC33" s="116">
        <f t="shared" ref="AC33:AD33" si="9">AC4/AC$19*100</f>
        <v>0.77644962238816861</v>
      </c>
      <c r="AD33" s="116">
        <f t="shared" si="9"/>
        <v>0.82282137652138521</v>
      </c>
    </row>
    <row r="34" spans="1:30" s="34" customFormat="1" ht="18" customHeight="1" x14ac:dyDescent="0.15">
      <c r="A34" s="19" t="s">
        <v>74</v>
      </c>
      <c r="B34" s="104"/>
      <c r="C34" s="104"/>
      <c r="D34" s="106">
        <f t="shared" ref="D34:Q34" si="10">D5/D$19*100</f>
        <v>20.003644084529935</v>
      </c>
      <c r="E34" s="106">
        <f t="shared" si="10"/>
        <v>21.717400853695473</v>
      </c>
      <c r="F34" s="106">
        <f t="shared" si="10"/>
        <v>14.434776428305574</v>
      </c>
      <c r="G34" s="106">
        <f t="shared" si="10"/>
        <v>17.77003074141917</v>
      </c>
      <c r="H34" s="106">
        <f t="shared" si="10"/>
        <v>18.919672383296163</v>
      </c>
      <c r="I34" s="106">
        <f t="shared" si="10"/>
        <v>23.559708282855745</v>
      </c>
      <c r="J34" s="106">
        <f t="shared" si="10"/>
        <v>16.242341249806223</v>
      </c>
      <c r="K34" s="106">
        <f t="shared" si="10"/>
        <v>18.051356606691641</v>
      </c>
      <c r="L34" s="106">
        <f t="shared" si="10"/>
        <v>17.065812928881019</v>
      </c>
      <c r="M34" s="106">
        <f t="shared" si="10"/>
        <v>18.106322599046532</v>
      </c>
      <c r="N34" s="106">
        <f t="shared" si="10"/>
        <v>16.555716899033637</v>
      </c>
      <c r="O34" s="106">
        <f t="shared" si="10"/>
        <v>18.516685219951192</v>
      </c>
      <c r="P34" s="106">
        <f t="shared" si="10"/>
        <v>20.640473247865653</v>
      </c>
      <c r="Q34" s="106">
        <f t="shared" si="10"/>
        <v>17.210948038579467</v>
      </c>
      <c r="R34" s="33">
        <f t="shared" si="4"/>
        <v>20.278305423426328</v>
      </c>
      <c r="S34" s="33">
        <f t="shared" si="4"/>
        <v>17.877500952929708</v>
      </c>
      <c r="T34" s="33">
        <f t="shared" si="5"/>
        <v>14.020117919831169</v>
      </c>
      <c r="U34" s="33">
        <f t="shared" si="5"/>
        <v>13.352946101777381</v>
      </c>
      <c r="V34" s="33">
        <f t="shared" si="6"/>
        <v>15.716670198963817</v>
      </c>
      <c r="W34" s="33">
        <f t="shared" si="6"/>
        <v>12.799512933142474</v>
      </c>
      <c r="X34" s="33">
        <f t="shared" si="6"/>
        <v>16.633477104031382</v>
      </c>
      <c r="Y34" s="33">
        <f t="shared" si="7"/>
        <v>15.855524665995816</v>
      </c>
      <c r="Z34" s="33">
        <f t="shared" si="7"/>
        <v>14.687905637434362</v>
      </c>
      <c r="AA34" s="116">
        <f t="shared" ref="AA34:AB34" si="11">AA5/AA$19*100</f>
        <v>14.021859107167197</v>
      </c>
      <c r="AB34" s="116">
        <f t="shared" si="11"/>
        <v>24.979944078936779</v>
      </c>
      <c r="AC34" s="116">
        <f t="shared" ref="AC34:AD34" si="12">AC5/AC$19*100</f>
        <v>11.7875354428358</v>
      </c>
      <c r="AD34" s="116">
        <f t="shared" si="12"/>
        <v>10.582361715039774</v>
      </c>
    </row>
    <row r="35" spans="1:30" s="34" customFormat="1" ht="18" customHeight="1" x14ac:dyDescent="0.15">
      <c r="A35" s="19" t="s">
        <v>76</v>
      </c>
      <c r="B35" s="104"/>
      <c r="C35" s="104"/>
      <c r="D35" s="106">
        <f t="shared" ref="D35:Q35" si="13">D6/D$19*100</f>
        <v>6.9223639690821441</v>
      </c>
      <c r="E35" s="106">
        <f t="shared" si="13"/>
        <v>8.4307881520408223</v>
      </c>
      <c r="F35" s="106">
        <f t="shared" si="13"/>
        <v>8.2058968297255337</v>
      </c>
      <c r="G35" s="106">
        <f t="shared" si="13"/>
        <v>8.3171491849317789</v>
      </c>
      <c r="H35" s="106">
        <f t="shared" si="13"/>
        <v>9.5309000513225364</v>
      </c>
      <c r="I35" s="106">
        <f t="shared" si="13"/>
        <v>10.136556781604272</v>
      </c>
      <c r="J35" s="106">
        <f t="shared" si="13"/>
        <v>13.556490083451198</v>
      </c>
      <c r="K35" s="106">
        <f t="shared" si="13"/>
        <v>15.314237285851853</v>
      </c>
      <c r="L35" s="106">
        <f t="shared" si="13"/>
        <v>20.787999976152577</v>
      </c>
      <c r="M35" s="106">
        <f t="shared" si="13"/>
        <v>12.896336450368578</v>
      </c>
      <c r="N35" s="106">
        <f t="shared" si="13"/>
        <v>17.060535560561046</v>
      </c>
      <c r="O35" s="106">
        <f t="shared" si="13"/>
        <v>20.551377543876757</v>
      </c>
      <c r="P35" s="106">
        <f t="shared" si="13"/>
        <v>16.96970617328876</v>
      </c>
      <c r="Q35" s="106">
        <f t="shared" si="13"/>
        <v>18.484539207150309</v>
      </c>
      <c r="R35" s="33">
        <f t="shared" si="4"/>
        <v>17.729110288316566</v>
      </c>
      <c r="S35" s="33">
        <f t="shared" si="4"/>
        <v>22.120706994231558</v>
      </c>
      <c r="T35" s="33">
        <f t="shared" si="5"/>
        <v>22.984761859805715</v>
      </c>
      <c r="U35" s="33">
        <f t="shared" si="5"/>
        <v>24.204434848779798</v>
      </c>
      <c r="V35" s="33">
        <f t="shared" si="6"/>
        <v>23.093186711827048</v>
      </c>
      <c r="W35" s="33">
        <f t="shared" si="6"/>
        <v>27.452270725595536</v>
      </c>
      <c r="X35" s="33">
        <f t="shared" si="6"/>
        <v>26.74853207613231</v>
      </c>
      <c r="Y35" s="33">
        <f t="shared" si="7"/>
        <v>26.835212138600173</v>
      </c>
      <c r="Z35" s="33">
        <f t="shared" si="7"/>
        <v>26.390208168775043</v>
      </c>
      <c r="AA35" s="116">
        <f t="shared" ref="AA35:AB35" si="14">AA6/AA$19*100</f>
        <v>29.069738435664068</v>
      </c>
      <c r="AB35" s="116">
        <f t="shared" si="14"/>
        <v>24.868390649221425</v>
      </c>
      <c r="AC35" s="116">
        <f t="shared" ref="AC35:AD35" si="15">AC6/AC$19*100</f>
        <v>29.887263371082355</v>
      </c>
      <c r="AD35" s="116">
        <f t="shared" si="15"/>
        <v>31.403465243815422</v>
      </c>
    </row>
    <row r="36" spans="1:30" s="34" customFormat="1" ht="18" customHeight="1" x14ac:dyDescent="0.15">
      <c r="A36" s="19" t="s">
        <v>85</v>
      </c>
      <c r="B36" s="104"/>
      <c r="C36" s="104"/>
      <c r="D36" s="106">
        <f t="shared" ref="D36:Q36" si="16">D7/D$19*100</f>
        <v>6.8584820414113086</v>
      </c>
      <c r="E36" s="106">
        <f t="shared" si="16"/>
        <v>4.9368166728777938</v>
      </c>
      <c r="F36" s="106">
        <f t="shared" si="16"/>
        <v>4.857752506628862</v>
      </c>
      <c r="G36" s="106">
        <f t="shared" si="16"/>
        <v>4.9201680534282781</v>
      </c>
      <c r="H36" s="106">
        <f t="shared" si="16"/>
        <v>4.7861404040197941</v>
      </c>
      <c r="I36" s="106">
        <f t="shared" si="16"/>
        <v>5.638593032155601</v>
      </c>
      <c r="J36" s="106">
        <f t="shared" si="16"/>
        <v>6.172936876981284</v>
      </c>
      <c r="K36" s="106">
        <f t="shared" si="16"/>
        <v>7.1540176080756801</v>
      </c>
      <c r="L36" s="106">
        <f t="shared" si="16"/>
        <v>7.3167331413615688</v>
      </c>
      <c r="M36" s="106">
        <f t="shared" si="16"/>
        <v>7.9026448415665236</v>
      </c>
      <c r="N36" s="106">
        <f t="shared" si="16"/>
        <v>5.9025721373230544</v>
      </c>
      <c r="O36" s="106">
        <f t="shared" si="16"/>
        <v>6.2237637929884349</v>
      </c>
      <c r="P36" s="106">
        <f t="shared" si="16"/>
        <v>7.007506097461123</v>
      </c>
      <c r="Q36" s="106">
        <f t="shared" si="16"/>
        <v>6.619225039817306</v>
      </c>
      <c r="R36" s="33">
        <f t="shared" si="4"/>
        <v>6.361281153733052</v>
      </c>
      <c r="S36" s="33">
        <f t="shared" si="4"/>
        <v>6.1032169004795156</v>
      </c>
      <c r="T36" s="33">
        <f t="shared" si="5"/>
        <v>6.3158578650480122</v>
      </c>
      <c r="U36" s="33">
        <f t="shared" si="5"/>
        <v>6.3666131444816383</v>
      </c>
      <c r="V36" s="33">
        <f t="shared" si="6"/>
        <v>6.1354798703001361</v>
      </c>
      <c r="W36" s="33">
        <f t="shared" si="6"/>
        <v>6.4296894641655111</v>
      </c>
      <c r="X36" s="33">
        <f t="shared" si="6"/>
        <v>6.8202339640617407</v>
      </c>
      <c r="Y36" s="33">
        <f t="shared" si="7"/>
        <v>6.2369213057861321</v>
      </c>
      <c r="Z36" s="33">
        <f t="shared" si="7"/>
        <v>7.0190587469014689</v>
      </c>
      <c r="AA36" s="116">
        <f t="shared" ref="AA36:AB36" si="17">AA7/AA$19*100</f>
        <v>6.0408568594853849</v>
      </c>
      <c r="AB36" s="116">
        <f t="shared" si="17"/>
        <v>5.1731415229360325</v>
      </c>
      <c r="AC36" s="116">
        <f t="shared" ref="AC36:AD36" si="18">AC7/AC$19*100</f>
        <v>7.0308298679584382</v>
      </c>
      <c r="AD36" s="116">
        <f t="shared" si="18"/>
        <v>5.9077639962526245</v>
      </c>
    </row>
    <row r="37" spans="1:30" s="34" customFormat="1" ht="18" customHeight="1" x14ac:dyDescent="0.15">
      <c r="A37" s="19" t="s">
        <v>86</v>
      </c>
      <c r="B37" s="104"/>
      <c r="C37" s="104"/>
      <c r="D37" s="106">
        <f t="shared" ref="D37:Q37" si="19">D8/D$19*100</f>
        <v>6.8178726598389611E-2</v>
      </c>
      <c r="E37" s="106">
        <f t="shared" si="19"/>
        <v>5.2615856161899684E-2</v>
      </c>
      <c r="F37" s="106">
        <f t="shared" si="19"/>
        <v>3.517492190368246E-2</v>
      </c>
      <c r="G37" s="106">
        <f t="shared" si="19"/>
        <v>5.3257506688765936E-2</v>
      </c>
      <c r="H37" s="106">
        <f t="shared" si="19"/>
        <v>4.0968763880234856E-2</v>
      </c>
      <c r="I37" s="106">
        <f t="shared" si="19"/>
        <v>5.1047862245980763E-2</v>
      </c>
      <c r="J37" s="106">
        <f t="shared" si="19"/>
        <v>5.005214320824386E-2</v>
      </c>
      <c r="K37" s="106">
        <f t="shared" si="19"/>
        <v>0.31736684782265434</v>
      </c>
      <c r="L37" s="106">
        <f t="shared" si="19"/>
        <v>7.4165489200097773E-2</v>
      </c>
      <c r="M37" s="106">
        <f t="shared" si="19"/>
        <v>4.6268630507071196E-2</v>
      </c>
      <c r="N37" s="106">
        <f t="shared" si="19"/>
        <v>4.0302157970704931E-2</v>
      </c>
      <c r="O37" s="106">
        <f t="shared" si="19"/>
        <v>4.700638131535069E-2</v>
      </c>
      <c r="P37" s="106">
        <f t="shared" si="19"/>
        <v>4.0344700131499926E-2</v>
      </c>
      <c r="Q37" s="106">
        <f t="shared" si="19"/>
        <v>1.2791757181179963E-3</v>
      </c>
      <c r="R37" s="33">
        <f t="shared" si="4"/>
        <v>9.5575544045303014E-4</v>
      </c>
      <c r="S37" s="33">
        <f t="shared" si="4"/>
        <v>1.4159034056804762E-3</v>
      </c>
      <c r="T37" s="33">
        <f t="shared" si="5"/>
        <v>1.0130296295255176E-3</v>
      </c>
      <c r="U37" s="33">
        <f t="shared" si="5"/>
        <v>1.0723806771793429E-3</v>
      </c>
      <c r="V37" s="33">
        <f t="shared" si="6"/>
        <v>9.0823484753756178E-4</v>
      </c>
      <c r="W37" s="33">
        <f t="shared" si="6"/>
        <v>8.8779231341736843E-4</v>
      </c>
      <c r="X37" s="33">
        <f t="shared" si="6"/>
        <v>0.56236643581969026</v>
      </c>
      <c r="Y37" s="33">
        <f t="shared" si="7"/>
        <v>8.7875338031706829E-2</v>
      </c>
      <c r="Z37" s="33">
        <f t="shared" si="7"/>
        <v>9.1713438274096365E-2</v>
      </c>
      <c r="AA37" s="116">
        <f t="shared" ref="AA37:AB37" si="20">AA8/AA$19*100</f>
        <v>4.8903612415631178E-3</v>
      </c>
      <c r="AB37" s="116">
        <f t="shared" si="20"/>
        <v>6.1429454728933854E-3</v>
      </c>
      <c r="AC37" s="116">
        <f t="shared" ref="AC37:AD37" si="21">AC8/AC$19*100</f>
        <v>6.5086105169757783E-4</v>
      </c>
      <c r="AD37" s="116">
        <f t="shared" si="21"/>
        <v>4.8673751466873716E-3</v>
      </c>
    </row>
    <row r="38" spans="1:30" s="34" customFormat="1" ht="18" customHeight="1" x14ac:dyDescent="0.15">
      <c r="A38" s="19" t="s">
        <v>87</v>
      </c>
      <c r="B38" s="104"/>
      <c r="C38" s="104"/>
      <c r="D38" s="106">
        <f t="shared" ref="D38:Q38" si="22">D9/D$19*100</f>
        <v>8.9175964462123787</v>
      </c>
      <c r="E38" s="106">
        <f t="shared" si="22"/>
        <v>6.8466054401654572</v>
      </c>
      <c r="F38" s="106">
        <f t="shared" si="22"/>
        <v>8.120056520098867</v>
      </c>
      <c r="G38" s="106">
        <f t="shared" si="22"/>
        <v>9.1927630217786884</v>
      </c>
      <c r="H38" s="106">
        <f t="shared" si="22"/>
        <v>8.6797964206062339</v>
      </c>
      <c r="I38" s="106">
        <f t="shared" si="22"/>
        <v>9.2744432697591161</v>
      </c>
      <c r="J38" s="106">
        <f t="shared" si="22"/>
        <v>8.6760879708751339</v>
      </c>
      <c r="K38" s="106">
        <f t="shared" si="22"/>
        <v>6.8837731422318011</v>
      </c>
      <c r="L38" s="106">
        <f t="shared" si="22"/>
        <v>6.4113990687580866</v>
      </c>
      <c r="M38" s="106">
        <f t="shared" si="22"/>
        <v>5.9800302568640671</v>
      </c>
      <c r="N38" s="106">
        <f t="shared" si="22"/>
        <v>6.4783569826598582</v>
      </c>
      <c r="O38" s="106">
        <f t="shared" si="22"/>
        <v>4.4949183963656836</v>
      </c>
      <c r="P38" s="106">
        <f t="shared" si="22"/>
        <v>4.3105195575750326</v>
      </c>
      <c r="Q38" s="106">
        <f t="shared" si="22"/>
        <v>4.4499088409637544</v>
      </c>
      <c r="R38" s="33">
        <f t="shared" si="4"/>
        <v>5.1451958847177295</v>
      </c>
      <c r="S38" s="33">
        <f t="shared" si="4"/>
        <v>5.2621115041563975</v>
      </c>
      <c r="T38" s="33">
        <f t="shared" si="5"/>
        <v>5.7056692797704081</v>
      </c>
      <c r="U38" s="33">
        <f t="shared" si="5"/>
        <v>5.8372797030297923</v>
      </c>
      <c r="V38" s="33">
        <f t="shared" si="6"/>
        <v>6.7820301660631328</v>
      </c>
      <c r="W38" s="33">
        <f t="shared" si="6"/>
        <v>9.5850041224756044</v>
      </c>
      <c r="X38" s="33">
        <f t="shared" si="6"/>
        <v>3.9443258854344911</v>
      </c>
      <c r="Y38" s="33">
        <f t="shared" si="7"/>
        <v>4.9731674434220254</v>
      </c>
      <c r="Z38" s="33">
        <f t="shared" si="7"/>
        <v>5.1303301649442732</v>
      </c>
      <c r="AA38" s="116">
        <f t="shared" ref="AA38:AB38" si="23">AA9/AA$19*100</f>
        <v>4.7808395826018355</v>
      </c>
      <c r="AB38" s="116">
        <f t="shared" si="23"/>
        <v>4.1159217947327891</v>
      </c>
      <c r="AC38" s="116">
        <f t="shared" ref="AC38:AD38" si="24">AC9/AC$19*100</f>
        <v>5.0976305383689882</v>
      </c>
      <c r="AD38" s="116">
        <f t="shared" si="24"/>
        <v>4.5353194573699129</v>
      </c>
    </row>
    <row r="39" spans="1:30" s="34" customFormat="1" ht="18" customHeight="1" x14ac:dyDescent="0.15">
      <c r="A39" s="19" t="s">
        <v>88</v>
      </c>
      <c r="B39" s="104"/>
      <c r="C39" s="104"/>
      <c r="D39" s="106">
        <f t="shared" ref="D39:Q39" si="25">D10/D$19*100</f>
        <v>2.0886646952696664</v>
      </c>
      <c r="E39" s="106">
        <f t="shared" si="25"/>
        <v>1.0096488473607965</v>
      </c>
      <c r="F39" s="106">
        <f t="shared" si="25"/>
        <v>5.7078371085946173</v>
      </c>
      <c r="G39" s="106">
        <f t="shared" si="25"/>
        <v>2.4270134442237379</v>
      </c>
      <c r="H39" s="106">
        <f t="shared" si="25"/>
        <v>2.0852870295237991</v>
      </c>
      <c r="I39" s="106">
        <f t="shared" si="25"/>
        <v>3.4331329643962758</v>
      </c>
      <c r="J39" s="106">
        <f t="shared" si="25"/>
        <v>1.1006288743394095</v>
      </c>
      <c r="K39" s="106">
        <f t="shared" si="25"/>
        <v>1.1926441714355731</v>
      </c>
      <c r="L39" s="106">
        <f t="shared" si="25"/>
        <v>1.0955983616819587</v>
      </c>
      <c r="M39" s="106">
        <f t="shared" si="25"/>
        <v>1.5330002559541263</v>
      </c>
      <c r="N39" s="106">
        <f t="shared" si="25"/>
        <v>1.2396023466475077</v>
      </c>
      <c r="O39" s="106">
        <f t="shared" si="25"/>
        <v>1.2101334151063281</v>
      </c>
      <c r="P39" s="106">
        <f t="shared" si="25"/>
        <v>1.6486816377613702</v>
      </c>
      <c r="Q39" s="106">
        <f t="shared" si="25"/>
        <v>1.5683345736205303</v>
      </c>
      <c r="R39" s="33">
        <f t="shared" si="4"/>
        <v>1.4364687445001159</v>
      </c>
      <c r="S39" s="33">
        <f t="shared" si="4"/>
        <v>1.5713375414338753</v>
      </c>
      <c r="T39" s="33">
        <f t="shared" si="5"/>
        <v>1.7809432154462088</v>
      </c>
      <c r="U39" s="33">
        <f t="shared" si="5"/>
        <v>1.9244056145203514</v>
      </c>
      <c r="V39" s="33">
        <f t="shared" si="6"/>
        <v>2.6813400106759326</v>
      </c>
      <c r="W39" s="33">
        <f t="shared" si="6"/>
        <v>3.1455489428625025</v>
      </c>
      <c r="X39" s="33">
        <f t="shared" si="6"/>
        <v>2.956782383756396</v>
      </c>
      <c r="Y39" s="33">
        <f t="shared" si="7"/>
        <v>2.9741302352970886</v>
      </c>
      <c r="Z39" s="33">
        <f t="shared" si="7"/>
        <v>2.8373096567396354</v>
      </c>
      <c r="AA39" s="116">
        <f t="shared" ref="AA39:AB39" si="26">AA10/AA$19*100</f>
        <v>3.1093769222148113</v>
      </c>
      <c r="AB39" s="116">
        <f t="shared" si="26"/>
        <v>2.8930451329584108</v>
      </c>
      <c r="AC39" s="116">
        <f t="shared" ref="AC39:AD39" si="27">AC10/AC$19*100</f>
        <v>2.9216679257212124</v>
      </c>
      <c r="AD39" s="116">
        <f t="shared" si="27"/>
        <v>3.3889896701291748</v>
      </c>
    </row>
    <row r="40" spans="1:30" s="34" customFormat="1" ht="18" customHeight="1" x14ac:dyDescent="0.15">
      <c r="A40" s="19" t="s">
        <v>89</v>
      </c>
      <c r="B40" s="104"/>
      <c r="C40" s="104"/>
      <c r="D40" s="106">
        <f t="shared" ref="D40:Q40" si="28">D11/D$19*100</f>
        <v>26.728832725047695</v>
      </c>
      <c r="E40" s="106">
        <f t="shared" si="28"/>
        <v>24.687865644607783</v>
      </c>
      <c r="F40" s="106">
        <f t="shared" si="28"/>
        <v>19.35458013764924</v>
      </c>
      <c r="G40" s="106">
        <f t="shared" si="28"/>
        <v>18.84349715031162</v>
      </c>
      <c r="H40" s="106">
        <f t="shared" si="28"/>
        <v>19.412768952847617</v>
      </c>
      <c r="I40" s="106">
        <f t="shared" si="28"/>
        <v>20.536613431334469</v>
      </c>
      <c r="J40" s="106">
        <f t="shared" si="28"/>
        <v>20.289698972330054</v>
      </c>
      <c r="K40" s="106">
        <f t="shared" si="28"/>
        <v>21.119737904185087</v>
      </c>
      <c r="L40" s="106">
        <f t="shared" si="28"/>
        <v>17.556559532113539</v>
      </c>
      <c r="M40" s="106">
        <f t="shared" si="28"/>
        <v>19.953449341037853</v>
      </c>
      <c r="N40" s="106">
        <f t="shared" si="28"/>
        <v>19.978578669812357</v>
      </c>
      <c r="O40" s="106">
        <f t="shared" si="28"/>
        <v>16.393892748542967</v>
      </c>
      <c r="P40" s="106">
        <f t="shared" si="28"/>
        <v>15.944905458824918</v>
      </c>
      <c r="Q40" s="106">
        <f t="shared" si="28"/>
        <v>16.305362695469597</v>
      </c>
      <c r="R40" s="33">
        <f t="shared" si="4"/>
        <v>14.698193289551288</v>
      </c>
      <c r="S40" s="33">
        <f t="shared" si="4"/>
        <v>13.405458206111295</v>
      </c>
      <c r="T40" s="33">
        <f t="shared" si="5"/>
        <v>16.571966075706197</v>
      </c>
      <c r="U40" s="33">
        <f t="shared" si="5"/>
        <v>17.368541580768358</v>
      </c>
      <c r="V40" s="33">
        <f t="shared" si="6"/>
        <v>13.106756722324771</v>
      </c>
      <c r="W40" s="33">
        <f t="shared" si="6"/>
        <v>11.910391330693663</v>
      </c>
      <c r="X40" s="33">
        <f t="shared" si="6"/>
        <v>11.023957261566286</v>
      </c>
      <c r="Y40" s="33">
        <f t="shared" si="7"/>
        <v>11.076520095687616</v>
      </c>
      <c r="Z40" s="33">
        <f t="shared" si="7"/>
        <v>12.170393430864575</v>
      </c>
      <c r="AA40" s="116">
        <f t="shared" ref="AA40:AB40" si="29">AA11/AA$19*100</f>
        <v>11.367070425060328</v>
      </c>
      <c r="AB40" s="116">
        <f t="shared" si="29"/>
        <v>9.1833489421308858</v>
      </c>
      <c r="AC40" s="116">
        <f t="shared" ref="AC40:AD40" si="30">AC11/AC$19*100</f>
        <v>11.987515459429208</v>
      </c>
      <c r="AD40" s="116">
        <f t="shared" si="30"/>
        <v>12.123989500400446</v>
      </c>
    </row>
    <row r="41" spans="1:30" s="34" customFormat="1" ht="18" customHeight="1" x14ac:dyDescent="0.15">
      <c r="A41" s="19" t="s">
        <v>90</v>
      </c>
      <c r="B41" s="104"/>
      <c r="C41" s="104"/>
      <c r="D41" s="106">
        <f t="shared" ref="D41:Q41" si="31">D12/D$19*100</f>
        <v>4.134895828991108</v>
      </c>
      <c r="E41" s="106">
        <f t="shared" si="31"/>
        <v>3.9218457478585358</v>
      </c>
      <c r="F41" s="106">
        <f t="shared" si="31"/>
        <v>3.5242323546049046</v>
      </c>
      <c r="G41" s="106">
        <f t="shared" si="31"/>
        <v>4.2013508642029578</v>
      </c>
      <c r="H41" s="106">
        <f t="shared" si="31"/>
        <v>4.6405843157073638</v>
      </c>
      <c r="I41" s="106">
        <f t="shared" si="31"/>
        <v>4.6123184093467504</v>
      </c>
      <c r="J41" s="106">
        <f t="shared" si="31"/>
        <v>4.8008287493681268</v>
      </c>
      <c r="K41" s="106">
        <f t="shared" si="31"/>
        <v>4.685274279316511</v>
      </c>
      <c r="L41" s="106">
        <f t="shared" si="31"/>
        <v>4.7288392862465942</v>
      </c>
      <c r="M41" s="106">
        <f t="shared" si="31"/>
        <v>4.9830596681748984</v>
      </c>
      <c r="N41" s="106">
        <f t="shared" si="31"/>
        <v>4.6340199971520484</v>
      </c>
      <c r="O41" s="106">
        <f t="shared" si="31"/>
        <v>5.0534532590591059</v>
      </c>
      <c r="P41" s="106">
        <f t="shared" si="31"/>
        <v>5.2970891355519027</v>
      </c>
      <c r="Q41" s="106">
        <f t="shared" si="31"/>
        <v>5.366556685191421</v>
      </c>
      <c r="R41" s="33">
        <f t="shared" si="4"/>
        <v>4.8533630895380737</v>
      </c>
      <c r="S41" s="33">
        <f t="shared" si="4"/>
        <v>4.9235770144057751</v>
      </c>
      <c r="T41" s="33">
        <f t="shared" si="5"/>
        <v>5.0511195435956768</v>
      </c>
      <c r="U41" s="33">
        <f t="shared" si="5"/>
        <v>4.8238271364609693</v>
      </c>
      <c r="V41" s="33">
        <f t="shared" si="6"/>
        <v>4.6256498972639104</v>
      </c>
      <c r="W41" s="33">
        <f t="shared" si="6"/>
        <v>4.7699785303025353</v>
      </c>
      <c r="X41" s="33">
        <f t="shared" si="6"/>
        <v>4.5578813141240158</v>
      </c>
      <c r="Y41" s="33">
        <f t="shared" si="7"/>
        <v>4.3465807052545822</v>
      </c>
      <c r="Z41" s="33">
        <f t="shared" si="7"/>
        <v>4.2161013930279418</v>
      </c>
      <c r="AA41" s="116">
        <f t="shared" ref="AA41:AB41" si="32">AA12/AA$19*100</f>
        <v>4.197065047457591</v>
      </c>
      <c r="AB41" s="116">
        <f t="shared" si="32"/>
        <v>3.38303366938284</v>
      </c>
      <c r="AC41" s="116">
        <f t="shared" ref="AC41:AD41" si="33">AC12/AC$19*100</f>
        <v>3.9568920130394689</v>
      </c>
      <c r="AD41" s="116">
        <f t="shared" si="33"/>
        <v>4.3656662574295133</v>
      </c>
    </row>
    <row r="42" spans="1:30" s="34" customFormat="1" ht="18" customHeight="1" x14ac:dyDescent="0.15">
      <c r="A42" s="19" t="s">
        <v>91</v>
      </c>
      <c r="B42" s="104"/>
      <c r="C42" s="104"/>
      <c r="D42" s="106">
        <f t="shared" ref="D42:Q42" si="34">D13/D$19*100</f>
        <v>15.557860958009442</v>
      </c>
      <c r="E42" s="106">
        <f t="shared" si="34"/>
        <v>20.579166699509567</v>
      </c>
      <c r="F42" s="106">
        <f t="shared" si="34"/>
        <v>28.774396428963705</v>
      </c>
      <c r="G42" s="106">
        <f t="shared" si="34"/>
        <v>27.028111384530973</v>
      </c>
      <c r="H42" s="106">
        <f t="shared" si="34"/>
        <v>23.325822965500898</v>
      </c>
      <c r="I42" s="106">
        <f t="shared" si="34"/>
        <v>12.447552317334491</v>
      </c>
      <c r="J42" s="106">
        <f t="shared" si="34"/>
        <v>18.239546971144893</v>
      </c>
      <c r="K42" s="106">
        <f t="shared" si="34"/>
        <v>12.466004304121421</v>
      </c>
      <c r="L42" s="106">
        <f t="shared" si="34"/>
        <v>11.428773109644494</v>
      </c>
      <c r="M42" s="106">
        <f t="shared" si="34"/>
        <v>13.883185942424689</v>
      </c>
      <c r="N42" s="106">
        <f t="shared" si="34"/>
        <v>12.969679427432249</v>
      </c>
      <c r="O42" s="106">
        <f t="shared" si="34"/>
        <v>11.560215321734898</v>
      </c>
      <c r="P42" s="106">
        <f t="shared" si="34"/>
        <v>12.002055313150519</v>
      </c>
      <c r="Q42" s="106">
        <f t="shared" si="34"/>
        <v>13.535970954183361</v>
      </c>
      <c r="R42" s="33">
        <f t="shared" si="4"/>
        <v>14.775736210231136</v>
      </c>
      <c r="S42" s="33">
        <f t="shared" si="4"/>
        <v>14.710087633200445</v>
      </c>
      <c r="T42" s="33">
        <f t="shared" si="5"/>
        <v>13.55827718134848</v>
      </c>
      <c r="U42" s="33">
        <f t="shared" si="5"/>
        <v>12.37210341658899</v>
      </c>
      <c r="V42" s="33">
        <f t="shared" si="6"/>
        <v>15.227833657131329</v>
      </c>
      <c r="W42" s="33">
        <f t="shared" si="6"/>
        <v>12.750809126716135</v>
      </c>
      <c r="X42" s="33">
        <f t="shared" si="6"/>
        <v>13.321341257768784</v>
      </c>
      <c r="Y42" s="33">
        <f t="shared" si="7"/>
        <v>14.024383069317434</v>
      </c>
      <c r="Z42" s="33">
        <f t="shared" si="7"/>
        <v>14.166745494414791</v>
      </c>
      <c r="AA42" s="116">
        <f t="shared" ref="AA42:AB42" si="35">AA13/AA$19*100</f>
        <v>13.423503219697192</v>
      </c>
      <c r="AB42" s="116">
        <f t="shared" si="35"/>
        <v>14.342243751714589</v>
      </c>
      <c r="AC42" s="116">
        <f t="shared" ref="AC42:AD42" si="36">AC13/AC$19*100</f>
        <v>13.985903454111712</v>
      </c>
      <c r="AD42" s="116">
        <f t="shared" si="36"/>
        <v>16.112606220497046</v>
      </c>
    </row>
    <row r="43" spans="1:30" s="34" customFormat="1" ht="18" customHeight="1" x14ac:dyDescent="0.15">
      <c r="A43" s="19" t="s">
        <v>92</v>
      </c>
      <c r="B43" s="104"/>
      <c r="C43" s="104"/>
      <c r="D43" s="106">
        <f t="shared" ref="D43:Q43" si="37">D14/D$19*100</f>
        <v>7.6729570235311378E-2</v>
      </c>
      <c r="E43" s="106">
        <f t="shared" si="37"/>
        <v>0</v>
      </c>
      <c r="F43" s="106">
        <f t="shared" si="37"/>
        <v>0.37313112443559188</v>
      </c>
      <c r="G43" s="106">
        <f t="shared" si="37"/>
        <v>0</v>
      </c>
      <c r="H43" s="106">
        <f t="shared" si="37"/>
        <v>0.57249837949484184</v>
      </c>
      <c r="I43" s="106">
        <f t="shared" si="37"/>
        <v>0.64912356112038805</v>
      </c>
      <c r="J43" s="106">
        <f t="shared" si="37"/>
        <v>0</v>
      </c>
      <c r="K43" s="106">
        <f t="shared" si="37"/>
        <v>0.42592780512123918</v>
      </c>
      <c r="L43" s="106">
        <f t="shared" si="37"/>
        <v>1.0749417228571598</v>
      </c>
      <c r="M43" s="106">
        <f t="shared" si="37"/>
        <v>0</v>
      </c>
      <c r="N43" s="106">
        <f t="shared" si="37"/>
        <v>0</v>
      </c>
      <c r="O43" s="106">
        <f t="shared" si="37"/>
        <v>5.4544420184904494E-6</v>
      </c>
      <c r="P43" s="106">
        <f t="shared" si="37"/>
        <v>0</v>
      </c>
      <c r="Q43" s="106">
        <f t="shared" si="37"/>
        <v>5.9221098061018335E-6</v>
      </c>
      <c r="R43" s="33">
        <f t="shared" si="4"/>
        <v>0</v>
      </c>
      <c r="S43" s="33">
        <f t="shared" si="4"/>
        <v>0</v>
      </c>
      <c r="T43" s="33">
        <f t="shared" si="5"/>
        <v>0</v>
      </c>
      <c r="U43" s="33">
        <f t="shared" si="5"/>
        <v>0</v>
      </c>
      <c r="V43" s="33">
        <f t="shared" si="6"/>
        <v>0</v>
      </c>
      <c r="W43" s="33">
        <f t="shared" si="6"/>
        <v>0</v>
      </c>
      <c r="X43" s="33">
        <f t="shared" si="6"/>
        <v>0.96513128219365663</v>
      </c>
      <c r="Y43" s="33">
        <f t="shared" si="7"/>
        <v>0.60364474068078433</v>
      </c>
      <c r="Z43" s="33">
        <f t="shared" si="7"/>
        <v>0</v>
      </c>
      <c r="AA43" s="116">
        <f t="shared" ref="AA43:AB43" si="38">AA14/AA$19*100</f>
        <v>0</v>
      </c>
      <c r="AB43" s="116">
        <f t="shared" si="38"/>
        <v>0.31069628984543979</v>
      </c>
      <c r="AC43" s="116">
        <f t="shared" ref="AC43:AD43" si="39">AC14/AC$19*100</f>
        <v>0</v>
      </c>
      <c r="AD43" s="116">
        <f t="shared" si="39"/>
        <v>0</v>
      </c>
    </row>
    <row r="44" spans="1:30" s="34" customFormat="1" ht="18" customHeight="1" x14ac:dyDescent="0.15">
      <c r="A44" s="19" t="s">
        <v>93</v>
      </c>
      <c r="B44" s="104"/>
      <c r="C44" s="104"/>
      <c r="D44" s="106">
        <f t="shared" ref="D44:Q44" si="40">D15/D$19*100</f>
        <v>6.3268974696129741</v>
      </c>
      <c r="E44" s="106">
        <f t="shared" si="40"/>
        <v>5.7134733925752066</v>
      </c>
      <c r="F44" s="106">
        <f t="shared" si="40"/>
        <v>4.879933503663934</v>
      </c>
      <c r="G44" s="106">
        <f t="shared" si="40"/>
        <v>5.4881757068265449</v>
      </c>
      <c r="H44" s="106">
        <f t="shared" si="40"/>
        <v>6.3718566908421455</v>
      </c>
      <c r="I44" s="106">
        <f t="shared" si="40"/>
        <v>7.9607354057761928</v>
      </c>
      <c r="J44" s="106">
        <f t="shared" si="40"/>
        <v>9.1616922837955492</v>
      </c>
      <c r="K44" s="106">
        <f t="shared" si="40"/>
        <v>10.640489647497423</v>
      </c>
      <c r="L44" s="106">
        <f t="shared" si="40"/>
        <v>10.881145630257612</v>
      </c>
      <c r="M44" s="106">
        <f t="shared" si="40"/>
        <v>12.229764857445259</v>
      </c>
      <c r="N44" s="106">
        <f t="shared" si="40"/>
        <v>13.450554460604414</v>
      </c>
      <c r="O44" s="106">
        <f t="shared" si="40"/>
        <v>14.147878977495026</v>
      </c>
      <c r="P44" s="106">
        <f t="shared" si="40"/>
        <v>14.316543497281465</v>
      </c>
      <c r="Q44" s="106">
        <f t="shared" si="40"/>
        <v>14.585078628444107</v>
      </c>
      <c r="R44" s="33">
        <f t="shared" si="4"/>
        <v>13.058254244570636</v>
      </c>
      <c r="S44" s="33">
        <f t="shared" si="4"/>
        <v>12.982455727906322</v>
      </c>
      <c r="T44" s="33">
        <f t="shared" si="5"/>
        <v>12.965363137973309</v>
      </c>
      <c r="U44" s="33">
        <f t="shared" si="5"/>
        <v>12.707119366270565</v>
      </c>
      <c r="V44" s="33">
        <f t="shared" si="6"/>
        <v>11.670763787704571</v>
      </c>
      <c r="W44" s="33">
        <f t="shared" si="6"/>
        <v>10.224598498325696</v>
      </c>
      <c r="X44" s="33">
        <f t="shared" si="6"/>
        <v>11.290015698117205</v>
      </c>
      <c r="Y44" s="33">
        <f t="shared" si="7"/>
        <v>11.932545411598177</v>
      </c>
      <c r="Z44" s="33">
        <f t="shared" si="7"/>
        <v>12.374056577779296</v>
      </c>
      <c r="AA44" s="116">
        <f t="shared" ref="AA44:AB44" si="41">AA15/AA$19*100</f>
        <v>13.076484980623851</v>
      </c>
      <c r="AB44" s="116">
        <f t="shared" si="41"/>
        <v>9.9742839226708089</v>
      </c>
      <c r="AC44" s="116">
        <f t="shared" ref="AC44:AD44" si="42">AC15/AC$19*100</f>
        <v>12.56764961017565</v>
      </c>
      <c r="AD44" s="116">
        <f t="shared" si="42"/>
        <v>10.752136599358842</v>
      </c>
    </row>
    <row r="45" spans="1:30" s="34" customFormat="1" ht="18" customHeight="1" x14ac:dyDescent="0.15">
      <c r="A45" s="19" t="s">
        <v>72</v>
      </c>
      <c r="B45" s="104"/>
      <c r="C45" s="104"/>
      <c r="D45" s="106">
        <f t="shared" ref="D45:Q45" si="43">D16/D$19*100</f>
        <v>0.24052098010054795</v>
      </c>
      <c r="E45" s="106">
        <f t="shared" si="43"/>
        <v>0.19618974679436477</v>
      </c>
      <c r="F45" s="106">
        <f t="shared" si="43"/>
        <v>0.15120203483473718</v>
      </c>
      <c r="G45" s="106">
        <f t="shared" si="43"/>
        <v>0.1457065966604042</v>
      </c>
      <c r="H45" s="106">
        <f t="shared" si="43"/>
        <v>4.2067411445082532E-2</v>
      </c>
      <c r="I45" s="106">
        <f t="shared" si="43"/>
        <v>0</v>
      </c>
      <c r="J45" s="106">
        <f t="shared" si="43"/>
        <v>0</v>
      </c>
      <c r="K45" s="106">
        <f t="shared" si="43"/>
        <v>0</v>
      </c>
      <c r="L45" s="106">
        <f t="shared" si="43"/>
        <v>1.2829914208891511E-2</v>
      </c>
      <c r="M45" s="106">
        <f t="shared" si="43"/>
        <v>0.74334186691130422</v>
      </c>
      <c r="N45" s="106">
        <f t="shared" si="43"/>
        <v>0</v>
      </c>
      <c r="O45" s="106">
        <f t="shared" si="43"/>
        <v>5.4544420184904494E-6</v>
      </c>
      <c r="P45" s="106">
        <f t="shared" si="43"/>
        <v>0</v>
      </c>
      <c r="Q45" s="106">
        <f t="shared" si="43"/>
        <v>5.9221098061018335E-6</v>
      </c>
      <c r="R45" s="33">
        <f t="shared" si="4"/>
        <v>5.2804167980830393E-6</v>
      </c>
      <c r="S45" s="33">
        <f t="shared" si="4"/>
        <v>5.343031719548967E-6</v>
      </c>
      <c r="T45" s="33">
        <f t="shared" si="5"/>
        <v>5.3038200498718198E-6</v>
      </c>
      <c r="U45" s="33">
        <f t="shared" si="5"/>
        <v>5.282663434381E-6</v>
      </c>
      <c r="V45" s="33">
        <f t="shared" si="6"/>
        <v>4.9093775542570902E-6</v>
      </c>
      <c r="W45" s="33">
        <f t="shared" si="6"/>
        <v>4.7988773698236128E-6</v>
      </c>
      <c r="X45" s="33">
        <f t="shared" si="6"/>
        <v>4.7817835469252437E-6</v>
      </c>
      <c r="Y45" s="33">
        <f t="shared" si="7"/>
        <v>4.6507191337235695E-6</v>
      </c>
      <c r="Z45" s="33">
        <f t="shared" si="7"/>
        <v>4.2918919123073779E-6</v>
      </c>
      <c r="AA45" s="116">
        <f t="shared" ref="AA45:AB45" si="44">AA16/AA$19*100</f>
        <v>4.4865699463881812E-6</v>
      </c>
      <c r="AB45" s="116">
        <f t="shared" si="44"/>
        <v>3.6177535176050561E-6</v>
      </c>
      <c r="AC45" s="116">
        <f t="shared" ref="AC45:AD45" si="45">AC16/AC$19*100</f>
        <v>3.9446124345307749E-6</v>
      </c>
      <c r="AD45" s="116">
        <f t="shared" si="45"/>
        <v>4.1960130574891136E-6</v>
      </c>
    </row>
    <row r="46" spans="1:30" s="34" customFormat="1" ht="18" customHeight="1" x14ac:dyDescent="0.15">
      <c r="A46" s="19" t="s">
        <v>95</v>
      </c>
      <c r="B46" s="104"/>
      <c r="C46" s="104"/>
      <c r="D46" s="106">
        <f t="shared" ref="D46:Q46" si="46">D17/D$19*100</f>
        <v>0</v>
      </c>
      <c r="E46" s="106">
        <f t="shared" si="46"/>
        <v>0</v>
      </c>
      <c r="F46" s="106">
        <f t="shared" si="46"/>
        <v>0</v>
      </c>
      <c r="G46" s="106">
        <f t="shared" si="46"/>
        <v>0</v>
      </c>
      <c r="H46" s="106">
        <f t="shared" si="46"/>
        <v>0</v>
      </c>
      <c r="I46" s="106">
        <f t="shared" si="46"/>
        <v>0</v>
      </c>
      <c r="J46" s="106">
        <f t="shared" si="46"/>
        <v>0</v>
      </c>
      <c r="K46" s="106">
        <f t="shared" si="46"/>
        <v>0</v>
      </c>
      <c r="L46" s="106">
        <f t="shared" si="46"/>
        <v>0</v>
      </c>
      <c r="M46" s="106">
        <f t="shared" si="46"/>
        <v>0</v>
      </c>
      <c r="N46" s="106">
        <f t="shared" si="46"/>
        <v>0</v>
      </c>
      <c r="O46" s="106">
        <f t="shared" si="46"/>
        <v>5.4544420184904494E-6</v>
      </c>
      <c r="P46" s="106">
        <f t="shared" si="46"/>
        <v>0</v>
      </c>
      <c r="Q46" s="106">
        <f t="shared" si="46"/>
        <v>5.9221098061018335E-6</v>
      </c>
      <c r="R46" s="33">
        <f t="shared" si="4"/>
        <v>5.2804167980830393E-6</v>
      </c>
      <c r="S46" s="33">
        <f t="shared" si="4"/>
        <v>5.343031719548967E-6</v>
      </c>
      <c r="T46" s="33">
        <f t="shared" si="5"/>
        <v>5.3038200498718198E-6</v>
      </c>
      <c r="U46" s="33">
        <f t="shared" si="5"/>
        <v>5.282663434381E-6</v>
      </c>
      <c r="V46" s="33">
        <f t="shared" si="6"/>
        <v>4.9093775542570902E-6</v>
      </c>
      <c r="W46" s="33">
        <f t="shared" si="6"/>
        <v>4.7988773698236128E-6</v>
      </c>
      <c r="X46" s="33">
        <f t="shared" si="6"/>
        <v>4.7817835469252437E-6</v>
      </c>
      <c r="Y46" s="33">
        <f t="shared" si="7"/>
        <v>4.6507191337235695E-6</v>
      </c>
      <c r="Z46" s="33">
        <f t="shared" si="7"/>
        <v>4.2918919123073779E-6</v>
      </c>
      <c r="AA46" s="116">
        <f t="shared" ref="AA46:AB46" si="47">AA17/AA$19*100</f>
        <v>4.4865699463881812E-6</v>
      </c>
      <c r="AB46" s="116">
        <f t="shared" si="47"/>
        <v>3.6177535176050561E-6</v>
      </c>
      <c r="AC46" s="116">
        <f t="shared" ref="AC46:AD46" si="48">AC17/AC$19*100</f>
        <v>3.9446124345307749E-6</v>
      </c>
      <c r="AD46" s="116">
        <f t="shared" si="48"/>
        <v>4.1960130574891136E-6</v>
      </c>
    </row>
    <row r="47" spans="1:30" s="34" customFormat="1" ht="18" customHeight="1" x14ac:dyDescent="0.15">
      <c r="A47" s="19" t="s">
        <v>94</v>
      </c>
      <c r="B47" s="104"/>
      <c r="C47" s="104"/>
      <c r="D47" s="106">
        <f t="shared" ref="D47:Q47" si="49">D18/D$19*100</f>
        <v>0</v>
      </c>
      <c r="E47" s="106">
        <f t="shared" si="49"/>
        <v>0</v>
      </c>
      <c r="F47" s="106">
        <f t="shared" si="49"/>
        <v>0</v>
      </c>
      <c r="G47" s="106">
        <f t="shared" si="49"/>
        <v>0</v>
      </c>
      <c r="H47" s="106">
        <f t="shared" si="49"/>
        <v>0</v>
      </c>
      <c r="I47" s="106">
        <f t="shared" si="49"/>
        <v>0</v>
      </c>
      <c r="J47" s="106">
        <f t="shared" si="49"/>
        <v>0</v>
      </c>
      <c r="K47" s="106">
        <f t="shared" si="49"/>
        <v>0</v>
      </c>
      <c r="L47" s="106">
        <f t="shared" si="49"/>
        <v>0</v>
      </c>
      <c r="M47" s="106">
        <f t="shared" si="49"/>
        <v>0</v>
      </c>
      <c r="N47" s="106">
        <f t="shared" si="49"/>
        <v>0</v>
      </c>
      <c r="O47" s="106">
        <f t="shared" si="49"/>
        <v>5.4544420184904494E-6</v>
      </c>
      <c r="P47" s="106">
        <f t="shared" si="49"/>
        <v>0</v>
      </c>
      <c r="Q47" s="106">
        <f t="shared" si="49"/>
        <v>5.9221098061018335E-6</v>
      </c>
      <c r="R47" s="33">
        <f t="shared" si="4"/>
        <v>5.2804167980830393E-6</v>
      </c>
      <c r="S47" s="33">
        <f t="shared" si="4"/>
        <v>5.343031719548967E-6</v>
      </c>
      <c r="T47" s="33">
        <f t="shared" si="5"/>
        <v>5.3038200498718198E-6</v>
      </c>
      <c r="U47" s="33">
        <f t="shared" si="5"/>
        <v>5.282663434381E-6</v>
      </c>
      <c r="V47" s="33">
        <f t="shared" si="6"/>
        <v>4.9093775542570902E-6</v>
      </c>
      <c r="W47" s="33">
        <f t="shared" si="6"/>
        <v>4.7988773698236128E-6</v>
      </c>
      <c r="X47" s="33">
        <f t="shared" si="6"/>
        <v>4.7817835469252437E-6</v>
      </c>
      <c r="Y47" s="33">
        <f t="shared" si="7"/>
        <v>4.6507191337235695E-6</v>
      </c>
      <c r="Z47" s="33">
        <f t="shared" si="7"/>
        <v>4.2918919123073779E-6</v>
      </c>
      <c r="AA47" s="116">
        <f t="shared" ref="AA47:AB47" si="50">AA18/AA$19*100</f>
        <v>4.4865699463881812E-6</v>
      </c>
      <c r="AB47" s="116">
        <f t="shared" si="50"/>
        <v>3.6177535176050561E-6</v>
      </c>
      <c r="AC47" s="116">
        <f t="shared" ref="AC47:AD47" si="51">AC18/AC$19*100</f>
        <v>3.9446124345307749E-6</v>
      </c>
      <c r="AD47" s="116">
        <f t="shared" si="51"/>
        <v>4.1960130574891136E-6</v>
      </c>
    </row>
    <row r="48" spans="1:30" s="34" customFormat="1" ht="18" customHeight="1" x14ac:dyDescent="0.15">
      <c r="A48" s="19" t="s">
        <v>96</v>
      </c>
      <c r="B48" s="104"/>
      <c r="C48" s="104"/>
      <c r="D48" s="99">
        <f t="shared" ref="D48:Q48" si="52">SUM(D33:D47)</f>
        <v>100</v>
      </c>
      <c r="E48" s="99">
        <f t="shared" si="52"/>
        <v>100</v>
      </c>
      <c r="F48" s="99">
        <f t="shared" si="52"/>
        <v>99.999999999999986</v>
      </c>
      <c r="G48" s="99">
        <f t="shared" si="52"/>
        <v>100</v>
      </c>
      <c r="H48" s="99">
        <f t="shared" si="52"/>
        <v>100</v>
      </c>
      <c r="I48" s="99">
        <f t="shared" si="52"/>
        <v>100</v>
      </c>
      <c r="J48" s="99">
        <f t="shared" si="52"/>
        <v>99.999999999999986</v>
      </c>
      <c r="K48" s="99">
        <f t="shared" si="52"/>
        <v>100</v>
      </c>
      <c r="L48" s="99">
        <f t="shared" si="52"/>
        <v>100.00000000000001</v>
      </c>
      <c r="M48" s="99">
        <f t="shared" si="52"/>
        <v>100.00000000000001</v>
      </c>
      <c r="N48" s="99">
        <f t="shared" si="52"/>
        <v>100.00000000000001</v>
      </c>
      <c r="O48" s="99">
        <f t="shared" si="52"/>
        <v>100</v>
      </c>
      <c r="P48" s="99">
        <f t="shared" si="52"/>
        <v>100</v>
      </c>
      <c r="Q48" s="99">
        <f t="shared" si="52"/>
        <v>100.00000000000001</v>
      </c>
      <c r="R48" s="30">
        <f t="shared" ref="R48:X48" si="53">SUM(R33:R47)</f>
        <v>100.00000000000001</v>
      </c>
      <c r="S48" s="30">
        <f t="shared" si="53"/>
        <v>100</v>
      </c>
      <c r="T48" s="30">
        <f t="shared" si="53"/>
        <v>99.999999999999986</v>
      </c>
      <c r="U48" s="30">
        <f t="shared" si="53"/>
        <v>100.00000000000001</v>
      </c>
      <c r="V48" s="30">
        <f t="shared" si="53"/>
        <v>99.999999999999986</v>
      </c>
      <c r="W48" s="30">
        <f t="shared" si="53"/>
        <v>100</v>
      </c>
      <c r="X48" s="30">
        <f t="shared" si="53"/>
        <v>99.999999999999986</v>
      </c>
      <c r="Y48" s="30">
        <f>SUM(Y33:Y47)</f>
        <v>100.00000000000001</v>
      </c>
      <c r="Z48" s="30">
        <f>SUM(Z33:Z47)</f>
        <v>100</v>
      </c>
      <c r="AA48" s="20">
        <f t="shared" ref="AA48:AB48" si="54">SUM(AA33:AA47)</f>
        <v>100.00000000000001</v>
      </c>
      <c r="AB48" s="20">
        <f t="shared" si="54"/>
        <v>100.00000000000001</v>
      </c>
      <c r="AC48" s="20">
        <f t="shared" ref="AC48:AD48" si="55">SUM(AC33:AC47)</f>
        <v>99.999999999999972</v>
      </c>
      <c r="AD48" s="20">
        <f t="shared" si="55"/>
        <v>99.999999999999986</v>
      </c>
    </row>
    <row r="49" spans="27:30" s="34" customFormat="1" ht="18" customHeight="1" x14ac:dyDescent="0.15">
      <c r="AA49" s="117"/>
      <c r="AB49" s="117"/>
      <c r="AC49" s="117"/>
      <c r="AD49" s="117"/>
    </row>
    <row r="50" spans="27:30" s="34" customFormat="1" ht="18" customHeight="1" x14ac:dyDescent="0.15">
      <c r="AA50" s="117"/>
      <c r="AB50" s="117"/>
      <c r="AC50" s="117"/>
      <c r="AD50" s="117"/>
    </row>
    <row r="51" spans="27:30" s="34" customFormat="1" ht="18" customHeight="1" x14ac:dyDescent="0.15">
      <c r="AA51" s="117"/>
      <c r="AB51" s="117"/>
      <c r="AC51" s="117"/>
      <c r="AD51" s="117"/>
    </row>
    <row r="52" spans="27:30" s="34" customFormat="1" ht="18" customHeight="1" x14ac:dyDescent="0.15">
      <c r="AA52" s="117"/>
      <c r="AB52" s="117"/>
      <c r="AC52" s="117"/>
      <c r="AD52" s="117"/>
    </row>
    <row r="53" spans="27:30" s="34" customFormat="1" ht="18" customHeight="1" x14ac:dyDescent="0.15">
      <c r="AA53" s="117"/>
      <c r="AB53" s="117"/>
      <c r="AC53" s="117"/>
      <c r="AD53" s="117"/>
    </row>
    <row r="54" spans="27:30" s="34" customFormat="1" ht="18" customHeight="1" x14ac:dyDescent="0.15">
      <c r="AA54" s="117"/>
      <c r="AB54" s="117"/>
      <c r="AC54" s="117"/>
      <c r="AD54" s="117"/>
    </row>
    <row r="55" spans="27:30" s="34" customFormat="1" ht="18" customHeight="1" x14ac:dyDescent="0.15">
      <c r="AA55" s="117"/>
      <c r="AB55" s="117"/>
      <c r="AC55" s="117"/>
      <c r="AD55" s="117"/>
    </row>
    <row r="56" spans="27:30" s="34" customFormat="1" ht="18" customHeight="1" x14ac:dyDescent="0.15">
      <c r="AA56" s="117"/>
      <c r="AB56" s="117"/>
      <c r="AC56" s="117"/>
      <c r="AD56" s="117"/>
    </row>
    <row r="57" spans="27:30" s="34" customFormat="1" ht="18" customHeight="1" x14ac:dyDescent="0.15">
      <c r="AA57" s="117"/>
      <c r="AB57" s="117"/>
      <c r="AC57" s="117"/>
      <c r="AD57" s="117"/>
    </row>
    <row r="58" spans="27:30" s="34" customFormat="1" ht="18" customHeight="1" x14ac:dyDescent="0.15">
      <c r="AA58" s="117"/>
      <c r="AB58" s="117"/>
      <c r="AC58" s="117"/>
      <c r="AD58" s="117"/>
    </row>
    <row r="59" spans="27:30" s="34" customFormat="1" ht="18" customHeight="1" x14ac:dyDescent="0.15">
      <c r="AA59" s="117"/>
      <c r="AB59" s="117"/>
      <c r="AC59" s="117"/>
      <c r="AD59" s="117"/>
    </row>
    <row r="60" spans="27:30" s="34" customFormat="1" ht="18" customHeight="1" x14ac:dyDescent="0.15">
      <c r="AA60" s="117"/>
      <c r="AB60" s="117"/>
      <c r="AC60" s="117"/>
      <c r="AD60" s="117"/>
    </row>
    <row r="61" spans="27:30" s="34" customFormat="1" ht="18" customHeight="1" x14ac:dyDescent="0.15">
      <c r="AA61" s="117"/>
      <c r="AB61" s="117"/>
      <c r="AC61" s="117"/>
      <c r="AD61" s="117"/>
    </row>
    <row r="62" spans="27:30" s="34" customFormat="1" ht="18" customHeight="1" x14ac:dyDescent="0.15">
      <c r="AA62" s="117"/>
      <c r="AB62" s="117"/>
      <c r="AC62" s="117"/>
      <c r="AD62" s="117"/>
    </row>
    <row r="63" spans="27:30" s="34" customFormat="1" ht="18" customHeight="1" x14ac:dyDescent="0.15">
      <c r="AA63" s="117"/>
      <c r="AB63" s="117"/>
      <c r="AC63" s="117"/>
      <c r="AD63" s="117"/>
    </row>
    <row r="64" spans="27:30" s="34" customFormat="1" ht="18" customHeight="1" x14ac:dyDescent="0.15">
      <c r="AA64" s="117"/>
      <c r="AB64" s="117"/>
      <c r="AC64" s="117"/>
      <c r="AD64" s="117"/>
    </row>
    <row r="65" spans="27:30" s="34" customFormat="1" ht="18" customHeight="1" x14ac:dyDescent="0.15">
      <c r="AA65" s="117"/>
      <c r="AB65" s="117"/>
      <c r="AC65" s="117"/>
      <c r="AD65" s="117"/>
    </row>
    <row r="66" spans="27:30" s="34" customFormat="1" ht="18" customHeight="1" x14ac:dyDescent="0.15">
      <c r="AA66" s="117"/>
      <c r="AB66" s="117"/>
      <c r="AC66" s="117"/>
      <c r="AD66" s="117"/>
    </row>
    <row r="67" spans="27:30" s="34" customFormat="1" ht="18" customHeight="1" x14ac:dyDescent="0.15">
      <c r="AA67" s="117"/>
      <c r="AB67" s="117"/>
      <c r="AC67" s="117"/>
      <c r="AD67" s="117"/>
    </row>
    <row r="68" spans="27:30" s="34" customFormat="1" ht="18" customHeight="1" x14ac:dyDescent="0.15">
      <c r="AA68" s="117"/>
      <c r="AB68" s="117"/>
      <c r="AC68" s="117"/>
      <c r="AD68" s="117"/>
    </row>
    <row r="69" spans="27:30" s="34" customFormat="1" ht="18" customHeight="1" x14ac:dyDescent="0.15">
      <c r="AA69" s="117"/>
      <c r="AB69" s="117"/>
      <c r="AC69" s="117"/>
      <c r="AD69" s="117"/>
    </row>
    <row r="70" spans="27:30" s="34" customFormat="1" ht="18" customHeight="1" x14ac:dyDescent="0.15">
      <c r="AA70" s="117"/>
      <c r="AB70" s="117"/>
      <c r="AC70" s="117"/>
      <c r="AD70" s="117"/>
    </row>
    <row r="71" spans="27:30" s="34" customFormat="1" ht="18" customHeight="1" x14ac:dyDescent="0.15">
      <c r="AA71" s="117"/>
      <c r="AB71" s="117"/>
      <c r="AC71" s="117"/>
      <c r="AD71" s="117"/>
    </row>
    <row r="72" spans="27:30" s="34" customFormat="1" ht="18" customHeight="1" x14ac:dyDescent="0.15">
      <c r="AA72" s="117"/>
      <c r="AB72" s="117"/>
      <c r="AC72" s="117"/>
      <c r="AD72" s="117"/>
    </row>
    <row r="73" spans="27:30" s="34" customFormat="1" ht="18" customHeight="1" x14ac:dyDescent="0.15">
      <c r="AA73" s="117"/>
      <c r="AB73" s="117"/>
      <c r="AC73" s="117"/>
      <c r="AD73" s="117"/>
    </row>
    <row r="74" spans="27:30" s="34" customFormat="1" ht="18" customHeight="1" x14ac:dyDescent="0.15">
      <c r="AA74" s="117"/>
      <c r="AB74" s="117"/>
      <c r="AC74" s="117"/>
      <c r="AD74" s="117"/>
    </row>
    <row r="75" spans="27:30" s="34" customFormat="1" ht="18" customHeight="1" x14ac:dyDescent="0.15">
      <c r="AA75" s="117"/>
      <c r="AB75" s="117"/>
      <c r="AC75" s="117"/>
      <c r="AD75" s="117"/>
    </row>
    <row r="76" spans="27:30" s="34" customFormat="1" ht="18" customHeight="1" x14ac:dyDescent="0.15">
      <c r="AA76" s="117"/>
      <c r="AB76" s="117"/>
      <c r="AC76" s="117"/>
      <c r="AD76" s="117"/>
    </row>
    <row r="77" spans="27:30" s="34" customFormat="1" ht="18" customHeight="1" x14ac:dyDescent="0.15">
      <c r="AA77" s="117"/>
      <c r="AB77" s="117"/>
      <c r="AC77" s="117"/>
      <c r="AD77" s="117"/>
    </row>
    <row r="78" spans="27:30" s="34" customFormat="1" ht="18" customHeight="1" x14ac:dyDescent="0.15">
      <c r="AA78" s="117"/>
      <c r="AB78" s="117"/>
      <c r="AC78" s="117"/>
      <c r="AD78" s="117"/>
    </row>
    <row r="79" spans="27:30" s="34" customFormat="1" ht="18" customHeight="1" x14ac:dyDescent="0.15">
      <c r="AA79" s="117"/>
      <c r="AB79" s="117"/>
      <c r="AC79" s="117"/>
      <c r="AD79" s="117"/>
    </row>
    <row r="80" spans="27:30" s="34" customFormat="1" ht="18" customHeight="1" x14ac:dyDescent="0.15">
      <c r="AA80" s="117"/>
      <c r="AB80" s="117"/>
      <c r="AC80" s="117"/>
      <c r="AD80" s="117"/>
    </row>
    <row r="81" spans="27:30" s="34" customFormat="1" ht="18" customHeight="1" x14ac:dyDescent="0.15">
      <c r="AA81" s="117"/>
      <c r="AB81" s="117"/>
      <c r="AC81" s="117"/>
      <c r="AD81" s="117"/>
    </row>
    <row r="82" spans="27:30" s="34" customFormat="1" ht="18" customHeight="1" x14ac:dyDescent="0.15">
      <c r="AA82" s="117"/>
      <c r="AB82" s="117"/>
      <c r="AC82" s="117"/>
      <c r="AD82" s="117"/>
    </row>
    <row r="83" spans="27:30" s="34" customFormat="1" ht="18" customHeight="1" x14ac:dyDescent="0.15">
      <c r="AA83" s="117"/>
      <c r="AB83" s="117"/>
      <c r="AC83" s="117"/>
      <c r="AD83" s="117"/>
    </row>
    <row r="84" spans="27:30" s="34" customFormat="1" ht="18" customHeight="1" x14ac:dyDescent="0.15">
      <c r="AA84" s="117"/>
      <c r="AB84" s="117"/>
      <c r="AC84" s="117"/>
      <c r="AD84" s="117"/>
    </row>
    <row r="85" spans="27:30" s="34" customFormat="1" ht="18" customHeight="1" x14ac:dyDescent="0.15">
      <c r="AA85" s="117"/>
      <c r="AB85" s="117"/>
      <c r="AC85" s="117"/>
      <c r="AD85" s="117"/>
    </row>
    <row r="86" spans="27:30" s="34" customFormat="1" ht="18" customHeight="1" x14ac:dyDescent="0.15">
      <c r="AA86" s="117"/>
      <c r="AB86" s="117"/>
      <c r="AC86" s="117"/>
      <c r="AD86" s="117"/>
    </row>
    <row r="87" spans="27:30" s="34" customFormat="1" ht="18" customHeight="1" x14ac:dyDescent="0.15">
      <c r="AA87" s="117"/>
      <c r="AB87" s="117"/>
      <c r="AC87" s="117"/>
      <c r="AD87" s="117"/>
    </row>
    <row r="88" spans="27:30" s="34" customFormat="1" ht="18" customHeight="1" x14ac:dyDescent="0.15">
      <c r="AA88" s="117"/>
      <c r="AB88" s="117"/>
      <c r="AC88" s="117"/>
      <c r="AD88" s="117"/>
    </row>
    <row r="89" spans="27:30" s="34" customFormat="1" ht="18" customHeight="1" x14ac:dyDescent="0.15">
      <c r="AA89" s="117"/>
      <c r="AB89" s="117"/>
      <c r="AC89" s="117"/>
      <c r="AD89" s="117"/>
    </row>
    <row r="90" spans="27:30" s="34" customFormat="1" ht="18" customHeight="1" x14ac:dyDescent="0.15">
      <c r="AA90" s="117"/>
      <c r="AB90" s="117"/>
      <c r="AC90" s="117"/>
      <c r="AD90" s="117"/>
    </row>
    <row r="91" spans="27:30" s="34" customFormat="1" ht="18" customHeight="1" x14ac:dyDescent="0.15">
      <c r="AA91" s="117"/>
      <c r="AB91" s="117"/>
      <c r="AC91" s="117"/>
      <c r="AD91" s="117"/>
    </row>
    <row r="92" spans="27:30" s="34" customFormat="1" ht="18" customHeight="1" x14ac:dyDescent="0.15">
      <c r="AA92" s="117"/>
      <c r="AB92" s="117"/>
      <c r="AC92" s="117"/>
      <c r="AD92" s="117"/>
    </row>
    <row r="93" spans="27:30" s="34" customFormat="1" ht="18" customHeight="1" x14ac:dyDescent="0.15">
      <c r="AA93" s="117"/>
      <c r="AB93" s="117"/>
      <c r="AC93" s="117"/>
      <c r="AD93" s="117"/>
    </row>
    <row r="94" spans="27:30" s="34" customFormat="1" ht="18" customHeight="1" x14ac:dyDescent="0.15">
      <c r="AA94" s="117"/>
      <c r="AB94" s="117"/>
      <c r="AC94" s="117"/>
      <c r="AD94" s="117"/>
    </row>
    <row r="95" spans="27:30" s="34" customFormat="1" ht="18" customHeight="1" x14ac:dyDescent="0.15">
      <c r="AA95" s="117"/>
      <c r="AB95" s="117"/>
      <c r="AC95" s="117"/>
      <c r="AD95" s="117"/>
    </row>
    <row r="96" spans="27:30" s="34" customFormat="1" ht="18" customHeight="1" x14ac:dyDescent="0.15">
      <c r="AA96" s="117"/>
      <c r="AB96" s="117"/>
      <c r="AC96" s="117"/>
      <c r="AD96" s="117"/>
    </row>
    <row r="97" spans="27:30" s="34" customFormat="1" ht="18" customHeight="1" x14ac:dyDescent="0.15">
      <c r="AA97" s="117"/>
      <c r="AB97" s="117"/>
      <c r="AC97" s="117"/>
      <c r="AD97" s="117"/>
    </row>
    <row r="98" spans="27:30" s="34" customFormat="1" ht="18" customHeight="1" x14ac:dyDescent="0.15">
      <c r="AA98" s="117"/>
      <c r="AB98" s="117"/>
      <c r="AC98" s="117"/>
      <c r="AD98" s="117"/>
    </row>
    <row r="99" spans="27:30" s="34" customFormat="1" ht="18" customHeight="1" x14ac:dyDescent="0.15">
      <c r="AA99" s="117"/>
      <c r="AB99" s="117"/>
      <c r="AC99" s="117"/>
      <c r="AD99" s="117"/>
    </row>
    <row r="100" spans="27:30" s="34" customFormat="1" ht="18" customHeight="1" x14ac:dyDescent="0.15">
      <c r="AA100" s="117"/>
      <c r="AB100" s="117"/>
      <c r="AC100" s="117"/>
      <c r="AD100" s="117"/>
    </row>
    <row r="101" spans="27:30" s="34" customFormat="1" ht="18" customHeight="1" x14ac:dyDescent="0.15">
      <c r="AA101" s="117"/>
      <c r="AB101" s="117"/>
      <c r="AC101" s="117"/>
      <c r="AD101" s="117"/>
    </row>
    <row r="102" spans="27:30" s="34" customFormat="1" ht="18" customHeight="1" x14ac:dyDescent="0.15">
      <c r="AA102" s="117"/>
      <c r="AB102" s="117"/>
      <c r="AC102" s="117"/>
      <c r="AD102" s="117"/>
    </row>
    <row r="103" spans="27:30" s="34" customFormat="1" ht="18" customHeight="1" x14ac:dyDescent="0.15">
      <c r="AA103" s="117"/>
      <c r="AB103" s="117"/>
      <c r="AC103" s="117"/>
      <c r="AD103" s="117"/>
    </row>
    <row r="104" spans="27:30" s="34" customFormat="1" ht="18" customHeight="1" x14ac:dyDescent="0.15">
      <c r="AA104" s="117"/>
      <c r="AB104" s="117"/>
      <c r="AC104" s="117"/>
      <c r="AD104" s="117"/>
    </row>
    <row r="105" spans="27:30" s="34" customFormat="1" ht="18" customHeight="1" x14ac:dyDescent="0.15">
      <c r="AA105" s="117"/>
      <c r="AB105" s="117"/>
      <c r="AC105" s="117"/>
      <c r="AD105" s="117"/>
    </row>
    <row r="106" spans="27:30" s="34" customFormat="1" ht="18" customHeight="1" x14ac:dyDescent="0.15">
      <c r="AA106" s="117"/>
      <c r="AB106" s="117"/>
      <c r="AC106" s="117"/>
      <c r="AD106" s="117"/>
    </row>
    <row r="107" spans="27:30" s="34" customFormat="1" ht="18" customHeight="1" x14ac:dyDescent="0.15">
      <c r="AA107" s="117"/>
      <c r="AB107" s="117"/>
      <c r="AC107" s="117"/>
      <c r="AD107" s="117"/>
    </row>
    <row r="108" spans="27:30" s="34" customFormat="1" ht="18" customHeight="1" x14ac:dyDescent="0.15">
      <c r="AA108" s="117"/>
      <c r="AB108" s="117"/>
      <c r="AC108" s="117"/>
      <c r="AD108" s="117"/>
    </row>
    <row r="109" spans="27:30" s="34" customFormat="1" ht="18" customHeight="1" x14ac:dyDescent="0.15">
      <c r="AA109" s="117"/>
      <c r="AB109" s="117"/>
      <c r="AC109" s="117"/>
      <c r="AD109" s="117"/>
    </row>
    <row r="110" spans="27:30" s="34" customFormat="1" ht="18" customHeight="1" x14ac:dyDescent="0.15">
      <c r="AA110" s="117"/>
      <c r="AB110" s="117"/>
      <c r="AC110" s="117"/>
      <c r="AD110" s="117"/>
    </row>
    <row r="111" spans="27:30" s="34" customFormat="1" ht="18" customHeight="1" x14ac:dyDescent="0.15">
      <c r="AA111" s="117"/>
      <c r="AB111" s="117"/>
      <c r="AC111" s="117"/>
      <c r="AD111" s="117"/>
    </row>
    <row r="112" spans="27:30" s="34" customFormat="1" ht="18" customHeight="1" x14ac:dyDescent="0.15">
      <c r="AA112" s="117"/>
      <c r="AB112" s="117"/>
      <c r="AC112" s="117"/>
      <c r="AD112" s="117"/>
    </row>
    <row r="113" spans="27:30" s="34" customFormat="1" ht="18" customHeight="1" x14ac:dyDescent="0.15">
      <c r="AA113" s="117"/>
      <c r="AB113" s="117"/>
      <c r="AC113" s="117"/>
      <c r="AD113" s="117"/>
    </row>
    <row r="114" spans="27:30" s="34" customFormat="1" ht="18" customHeight="1" x14ac:dyDescent="0.15">
      <c r="AA114" s="117"/>
      <c r="AB114" s="117"/>
      <c r="AC114" s="117"/>
      <c r="AD114" s="117"/>
    </row>
    <row r="115" spans="27:30" s="34" customFormat="1" ht="18" customHeight="1" x14ac:dyDescent="0.15">
      <c r="AA115" s="117"/>
      <c r="AB115" s="117"/>
      <c r="AC115" s="117"/>
      <c r="AD115" s="117"/>
    </row>
    <row r="116" spans="27:30" s="34" customFormat="1" ht="18" customHeight="1" x14ac:dyDescent="0.15">
      <c r="AA116" s="117"/>
      <c r="AB116" s="117"/>
      <c r="AC116" s="117"/>
      <c r="AD116" s="117"/>
    </row>
    <row r="117" spans="27:30" s="34" customFormat="1" ht="18" customHeight="1" x14ac:dyDescent="0.15">
      <c r="AA117" s="117"/>
      <c r="AB117" s="117"/>
      <c r="AC117" s="117"/>
      <c r="AD117" s="117"/>
    </row>
    <row r="118" spans="27:30" s="34" customFormat="1" ht="18" customHeight="1" x14ac:dyDescent="0.15">
      <c r="AA118" s="117"/>
      <c r="AB118" s="117"/>
      <c r="AC118" s="117"/>
      <c r="AD118" s="117"/>
    </row>
    <row r="119" spans="27:30" s="34" customFormat="1" ht="18" customHeight="1" x14ac:dyDescent="0.15">
      <c r="AA119" s="117"/>
      <c r="AB119" s="117"/>
      <c r="AC119" s="117"/>
      <c r="AD119" s="117"/>
    </row>
    <row r="120" spans="27:30" s="34" customFormat="1" ht="18" customHeight="1" x14ac:dyDescent="0.15">
      <c r="AA120" s="117"/>
      <c r="AB120" s="117"/>
      <c r="AC120" s="117"/>
      <c r="AD120" s="117"/>
    </row>
    <row r="121" spans="27:30" s="34" customFormat="1" ht="18" customHeight="1" x14ac:dyDescent="0.15">
      <c r="AA121" s="117"/>
      <c r="AB121" s="117"/>
      <c r="AC121" s="117"/>
      <c r="AD121" s="117"/>
    </row>
    <row r="122" spans="27:30" s="34" customFormat="1" ht="18" customHeight="1" x14ac:dyDescent="0.15">
      <c r="AA122" s="117"/>
      <c r="AB122" s="117"/>
      <c r="AC122" s="117"/>
      <c r="AD122" s="117"/>
    </row>
    <row r="123" spans="27:30" s="34" customFormat="1" ht="18" customHeight="1" x14ac:dyDescent="0.15">
      <c r="AA123" s="117"/>
      <c r="AB123" s="117"/>
      <c r="AC123" s="117"/>
      <c r="AD123" s="117"/>
    </row>
    <row r="124" spans="27:30" s="34" customFormat="1" ht="18" customHeight="1" x14ac:dyDescent="0.15">
      <c r="AA124" s="117"/>
      <c r="AB124" s="117"/>
      <c r="AC124" s="117"/>
      <c r="AD124" s="117"/>
    </row>
    <row r="125" spans="27:30" s="34" customFormat="1" ht="18" customHeight="1" x14ac:dyDescent="0.15">
      <c r="AA125" s="117"/>
      <c r="AB125" s="117"/>
      <c r="AC125" s="117"/>
      <c r="AD125" s="117"/>
    </row>
    <row r="126" spans="27:30" s="34" customFormat="1" ht="18" customHeight="1" x14ac:dyDescent="0.15">
      <c r="AA126" s="117"/>
      <c r="AB126" s="117"/>
      <c r="AC126" s="117"/>
      <c r="AD126" s="117"/>
    </row>
    <row r="127" spans="27:30" s="34" customFormat="1" ht="18" customHeight="1" x14ac:dyDescent="0.15">
      <c r="AA127" s="117"/>
      <c r="AB127" s="117"/>
      <c r="AC127" s="117"/>
      <c r="AD127" s="117"/>
    </row>
    <row r="128" spans="27:30" s="34" customFormat="1" ht="18" customHeight="1" x14ac:dyDescent="0.15">
      <c r="AA128" s="117"/>
      <c r="AB128" s="117"/>
      <c r="AC128" s="117"/>
      <c r="AD128" s="117"/>
    </row>
    <row r="129" spans="27:30" s="34" customFormat="1" ht="18" customHeight="1" x14ac:dyDescent="0.15">
      <c r="AA129" s="117"/>
      <c r="AB129" s="117"/>
      <c r="AC129" s="117"/>
      <c r="AD129" s="117"/>
    </row>
    <row r="130" spans="27:30" s="34" customFormat="1" ht="18" customHeight="1" x14ac:dyDescent="0.15">
      <c r="AA130" s="117"/>
      <c r="AB130" s="117"/>
      <c r="AC130" s="117"/>
      <c r="AD130" s="117"/>
    </row>
    <row r="131" spans="27:30" s="34" customFormat="1" ht="18" customHeight="1" x14ac:dyDescent="0.15">
      <c r="AA131" s="117"/>
      <c r="AB131" s="117"/>
      <c r="AC131" s="117"/>
      <c r="AD131" s="117"/>
    </row>
    <row r="132" spans="27:30" s="34" customFormat="1" ht="18" customHeight="1" x14ac:dyDescent="0.15">
      <c r="AA132" s="117"/>
      <c r="AB132" s="117"/>
      <c r="AC132" s="117"/>
      <c r="AD132" s="117"/>
    </row>
    <row r="133" spans="27:30" s="34" customFormat="1" ht="18" customHeight="1" x14ac:dyDescent="0.15">
      <c r="AA133" s="117"/>
      <c r="AB133" s="117"/>
      <c r="AC133" s="117"/>
      <c r="AD133" s="117"/>
    </row>
    <row r="134" spans="27:30" s="34" customFormat="1" ht="18" customHeight="1" x14ac:dyDescent="0.15">
      <c r="AA134" s="117"/>
      <c r="AB134" s="117"/>
      <c r="AC134" s="117"/>
      <c r="AD134" s="117"/>
    </row>
    <row r="135" spans="27:30" s="34" customFormat="1" ht="18" customHeight="1" x14ac:dyDescent="0.15">
      <c r="AA135" s="117"/>
      <c r="AB135" s="117"/>
      <c r="AC135" s="117"/>
      <c r="AD135" s="117"/>
    </row>
    <row r="136" spans="27:30" s="34" customFormat="1" ht="18" customHeight="1" x14ac:dyDescent="0.15">
      <c r="AA136" s="117"/>
      <c r="AB136" s="117"/>
      <c r="AC136" s="117"/>
      <c r="AD136" s="117"/>
    </row>
    <row r="137" spans="27:30" s="34" customFormat="1" ht="18" customHeight="1" x14ac:dyDescent="0.15">
      <c r="AA137" s="117"/>
      <c r="AB137" s="117"/>
      <c r="AC137" s="117"/>
      <c r="AD137" s="117"/>
    </row>
    <row r="138" spans="27:30" s="34" customFormat="1" ht="18" customHeight="1" x14ac:dyDescent="0.15">
      <c r="AA138" s="117"/>
      <c r="AB138" s="117"/>
      <c r="AC138" s="117"/>
      <c r="AD138" s="117"/>
    </row>
    <row r="139" spans="27:30" s="34" customFormat="1" ht="18" customHeight="1" x14ac:dyDescent="0.15">
      <c r="AA139" s="117"/>
      <c r="AB139" s="117"/>
      <c r="AC139" s="117"/>
      <c r="AD139" s="117"/>
    </row>
    <row r="140" spans="27:30" s="34" customFormat="1" ht="18" customHeight="1" x14ac:dyDescent="0.15">
      <c r="AA140" s="117"/>
      <c r="AB140" s="117"/>
      <c r="AC140" s="117"/>
      <c r="AD140" s="117"/>
    </row>
    <row r="141" spans="27:30" s="34" customFormat="1" ht="18" customHeight="1" x14ac:dyDescent="0.15">
      <c r="AA141" s="117"/>
      <c r="AB141" s="117"/>
      <c r="AC141" s="117"/>
      <c r="AD141" s="117"/>
    </row>
    <row r="142" spans="27:30" s="34" customFormat="1" ht="18" customHeight="1" x14ac:dyDescent="0.15">
      <c r="AA142" s="117"/>
      <c r="AB142" s="117"/>
      <c r="AC142" s="117"/>
      <c r="AD142" s="117"/>
    </row>
    <row r="143" spans="27:30" s="34" customFormat="1" ht="18" customHeight="1" x14ac:dyDescent="0.15">
      <c r="AA143" s="117"/>
      <c r="AB143" s="117"/>
      <c r="AC143" s="117"/>
      <c r="AD143" s="117"/>
    </row>
    <row r="144" spans="27:30" s="34" customFormat="1" ht="18" customHeight="1" x14ac:dyDescent="0.15">
      <c r="AA144" s="117"/>
      <c r="AB144" s="117"/>
      <c r="AC144" s="117"/>
      <c r="AD144" s="117"/>
    </row>
    <row r="145" spans="27:30" s="34" customFormat="1" ht="18" customHeight="1" x14ac:dyDescent="0.15">
      <c r="AA145" s="117"/>
      <c r="AB145" s="117"/>
      <c r="AC145" s="117"/>
      <c r="AD145" s="117"/>
    </row>
    <row r="146" spans="27:30" s="34" customFormat="1" ht="18" customHeight="1" x14ac:dyDescent="0.15">
      <c r="AA146" s="117"/>
      <c r="AB146" s="117"/>
      <c r="AC146" s="117"/>
      <c r="AD146" s="117"/>
    </row>
    <row r="147" spans="27:30" s="34" customFormat="1" ht="18" customHeight="1" x14ac:dyDescent="0.15">
      <c r="AA147" s="117"/>
      <c r="AB147" s="117"/>
      <c r="AC147" s="117"/>
      <c r="AD147" s="117"/>
    </row>
    <row r="148" spans="27:30" s="34" customFormat="1" ht="18" customHeight="1" x14ac:dyDescent="0.15">
      <c r="AA148" s="117"/>
      <c r="AB148" s="117"/>
      <c r="AC148" s="117"/>
      <c r="AD148" s="117"/>
    </row>
    <row r="149" spans="27:30" s="34" customFormat="1" ht="18" customHeight="1" x14ac:dyDescent="0.15">
      <c r="AA149" s="117"/>
      <c r="AB149" s="117"/>
      <c r="AC149" s="117"/>
      <c r="AD149" s="117"/>
    </row>
    <row r="150" spans="27:30" s="34" customFormat="1" ht="18" customHeight="1" x14ac:dyDescent="0.15">
      <c r="AA150" s="117"/>
      <c r="AB150" s="117"/>
      <c r="AC150" s="117"/>
      <c r="AD150" s="117"/>
    </row>
    <row r="151" spans="27:30" s="34" customFormat="1" ht="18" customHeight="1" x14ac:dyDescent="0.15">
      <c r="AA151" s="117"/>
      <c r="AB151" s="117"/>
      <c r="AC151" s="117"/>
      <c r="AD151" s="117"/>
    </row>
    <row r="152" spans="27:30" s="34" customFormat="1" ht="18" customHeight="1" x14ac:dyDescent="0.15">
      <c r="AA152" s="117"/>
      <c r="AB152" s="117"/>
      <c r="AC152" s="117"/>
      <c r="AD152" s="117"/>
    </row>
    <row r="153" spans="27:30" s="34" customFormat="1" ht="18" customHeight="1" x14ac:dyDescent="0.15">
      <c r="AA153" s="117"/>
      <c r="AB153" s="117"/>
      <c r="AC153" s="117"/>
      <c r="AD153" s="117"/>
    </row>
    <row r="154" spans="27:30" s="34" customFormat="1" ht="18" customHeight="1" x14ac:dyDescent="0.15">
      <c r="AA154" s="117"/>
      <c r="AB154" s="117"/>
      <c r="AC154" s="117"/>
      <c r="AD154" s="117"/>
    </row>
    <row r="155" spans="27:30" s="34" customFormat="1" ht="18" customHeight="1" x14ac:dyDescent="0.15">
      <c r="AA155" s="117"/>
      <c r="AB155" s="117"/>
      <c r="AC155" s="117"/>
      <c r="AD155" s="117"/>
    </row>
    <row r="156" spans="27:30" s="34" customFormat="1" ht="18" customHeight="1" x14ac:dyDescent="0.15">
      <c r="AA156" s="117"/>
      <c r="AB156" s="117"/>
      <c r="AC156" s="117"/>
      <c r="AD156" s="117"/>
    </row>
    <row r="157" spans="27:30" s="34" customFormat="1" ht="18" customHeight="1" x14ac:dyDescent="0.15">
      <c r="AA157" s="117"/>
      <c r="AB157" s="117"/>
      <c r="AC157" s="117"/>
      <c r="AD157" s="117"/>
    </row>
    <row r="158" spans="27:30" s="34" customFormat="1" ht="18" customHeight="1" x14ac:dyDescent="0.15">
      <c r="AA158" s="117"/>
      <c r="AB158" s="117"/>
      <c r="AC158" s="117"/>
      <c r="AD158" s="117"/>
    </row>
    <row r="159" spans="27:30" s="34" customFormat="1" ht="18" customHeight="1" x14ac:dyDescent="0.15">
      <c r="AA159" s="117"/>
      <c r="AB159" s="117"/>
      <c r="AC159" s="117"/>
      <c r="AD159" s="117"/>
    </row>
    <row r="160" spans="27:30" s="34" customFormat="1" ht="18" customHeight="1" x14ac:dyDescent="0.15">
      <c r="AA160" s="117"/>
      <c r="AB160" s="117"/>
      <c r="AC160" s="117"/>
      <c r="AD160" s="117"/>
    </row>
    <row r="161" spans="27:30" s="34" customFormat="1" ht="18" customHeight="1" x14ac:dyDescent="0.15">
      <c r="AA161" s="117"/>
      <c r="AB161" s="117"/>
      <c r="AC161" s="117"/>
      <c r="AD161" s="117"/>
    </row>
    <row r="162" spans="27:30" s="34" customFormat="1" ht="18" customHeight="1" x14ac:dyDescent="0.15">
      <c r="AA162" s="117"/>
      <c r="AB162" s="117"/>
      <c r="AC162" s="117"/>
      <c r="AD162" s="117"/>
    </row>
    <row r="163" spans="27:30" s="34" customFormat="1" ht="18" customHeight="1" x14ac:dyDescent="0.15">
      <c r="AA163" s="117"/>
      <c r="AB163" s="117"/>
      <c r="AC163" s="117"/>
      <c r="AD163" s="117"/>
    </row>
    <row r="164" spans="27:30" s="34" customFormat="1" ht="18" customHeight="1" x14ac:dyDescent="0.15">
      <c r="AA164" s="117"/>
      <c r="AB164" s="117"/>
      <c r="AC164" s="117"/>
      <c r="AD164" s="117"/>
    </row>
    <row r="165" spans="27:30" s="34" customFormat="1" ht="18" customHeight="1" x14ac:dyDescent="0.15">
      <c r="AA165" s="117"/>
      <c r="AB165" s="117"/>
      <c r="AC165" s="117"/>
      <c r="AD165" s="117"/>
    </row>
    <row r="166" spans="27:30" s="34" customFormat="1" ht="18" customHeight="1" x14ac:dyDescent="0.15">
      <c r="AA166" s="117"/>
      <c r="AB166" s="117"/>
      <c r="AC166" s="117"/>
      <c r="AD166" s="117"/>
    </row>
    <row r="167" spans="27:30" s="34" customFormat="1" ht="18" customHeight="1" x14ac:dyDescent="0.15">
      <c r="AA167" s="117"/>
      <c r="AB167" s="117"/>
      <c r="AC167" s="117"/>
      <c r="AD167" s="117"/>
    </row>
    <row r="168" spans="27:30" s="34" customFormat="1" ht="18" customHeight="1" x14ac:dyDescent="0.15">
      <c r="AA168" s="117"/>
      <c r="AB168" s="117"/>
      <c r="AC168" s="117"/>
      <c r="AD168" s="117"/>
    </row>
    <row r="169" spans="27:30" s="34" customFormat="1" ht="18" customHeight="1" x14ac:dyDescent="0.15">
      <c r="AA169" s="117"/>
      <c r="AB169" s="117"/>
      <c r="AC169" s="117"/>
      <c r="AD169" s="117"/>
    </row>
    <row r="170" spans="27:30" s="34" customFormat="1" ht="18" customHeight="1" x14ac:dyDescent="0.15">
      <c r="AA170" s="117"/>
      <c r="AB170" s="117"/>
      <c r="AC170" s="117"/>
      <c r="AD170" s="117"/>
    </row>
    <row r="171" spans="27:30" s="34" customFormat="1" ht="18" customHeight="1" x14ac:dyDescent="0.15">
      <c r="AA171" s="117"/>
      <c r="AB171" s="117"/>
      <c r="AC171" s="117"/>
      <c r="AD171" s="117"/>
    </row>
    <row r="172" spans="27:30" s="34" customFormat="1" ht="18" customHeight="1" x14ac:dyDescent="0.15">
      <c r="AA172" s="117"/>
      <c r="AB172" s="117"/>
      <c r="AC172" s="117"/>
      <c r="AD172" s="117"/>
    </row>
    <row r="173" spans="27:30" s="34" customFormat="1" ht="18" customHeight="1" x14ac:dyDescent="0.15">
      <c r="AA173" s="117"/>
      <c r="AB173" s="117"/>
      <c r="AC173" s="117"/>
      <c r="AD173" s="117"/>
    </row>
    <row r="174" spans="27:30" s="34" customFormat="1" ht="18" customHeight="1" x14ac:dyDescent="0.15">
      <c r="AA174" s="117"/>
      <c r="AB174" s="117"/>
      <c r="AC174" s="117"/>
      <c r="AD174" s="117"/>
    </row>
    <row r="175" spans="27:30" s="34" customFormat="1" ht="18" customHeight="1" x14ac:dyDescent="0.15">
      <c r="AA175" s="117"/>
      <c r="AB175" s="117"/>
      <c r="AC175" s="117"/>
      <c r="AD175" s="117"/>
    </row>
    <row r="176" spans="27:30" s="34" customFormat="1" ht="18" customHeight="1" x14ac:dyDescent="0.15">
      <c r="AA176" s="117"/>
      <c r="AB176" s="117"/>
      <c r="AC176" s="117"/>
      <c r="AD176" s="117"/>
    </row>
    <row r="177" spans="27:30" s="34" customFormat="1" ht="18" customHeight="1" x14ac:dyDescent="0.15">
      <c r="AA177" s="117"/>
      <c r="AB177" s="117"/>
      <c r="AC177" s="117"/>
      <c r="AD177" s="117"/>
    </row>
    <row r="178" spans="27:30" s="34" customFormat="1" ht="18" customHeight="1" x14ac:dyDescent="0.15">
      <c r="AA178" s="117"/>
      <c r="AB178" s="117"/>
      <c r="AC178" s="117"/>
      <c r="AD178" s="117"/>
    </row>
    <row r="179" spans="27:30" s="34" customFormat="1" ht="18" customHeight="1" x14ac:dyDescent="0.15">
      <c r="AA179" s="117"/>
      <c r="AB179" s="117"/>
      <c r="AC179" s="117"/>
      <c r="AD179" s="117"/>
    </row>
    <row r="180" spans="27:30" s="34" customFormat="1" ht="18" customHeight="1" x14ac:dyDescent="0.15">
      <c r="AA180" s="117"/>
      <c r="AB180" s="117"/>
      <c r="AC180" s="117"/>
      <c r="AD180" s="117"/>
    </row>
    <row r="181" spans="27:30" s="34" customFormat="1" ht="18" customHeight="1" x14ac:dyDescent="0.15">
      <c r="AA181" s="117"/>
      <c r="AB181" s="117"/>
      <c r="AC181" s="117"/>
      <c r="AD181" s="117"/>
    </row>
    <row r="182" spans="27:30" s="34" customFormat="1" ht="18" customHeight="1" x14ac:dyDescent="0.15">
      <c r="AA182" s="117"/>
      <c r="AB182" s="117"/>
      <c r="AC182" s="117"/>
      <c r="AD182" s="117"/>
    </row>
    <row r="183" spans="27:30" s="34" customFormat="1" ht="18" customHeight="1" x14ac:dyDescent="0.15">
      <c r="AA183" s="117"/>
      <c r="AB183" s="117"/>
      <c r="AC183" s="117"/>
      <c r="AD183" s="117"/>
    </row>
    <row r="184" spans="27:30" s="34" customFormat="1" ht="18" customHeight="1" x14ac:dyDescent="0.15">
      <c r="AA184" s="117"/>
      <c r="AB184" s="117"/>
      <c r="AC184" s="117"/>
      <c r="AD184" s="117"/>
    </row>
    <row r="185" spans="27:30" s="34" customFormat="1" ht="18" customHeight="1" x14ac:dyDescent="0.15">
      <c r="AA185" s="117"/>
      <c r="AB185" s="117"/>
      <c r="AC185" s="117"/>
      <c r="AD185" s="117"/>
    </row>
    <row r="186" spans="27:30" s="34" customFormat="1" ht="18" customHeight="1" x14ac:dyDescent="0.15">
      <c r="AA186" s="117"/>
      <c r="AB186" s="117"/>
      <c r="AC186" s="117"/>
      <c r="AD186" s="117"/>
    </row>
    <row r="187" spans="27:30" s="34" customFormat="1" ht="18" customHeight="1" x14ac:dyDescent="0.15">
      <c r="AA187" s="117"/>
      <c r="AB187" s="117"/>
      <c r="AC187" s="117"/>
      <c r="AD187" s="117"/>
    </row>
    <row r="188" spans="27:30" s="34" customFormat="1" ht="18" customHeight="1" x14ac:dyDescent="0.15">
      <c r="AA188" s="117"/>
      <c r="AB188" s="117"/>
      <c r="AC188" s="117"/>
      <c r="AD188" s="117"/>
    </row>
    <row r="189" spans="27:30" s="34" customFormat="1" ht="18" customHeight="1" x14ac:dyDescent="0.15">
      <c r="AA189" s="117"/>
      <c r="AB189" s="117"/>
      <c r="AC189" s="117"/>
      <c r="AD189" s="117"/>
    </row>
    <row r="190" spans="27:30" s="34" customFormat="1" ht="18" customHeight="1" x14ac:dyDescent="0.15">
      <c r="AA190" s="117"/>
      <c r="AB190" s="117"/>
      <c r="AC190" s="117"/>
      <c r="AD190" s="117"/>
    </row>
    <row r="191" spans="27:30" s="34" customFormat="1" ht="18" customHeight="1" x14ac:dyDescent="0.15">
      <c r="AA191" s="117"/>
      <c r="AB191" s="117"/>
      <c r="AC191" s="117"/>
      <c r="AD191" s="117"/>
    </row>
    <row r="192" spans="27:30" s="34" customFormat="1" ht="18" customHeight="1" x14ac:dyDescent="0.15">
      <c r="AA192" s="117"/>
      <c r="AB192" s="117"/>
      <c r="AC192" s="117"/>
      <c r="AD192" s="117"/>
    </row>
    <row r="193" spans="27:30" s="34" customFormat="1" ht="18" customHeight="1" x14ac:dyDescent="0.15">
      <c r="AA193" s="117"/>
      <c r="AB193" s="117"/>
      <c r="AC193" s="117"/>
      <c r="AD193" s="117"/>
    </row>
    <row r="194" spans="27:30" s="34" customFormat="1" ht="18" customHeight="1" x14ac:dyDescent="0.15">
      <c r="AA194" s="117"/>
      <c r="AB194" s="117"/>
      <c r="AC194" s="117"/>
      <c r="AD194" s="117"/>
    </row>
    <row r="195" spans="27:30" s="34" customFormat="1" ht="18" customHeight="1" x14ac:dyDescent="0.15">
      <c r="AA195" s="117"/>
      <c r="AB195" s="117"/>
      <c r="AC195" s="117"/>
      <c r="AD195" s="117"/>
    </row>
    <row r="196" spans="27:30" s="34" customFormat="1" ht="18" customHeight="1" x14ac:dyDescent="0.15">
      <c r="AA196" s="117"/>
      <c r="AB196" s="117"/>
      <c r="AC196" s="117"/>
      <c r="AD196" s="117"/>
    </row>
    <row r="197" spans="27:30" s="34" customFormat="1" ht="18" customHeight="1" x14ac:dyDescent="0.15">
      <c r="AA197" s="117"/>
      <c r="AB197" s="117"/>
      <c r="AC197" s="117"/>
      <c r="AD197" s="117"/>
    </row>
    <row r="198" spans="27:30" s="34" customFormat="1" ht="18" customHeight="1" x14ac:dyDescent="0.15">
      <c r="AA198" s="117"/>
      <c r="AB198" s="117"/>
      <c r="AC198" s="117"/>
      <c r="AD198" s="117"/>
    </row>
    <row r="199" spans="27:30" s="34" customFormat="1" ht="18" customHeight="1" x14ac:dyDescent="0.15">
      <c r="AA199" s="117"/>
      <c r="AB199" s="117"/>
      <c r="AC199" s="117"/>
      <c r="AD199" s="117"/>
    </row>
    <row r="200" spans="27:30" s="34" customFormat="1" ht="18" customHeight="1" x14ac:dyDescent="0.15">
      <c r="AA200" s="117"/>
      <c r="AB200" s="117"/>
      <c r="AC200" s="117"/>
      <c r="AD200" s="117"/>
    </row>
    <row r="201" spans="27:30" s="34" customFormat="1" ht="18" customHeight="1" x14ac:dyDescent="0.15">
      <c r="AA201" s="117"/>
      <c r="AB201" s="117"/>
      <c r="AC201" s="117"/>
      <c r="AD201" s="117"/>
    </row>
    <row r="202" spans="27:30" s="34" customFormat="1" ht="18" customHeight="1" x14ac:dyDescent="0.15">
      <c r="AA202" s="117"/>
      <c r="AB202" s="117"/>
      <c r="AC202" s="117"/>
      <c r="AD202" s="117"/>
    </row>
    <row r="203" spans="27:30" s="34" customFormat="1" ht="18" customHeight="1" x14ac:dyDescent="0.15">
      <c r="AA203" s="117"/>
      <c r="AB203" s="117"/>
      <c r="AC203" s="117"/>
      <c r="AD203" s="117"/>
    </row>
    <row r="204" spans="27:30" s="34" customFormat="1" ht="18" customHeight="1" x14ac:dyDescent="0.15">
      <c r="AA204" s="117"/>
      <c r="AB204" s="117"/>
      <c r="AC204" s="117"/>
      <c r="AD204" s="117"/>
    </row>
    <row r="205" spans="27:30" s="34" customFormat="1" ht="18" customHeight="1" x14ac:dyDescent="0.15">
      <c r="AA205" s="117"/>
      <c r="AB205" s="117"/>
      <c r="AC205" s="117"/>
      <c r="AD205" s="117"/>
    </row>
    <row r="206" spans="27:30" s="34" customFormat="1" ht="18" customHeight="1" x14ac:dyDescent="0.15">
      <c r="AA206" s="117"/>
      <c r="AB206" s="117"/>
      <c r="AC206" s="117"/>
      <c r="AD206" s="117"/>
    </row>
    <row r="207" spans="27:30" s="34" customFormat="1" ht="18" customHeight="1" x14ac:dyDescent="0.15">
      <c r="AA207" s="117"/>
      <c r="AB207" s="117"/>
      <c r="AC207" s="117"/>
      <c r="AD207" s="117"/>
    </row>
    <row r="208" spans="27:30" s="34" customFormat="1" ht="18" customHeight="1" x14ac:dyDescent="0.15">
      <c r="AA208" s="117"/>
      <c r="AB208" s="117"/>
      <c r="AC208" s="117"/>
      <c r="AD208" s="117"/>
    </row>
    <row r="209" spans="27:30" s="34" customFormat="1" ht="18" customHeight="1" x14ac:dyDescent="0.15">
      <c r="AA209" s="117"/>
      <c r="AB209" s="117"/>
      <c r="AC209" s="117"/>
      <c r="AD209" s="117"/>
    </row>
    <row r="210" spans="27:30" s="34" customFormat="1" ht="18" customHeight="1" x14ac:dyDescent="0.15">
      <c r="AA210" s="117"/>
      <c r="AB210" s="117"/>
      <c r="AC210" s="117"/>
      <c r="AD210" s="117"/>
    </row>
    <row r="211" spans="27:30" s="34" customFormat="1" ht="18" customHeight="1" x14ac:dyDescent="0.15">
      <c r="AA211" s="117"/>
      <c r="AB211" s="117"/>
      <c r="AC211" s="117"/>
      <c r="AD211" s="117"/>
    </row>
    <row r="212" spans="27:30" s="34" customFormat="1" ht="18" customHeight="1" x14ac:dyDescent="0.15">
      <c r="AA212" s="117"/>
      <c r="AB212" s="117"/>
      <c r="AC212" s="117"/>
      <c r="AD212" s="117"/>
    </row>
    <row r="213" spans="27:30" s="34" customFormat="1" ht="18" customHeight="1" x14ac:dyDescent="0.15">
      <c r="AA213" s="117"/>
      <c r="AB213" s="117"/>
      <c r="AC213" s="117"/>
      <c r="AD213" s="117"/>
    </row>
    <row r="214" spans="27:30" s="34" customFormat="1" ht="18" customHeight="1" x14ac:dyDescent="0.15">
      <c r="AA214" s="117"/>
      <c r="AB214" s="117"/>
      <c r="AC214" s="117"/>
      <c r="AD214" s="117"/>
    </row>
    <row r="215" spans="27:30" s="34" customFormat="1" ht="18" customHeight="1" x14ac:dyDescent="0.15">
      <c r="AA215" s="117"/>
      <c r="AB215" s="117"/>
      <c r="AC215" s="117"/>
      <c r="AD215" s="117"/>
    </row>
    <row r="216" spans="27:30" s="34" customFormat="1" ht="18" customHeight="1" x14ac:dyDescent="0.15">
      <c r="AA216" s="117"/>
      <c r="AB216" s="117"/>
      <c r="AC216" s="117"/>
      <c r="AD216" s="117"/>
    </row>
    <row r="217" spans="27:30" s="34" customFormat="1" ht="18" customHeight="1" x14ac:dyDescent="0.15">
      <c r="AA217" s="117"/>
      <c r="AB217" s="117"/>
      <c r="AC217" s="117"/>
      <c r="AD217" s="117"/>
    </row>
    <row r="218" spans="27:30" s="34" customFormat="1" ht="18" customHeight="1" x14ac:dyDescent="0.15">
      <c r="AA218" s="117"/>
      <c r="AB218" s="117"/>
      <c r="AC218" s="117"/>
      <c r="AD218" s="117"/>
    </row>
    <row r="219" spans="27:30" s="34" customFormat="1" ht="18" customHeight="1" x14ac:dyDescent="0.15">
      <c r="AA219" s="117"/>
      <c r="AB219" s="117"/>
      <c r="AC219" s="117"/>
      <c r="AD219" s="117"/>
    </row>
    <row r="220" spans="27:30" s="34" customFormat="1" ht="18" customHeight="1" x14ac:dyDescent="0.15">
      <c r="AA220" s="117"/>
      <c r="AB220" s="117"/>
      <c r="AC220" s="117"/>
      <c r="AD220" s="117"/>
    </row>
    <row r="221" spans="27:30" s="34" customFormat="1" ht="18" customHeight="1" x14ac:dyDescent="0.15">
      <c r="AA221" s="117"/>
      <c r="AB221" s="117"/>
      <c r="AC221" s="117"/>
      <c r="AD221" s="117"/>
    </row>
    <row r="222" spans="27:30" s="34" customFormat="1" ht="18" customHeight="1" x14ac:dyDescent="0.15">
      <c r="AA222" s="117"/>
      <c r="AB222" s="117"/>
      <c r="AC222" s="117"/>
      <c r="AD222" s="117"/>
    </row>
    <row r="223" spans="27:30" s="34" customFormat="1" ht="18" customHeight="1" x14ac:dyDescent="0.15">
      <c r="AA223" s="117"/>
      <c r="AB223" s="117"/>
      <c r="AC223" s="117"/>
      <c r="AD223" s="117"/>
    </row>
    <row r="224" spans="27:30" s="34" customFormat="1" ht="18" customHeight="1" x14ac:dyDescent="0.15">
      <c r="AA224" s="117"/>
      <c r="AB224" s="117"/>
      <c r="AC224" s="117"/>
      <c r="AD224" s="117"/>
    </row>
    <row r="225" spans="27:30" s="34" customFormat="1" ht="18" customHeight="1" x14ac:dyDescent="0.15">
      <c r="AA225" s="117"/>
      <c r="AB225" s="117"/>
      <c r="AC225" s="117"/>
      <c r="AD225" s="117"/>
    </row>
    <row r="226" spans="27:30" s="34" customFormat="1" ht="18" customHeight="1" x14ac:dyDescent="0.15">
      <c r="AA226" s="117"/>
      <c r="AB226" s="117"/>
      <c r="AC226" s="117"/>
      <c r="AD226" s="117"/>
    </row>
    <row r="227" spans="27:30" s="34" customFormat="1" ht="18" customHeight="1" x14ac:dyDescent="0.15">
      <c r="AA227" s="117"/>
      <c r="AB227" s="117"/>
      <c r="AC227" s="117"/>
      <c r="AD227" s="117"/>
    </row>
    <row r="228" spans="27:30" s="34" customFormat="1" ht="18" customHeight="1" x14ac:dyDescent="0.15">
      <c r="AA228" s="117"/>
      <c r="AB228" s="117"/>
      <c r="AC228" s="117"/>
      <c r="AD228" s="117"/>
    </row>
    <row r="229" spans="27:30" s="34" customFormat="1" ht="18" customHeight="1" x14ac:dyDescent="0.15">
      <c r="AA229" s="117"/>
      <c r="AB229" s="117"/>
      <c r="AC229" s="117"/>
      <c r="AD229" s="117"/>
    </row>
    <row r="230" spans="27:30" s="34" customFormat="1" x14ac:dyDescent="0.15">
      <c r="AA230" s="117"/>
      <c r="AB230" s="117"/>
      <c r="AC230" s="117"/>
      <c r="AD230" s="117"/>
    </row>
    <row r="231" spans="27:30" s="34" customFormat="1" x14ac:dyDescent="0.15">
      <c r="AA231" s="117"/>
      <c r="AB231" s="117"/>
      <c r="AC231" s="117"/>
      <c r="AD231" s="117"/>
    </row>
    <row r="232" spans="27:30" s="34" customFormat="1" x14ac:dyDescent="0.15">
      <c r="AA232" s="117"/>
      <c r="AB232" s="117"/>
      <c r="AC232" s="117"/>
      <c r="AD232" s="117"/>
    </row>
    <row r="233" spans="27:30" s="34" customFormat="1" x14ac:dyDescent="0.15">
      <c r="AA233" s="117"/>
      <c r="AB233" s="117"/>
      <c r="AC233" s="117"/>
      <c r="AD233" s="117"/>
    </row>
    <row r="234" spans="27:30" s="34" customFormat="1" x14ac:dyDescent="0.15">
      <c r="AA234" s="117"/>
      <c r="AB234" s="117"/>
      <c r="AC234" s="117"/>
      <c r="AD234" s="117"/>
    </row>
    <row r="235" spans="27:30" s="34" customFormat="1" x14ac:dyDescent="0.15">
      <c r="AA235" s="117"/>
      <c r="AB235" s="117"/>
      <c r="AC235" s="117"/>
      <c r="AD235" s="117"/>
    </row>
    <row r="236" spans="27:30" s="34" customFormat="1" x14ac:dyDescent="0.15">
      <c r="AA236" s="117"/>
      <c r="AB236" s="117"/>
      <c r="AC236" s="117"/>
      <c r="AD236" s="117"/>
    </row>
    <row r="237" spans="27:30" s="34" customFormat="1" x14ac:dyDescent="0.15">
      <c r="AA237" s="117"/>
      <c r="AB237" s="117"/>
      <c r="AC237" s="117"/>
      <c r="AD237" s="117"/>
    </row>
    <row r="238" spans="27:30" s="34" customFormat="1" x14ac:dyDescent="0.15">
      <c r="AA238" s="117"/>
      <c r="AB238" s="117"/>
      <c r="AC238" s="117"/>
      <c r="AD238" s="117"/>
    </row>
    <row r="239" spans="27:30" s="34" customFormat="1" x14ac:dyDescent="0.15">
      <c r="AA239" s="117"/>
      <c r="AB239" s="117"/>
      <c r="AC239" s="117"/>
      <c r="AD239" s="117"/>
    </row>
    <row r="240" spans="27:30" s="34" customFormat="1" x14ac:dyDescent="0.15">
      <c r="AA240" s="117"/>
      <c r="AB240" s="117"/>
      <c r="AC240" s="117"/>
      <c r="AD240" s="117"/>
    </row>
    <row r="241" spans="27:30" s="34" customFormat="1" x14ac:dyDescent="0.15">
      <c r="AA241" s="117"/>
      <c r="AB241" s="117"/>
      <c r="AC241" s="117"/>
      <c r="AD241" s="117"/>
    </row>
    <row r="242" spans="27:30" s="34" customFormat="1" x14ac:dyDescent="0.15">
      <c r="AA242" s="117"/>
      <c r="AB242" s="117"/>
      <c r="AC242" s="117"/>
      <c r="AD242" s="117"/>
    </row>
    <row r="243" spans="27:30" s="34" customFormat="1" x14ac:dyDescent="0.15">
      <c r="AA243" s="117"/>
      <c r="AB243" s="117"/>
      <c r="AC243" s="117"/>
      <c r="AD243" s="117"/>
    </row>
    <row r="244" spans="27:30" s="34" customFormat="1" x14ac:dyDescent="0.15">
      <c r="AA244" s="117"/>
      <c r="AB244" s="117"/>
      <c r="AC244" s="117"/>
      <c r="AD244" s="117"/>
    </row>
    <row r="245" spans="27:30" s="34" customFormat="1" x14ac:dyDescent="0.15">
      <c r="AA245" s="117"/>
      <c r="AB245" s="117"/>
      <c r="AC245" s="117"/>
      <c r="AD245" s="117"/>
    </row>
    <row r="246" spans="27:30" s="34" customFormat="1" x14ac:dyDescent="0.15">
      <c r="AA246" s="117"/>
      <c r="AB246" s="117"/>
      <c r="AC246" s="117"/>
      <c r="AD246" s="117"/>
    </row>
    <row r="247" spans="27:30" s="34" customFormat="1" x14ac:dyDescent="0.15">
      <c r="AA247" s="117"/>
      <c r="AB247" s="117"/>
      <c r="AC247" s="117"/>
      <c r="AD247" s="117"/>
    </row>
    <row r="248" spans="27:30" s="34" customFormat="1" x14ac:dyDescent="0.15">
      <c r="AA248" s="117"/>
      <c r="AB248" s="117"/>
      <c r="AC248" s="117"/>
      <c r="AD248" s="117"/>
    </row>
    <row r="249" spans="27:30" s="34" customFormat="1" x14ac:dyDescent="0.15">
      <c r="AA249" s="117"/>
      <c r="AB249" s="117"/>
      <c r="AC249" s="117"/>
      <c r="AD249" s="117"/>
    </row>
    <row r="250" spans="27:30" s="34" customFormat="1" x14ac:dyDescent="0.15">
      <c r="AA250" s="117"/>
      <c r="AB250" s="117"/>
      <c r="AC250" s="117"/>
      <c r="AD250" s="117"/>
    </row>
    <row r="251" spans="27:30" s="34" customFormat="1" x14ac:dyDescent="0.15">
      <c r="AA251" s="117"/>
      <c r="AB251" s="117"/>
      <c r="AC251" s="117"/>
      <c r="AD251" s="117"/>
    </row>
    <row r="252" spans="27:30" s="34" customFormat="1" x14ac:dyDescent="0.15">
      <c r="AA252" s="117"/>
      <c r="AB252" s="117"/>
      <c r="AC252" s="117"/>
      <c r="AD252" s="117"/>
    </row>
    <row r="253" spans="27:30" s="34" customFormat="1" x14ac:dyDescent="0.15">
      <c r="AA253" s="117"/>
      <c r="AB253" s="117"/>
      <c r="AC253" s="117"/>
      <c r="AD253" s="117"/>
    </row>
    <row r="254" spans="27:30" s="34" customFormat="1" x14ac:dyDescent="0.15">
      <c r="AA254" s="117"/>
      <c r="AB254" s="117"/>
      <c r="AC254" s="117"/>
      <c r="AD254" s="117"/>
    </row>
    <row r="255" spans="27:30" s="34" customFormat="1" x14ac:dyDescent="0.15">
      <c r="AA255" s="117"/>
      <c r="AB255" s="117"/>
      <c r="AC255" s="117"/>
      <c r="AD255" s="117"/>
    </row>
    <row r="256" spans="27:30" s="34" customFormat="1" x14ac:dyDescent="0.15">
      <c r="AA256" s="117"/>
      <c r="AB256" s="117"/>
      <c r="AC256" s="117"/>
      <c r="AD256" s="117"/>
    </row>
    <row r="257" spans="27:30" s="34" customFormat="1" x14ac:dyDescent="0.15">
      <c r="AA257" s="117"/>
      <c r="AB257" s="117"/>
      <c r="AC257" s="117"/>
      <c r="AD257" s="117"/>
    </row>
    <row r="258" spans="27:30" s="34" customFormat="1" x14ac:dyDescent="0.15">
      <c r="AA258" s="117"/>
      <c r="AB258" s="117"/>
      <c r="AC258" s="117"/>
      <c r="AD258" s="117"/>
    </row>
    <row r="259" spans="27:30" s="34" customFormat="1" x14ac:dyDescent="0.15">
      <c r="AA259" s="117"/>
      <c r="AB259" s="117"/>
      <c r="AC259" s="117"/>
      <c r="AD259" s="117"/>
    </row>
    <row r="260" spans="27:30" s="34" customFormat="1" x14ac:dyDescent="0.15">
      <c r="AA260" s="117"/>
      <c r="AB260" s="117"/>
      <c r="AC260" s="117"/>
      <c r="AD260" s="117"/>
    </row>
    <row r="261" spans="27:30" s="34" customFormat="1" x14ac:dyDescent="0.15">
      <c r="AA261" s="117"/>
      <c r="AB261" s="117"/>
      <c r="AC261" s="117"/>
      <c r="AD261" s="117"/>
    </row>
    <row r="262" spans="27:30" s="34" customFormat="1" x14ac:dyDescent="0.15">
      <c r="AA262" s="117"/>
      <c r="AB262" s="117"/>
      <c r="AC262" s="117"/>
      <c r="AD262" s="117"/>
    </row>
    <row r="263" spans="27:30" s="34" customFormat="1" x14ac:dyDescent="0.15">
      <c r="AA263" s="117"/>
      <c r="AB263" s="117"/>
      <c r="AC263" s="117"/>
      <c r="AD263" s="117"/>
    </row>
    <row r="264" spans="27:30" s="34" customFormat="1" x14ac:dyDescent="0.15">
      <c r="AA264" s="117"/>
      <c r="AB264" s="117"/>
      <c r="AC264" s="117"/>
      <c r="AD264" s="117"/>
    </row>
    <row r="265" spans="27:30" s="34" customFormat="1" x14ac:dyDescent="0.15">
      <c r="AA265" s="117"/>
      <c r="AB265" s="117"/>
      <c r="AC265" s="117"/>
      <c r="AD265" s="117"/>
    </row>
    <row r="266" spans="27:30" s="34" customFormat="1" x14ac:dyDescent="0.15">
      <c r="AA266" s="117"/>
      <c r="AB266" s="117"/>
      <c r="AC266" s="117"/>
      <c r="AD266" s="117"/>
    </row>
    <row r="267" spans="27:30" s="34" customFormat="1" x14ac:dyDescent="0.15">
      <c r="AA267" s="117"/>
      <c r="AB267" s="117"/>
      <c r="AC267" s="117"/>
      <c r="AD267" s="117"/>
    </row>
    <row r="268" spans="27:30" s="34" customFormat="1" x14ac:dyDescent="0.15">
      <c r="AA268" s="117"/>
      <c r="AB268" s="117"/>
      <c r="AC268" s="117"/>
      <c r="AD268" s="117"/>
    </row>
    <row r="269" spans="27:30" s="34" customFormat="1" x14ac:dyDescent="0.15">
      <c r="AA269" s="117"/>
      <c r="AB269" s="117"/>
      <c r="AC269" s="117"/>
      <c r="AD269" s="117"/>
    </row>
    <row r="270" spans="27:30" s="34" customFormat="1" x14ac:dyDescent="0.15">
      <c r="AA270" s="117"/>
      <c r="AB270" s="117"/>
      <c r="AC270" s="117"/>
      <c r="AD270" s="117"/>
    </row>
    <row r="271" spans="27:30" s="34" customFormat="1" x14ac:dyDescent="0.15">
      <c r="AA271" s="117"/>
      <c r="AB271" s="117"/>
      <c r="AC271" s="117"/>
      <c r="AD271" s="117"/>
    </row>
    <row r="272" spans="27:30" s="34" customFormat="1" x14ac:dyDescent="0.15">
      <c r="AA272" s="117"/>
      <c r="AB272" s="117"/>
      <c r="AC272" s="117"/>
      <c r="AD272" s="117"/>
    </row>
    <row r="273" spans="27:30" s="34" customFormat="1" x14ac:dyDescent="0.15">
      <c r="AA273" s="117"/>
      <c r="AB273" s="117"/>
      <c r="AC273" s="117"/>
      <c r="AD273" s="117"/>
    </row>
    <row r="274" spans="27:30" s="34" customFormat="1" x14ac:dyDescent="0.15">
      <c r="AA274" s="117"/>
      <c r="AB274" s="117"/>
      <c r="AC274" s="117"/>
      <c r="AD274" s="117"/>
    </row>
    <row r="275" spans="27:30" s="34" customFormat="1" x14ac:dyDescent="0.15">
      <c r="AA275" s="117"/>
      <c r="AB275" s="117"/>
      <c r="AC275" s="117"/>
      <c r="AD275" s="117"/>
    </row>
    <row r="276" spans="27:30" s="34" customFormat="1" x14ac:dyDescent="0.15">
      <c r="AA276" s="117"/>
      <c r="AB276" s="117"/>
      <c r="AC276" s="117"/>
      <c r="AD276" s="117"/>
    </row>
    <row r="277" spans="27:30" s="34" customFormat="1" x14ac:dyDescent="0.15">
      <c r="AA277" s="117"/>
      <c r="AB277" s="117"/>
      <c r="AC277" s="117"/>
      <c r="AD277" s="117"/>
    </row>
    <row r="278" spans="27:30" s="34" customFormat="1" x14ac:dyDescent="0.15">
      <c r="AA278" s="117"/>
      <c r="AB278" s="117"/>
      <c r="AC278" s="117"/>
      <c r="AD278" s="117"/>
    </row>
    <row r="279" spans="27:30" s="34" customFormat="1" x14ac:dyDescent="0.15">
      <c r="AA279" s="117"/>
      <c r="AB279" s="117"/>
      <c r="AC279" s="117"/>
      <c r="AD279" s="117"/>
    </row>
    <row r="280" spans="27:30" s="34" customFormat="1" x14ac:dyDescent="0.15">
      <c r="AA280" s="117"/>
      <c r="AB280" s="117"/>
      <c r="AC280" s="117"/>
      <c r="AD280" s="117"/>
    </row>
    <row r="281" spans="27:30" s="34" customFormat="1" x14ac:dyDescent="0.15">
      <c r="AA281" s="117"/>
      <c r="AB281" s="117"/>
      <c r="AC281" s="117"/>
      <c r="AD281" s="117"/>
    </row>
    <row r="282" spans="27:30" s="34" customFormat="1" x14ac:dyDescent="0.15">
      <c r="AA282" s="117"/>
      <c r="AB282" s="117"/>
      <c r="AC282" s="117"/>
      <c r="AD282" s="117"/>
    </row>
    <row r="283" spans="27:30" s="34" customFormat="1" x14ac:dyDescent="0.15">
      <c r="AA283" s="117"/>
      <c r="AB283" s="117"/>
      <c r="AC283" s="117"/>
      <c r="AD283" s="117"/>
    </row>
    <row r="284" spans="27:30" s="34" customFormat="1" x14ac:dyDescent="0.15">
      <c r="AA284" s="117"/>
      <c r="AB284" s="117"/>
      <c r="AC284" s="117"/>
      <c r="AD284" s="117"/>
    </row>
    <row r="285" spans="27:30" s="34" customFormat="1" x14ac:dyDescent="0.15">
      <c r="AA285" s="117"/>
      <c r="AB285" s="117"/>
      <c r="AC285" s="117"/>
      <c r="AD285" s="117"/>
    </row>
    <row r="286" spans="27:30" s="34" customFormat="1" x14ac:dyDescent="0.15">
      <c r="AA286" s="117"/>
      <c r="AB286" s="117"/>
      <c r="AC286" s="117"/>
      <c r="AD286" s="117"/>
    </row>
    <row r="287" spans="27:30" s="34" customFormat="1" x14ac:dyDescent="0.15">
      <c r="AA287" s="117"/>
      <c r="AB287" s="117"/>
      <c r="AC287" s="117"/>
      <c r="AD287" s="117"/>
    </row>
    <row r="288" spans="27:30" s="34" customFormat="1" x14ac:dyDescent="0.15">
      <c r="AA288" s="117"/>
      <c r="AB288" s="117"/>
      <c r="AC288" s="117"/>
      <c r="AD288" s="117"/>
    </row>
    <row r="289" spans="27:30" s="34" customFormat="1" x14ac:dyDescent="0.15">
      <c r="AA289" s="117"/>
      <c r="AB289" s="117"/>
      <c r="AC289" s="117"/>
      <c r="AD289" s="117"/>
    </row>
    <row r="290" spans="27:30" s="34" customFormat="1" x14ac:dyDescent="0.15">
      <c r="AA290" s="117"/>
      <c r="AB290" s="117"/>
      <c r="AC290" s="117"/>
      <c r="AD290" s="117"/>
    </row>
    <row r="291" spans="27:30" s="34" customFormat="1" x14ac:dyDescent="0.15">
      <c r="AA291" s="117"/>
      <c r="AB291" s="117"/>
      <c r="AC291" s="117"/>
      <c r="AD291" s="117"/>
    </row>
    <row r="292" spans="27:30" s="34" customFormat="1" x14ac:dyDescent="0.15">
      <c r="AA292" s="117"/>
      <c r="AB292" s="117"/>
      <c r="AC292" s="117"/>
      <c r="AD292" s="117"/>
    </row>
    <row r="293" spans="27:30" s="34" customFormat="1" x14ac:dyDescent="0.15">
      <c r="AA293" s="117"/>
      <c r="AB293" s="117"/>
      <c r="AC293" s="117"/>
      <c r="AD293" s="117"/>
    </row>
    <row r="294" spans="27:30" s="34" customFormat="1" x14ac:dyDescent="0.15">
      <c r="AA294" s="117"/>
      <c r="AB294" s="117"/>
      <c r="AC294" s="117"/>
      <c r="AD294" s="117"/>
    </row>
    <row r="295" spans="27:30" s="34" customFormat="1" x14ac:dyDescent="0.15">
      <c r="AA295" s="117"/>
      <c r="AB295" s="117"/>
      <c r="AC295" s="117"/>
      <c r="AD295" s="117"/>
    </row>
    <row r="296" spans="27:30" s="34" customFormat="1" x14ac:dyDescent="0.15">
      <c r="AA296" s="117"/>
      <c r="AB296" s="117"/>
      <c r="AC296" s="117"/>
      <c r="AD296" s="117"/>
    </row>
    <row r="297" spans="27:30" s="34" customFormat="1" x14ac:dyDescent="0.15">
      <c r="AA297" s="117"/>
      <c r="AB297" s="117"/>
      <c r="AC297" s="117"/>
      <c r="AD297" s="117"/>
    </row>
    <row r="298" spans="27:30" s="34" customFormat="1" x14ac:dyDescent="0.15">
      <c r="AA298" s="117"/>
      <c r="AB298" s="117"/>
      <c r="AC298" s="117"/>
      <c r="AD298" s="117"/>
    </row>
    <row r="299" spans="27:30" s="34" customFormat="1" x14ac:dyDescent="0.15">
      <c r="AA299" s="117"/>
      <c r="AB299" s="117"/>
      <c r="AC299" s="117"/>
      <c r="AD299" s="117"/>
    </row>
    <row r="300" spans="27:30" s="34" customFormat="1" x14ac:dyDescent="0.15">
      <c r="AA300" s="117"/>
      <c r="AB300" s="117"/>
      <c r="AC300" s="117"/>
      <c r="AD300" s="117"/>
    </row>
    <row r="301" spans="27:30" s="34" customFormat="1" x14ac:dyDescent="0.15">
      <c r="AA301" s="117"/>
      <c r="AB301" s="117"/>
      <c r="AC301" s="117"/>
      <c r="AD301" s="117"/>
    </row>
    <row r="302" spans="27:30" s="34" customFormat="1" x14ac:dyDescent="0.15">
      <c r="AA302" s="117"/>
      <c r="AB302" s="117"/>
      <c r="AC302" s="117"/>
      <c r="AD302" s="117"/>
    </row>
    <row r="303" spans="27:30" s="34" customFormat="1" x14ac:dyDescent="0.15">
      <c r="AA303" s="117"/>
      <c r="AB303" s="117"/>
      <c r="AC303" s="117"/>
      <c r="AD303" s="117"/>
    </row>
    <row r="304" spans="27:30" s="34" customFormat="1" x14ac:dyDescent="0.15">
      <c r="AA304" s="117"/>
      <c r="AB304" s="117"/>
      <c r="AC304" s="117"/>
      <c r="AD304" s="117"/>
    </row>
    <row r="305" spans="27:30" s="34" customFormat="1" x14ac:dyDescent="0.15">
      <c r="AA305" s="117"/>
      <c r="AB305" s="117"/>
      <c r="AC305" s="117"/>
      <c r="AD305" s="117"/>
    </row>
    <row r="306" spans="27:30" s="34" customFormat="1" x14ac:dyDescent="0.15">
      <c r="AA306" s="117"/>
      <c r="AB306" s="117"/>
      <c r="AC306" s="117"/>
      <c r="AD306" s="117"/>
    </row>
    <row r="307" spans="27:30" s="34" customFormat="1" x14ac:dyDescent="0.15">
      <c r="AA307" s="117"/>
      <c r="AB307" s="117"/>
      <c r="AC307" s="117"/>
      <c r="AD307" s="117"/>
    </row>
    <row r="308" spans="27:30" s="34" customFormat="1" x14ac:dyDescent="0.15">
      <c r="AA308" s="117"/>
      <c r="AB308" s="117"/>
      <c r="AC308" s="117"/>
      <c r="AD308" s="117"/>
    </row>
    <row r="309" spans="27:30" s="34" customFormat="1" x14ac:dyDescent="0.15">
      <c r="AA309" s="117"/>
      <c r="AB309" s="117"/>
      <c r="AC309" s="117"/>
      <c r="AD309" s="117"/>
    </row>
    <row r="310" spans="27:30" s="34" customFormat="1" x14ac:dyDescent="0.15">
      <c r="AA310" s="117"/>
      <c r="AB310" s="117"/>
      <c r="AC310" s="117"/>
      <c r="AD310" s="117"/>
    </row>
    <row r="311" spans="27:30" s="34" customFormat="1" x14ac:dyDescent="0.15">
      <c r="AA311" s="117"/>
      <c r="AB311" s="117"/>
      <c r="AC311" s="117"/>
      <c r="AD311" s="117"/>
    </row>
    <row r="312" spans="27:30" s="34" customFormat="1" x14ac:dyDescent="0.15">
      <c r="AA312" s="117"/>
      <c r="AB312" s="117"/>
      <c r="AC312" s="117"/>
      <c r="AD312" s="117"/>
    </row>
    <row r="313" spans="27:30" s="34" customFormat="1" x14ac:dyDescent="0.15">
      <c r="AA313" s="117"/>
      <c r="AB313" s="117"/>
      <c r="AC313" s="117"/>
      <c r="AD313" s="117"/>
    </row>
    <row r="314" spans="27:30" s="34" customFormat="1" x14ac:dyDescent="0.15">
      <c r="AA314" s="117"/>
      <c r="AB314" s="117"/>
      <c r="AC314" s="117"/>
      <c r="AD314" s="117"/>
    </row>
    <row r="315" spans="27:30" s="34" customFormat="1" x14ac:dyDescent="0.15">
      <c r="AA315" s="117"/>
      <c r="AB315" s="117"/>
      <c r="AC315" s="117"/>
      <c r="AD315" s="117"/>
    </row>
    <row r="316" spans="27:30" s="34" customFormat="1" x14ac:dyDescent="0.15">
      <c r="AA316" s="117"/>
      <c r="AB316" s="117"/>
      <c r="AC316" s="117"/>
      <c r="AD316" s="117"/>
    </row>
    <row r="317" spans="27:30" s="34" customFormat="1" x14ac:dyDescent="0.15">
      <c r="AA317" s="117"/>
      <c r="AB317" s="117"/>
      <c r="AC317" s="117"/>
      <c r="AD317" s="117"/>
    </row>
    <row r="318" spans="27:30" s="34" customFormat="1" x14ac:dyDescent="0.15">
      <c r="AA318" s="117"/>
      <c r="AB318" s="117"/>
      <c r="AC318" s="117"/>
      <c r="AD318" s="117"/>
    </row>
    <row r="319" spans="27:30" s="34" customFormat="1" x14ac:dyDescent="0.15">
      <c r="AA319" s="117"/>
      <c r="AB319" s="117"/>
      <c r="AC319" s="117"/>
      <c r="AD319" s="117"/>
    </row>
    <row r="320" spans="27:30" s="34" customFormat="1" x14ac:dyDescent="0.15">
      <c r="AA320" s="117"/>
      <c r="AB320" s="117"/>
      <c r="AC320" s="117"/>
      <c r="AD320" s="117"/>
    </row>
    <row r="321" spans="27:30" s="34" customFormat="1" x14ac:dyDescent="0.15">
      <c r="AA321" s="117"/>
      <c r="AB321" s="117"/>
      <c r="AC321" s="117"/>
      <c r="AD321" s="117"/>
    </row>
    <row r="322" spans="27:30" s="34" customFormat="1" x14ac:dyDescent="0.15">
      <c r="AA322" s="117"/>
      <c r="AB322" s="117"/>
      <c r="AC322" s="117"/>
      <c r="AD322" s="117"/>
    </row>
    <row r="323" spans="27:30" s="34" customFormat="1" x14ac:dyDescent="0.15">
      <c r="AA323" s="117"/>
      <c r="AB323" s="117"/>
      <c r="AC323" s="117"/>
      <c r="AD323" s="117"/>
    </row>
    <row r="324" spans="27:30" s="34" customFormat="1" x14ac:dyDescent="0.15">
      <c r="AA324" s="117"/>
      <c r="AB324" s="117"/>
      <c r="AC324" s="117"/>
      <c r="AD324" s="117"/>
    </row>
    <row r="325" spans="27:30" s="34" customFormat="1" x14ac:dyDescent="0.15">
      <c r="AA325" s="117"/>
      <c r="AB325" s="117"/>
      <c r="AC325" s="117"/>
      <c r="AD325" s="117"/>
    </row>
    <row r="326" spans="27:30" s="34" customFormat="1" x14ac:dyDescent="0.15">
      <c r="AA326" s="117"/>
      <c r="AB326" s="117"/>
      <c r="AC326" s="117"/>
      <c r="AD326" s="117"/>
    </row>
    <row r="327" spans="27:30" s="34" customFormat="1" x14ac:dyDescent="0.15">
      <c r="AA327" s="117"/>
      <c r="AB327" s="117"/>
      <c r="AC327" s="117"/>
      <c r="AD327" s="117"/>
    </row>
    <row r="328" spans="27:30" s="34" customFormat="1" x14ac:dyDescent="0.15">
      <c r="AA328" s="117"/>
      <c r="AB328" s="117"/>
      <c r="AC328" s="117"/>
      <c r="AD328" s="117"/>
    </row>
    <row r="329" spans="27:30" s="34" customFormat="1" x14ac:dyDescent="0.15">
      <c r="AA329" s="117"/>
      <c r="AB329" s="117"/>
      <c r="AC329" s="117"/>
      <c r="AD329" s="117"/>
    </row>
    <row r="330" spans="27:30" s="34" customFormat="1" x14ac:dyDescent="0.15">
      <c r="AA330" s="117"/>
      <c r="AB330" s="117"/>
      <c r="AC330" s="117"/>
      <c r="AD330" s="117"/>
    </row>
    <row r="331" spans="27:30" s="34" customFormat="1" x14ac:dyDescent="0.15">
      <c r="AA331" s="117"/>
      <c r="AB331" s="117"/>
      <c r="AC331" s="117"/>
      <c r="AD331" s="117"/>
    </row>
    <row r="332" spans="27:30" s="34" customFormat="1" x14ac:dyDescent="0.15">
      <c r="AA332" s="117"/>
      <c r="AB332" s="117"/>
      <c r="AC332" s="117"/>
      <c r="AD332" s="117"/>
    </row>
    <row r="333" spans="27:30" s="34" customFormat="1" x14ac:dyDescent="0.15">
      <c r="AA333" s="117"/>
      <c r="AB333" s="117"/>
      <c r="AC333" s="117"/>
      <c r="AD333" s="117"/>
    </row>
    <row r="334" spans="27:30" s="34" customFormat="1" x14ac:dyDescent="0.15">
      <c r="AA334" s="117"/>
      <c r="AB334" s="117"/>
      <c r="AC334" s="117"/>
      <c r="AD334" s="117"/>
    </row>
    <row r="335" spans="27:30" s="34" customFormat="1" x14ac:dyDescent="0.15">
      <c r="AA335" s="117"/>
      <c r="AB335" s="117"/>
      <c r="AC335" s="117"/>
      <c r="AD335" s="117"/>
    </row>
    <row r="336" spans="27:30" s="34" customFormat="1" x14ac:dyDescent="0.15">
      <c r="AA336" s="117"/>
      <c r="AB336" s="117"/>
      <c r="AC336" s="117"/>
      <c r="AD336" s="117"/>
    </row>
    <row r="337" spans="27:30" s="34" customFormat="1" x14ac:dyDescent="0.15">
      <c r="AA337" s="117"/>
      <c r="AB337" s="117"/>
      <c r="AC337" s="117"/>
      <c r="AD337" s="117"/>
    </row>
    <row r="338" spans="27:30" s="34" customFormat="1" x14ac:dyDescent="0.15">
      <c r="AA338" s="117"/>
      <c r="AB338" s="117"/>
      <c r="AC338" s="117"/>
      <c r="AD338" s="117"/>
    </row>
    <row r="339" spans="27:30" s="34" customFormat="1" x14ac:dyDescent="0.15">
      <c r="AA339" s="117"/>
      <c r="AB339" s="117"/>
      <c r="AC339" s="117"/>
      <c r="AD339" s="117"/>
    </row>
    <row r="340" spans="27:30" s="34" customFormat="1" x14ac:dyDescent="0.15">
      <c r="AA340" s="117"/>
      <c r="AB340" s="117"/>
      <c r="AC340" s="117"/>
      <c r="AD340" s="117"/>
    </row>
    <row r="341" spans="27:30" s="34" customFormat="1" x14ac:dyDescent="0.15">
      <c r="AA341" s="117"/>
      <c r="AB341" s="117"/>
      <c r="AC341" s="117"/>
      <c r="AD341" s="117"/>
    </row>
    <row r="342" spans="27:30" s="34" customFormat="1" x14ac:dyDescent="0.15">
      <c r="AA342" s="117"/>
      <c r="AB342" s="117"/>
      <c r="AC342" s="117"/>
      <c r="AD342" s="117"/>
    </row>
    <row r="343" spans="27:30" s="34" customFormat="1" x14ac:dyDescent="0.15">
      <c r="AA343" s="117"/>
      <c r="AB343" s="117"/>
      <c r="AC343" s="117"/>
      <c r="AD343" s="117"/>
    </row>
    <row r="344" spans="27:30" s="34" customFormat="1" x14ac:dyDescent="0.15">
      <c r="AA344" s="117"/>
      <c r="AB344" s="117"/>
      <c r="AC344" s="117"/>
      <c r="AD344" s="117"/>
    </row>
    <row r="345" spans="27:30" s="34" customFormat="1" x14ac:dyDescent="0.15">
      <c r="AA345" s="117"/>
      <c r="AB345" s="117"/>
      <c r="AC345" s="117"/>
      <c r="AD345" s="117"/>
    </row>
    <row r="346" spans="27:30" s="34" customFormat="1" x14ac:dyDescent="0.15">
      <c r="AA346" s="117"/>
      <c r="AB346" s="117"/>
      <c r="AC346" s="117"/>
      <c r="AD346" s="117"/>
    </row>
    <row r="347" spans="27:30" s="34" customFormat="1" x14ac:dyDescent="0.15">
      <c r="AA347" s="117"/>
      <c r="AB347" s="117"/>
      <c r="AC347" s="117"/>
      <c r="AD347" s="117"/>
    </row>
    <row r="348" spans="27:30" s="34" customFormat="1" x14ac:dyDescent="0.15">
      <c r="AA348" s="117"/>
      <c r="AB348" s="117"/>
      <c r="AC348" s="117"/>
      <c r="AD348" s="117"/>
    </row>
    <row r="349" spans="27:30" s="34" customFormat="1" x14ac:dyDescent="0.15">
      <c r="AA349" s="117"/>
      <c r="AB349" s="117"/>
      <c r="AC349" s="117"/>
      <c r="AD349" s="117"/>
    </row>
    <row r="350" spans="27:30" s="34" customFormat="1" x14ac:dyDescent="0.15">
      <c r="AA350" s="117"/>
      <c r="AB350" s="117"/>
      <c r="AC350" s="117"/>
      <c r="AD350" s="117"/>
    </row>
    <row r="351" spans="27:30" s="34" customFormat="1" x14ac:dyDescent="0.15">
      <c r="AA351" s="117"/>
      <c r="AB351" s="117"/>
      <c r="AC351" s="117"/>
      <c r="AD351" s="117"/>
    </row>
    <row r="352" spans="27:30" s="34" customFormat="1" x14ac:dyDescent="0.15">
      <c r="AA352" s="117"/>
      <c r="AB352" s="117"/>
      <c r="AC352" s="117"/>
      <c r="AD352" s="117"/>
    </row>
    <row r="353" spans="27:30" s="34" customFormat="1" x14ac:dyDescent="0.15">
      <c r="AA353" s="117"/>
      <c r="AB353" s="117"/>
      <c r="AC353" s="117"/>
      <c r="AD353" s="117"/>
    </row>
    <row r="354" spans="27:30" s="34" customFormat="1" x14ac:dyDescent="0.15">
      <c r="AA354" s="117"/>
      <c r="AB354" s="117"/>
      <c r="AC354" s="117"/>
      <c r="AD354" s="117"/>
    </row>
    <row r="355" spans="27:30" s="34" customFormat="1" x14ac:dyDescent="0.15">
      <c r="AA355" s="117"/>
      <c r="AB355" s="117"/>
      <c r="AC355" s="117"/>
      <c r="AD355" s="117"/>
    </row>
    <row r="356" spans="27:30" s="34" customFormat="1" x14ac:dyDescent="0.15">
      <c r="AA356" s="117"/>
      <c r="AB356" s="117"/>
      <c r="AC356" s="117"/>
      <c r="AD356" s="117"/>
    </row>
    <row r="357" spans="27:30" s="34" customFormat="1" x14ac:dyDescent="0.15">
      <c r="AA357" s="117"/>
      <c r="AB357" s="117"/>
      <c r="AC357" s="117"/>
      <c r="AD357" s="117"/>
    </row>
    <row r="358" spans="27:30" s="34" customFormat="1" x14ac:dyDescent="0.15">
      <c r="AA358" s="117"/>
      <c r="AB358" s="117"/>
      <c r="AC358" s="117"/>
      <c r="AD358" s="117"/>
    </row>
    <row r="359" spans="27:30" s="34" customFormat="1" x14ac:dyDescent="0.15">
      <c r="AA359" s="117"/>
      <c r="AB359" s="117"/>
      <c r="AC359" s="117"/>
      <c r="AD359" s="117"/>
    </row>
    <row r="360" spans="27:30" s="34" customFormat="1" x14ac:dyDescent="0.15">
      <c r="AA360" s="117"/>
      <c r="AB360" s="117"/>
      <c r="AC360" s="117"/>
      <c r="AD360" s="117"/>
    </row>
    <row r="361" spans="27:30" s="34" customFormat="1" x14ac:dyDescent="0.15">
      <c r="AA361" s="117"/>
      <c r="AB361" s="117"/>
      <c r="AC361" s="117"/>
      <c r="AD361" s="117"/>
    </row>
    <row r="362" spans="27:30" s="34" customFormat="1" x14ac:dyDescent="0.15">
      <c r="AA362" s="117"/>
      <c r="AB362" s="117"/>
      <c r="AC362" s="117"/>
      <c r="AD362" s="117"/>
    </row>
    <row r="363" spans="27:30" s="34" customFormat="1" x14ac:dyDescent="0.15">
      <c r="AA363" s="117"/>
      <c r="AB363" s="117"/>
      <c r="AC363" s="117"/>
      <c r="AD363" s="117"/>
    </row>
    <row r="364" spans="27:30" s="34" customFormat="1" x14ac:dyDescent="0.15">
      <c r="AA364" s="117"/>
      <c r="AB364" s="117"/>
      <c r="AC364" s="117"/>
      <c r="AD364" s="117"/>
    </row>
    <row r="365" spans="27:30" s="34" customFormat="1" x14ac:dyDescent="0.15">
      <c r="AA365" s="117"/>
      <c r="AB365" s="117"/>
      <c r="AC365" s="117"/>
      <c r="AD365" s="117"/>
    </row>
    <row r="366" spans="27:30" s="34" customFormat="1" x14ac:dyDescent="0.15">
      <c r="AA366" s="117"/>
      <c r="AB366" s="117"/>
      <c r="AC366" s="117"/>
      <c r="AD366" s="117"/>
    </row>
    <row r="367" spans="27:30" s="34" customFormat="1" x14ac:dyDescent="0.15">
      <c r="AA367" s="117"/>
      <c r="AB367" s="117"/>
      <c r="AC367" s="117"/>
      <c r="AD367" s="117"/>
    </row>
    <row r="368" spans="27:30" s="34" customFormat="1" x14ac:dyDescent="0.15">
      <c r="AA368" s="117"/>
      <c r="AB368" s="117"/>
      <c r="AC368" s="117"/>
      <c r="AD368" s="117"/>
    </row>
    <row r="369" spans="27:30" s="34" customFormat="1" x14ac:dyDescent="0.15">
      <c r="AA369" s="117"/>
      <c r="AB369" s="117"/>
      <c r="AC369" s="117"/>
      <c r="AD369" s="117"/>
    </row>
    <row r="370" spans="27:30" s="34" customFormat="1" x14ac:dyDescent="0.15">
      <c r="AA370" s="117"/>
      <c r="AB370" s="117"/>
      <c r="AC370" s="117"/>
      <c r="AD370" s="117"/>
    </row>
    <row r="371" spans="27:30" s="34" customFormat="1" x14ac:dyDescent="0.15">
      <c r="AA371" s="117"/>
      <c r="AB371" s="117"/>
      <c r="AC371" s="117"/>
      <c r="AD371" s="117"/>
    </row>
    <row r="372" spans="27:30" s="34" customFormat="1" x14ac:dyDescent="0.15">
      <c r="AA372" s="117"/>
      <c r="AB372" s="117"/>
      <c r="AC372" s="117"/>
      <c r="AD372" s="117"/>
    </row>
    <row r="373" spans="27:30" s="34" customFormat="1" x14ac:dyDescent="0.15">
      <c r="AA373" s="117"/>
      <c r="AB373" s="117"/>
      <c r="AC373" s="117"/>
      <c r="AD373" s="117"/>
    </row>
    <row r="374" spans="27:30" s="34" customFormat="1" x14ac:dyDescent="0.15">
      <c r="AA374" s="117"/>
      <c r="AB374" s="117"/>
      <c r="AC374" s="117"/>
      <c r="AD374" s="117"/>
    </row>
    <row r="375" spans="27:30" s="34" customFormat="1" x14ac:dyDescent="0.15">
      <c r="AA375" s="117"/>
      <c r="AB375" s="117"/>
      <c r="AC375" s="117"/>
      <c r="AD375" s="117"/>
    </row>
    <row r="376" spans="27:30" s="34" customFormat="1" x14ac:dyDescent="0.15">
      <c r="AA376" s="117"/>
      <c r="AB376" s="117"/>
      <c r="AC376" s="117"/>
      <c r="AD376" s="117"/>
    </row>
    <row r="377" spans="27:30" s="34" customFormat="1" x14ac:dyDescent="0.15">
      <c r="AA377" s="117"/>
      <c r="AB377" s="117"/>
      <c r="AC377" s="117"/>
      <c r="AD377" s="117"/>
    </row>
    <row r="378" spans="27:30" s="34" customFormat="1" x14ac:dyDescent="0.15">
      <c r="AA378" s="117"/>
      <c r="AB378" s="117"/>
      <c r="AC378" s="117"/>
      <c r="AD378" s="117"/>
    </row>
    <row r="379" spans="27:30" s="34" customFormat="1" x14ac:dyDescent="0.15">
      <c r="AA379" s="117"/>
      <c r="AB379" s="117"/>
      <c r="AC379" s="117"/>
      <c r="AD379" s="117"/>
    </row>
    <row r="380" spans="27:30" s="34" customFormat="1" x14ac:dyDescent="0.15">
      <c r="AA380" s="117"/>
      <c r="AB380" s="117"/>
      <c r="AC380" s="117"/>
      <c r="AD380" s="117"/>
    </row>
    <row r="381" spans="27:30" s="34" customFormat="1" x14ac:dyDescent="0.15">
      <c r="AA381" s="117"/>
      <c r="AB381" s="117"/>
      <c r="AC381" s="117"/>
      <c r="AD381" s="117"/>
    </row>
  </sheetData>
  <phoneticPr fontId="3"/>
  <pageMargins left="0.78740157480314965" right="0.78740157480314965" top="0.78740157480314965" bottom="0.78740157480314965" header="0.51181102362204722" footer="0.51181102362204722"/>
  <pageSetup paperSize="9" firstPageNumber="8" orientation="landscape" useFirstPageNumber="1" r:id="rId1"/>
  <headerFooter alignWithMargins="0">
    <oddFooter>&amp;C-&amp;P--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/>
  </sheetPr>
  <dimension ref="A1:Q381"/>
  <sheetViews>
    <sheetView workbookViewId="0">
      <selection sqref="A1:IV65536"/>
    </sheetView>
  </sheetViews>
  <sheetFormatPr defaultColWidth="9" defaultRowHeight="12" x14ac:dyDescent="0.15"/>
  <cols>
    <col min="1" max="1" width="24.77734375" style="18" customWidth="1"/>
    <col min="2" max="9" width="8.6640625" style="18" customWidth="1"/>
    <col min="10" max="11" width="8.6640625" style="100" customWidth="1"/>
    <col min="12" max="13" width="8.6640625" style="18" customWidth="1"/>
    <col min="14" max="16384" width="9" style="18"/>
  </cols>
  <sheetData>
    <row r="1" spans="1:17" ht="15" customHeight="1" x14ac:dyDescent="0.2">
      <c r="A1" s="31" t="s">
        <v>83</v>
      </c>
      <c r="L1" s="37" t="s">
        <v>198</v>
      </c>
      <c r="P1" s="37" t="str">
        <f>[1]財政指標!$Q$1</f>
        <v>南河内町</v>
      </c>
    </row>
    <row r="2" spans="1:17" ht="15" customHeight="1" x14ac:dyDescent="0.15">
      <c r="M2" s="18" t="s">
        <v>148</v>
      </c>
      <c r="Q2" s="18" t="s">
        <v>148</v>
      </c>
    </row>
    <row r="3" spans="1:17" ht="18" customHeight="1" x14ac:dyDescent="0.15">
      <c r="A3" s="17"/>
      <c r="B3" s="17" t="s">
        <v>168</v>
      </c>
      <c r="C3" s="17" t="s">
        <v>169</v>
      </c>
      <c r="D3" s="17" t="s">
        <v>171</v>
      </c>
      <c r="E3" s="17" t="s">
        <v>173</v>
      </c>
      <c r="F3" s="17" t="s">
        <v>175</v>
      </c>
      <c r="G3" s="17" t="s">
        <v>177</v>
      </c>
      <c r="H3" s="17" t="s">
        <v>179</v>
      </c>
      <c r="I3" s="17" t="s">
        <v>181</v>
      </c>
      <c r="J3" s="14" t="s">
        <v>219</v>
      </c>
      <c r="K3" s="14" t="s">
        <v>220</v>
      </c>
      <c r="L3" s="101" t="s">
        <v>187</v>
      </c>
      <c r="M3" s="101" t="s">
        <v>189</v>
      </c>
      <c r="N3" s="101" t="s">
        <v>191</v>
      </c>
      <c r="O3" s="2" t="s">
        <v>193</v>
      </c>
      <c r="P3" s="2" t="s">
        <v>195</v>
      </c>
      <c r="Q3" s="2" t="s">
        <v>160</v>
      </c>
    </row>
    <row r="4" spans="1:17" ht="18" customHeight="1" x14ac:dyDescent="0.15">
      <c r="A4" s="19" t="s">
        <v>75</v>
      </c>
      <c r="B4" s="16">
        <v>78617</v>
      </c>
      <c r="C4" s="17">
        <v>84050</v>
      </c>
      <c r="D4" s="17">
        <v>91154</v>
      </c>
      <c r="E4" s="17">
        <v>89046</v>
      </c>
      <c r="F4" s="17">
        <v>96964</v>
      </c>
      <c r="G4" s="17">
        <v>96993</v>
      </c>
      <c r="H4" s="17">
        <v>104465</v>
      </c>
      <c r="I4" s="17">
        <v>102725</v>
      </c>
      <c r="J4" s="102">
        <v>99638</v>
      </c>
      <c r="K4" s="13">
        <v>100353</v>
      </c>
      <c r="L4" s="52">
        <v>108855</v>
      </c>
      <c r="M4" s="52">
        <v>107505</v>
      </c>
      <c r="N4" s="52">
        <v>108493</v>
      </c>
      <c r="O4" s="52">
        <v>107442</v>
      </c>
      <c r="P4" s="52">
        <v>105859</v>
      </c>
      <c r="Q4" s="52">
        <v>105432</v>
      </c>
    </row>
    <row r="5" spans="1:17" ht="18" customHeight="1" x14ac:dyDescent="0.15">
      <c r="A5" s="19" t="s">
        <v>74</v>
      </c>
      <c r="B5" s="16">
        <v>778145</v>
      </c>
      <c r="C5" s="17">
        <v>1057057</v>
      </c>
      <c r="D5" s="17">
        <v>899794</v>
      </c>
      <c r="E5" s="17">
        <v>1343212</v>
      </c>
      <c r="F5" s="17">
        <v>1338811</v>
      </c>
      <c r="G5" s="17">
        <v>1961769</v>
      </c>
      <c r="H5" s="17">
        <v>2270423</v>
      </c>
      <c r="I5" s="17">
        <v>2963381</v>
      </c>
      <c r="J5" s="102">
        <v>1635005</v>
      </c>
      <c r="K5" s="13">
        <v>1734475</v>
      </c>
      <c r="L5" s="52">
        <v>1669707</v>
      </c>
      <c r="M5" s="52">
        <v>1540828</v>
      </c>
      <c r="N5" s="52">
        <v>1936742</v>
      </c>
      <c r="O5" s="52">
        <v>1780598</v>
      </c>
      <c r="P5" s="52">
        <v>2305145</v>
      </c>
      <c r="Q5" s="52">
        <v>1260088</v>
      </c>
    </row>
    <row r="6" spans="1:17" ht="18" customHeight="1" x14ac:dyDescent="0.15">
      <c r="A6" s="19" t="s">
        <v>76</v>
      </c>
      <c r="B6" s="16">
        <v>193043</v>
      </c>
      <c r="C6" s="17">
        <v>262931</v>
      </c>
      <c r="D6" s="17">
        <v>284045</v>
      </c>
      <c r="E6" s="17">
        <v>392392</v>
      </c>
      <c r="F6" s="17">
        <v>592259</v>
      </c>
      <c r="G6" s="17">
        <v>624017</v>
      </c>
      <c r="H6" s="17">
        <v>705475</v>
      </c>
      <c r="I6" s="17">
        <v>620752</v>
      </c>
      <c r="J6" s="102">
        <v>661383</v>
      </c>
      <c r="K6" s="100">
        <v>884197</v>
      </c>
      <c r="L6" s="52">
        <v>913847</v>
      </c>
      <c r="M6" s="52">
        <v>812934</v>
      </c>
      <c r="N6" s="52">
        <v>965001</v>
      </c>
      <c r="O6" s="52">
        <v>889056</v>
      </c>
      <c r="P6" s="52">
        <v>918360</v>
      </c>
      <c r="Q6" s="52">
        <v>928025</v>
      </c>
    </row>
    <row r="7" spans="1:17" ht="18" customHeight="1" x14ac:dyDescent="0.15">
      <c r="A7" s="19" t="s">
        <v>85</v>
      </c>
      <c r="B7" s="16">
        <v>253175</v>
      </c>
      <c r="C7" s="17">
        <v>313473</v>
      </c>
      <c r="D7" s="17">
        <v>375670</v>
      </c>
      <c r="E7" s="17">
        <v>286727</v>
      </c>
      <c r="F7" s="17">
        <v>335655</v>
      </c>
      <c r="G7" s="17">
        <v>352420</v>
      </c>
      <c r="H7" s="17">
        <v>367765</v>
      </c>
      <c r="I7" s="17">
        <v>417770</v>
      </c>
      <c r="J7" s="102">
        <v>428757</v>
      </c>
      <c r="K7" s="13">
        <v>434178</v>
      </c>
      <c r="L7" s="52">
        <v>470314</v>
      </c>
      <c r="M7" s="52">
        <v>475830</v>
      </c>
      <c r="N7" s="52">
        <v>477979</v>
      </c>
      <c r="O7" s="52">
        <v>453990</v>
      </c>
      <c r="P7" s="52">
        <v>435387</v>
      </c>
      <c r="Q7" s="52">
        <v>419438</v>
      </c>
    </row>
    <row r="8" spans="1:17" ht="18" customHeight="1" x14ac:dyDescent="0.15">
      <c r="A8" s="19" t="s">
        <v>86</v>
      </c>
      <c r="B8" s="16">
        <v>4890</v>
      </c>
      <c r="C8" s="17">
        <v>4674</v>
      </c>
      <c r="D8" s="17">
        <v>4144</v>
      </c>
      <c r="E8" s="17">
        <v>4267</v>
      </c>
      <c r="F8" s="17">
        <v>5035</v>
      </c>
      <c r="G8" s="17">
        <v>8872</v>
      </c>
      <c r="H8" s="17">
        <v>7025</v>
      </c>
      <c r="I8" s="17">
        <v>7697</v>
      </c>
      <c r="J8" s="102">
        <v>7731</v>
      </c>
      <c r="K8" s="13">
        <v>58424</v>
      </c>
      <c r="L8" s="52">
        <v>7975</v>
      </c>
      <c r="M8" s="52">
        <v>7634</v>
      </c>
      <c r="N8" s="52">
        <v>6963</v>
      </c>
      <c r="O8" s="52">
        <v>7673</v>
      </c>
      <c r="P8" s="52">
        <v>6925</v>
      </c>
      <c r="Q8" s="52">
        <v>6</v>
      </c>
    </row>
    <row r="9" spans="1:17" ht="18" customHeight="1" x14ac:dyDescent="0.15">
      <c r="A9" s="19" t="s">
        <v>87</v>
      </c>
      <c r="B9" s="16">
        <v>315835</v>
      </c>
      <c r="C9" s="17">
        <v>495753</v>
      </c>
      <c r="D9" s="17">
        <v>438726</v>
      </c>
      <c r="E9" s="17">
        <v>538986</v>
      </c>
      <c r="F9" s="17">
        <v>678593</v>
      </c>
      <c r="G9" s="17">
        <v>768945</v>
      </c>
      <c r="H9" s="17">
        <v>635776</v>
      </c>
      <c r="I9" s="17">
        <v>732582</v>
      </c>
      <c r="J9" s="102">
        <v>550747</v>
      </c>
      <c r="K9" s="13">
        <v>498883</v>
      </c>
      <c r="L9" s="52">
        <v>392865</v>
      </c>
      <c r="M9" s="52">
        <v>377497</v>
      </c>
      <c r="N9" s="52">
        <v>429870</v>
      </c>
      <c r="O9" s="52">
        <v>395773</v>
      </c>
      <c r="P9" s="52">
        <v>368871</v>
      </c>
      <c r="Q9" s="52">
        <v>376436</v>
      </c>
    </row>
    <row r="10" spans="1:17" ht="18" customHeight="1" x14ac:dyDescent="0.15">
      <c r="A10" s="19" t="s">
        <v>88</v>
      </c>
      <c r="B10" s="16">
        <v>39870</v>
      </c>
      <c r="C10" s="17">
        <v>30316</v>
      </c>
      <c r="D10" s="17">
        <v>10521</v>
      </c>
      <c r="E10" s="17">
        <v>11932</v>
      </c>
      <c r="F10" s="17">
        <v>12543</v>
      </c>
      <c r="G10" s="17">
        <v>13957</v>
      </c>
      <c r="H10" s="17">
        <v>16523</v>
      </c>
      <c r="I10" s="17">
        <v>28158</v>
      </c>
      <c r="J10" s="102">
        <v>65789</v>
      </c>
      <c r="K10" s="13">
        <v>38268</v>
      </c>
      <c r="L10" s="52">
        <v>32525</v>
      </c>
      <c r="M10" s="52">
        <v>33771</v>
      </c>
      <c r="N10" s="52">
        <v>36571</v>
      </c>
      <c r="O10" s="52">
        <v>43034</v>
      </c>
      <c r="P10" s="52">
        <v>44003</v>
      </c>
      <c r="Q10" s="52">
        <v>41446</v>
      </c>
    </row>
    <row r="11" spans="1:17" ht="18" customHeight="1" x14ac:dyDescent="0.15">
      <c r="A11" s="19" t="s">
        <v>89</v>
      </c>
      <c r="B11" s="16">
        <v>1001990</v>
      </c>
      <c r="C11" s="17">
        <v>723033</v>
      </c>
      <c r="D11" s="17">
        <v>931724</v>
      </c>
      <c r="E11" s="17">
        <v>1055962</v>
      </c>
      <c r="F11" s="17">
        <v>1113463</v>
      </c>
      <c r="G11" s="17">
        <v>589462</v>
      </c>
      <c r="H11" s="17">
        <v>704598</v>
      </c>
      <c r="I11" s="17">
        <v>749479</v>
      </c>
      <c r="J11" s="102">
        <v>798723</v>
      </c>
      <c r="K11" s="102">
        <v>867261</v>
      </c>
      <c r="L11" s="52">
        <v>885309</v>
      </c>
      <c r="M11" s="52">
        <v>1159858</v>
      </c>
      <c r="N11" s="52">
        <v>1074816</v>
      </c>
      <c r="O11" s="52">
        <v>952736</v>
      </c>
      <c r="P11" s="52">
        <v>1095244</v>
      </c>
      <c r="Q11" s="52">
        <v>916104</v>
      </c>
    </row>
    <row r="12" spans="1:17" ht="18" customHeight="1" x14ac:dyDescent="0.15">
      <c r="A12" s="19" t="s">
        <v>90</v>
      </c>
      <c r="B12" s="16">
        <v>148032</v>
      </c>
      <c r="C12" s="17">
        <v>150158</v>
      </c>
      <c r="D12" s="17">
        <v>174784</v>
      </c>
      <c r="E12" s="17">
        <v>196736</v>
      </c>
      <c r="F12" s="17">
        <v>224239</v>
      </c>
      <c r="G12" s="17">
        <v>282076</v>
      </c>
      <c r="H12" s="17">
        <v>309288</v>
      </c>
      <c r="I12" s="17">
        <v>304458</v>
      </c>
      <c r="J12" s="102">
        <v>325993</v>
      </c>
      <c r="K12" s="102">
        <v>313886</v>
      </c>
      <c r="L12" s="52">
        <v>346418</v>
      </c>
      <c r="M12" s="52">
        <v>321187</v>
      </c>
      <c r="N12" s="52">
        <v>321509</v>
      </c>
      <c r="O12" s="52">
        <v>324806</v>
      </c>
      <c r="P12" s="52">
        <v>336526</v>
      </c>
      <c r="Q12" s="52">
        <v>330399</v>
      </c>
    </row>
    <row r="13" spans="1:17" ht="18" customHeight="1" x14ac:dyDescent="0.15">
      <c r="A13" s="19" t="s">
        <v>91</v>
      </c>
      <c r="B13" s="16">
        <v>1262288</v>
      </c>
      <c r="C13" s="17">
        <v>1289456</v>
      </c>
      <c r="D13" s="17">
        <v>970952</v>
      </c>
      <c r="E13" s="17">
        <v>900199</v>
      </c>
      <c r="F13" s="17">
        <v>2277780</v>
      </c>
      <c r="G13" s="17">
        <v>3595122</v>
      </c>
      <c r="H13" s="17">
        <v>3010352</v>
      </c>
      <c r="I13" s="17">
        <v>1204833</v>
      </c>
      <c r="J13" s="102">
        <v>2418222</v>
      </c>
      <c r="K13" s="102">
        <v>1338969</v>
      </c>
      <c r="L13" s="52">
        <v>1318048</v>
      </c>
      <c r="M13" s="52">
        <v>1469645</v>
      </c>
      <c r="N13" s="52">
        <v>1228953</v>
      </c>
      <c r="O13" s="52">
        <v>914997</v>
      </c>
      <c r="P13" s="52">
        <v>863952</v>
      </c>
      <c r="Q13" s="52">
        <v>942109</v>
      </c>
    </row>
    <row r="14" spans="1:17" ht="18" customHeight="1" x14ac:dyDescent="0.15">
      <c r="A14" s="19" t="s">
        <v>92</v>
      </c>
      <c r="B14" s="16">
        <v>0</v>
      </c>
      <c r="C14" s="17">
        <v>0</v>
      </c>
      <c r="D14" s="17">
        <v>0</v>
      </c>
      <c r="E14" s="17">
        <v>0</v>
      </c>
      <c r="F14" s="17">
        <v>75178</v>
      </c>
      <c r="G14" s="17">
        <v>0</v>
      </c>
      <c r="H14" s="17">
        <v>116725</v>
      </c>
      <c r="I14" s="17">
        <v>125494</v>
      </c>
      <c r="J14" s="102">
        <v>0</v>
      </c>
      <c r="K14" s="102">
        <v>44663</v>
      </c>
      <c r="L14" s="52">
        <v>0</v>
      </c>
      <c r="M14" s="52">
        <v>0</v>
      </c>
      <c r="N14" s="52">
        <v>0</v>
      </c>
      <c r="O14" s="52">
        <v>1</v>
      </c>
      <c r="P14" s="52">
        <v>0</v>
      </c>
      <c r="Q14" s="52">
        <v>1</v>
      </c>
    </row>
    <row r="15" spans="1:17" ht="18" customHeight="1" x14ac:dyDescent="0.15">
      <c r="A15" s="19" t="s">
        <v>93</v>
      </c>
      <c r="B15" s="16">
        <v>132778</v>
      </c>
      <c r="C15" s="17">
        <v>174087</v>
      </c>
      <c r="D15" s="17">
        <v>206809</v>
      </c>
      <c r="E15" s="17">
        <v>219204</v>
      </c>
      <c r="F15" s="17">
        <v>243892</v>
      </c>
      <c r="G15" s="17">
        <v>281049</v>
      </c>
      <c r="H15" s="17">
        <v>367481</v>
      </c>
      <c r="I15" s="17">
        <v>477218</v>
      </c>
      <c r="J15" s="102">
        <v>552889</v>
      </c>
      <c r="K15" s="13">
        <v>716392</v>
      </c>
      <c r="L15" s="52">
        <v>861626</v>
      </c>
      <c r="M15" s="52">
        <v>897229</v>
      </c>
      <c r="N15" s="52">
        <v>931937</v>
      </c>
      <c r="O15" s="52">
        <v>942984</v>
      </c>
      <c r="P15" s="52">
        <v>934218</v>
      </c>
      <c r="Q15" s="52">
        <v>924547</v>
      </c>
    </row>
    <row r="16" spans="1:17" ht="18" customHeight="1" x14ac:dyDescent="0.15">
      <c r="A16" s="19" t="s">
        <v>72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02">
        <v>0</v>
      </c>
      <c r="K16" s="13">
        <v>0</v>
      </c>
      <c r="L16" s="52">
        <v>0</v>
      </c>
      <c r="M16" s="52">
        <v>0</v>
      </c>
      <c r="N16" s="52">
        <v>0</v>
      </c>
      <c r="O16" s="52">
        <v>1</v>
      </c>
      <c r="P16" s="52">
        <v>0</v>
      </c>
      <c r="Q16" s="52">
        <v>1</v>
      </c>
    </row>
    <row r="17" spans="1:17" ht="18" customHeight="1" x14ac:dyDescent="0.15">
      <c r="A17" s="19" t="s">
        <v>95</v>
      </c>
      <c r="B17" s="16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02">
        <v>0</v>
      </c>
      <c r="K17" s="13">
        <v>0</v>
      </c>
      <c r="L17" s="52">
        <v>0</v>
      </c>
      <c r="M17" s="52">
        <v>0</v>
      </c>
      <c r="N17" s="52">
        <v>0</v>
      </c>
      <c r="O17" s="52">
        <v>1</v>
      </c>
      <c r="P17" s="52">
        <v>0</v>
      </c>
      <c r="Q17" s="52">
        <v>1</v>
      </c>
    </row>
    <row r="18" spans="1:17" ht="18" customHeight="1" x14ac:dyDescent="0.15">
      <c r="A18" s="19" t="s">
        <v>94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02">
        <v>0</v>
      </c>
      <c r="K18" s="13">
        <v>0</v>
      </c>
      <c r="L18" s="52">
        <v>0</v>
      </c>
      <c r="M18" s="52">
        <v>0</v>
      </c>
      <c r="N18" s="52">
        <v>0</v>
      </c>
      <c r="O18" s="52">
        <v>1</v>
      </c>
      <c r="P18" s="52">
        <v>0</v>
      </c>
      <c r="Q18" s="52">
        <v>1</v>
      </c>
    </row>
    <row r="19" spans="1:17" ht="18" customHeight="1" x14ac:dyDescent="0.15">
      <c r="A19" s="19" t="s">
        <v>96</v>
      </c>
      <c r="B19" s="16">
        <f t="shared" ref="B19:Q19" si="0">SUM(B4:B18)</f>
        <v>4208663</v>
      </c>
      <c r="C19" s="17">
        <f t="shared" si="0"/>
        <v>4584988</v>
      </c>
      <c r="D19" s="17">
        <f t="shared" si="0"/>
        <v>4388323</v>
      </c>
      <c r="E19" s="17">
        <f t="shared" si="0"/>
        <v>5038663</v>
      </c>
      <c r="F19" s="17">
        <f t="shared" si="0"/>
        <v>6994412</v>
      </c>
      <c r="G19" s="17">
        <f t="shared" si="0"/>
        <v>8574682</v>
      </c>
      <c r="H19" s="17">
        <f t="shared" si="0"/>
        <v>8615896</v>
      </c>
      <c r="I19" s="17">
        <f t="shared" si="0"/>
        <v>7734547</v>
      </c>
      <c r="J19" s="17">
        <f t="shared" si="0"/>
        <v>7544877</v>
      </c>
      <c r="K19" s="17">
        <f t="shared" si="0"/>
        <v>7029949</v>
      </c>
      <c r="L19" s="53">
        <f t="shared" si="0"/>
        <v>7007489</v>
      </c>
      <c r="M19" s="53">
        <f t="shared" si="0"/>
        <v>7203918</v>
      </c>
      <c r="N19" s="53">
        <f t="shared" si="0"/>
        <v>7518834</v>
      </c>
      <c r="O19" s="53">
        <f t="shared" si="0"/>
        <v>6813093</v>
      </c>
      <c r="P19" s="53">
        <f t="shared" si="0"/>
        <v>7414490</v>
      </c>
      <c r="Q19" s="53">
        <f t="shared" si="0"/>
        <v>6244034</v>
      </c>
    </row>
    <row r="20" spans="1:17" ht="18" customHeight="1" x14ac:dyDescent="0.15"/>
    <row r="21" spans="1:17" ht="18" customHeight="1" x14ac:dyDescent="0.15"/>
    <row r="22" spans="1:17" ht="18" customHeight="1" x14ac:dyDescent="0.15"/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31" t="s">
        <v>84</v>
      </c>
      <c r="L30" s="32"/>
      <c r="M30" s="37" t="s">
        <v>198</v>
      </c>
      <c r="O30" s="37"/>
      <c r="P30" s="37"/>
      <c r="Q30" s="37" t="s">
        <v>198</v>
      </c>
    </row>
    <row r="31" spans="1:17" ht="18" customHeight="1" x14ac:dyDescent="0.15"/>
    <row r="32" spans="1:17" ht="18" customHeight="1" x14ac:dyDescent="0.15">
      <c r="A32" s="17"/>
      <c r="B32" s="17" t="s">
        <v>168</v>
      </c>
      <c r="C32" s="17" t="s">
        <v>169</v>
      </c>
      <c r="D32" s="17" t="s">
        <v>171</v>
      </c>
      <c r="E32" s="17" t="s">
        <v>173</v>
      </c>
      <c r="F32" s="17" t="s">
        <v>175</v>
      </c>
      <c r="G32" s="17" t="s">
        <v>177</v>
      </c>
      <c r="H32" s="17" t="s">
        <v>179</v>
      </c>
      <c r="I32" s="17" t="s">
        <v>181</v>
      </c>
      <c r="J32" s="14" t="s">
        <v>219</v>
      </c>
      <c r="K32" s="14" t="s">
        <v>220</v>
      </c>
      <c r="L32" s="12" t="s">
        <v>187</v>
      </c>
      <c r="M32" s="2" t="s">
        <v>189</v>
      </c>
      <c r="N32" s="101" t="s">
        <v>191</v>
      </c>
      <c r="O32" s="2" t="s">
        <v>193</v>
      </c>
      <c r="P32" s="2" t="s">
        <v>195</v>
      </c>
      <c r="Q32" s="2" t="s">
        <v>160</v>
      </c>
    </row>
    <row r="33" spans="1:17" s="34" customFormat="1" ht="18" customHeight="1" x14ac:dyDescent="0.15">
      <c r="A33" s="19" t="s">
        <v>75</v>
      </c>
      <c r="B33" s="33">
        <f t="shared" ref="B33:Q33" si="1">B4/B$19*100</f>
        <v>1.8679804013768744</v>
      </c>
      <c r="C33" s="33">
        <f t="shared" si="1"/>
        <v>1.8331563790352341</v>
      </c>
      <c r="D33" s="33">
        <f t="shared" si="1"/>
        <v>2.0771944088892274</v>
      </c>
      <c r="E33" s="33">
        <f t="shared" si="1"/>
        <v>1.7672545276395741</v>
      </c>
      <c r="F33" s="33">
        <f t="shared" si="1"/>
        <v>1.3863066688093295</v>
      </c>
      <c r="G33" s="33">
        <f t="shared" si="1"/>
        <v>1.1311556510200611</v>
      </c>
      <c r="H33" s="33">
        <f t="shared" si="1"/>
        <v>1.2124682099226824</v>
      </c>
      <c r="I33" s="33">
        <f t="shared" si="1"/>
        <v>1.3281320806506185</v>
      </c>
      <c r="J33" s="33">
        <f t="shared" si="1"/>
        <v>1.3206046964052562</v>
      </c>
      <c r="K33" s="33">
        <f t="shared" si="1"/>
        <v>1.427506799835959</v>
      </c>
      <c r="L33" s="33">
        <f t="shared" si="1"/>
        <v>1.5534095023195897</v>
      </c>
      <c r="M33" s="33">
        <f t="shared" si="1"/>
        <v>1.4923129330456011</v>
      </c>
      <c r="N33" s="33">
        <f t="shared" si="1"/>
        <v>1.4429497978010952</v>
      </c>
      <c r="O33" s="33">
        <f t="shared" si="1"/>
        <v>1.5769930044988378</v>
      </c>
      <c r="P33" s="33">
        <f t="shared" si="1"/>
        <v>1.4277313746461322</v>
      </c>
      <c r="Q33" s="33">
        <f t="shared" si="1"/>
        <v>1.6885237972759277</v>
      </c>
    </row>
    <row r="34" spans="1:17" s="34" customFormat="1" ht="18" customHeight="1" x14ac:dyDescent="0.15">
      <c r="A34" s="19" t="s">
        <v>74</v>
      </c>
      <c r="B34" s="33">
        <f t="shared" ref="B34:L47" si="2">B5/B$19*100</f>
        <v>18.489125881544805</v>
      </c>
      <c r="C34" s="33">
        <f t="shared" si="2"/>
        <v>23.054738638356305</v>
      </c>
      <c r="D34" s="33">
        <f t="shared" si="2"/>
        <v>20.504279197315238</v>
      </c>
      <c r="E34" s="33">
        <f t="shared" si="2"/>
        <v>26.658103548500861</v>
      </c>
      <c r="F34" s="33">
        <f t="shared" si="2"/>
        <v>19.141151536397913</v>
      </c>
      <c r="G34" s="33">
        <f t="shared" si="2"/>
        <v>22.878621038074648</v>
      </c>
      <c r="H34" s="33">
        <f t="shared" si="2"/>
        <v>26.351559953834169</v>
      </c>
      <c r="I34" s="33">
        <f t="shared" si="2"/>
        <v>38.313568978247851</v>
      </c>
      <c r="J34" s="33">
        <f t="shared" si="2"/>
        <v>21.670399663241692</v>
      </c>
      <c r="K34" s="33">
        <f t="shared" si="2"/>
        <v>24.672654097490607</v>
      </c>
      <c r="L34" s="33">
        <f t="shared" si="2"/>
        <v>23.827465159060544</v>
      </c>
      <c r="M34" s="33">
        <f t="shared" ref="M34:Q47" si="3">M5/M$19*100</f>
        <v>21.388749844182016</v>
      </c>
      <c r="N34" s="33">
        <f t="shared" si="3"/>
        <v>25.758541816457182</v>
      </c>
      <c r="O34" s="33">
        <f t="shared" si="3"/>
        <v>26.134943409696593</v>
      </c>
      <c r="P34" s="33">
        <f t="shared" si="3"/>
        <v>31.089731053653047</v>
      </c>
      <c r="Q34" s="33">
        <f t="shared" si="3"/>
        <v>20.180671661941624</v>
      </c>
    </row>
    <row r="35" spans="1:17" s="34" customFormat="1" ht="18" customHeight="1" x14ac:dyDescent="0.15">
      <c r="A35" s="19" t="s">
        <v>76</v>
      </c>
      <c r="B35" s="33">
        <f t="shared" si="2"/>
        <v>4.5868010814835971</v>
      </c>
      <c r="C35" s="33">
        <f t="shared" si="2"/>
        <v>5.7346060665807626</v>
      </c>
      <c r="D35" s="33">
        <f t="shared" si="2"/>
        <v>6.4727459669673362</v>
      </c>
      <c r="E35" s="33">
        <f t="shared" si="2"/>
        <v>7.7876214384649254</v>
      </c>
      <c r="F35" s="33">
        <f t="shared" si="2"/>
        <v>8.4676024231915417</v>
      </c>
      <c r="G35" s="33">
        <f t="shared" si="2"/>
        <v>7.2774360611857087</v>
      </c>
      <c r="H35" s="33">
        <f t="shared" si="2"/>
        <v>8.1880630871124715</v>
      </c>
      <c r="I35" s="33">
        <f t="shared" si="2"/>
        <v>8.0257059657146055</v>
      </c>
      <c r="J35" s="33">
        <f t="shared" si="2"/>
        <v>8.7659878351893603</v>
      </c>
      <c r="K35" s="33">
        <f t="shared" si="2"/>
        <v>12.577573464615464</v>
      </c>
      <c r="L35" s="33">
        <f t="shared" si="2"/>
        <v>13.041005130368383</v>
      </c>
      <c r="M35" s="33">
        <f t="shared" si="3"/>
        <v>11.284609291777057</v>
      </c>
      <c r="N35" s="33">
        <f t="shared" si="3"/>
        <v>12.834450128836467</v>
      </c>
      <c r="O35" s="33">
        <f t="shared" si="3"/>
        <v>13.049227421378221</v>
      </c>
      <c r="P35" s="33">
        <f t="shared" si="3"/>
        <v>12.386017109740521</v>
      </c>
      <c r="Q35" s="33">
        <f t="shared" si="3"/>
        <v>14.862587231267479</v>
      </c>
    </row>
    <row r="36" spans="1:17" s="34" customFormat="1" ht="18" customHeight="1" x14ac:dyDescent="0.15">
      <c r="A36" s="19" t="s">
        <v>85</v>
      </c>
      <c r="B36" s="33">
        <f t="shared" si="2"/>
        <v>6.0155683645851425</v>
      </c>
      <c r="C36" s="33">
        <f t="shared" si="2"/>
        <v>6.8369426484867573</v>
      </c>
      <c r="D36" s="33">
        <f t="shared" si="2"/>
        <v>8.5606734053076767</v>
      </c>
      <c r="E36" s="33">
        <f t="shared" si="2"/>
        <v>5.6905373508805805</v>
      </c>
      <c r="F36" s="33">
        <f t="shared" si="2"/>
        <v>4.7989023237407231</v>
      </c>
      <c r="G36" s="33">
        <f t="shared" si="2"/>
        <v>4.1100066451443915</v>
      </c>
      <c r="H36" s="33">
        <f t="shared" si="2"/>
        <v>4.2684475300073261</v>
      </c>
      <c r="I36" s="33">
        <f t="shared" si="2"/>
        <v>5.4013505897630463</v>
      </c>
      <c r="J36" s="33">
        <f t="shared" si="2"/>
        <v>5.6827566572655854</v>
      </c>
      <c r="K36" s="33">
        <f t="shared" si="2"/>
        <v>6.1761187741191295</v>
      </c>
      <c r="L36" s="33">
        <f t="shared" si="2"/>
        <v>6.7115909850161737</v>
      </c>
      <c r="M36" s="33">
        <f t="shared" si="3"/>
        <v>6.6051556944429404</v>
      </c>
      <c r="N36" s="33">
        <f t="shared" si="3"/>
        <v>6.3570894104059219</v>
      </c>
      <c r="O36" s="33">
        <f t="shared" si="3"/>
        <v>6.6634933649078327</v>
      </c>
      <c r="P36" s="33">
        <f t="shared" si="3"/>
        <v>5.8721098821361961</v>
      </c>
      <c r="Q36" s="33">
        <f t="shared" si="3"/>
        <v>6.7174201806076015</v>
      </c>
    </row>
    <row r="37" spans="1:17" s="34" customFormat="1" ht="18" customHeight="1" x14ac:dyDescent="0.15">
      <c r="A37" s="19" t="s">
        <v>86</v>
      </c>
      <c r="B37" s="33">
        <f t="shared" si="2"/>
        <v>0.11618891795327875</v>
      </c>
      <c r="C37" s="33">
        <f t="shared" si="2"/>
        <v>0.1019413791268374</v>
      </c>
      <c r="D37" s="33">
        <f t="shared" si="2"/>
        <v>9.4432428971158222E-2</v>
      </c>
      <c r="E37" s="33">
        <f t="shared" si="2"/>
        <v>8.4685163504683691E-2</v>
      </c>
      <c r="F37" s="33">
        <f t="shared" si="2"/>
        <v>7.198603685341956E-2</v>
      </c>
      <c r="G37" s="33">
        <f t="shared" si="2"/>
        <v>0.10346739389285808</v>
      </c>
      <c r="H37" s="33">
        <f t="shared" si="2"/>
        <v>8.1535338866671553E-2</v>
      </c>
      <c r="I37" s="33">
        <f t="shared" si="2"/>
        <v>9.9514554633904212E-2</v>
      </c>
      <c r="J37" s="33">
        <f t="shared" si="2"/>
        <v>0.10246687918172821</v>
      </c>
      <c r="K37" s="33">
        <f t="shared" si="2"/>
        <v>0.83107288545052027</v>
      </c>
      <c r="L37" s="33">
        <f t="shared" si="2"/>
        <v>0.11380681439528482</v>
      </c>
      <c r="M37" s="33">
        <f t="shared" si="3"/>
        <v>0.1059701123749604</v>
      </c>
      <c r="N37" s="33">
        <f t="shared" si="3"/>
        <v>9.260744418615971E-2</v>
      </c>
      <c r="O37" s="33">
        <f t="shared" si="3"/>
        <v>0.11262138943355096</v>
      </c>
      <c r="P37" s="33">
        <f t="shared" si="3"/>
        <v>9.3398197313638562E-2</v>
      </c>
      <c r="Q37" s="33">
        <f t="shared" si="3"/>
        <v>9.60917253173189E-5</v>
      </c>
    </row>
    <row r="38" spans="1:17" s="34" customFormat="1" ht="18" customHeight="1" x14ac:dyDescent="0.15">
      <c r="A38" s="19" t="s">
        <v>87</v>
      </c>
      <c r="B38" s="33">
        <f t="shared" si="2"/>
        <v>7.5044022294015935</v>
      </c>
      <c r="C38" s="33">
        <f t="shared" si="2"/>
        <v>10.812525572586013</v>
      </c>
      <c r="D38" s="33">
        <f t="shared" si="2"/>
        <v>9.997577662355301</v>
      </c>
      <c r="E38" s="33">
        <f t="shared" si="2"/>
        <v>10.697004344207977</v>
      </c>
      <c r="F38" s="33">
        <f t="shared" si="2"/>
        <v>9.7019306269061651</v>
      </c>
      <c r="G38" s="33">
        <f t="shared" si="2"/>
        <v>8.9676211899170131</v>
      </c>
      <c r="H38" s="33">
        <f t="shared" si="2"/>
        <v>7.3791048545618469</v>
      </c>
      <c r="I38" s="33">
        <f t="shared" si="2"/>
        <v>9.4715566406151517</v>
      </c>
      <c r="J38" s="33">
        <f t="shared" si="2"/>
        <v>7.2996153548957787</v>
      </c>
      <c r="K38" s="33">
        <f t="shared" si="2"/>
        <v>7.0965379691943706</v>
      </c>
      <c r="L38" s="33">
        <f t="shared" si="2"/>
        <v>5.606359139486341</v>
      </c>
      <c r="M38" s="33">
        <f t="shared" si="3"/>
        <v>5.2401623672007371</v>
      </c>
      <c r="N38" s="33">
        <f t="shared" si="3"/>
        <v>5.7172428597306446</v>
      </c>
      <c r="O38" s="33">
        <f t="shared" si="3"/>
        <v>5.8090062765912629</v>
      </c>
      <c r="P38" s="33">
        <f t="shared" si="3"/>
        <v>4.9750016521702776</v>
      </c>
      <c r="Q38" s="33">
        <f t="shared" si="3"/>
        <v>6.0287307852583769</v>
      </c>
    </row>
    <row r="39" spans="1:17" s="34" customFormat="1" ht="18" customHeight="1" x14ac:dyDescent="0.15">
      <c r="A39" s="19" t="s">
        <v>88</v>
      </c>
      <c r="B39" s="33">
        <f t="shared" si="2"/>
        <v>0.94733172981538316</v>
      </c>
      <c r="C39" s="33">
        <f t="shared" si="2"/>
        <v>0.66120129431091212</v>
      </c>
      <c r="D39" s="33">
        <f t="shared" si="2"/>
        <v>0.2397498999048156</v>
      </c>
      <c r="E39" s="33">
        <f t="shared" si="2"/>
        <v>0.23680885187201445</v>
      </c>
      <c r="F39" s="33">
        <f t="shared" si="2"/>
        <v>0.17932886996076297</v>
      </c>
      <c r="G39" s="33">
        <f t="shared" si="2"/>
        <v>0.16276988464411857</v>
      </c>
      <c r="H39" s="33">
        <f t="shared" si="2"/>
        <v>0.19177343830519775</v>
      </c>
      <c r="I39" s="33">
        <f t="shared" si="2"/>
        <v>0.36405493430966285</v>
      </c>
      <c r="J39" s="33">
        <f t="shared" si="2"/>
        <v>0.87196915204846948</v>
      </c>
      <c r="K39" s="33">
        <f t="shared" si="2"/>
        <v>0.54435672292928439</v>
      </c>
      <c r="L39" s="33">
        <f t="shared" si="2"/>
        <v>0.46414628692246251</v>
      </c>
      <c r="M39" s="33">
        <f t="shared" si="3"/>
        <v>0.46878656864223056</v>
      </c>
      <c r="N39" s="33">
        <f t="shared" si="3"/>
        <v>0.48639190597903875</v>
      </c>
      <c r="O39" s="33">
        <f t="shared" si="3"/>
        <v>0.6316367617468307</v>
      </c>
      <c r="P39" s="33">
        <f t="shared" si="3"/>
        <v>0.59347305074253254</v>
      </c>
      <c r="Q39" s="33">
        <f t="shared" si="3"/>
        <v>0.66376960791693318</v>
      </c>
    </row>
    <row r="40" spans="1:17" s="34" customFormat="1" ht="18" customHeight="1" x14ac:dyDescent="0.15">
      <c r="A40" s="19" t="s">
        <v>89</v>
      </c>
      <c r="B40" s="33">
        <f t="shared" si="2"/>
        <v>23.807798343559465</v>
      </c>
      <c r="C40" s="33">
        <f t="shared" si="2"/>
        <v>15.76957235220681</v>
      </c>
      <c r="D40" s="33">
        <f t="shared" si="2"/>
        <v>21.231892000657197</v>
      </c>
      <c r="E40" s="33">
        <f t="shared" si="2"/>
        <v>20.957186459979564</v>
      </c>
      <c r="F40" s="33">
        <f t="shared" si="2"/>
        <v>15.919322453409951</v>
      </c>
      <c r="G40" s="33">
        <f t="shared" si="2"/>
        <v>6.8744473555987273</v>
      </c>
      <c r="H40" s="33">
        <f t="shared" si="2"/>
        <v>8.1778842270148111</v>
      </c>
      <c r="I40" s="33">
        <f t="shared" si="2"/>
        <v>9.6900180450128488</v>
      </c>
      <c r="J40" s="33">
        <f t="shared" si="2"/>
        <v>10.586295840210516</v>
      </c>
      <c r="K40" s="33">
        <f t="shared" si="2"/>
        <v>12.33666133282048</v>
      </c>
      <c r="L40" s="33">
        <f t="shared" si="2"/>
        <v>12.63375511542009</v>
      </c>
      <c r="M40" s="33">
        <f t="shared" si="3"/>
        <v>16.100377600078179</v>
      </c>
      <c r="N40" s="33">
        <f t="shared" si="3"/>
        <v>14.29498244009643</v>
      </c>
      <c r="O40" s="33">
        <f t="shared" si="3"/>
        <v>13.9838983557101</v>
      </c>
      <c r="P40" s="33">
        <f t="shared" si="3"/>
        <v>14.771670067664802</v>
      </c>
      <c r="Q40" s="33">
        <f t="shared" si="3"/>
        <v>14.671668988349518</v>
      </c>
    </row>
    <row r="41" spans="1:17" s="34" customFormat="1" ht="18" customHeight="1" x14ac:dyDescent="0.15">
      <c r="A41" s="19" t="s">
        <v>90</v>
      </c>
      <c r="B41" s="33">
        <f t="shared" si="2"/>
        <v>3.5173165444702983</v>
      </c>
      <c r="C41" s="33">
        <f t="shared" si="2"/>
        <v>3.2749922137200791</v>
      </c>
      <c r="D41" s="33">
        <f t="shared" si="2"/>
        <v>3.9829337995402803</v>
      </c>
      <c r="E41" s="33">
        <f t="shared" si="2"/>
        <v>3.9045278479628425</v>
      </c>
      <c r="F41" s="33">
        <f t="shared" si="2"/>
        <v>3.2059735686144881</v>
      </c>
      <c r="G41" s="33">
        <f t="shared" si="2"/>
        <v>3.2896380297251837</v>
      </c>
      <c r="H41" s="33">
        <f t="shared" si="2"/>
        <v>3.5897369234726142</v>
      </c>
      <c r="I41" s="33">
        <f t="shared" si="2"/>
        <v>3.9363391288462015</v>
      </c>
      <c r="J41" s="33">
        <f t="shared" si="2"/>
        <v>4.3207198738958894</v>
      </c>
      <c r="K41" s="33">
        <f t="shared" si="2"/>
        <v>4.4649826051369645</v>
      </c>
      <c r="L41" s="33">
        <f t="shared" si="2"/>
        <v>4.9435396901800344</v>
      </c>
      <c r="M41" s="33">
        <f t="shared" si="3"/>
        <v>4.458504386085461</v>
      </c>
      <c r="N41" s="33">
        <f t="shared" si="3"/>
        <v>4.2760486532885285</v>
      </c>
      <c r="O41" s="33">
        <f t="shared" si="3"/>
        <v>4.7673795147079305</v>
      </c>
      <c r="P41" s="33">
        <f t="shared" si="3"/>
        <v>4.5387612634179826</v>
      </c>
      <c r="Q41" s="33">
        <f t="shared" si="3"/>
        <v>5.291434992186141</v>
      </c>
    </row>
    <row r="42" spans="1:17" s="34" customFormat="1" ht="18" customHeight="1" x14ac:dyDescent="0.15">
      <c r="A42" s="19" t="s">
        <v>91</v>
      </c>
      <c r="B42" s="33">
        <f t="shared" si="2"/>
        <v>29.99261285591172</v>
      </c>
      <c r="C42" s="33">
        <f t="shared" si="2"/>
        <v>28.123432384119653</v>
      </c>
      <c r="D42" s="33">
        <f t="shared" si="2"/>
        <v>22.125809791120663</v>
      </c>
      <c r="E42" s="33">
        <f t="shared" si="2"/>
        <v>17.865830677701606</v>
      </c>
      <c r="F42" s="33">
        <f t="shared" si="2"/>
        <v>32.565711027603179</v>
      </c>
      <c r="G42" s="33">
        <f t="shared" si="2"/>
        <v>41.927175841623047</v>
      </c>
      <c r="H42" s="33">
        <f t="shared" si="2"/>
        <v>34.939511804692167</v>
      </c>
      <c r="I42" s="33">
        <f t="shared" si="2"/>
        <v>15.57729237407181</v>
      </c>
      <c r="J42" s="33">
        <f t="shared" si="2"/>
        <v>32.051178567920992</v>
      </c>
      <c r="K42" s="33">
        <f t="shared" si="2"/>
        <v>19.04663888742294</v>
      </c>
      <c r="L42" s="33">
        <f t="shared" si="2"/>
        <v>18.809134056435909</v>
      </c>
      <c r="M42" s="33">
        <f t="shared" si="3"/>
        <v>20.400634765692779</v>
      </c>
      <c r="N42" s="33">
        <f t="shared" si="3"/>
        <v>16.344994449937317</v>
      </c>
      <c r="O42" s="33">
        <f t="shared" si="3"/>
        <v>13.429979599573938</v>
      </c>
      <c r="P42" s="33">
        <f t="shared" si="3"/>
        <v>11.652210738702189</v>
      </c>
      <c r="Q42" s="33">
        <f t="shared" si="3"/>
        <v>15.088146541162331</v>
      </c>
    </row>
    <row r="43" spans="1:17" s="34" customFormat="1" ht="18" customHeight="1" x14ac:dyDescent="0.15">
      <c r="A43" s="19" t="s">
        <v>92</v>
      </c>
      <c r="B43" s="33">
        <f t="shared" si="2"/>
        <v>0</v>
      </c>
      <c r="C43" s="33">
        <f t="shared" si="2"/>
        <v>0</v>
      </c>
      <c r="D43" s="33">
        <f t="shared" si="2"/>
        <v>0</v>
      </c>
      <c r="E43" s="33">
        <f t="shared" si="2"/>
        <v>0</v>
      </c>
      <c r="F43" s="33">
        <f t="shared" si="2"/>
        <v>1.0748294495663109</v>
      </c>
      <c r="G43" s="33">
        <f t="shared" si="2"/>
        <v>0</v>
      </c>
      <c r="H43" s="33">
        <f t="shared" si="2"/>
        <v>1.3547633351191797</v>
      </c>
      <c r="I43" s="33">
        <f t="shared" si="2"/>
        <v>1.6225126048105984</v>
      </c>
      <c r="J43" s="33">
        <f t="shared" si="2"/>
        <v>0</v>
      </c>
      <c r="K43" s="33">
        <f t="shared" si="2"/>
        <v>0.63532466593996628</v>
      </c>
      <c r="L43" s="33">
        <f t="shared" si="2"/>
        <v>0</v>
      </c>
      <c r="M43" s="33">
        <f t="shared" si="3"/>
        <v>0</v>
      </c>
      <c r="N43" s="33">
        <f t="shared" si="3"/>
        <v>0</v>
      </c>
      <c r="O43" s="33">
        <f t="shared" si="3"/>
        <v>1.467762145621673E-5</v>
      </c>
      <c r="P43" s="33">
        <f t="shared" si="3"/>
        <v>0</v>
      </c>
      <c r="Q43" s="33">
        <f t="shared" si="3"/>
        <v>1.6015287552886482E-5</v>
      </c>
    </row>
    <row r="44" spans="1:17" s="34" customFormat="1" ht="18" customHeight="1" x14ac:dyDescent="0.15">
      <c r="A44" s="19" t="s">
        <v>93</v>
      </c>
      <c r="B44" s="33">
        <f t="shared" si="2"/>
        <v>3.1548736498978416</v>
      </c>
      <c r="C44" s="33">
        <f t="shared" si="2"/>
        <v>3.7968910714706343</v>
      </c>
      <c r="D44" s="33">
        <f t="shared" si="2"/>
        <v>4.7127114389711062</v>
      </c>
      <c r="E44" s="33">
        <f t="shared" si="2"/>
        <v>4.3504397892853719</v>
      </c>
      <c r="F44" s="33">
        <f t="shared" si="2"/>
        <v>3.4869550149462172</v>
      </c>
      <c r="G44" s="33">
        <f t="shared" si="2"/>
        <v>3.2776609091742412</v>
      </c>
      <c r="H44" s="33">
        <f t="shared" si="2"/>
        <v>4.2651512970908652</v>
      </c>
      <c r="I44" s="33">
        <f t="shared" si="2"/>
        <v>6.1699541033236978</v>
      </c>
      <c r="J44" s="33">
        <f t="shared" si="2"/>
        <v>7.3280054797447329</v>
      </c>
      <c r="K44" s="33">
        <f t="shared" si="2"/>
        <v>10.190571795044317</v>
      </c>
      <c r="L44" s="33">
        <f t="shared" si="2"/>
        <v>12.295788120395194</v>
      </c>
      <c r="M44" s="33">
        <f t="shared" si="3"/>
        <v>12.45473643647804</v>
      </c>
      <c r="N44" s="33">
        <f t="shared" si="3"/>
        <v>12.394701093281219</v>
      </c>
      <c r="O44" s="33">
        <f t="shared" si="3"/>
        <v>13.840762191269077</v>
      </c>
      <c r="P44" s="33">
        <f t="shared" si="3"/>
        <v>12.599895609812679</v>
      </c>
      <c r="Q44" s="33">
        <f t="shared" si="3"/>
        <v>14.806886061158538</v>
      </c>
    </row>
    <row r="45" spans="1:17" s="34" customFormat="1" ht="18" customHeight="1" x14ac:dyDescent="0.15">
      <c r="A45" s="19" t="s">
        <v>72</v>
      </c>
      <c r="B45" s="33">
        <f t="shared" si="2"/>
        <v>0</v>
      </c>
      <c r="C45" s="33">
        <f t="shared" si="2"/>
        <v>0</v>
      </c>
      <c r="D45" s="33">
        <f t="shared" si="2"/>
        <v>0</v>
      </c>
      <c r="E45" s="33">
        <f t="shared" si="2"/>
        <v>0</v>
      </c>
      <c r="F45" s="33">
        <f t="shared" si="2"/>
        <v>0</v>
      </c>
      <c r="G45" s="33">
        <f t="shared" si="2"/>
        <v>0</v>
      </c>
      <c r="H45" s="33">
        <f t="shared" si="2"/>
        <v>0</v>
      </c>
      <c r="I45" s="33">
        <f t="shared" si="2"/>
        <v>0</v>
      </c>
      <c r="J45" s="33">
        <f t="shared" si="2"/>
        <v>0</v>
      </c>
      <c r="K45" s="33">
        <f t="shared" si="2"/>
        <v>0</v>
      </c>
      <c r="L45" s="33">
        <f t="shared" si="2"/>
        <v>0</v>
      </c>
      <c r="M45" s="33">
        <f t="shared" si="3"/>
        <v>0</v>
      </c>
      <c r="N45" s="33">
        <f t="shared" si="3"/>
        <v>0</v>
      </c>
      <c r="O45" s="33">
        <f t="shared" si="3"/>
        <v>1.467762145621673E-5</v>
      </c>
      <c r="P45" s="33">
        <f t="shared" si="3"/>
        <v>0</v>
      </c>
      <c r="Q45" s="33">
        <f t="shared" si="3"/>
        <v>1.6015287552886482E-5</v>
      </c>
    </row>
    <row r="46" spans="1:17" s="34" customFormat="1" ht="18" customHeight="1" x14ac:dyDescent="0.15">
      <c r="A46" s="19" t="s">
        <v>95</v>
      </c>
      <c r="B46" s="33">
        <f t="shared" si="2"/>
        <v>0</v>
      </c>
      <c r="C46" s="33">
        <f t="shared" si="2"/>
        <v>0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1.467762145621673E-5</v>
      </c>
      <c r="P46" s="33">
        <f t="shared" si="3"/>
        <v>0</v>
      </c>
      <c r="Q46" s="33">
        <f t="shared" si="3"/>
        <v>1.6015287552886482E-5</v>
      </c>
    </row>
    <row r="47" spans="1:17" s="34" customFormat="1" ht="18" customHeight="1" x14ac:dyDescent="0.15">
      <c r="A47" s="19" t="s">
        <v>94</v>
      </c>
      <c r="B47" s="33">
        <f t="shared" si="2"/>
        <v>0</v>
      </c>
      <c r="C47" s="33">
        <f t="shared" si="2"/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1.467762145621673E-5</v>
      </c>
      <c r="P47" s="33">
        <f t="shared" si="3"/>
        <v>0</v>
      </c>
      <c r="Q47" s="33">
        <f t="shared" si="3"/>
        <v>1.6015287552886482E-5</v>
      </c>
    </row>
    <row r="48" spans="1:17" s="34" customFormat="1" ht="18" customHeight="1" x14ac:dyDescent="0.15">
      <c r="A48" s="19" t="s">
        <v>96</v>
      </c>
      <c r="B48" s="33">
        <f t="shared" ref="B48:L48" si="4">SUM(B33:B47)</f>
        <v>100</v>
      </c>
      <c r="C48" s="30">
        <f t="shared" si="4"/>
        <v>100</v>
      </c>
      <c r="D48" s="30">
        <f t="shared" si="4"/>
        <v>99.999999999999986</v>
      </c>
      <c r="E48" s="30">
        <f t="shared" si="4"/>
        <v>100</v>
      </c>
      <c r="F48" s="30">
        <f t="shared" si="4"/>
        <v>100</v>
      </c>
      <c r="G48" s="30">
        <f t="shared" si="4"/>
        <v>100</v>
      </c>
      <c r="H48" s="30">
        <f t="shared" si="4"/>
        <v>100.00000000000001</v>
      </c>
      <c r="I48" s="30">
        <f t="shared" si="4"/>
        <v>100</v>
      </c>
      <c r="J48" s="30">
        <f t="shared" si="4"/>
        <v>100</v>
      </c>
      <c r="K48" s="30">
        <f t="shared" si="4"/>
        <v>100.00000000000001</v>
      </c>
      <c r="L48" s="30">
        <f t="shared" si="4"/>
        <v>100</v>
      </c>
      <c r="M48" s="30">
        <f>SUM(M33:M47)</f>
        <v>100</v>
      </c>
      <c r="N48" s="30">
        <f>SUM(N33:N47)</f>
        <v>100</v>
      </c>
      <c r="O48" s="30">
        <f>SUM(O33:O47)</f>
        <v>99.999999999999986</v>
      </c>
      <c r="P48" s="30">
        <f>SUM(P33:P47)</f>
        <v>100</v>
      </c>
      <c r="Q48" s="30">
        <f>SUM(Q33:Q47)</f>
        <v>100.00000000000001</v>
      </c>
    </row>
    <row r="49" spans="10:11" s="34" customFormat="1" ht="18" customHeight="1" x14ac:dyDescent="0.15">
      <c r="J49" s="103"/>
      <c r="K49" s="103"/>
    </row>
    <row r="50" spans="10:11" s="34" customFormat="1" ht="18" customHeight="1" x14ac:dyDescent="0.15">
      <c r="J50" s="103"/>
      <c r="K50" s="103"/>
    </row>
    <row r="51" spans="10:11" s="34" customFormat="1" ht="18" customHeight="1" x14ac:dyDescent="0.15">
      <c r="J51" s="103"/>
      <c r="K51" s="103"/>
    </row>
    <row r="52" spans="10:11" s="34" customFormat="1" ht="18" customHeight="1" x14ac:dyDescent="0.15">
      <c r="J52" s="103"/>
      <c r="K52" s="103"/>
    </row>
    <row r="53" spans="10:11" s="34" customFormat="1" ht="18" customHeight="1" x14ac:dyDescent="0.15">
      <c r="J53" s="103"/>
      <c r="K53" s="103"/>
    </row>
    <row r="54" spans="10:11" s="34" customFormat="1" ht="18" customHeight="1" x14ac:dyDescent="0.15">
      <c r="J54" s="103"/>
      <c r="K54" s="103"/>
    </row>
    <row r="55" spans="10:11" s="34" customFormat="1" ht="18" customHeight="1" x14ac:dyDescent="0.15">
      <c r="J55" s="103"/>
      <c r="K55" s="103"/>
    </row>
    <row r="56" spans="10:11" s="34" customFormat="1" ht="18" customHeight="1" x14ac:dyDescent="0.15">
      <c r="J56" s="103"/>
      <c r="K56" s="103"/>
    </row>
    <row r="57" spans="10:11" s="34" customFormat="1" ht="18" customHeight="1" x14ac:dyDescent="0.15">
      <c r="J57" s="103"/>
      <c r="K57" s="103"/>
    </row>
    <row r="58" spans="10:11" s="34" customFormat="1" ht="18" customHeight="1" x14ac:dyDescent="0.15">
      <c r="J58" s="103"/>
      <c r="K58" s="103"/>
    </row>
    <row r="59" spans="10:11" s="34" customFormat="1" ht="18" customHeight="1" x14ac:dyDescent="0.15">
      <c r="J59" s="103"/>
      <c r="K59" s="103"/>
    </row>
    <row r="60" spans="10:11" s="34" customFormat="1" ht="18" customHeight="1" x14ac:dyDescent="0.15">
      <c r="J60" s="103"/>
      <c r="K60" s="103"/>
    </row>
    <row r="61" spans="10:11" s="34" customFormat="1" ht="18" customHeight="1" x14ac:dyDescent="0.15">
      <c r="J61" s="103"/>
      <c r="K61" s="103"/>
    </row>
    <row r="62" spans="10:11" s="34" customFormat="1" ht="18" customHeight="1" x14ac:dyDescent="0.15">
      <c r="J62" s="103"/>
      <c r="K62" s="103"/>
    </row>
    <row r="63" spans="10:11" s="34" customFormat="1" ht="18" customHeight="1" x14ac:dyDescent="0.15">
      <c r="J63" s="103"/>
      <c r="K63" s="103"/>
    </row>
    <row r="64" spans="10:11" s="34" customFormat="1" ht="18" customHeight="1" x14ac:dyDescent="0.15">
      <c r="J64" s="103"/>
      <c r="K64" s="103"/>
    </row>
    <row r="65" spans="10:11" s="34" customFormat="1" ht="18" customHeight="1" x14ac:dyDescent="0.15">
      <c r="J65" s="103"/>
      <c r="K65" s="103"/>
    </row>
    <row r="66" spans="10:11" s="34" customFormat="1" ht="18" customHeight="1" x14ac:dyDescent="0.15">
      <c r="J66" s="103"/>
      <c r="K66" s="103"/>
    </row>
    <row r="67" spans="10:11" s="34" customFormat="1" ht="18" customHeight="1" x14ac:dyDescent="0.15">
      <c r="J67" s="103"/>
      <c r="K67" s="103"/>
    </row>
    <row r="68" spans="10:11" s="34" customFormat="1" ht="18" customHeight="1" x14ac:dyDescent="0.15">
      <c r="J68" s="103"/>
      <c r="K68" s="103"/>
    </row>
    <row r="69" spans="10:11" s="34" customFormat="1" ht="18" customHeight="1" x14ac:dyDescent="0.15">
      <c r="J69" s="103"/>
      <c r="K69" s="103"/>
    </row>
    <row r="70" spans="10:11" s="34" customFormat="1" ht="18" customHeight="1" x14ac:dyDescent="0.15">
      <c r="J70" s="103"/>
      <c r="K70" s="103"/>
    </row>
    <row r="71" spans="10:11" s="34" customFormat="1" ht="18" customHeight="1" x14ac:dyDescent="0.15">
      <c r="J71" s="103"/>
      <c r="K71" s="103"/>
    </row>
    <row r="72" spans="10:11" s="34" customFormat="1" ht="18" customHeight="1" x14ac:dyDescent="0.15">
      <c r="J72" s="103"/>
      <c r="K72" s="103"/>
    </row>
    <row r="73" spans="10:11" s="34" customFormat="1" ht="18" customHeight="1" x14ac:dyDescent="0.15">
      <c r="J73" s="103"/>
      <c r="K73" s="103"/>
    </row>
    <row r="74" spans="10:11" s="34" customFormat="1" ht="18" customHeight="1" x14ac:dyDescent="0.15">
      <c r="J74" s="103"/>
      <c r="K74" s="103"/>
    </row>
    <row r="75" spans="10:11" s="34" customFormat="1" ht="18" customHeight="1" x14ac:dyDescent="0.15">
      <c r="J75" s="103"/>
      <c r="K75" s="103"/>
    </row>
    <row r="76" spans="10:11" s="34" customFormat="1" ht="18" customHeight="1" x14ac:dyDescent="0.15">
      <c r="J76" s="103"/>
      <c r="K76" s="103"/>
    </row>
    <row r="77" spans="10:11" s="34" customFormat="1" ht="18" customHeight="1" x14ac:dyDescent="0.15">
      <c r="J77" s="103"/>
      <c r="K77" s="103"/>
    </row>
    <row r="78" spans="10:11" s="34" customFormat="1" ht="18" customHeight="1" x14ac:dyDescent="0.15">
      <c r="J78" s="103"/>
      <c r="K78" s="103"/>
    </row>
    <row r="79" spans="10:11" s="34" customFormat="1" ht="18" customHeight="1" x14ac:dyDescent="0.15">
      <c r="J79" s="103"/>
      <c r="K79" s="103"/>
    </row>
    <row r="80" spans="10:11" s="34" customFormat="1" ht="18" customHeight="1" x14ac:dyDescent="0.15">
      <c r="J80" s="103"/>
      <c r="K80" s="103"/>
    </row>
    <row r="81" spans="10:11" s="34" customFormat="1" ht="18" customHeight="1" x14ac:dyDescent="0.15">
      <c r="J81" s="103"/>
      <c r="K81" s="103"/>
    </row>
    <row r="82" spans="10:11" s="34" customFormat="1" ht="18" customHeight="1" x14ac:dyDescent="0.15">
      <c r="J82" s="103"/>
      <c r="K82" s="103"/>
    </row>
    <row r="83" spans="10:11" s="34" customFormat="1" ht="18" customHeight="1" x14ac:dyDescent="0.15">
      <c r="J83" s="103"/>
      <c r="K83" s="103"/>
    </row>
    <row r="84" spans="10:11" s="34" customFormat="1" ht="18" customHeight="1" x14ac:dyDescent="0.15">
      <c r="J84" s="103"/>
      <c r="K84" s="103"/>
    </row>
    <row r="85" spans="10:11" s="34" customFormat="1" ht="18" customHeight="1" x14ac:dyDescent="0.15">
      <c r="J85" s="103"/>
      <c r="K85" s="103"/>
    </row>
    <row r="86" spans="10:11" s="34" customFormat="1" ht="18" customHeight="1" x14ac:dyDescent="0.15">
      <c r="J86" s="103"/>
      <c r="K86" s="103"/>
    </row>
    <row r="87" spans="10:11" s="34" customFormat="1" ht="18" customHeight="1" x14ac:dyDescent="0.15">
      <c r="J87" s="103"/>
      <c r="K87" s="103"/>
    </row>
    <row r="88" spans="10:11" s="34" customFormat="1" ht="18" customHeight="1" x14ac:dyDescent="0.15">
      <c r="J88" s="103"/>
      <c r="K88" s="103"/>
    </row>
    <row r="89" spans="10:11" s="34" customFormat="1" ht="18" customHeight="1" x14ac:dyDescent="0.15">
      <c r="J89" s="103"/>
      <c r="K89" s="103"/>
    </row>
    <row r="90" spans="10:11" s="34" customFormat="1" ht="18" customHeight="1" x14ac:dyDescent="0.15">
      <c r="J90" s="103"/>
      <c r="K90" s="103"/>
    </row>
    <row r="91" spans="10:11" s="34" customFormat="1" ht="18" customHeight="1" x14ac:dyDescent="0.15">
      <c r="J91" s="103"/>
      <c r="K91" s="103"/>
    </row>
    <row r="92" spans="10:11" s="34" customFormat="1" ht="18" customHeight="1" x14ac:dyDescent="0.15">
      <c r="J92" s="103"/>
      <c r="K92" s="103"/>
    </row>
    <row r="93" spans="10:11" s="34" customFormat="1" ht="18" customHeight="1" x14ac:dyDescent="0.15">
      <c r="J93" s="103"/>
      <c r="K93" s="103"/>
    </row>
    <row r="94" spans="10:11" s="34" customFormat="1" ht="18" customHeight="1" x14ac:dyDescent="0.15">
      <c r="J94" s="103"/>
      <c r="K94" s="103"/>
    </row>
    <row r="95" spans="10:11" s="34" customFormat="1" ht="18" customHeight="1" x14ac:dyDescent="0.15">
      <c r="J95" s="103"/>
      <c r="K95" s="103"/>
    </row>
    <row r="96" spans="10:11" s="34" customFormat="1" ht="18" customHeight="1" x14ac:dyDescent="0.15">
      <c r="J96" s="103"/>
      <c r="K96" s="103"/>
    </row>
    <row r="97" spans="10:11" s="34" customFormat="1" ht="18" customHeight="1" x14ac:dyDescent="0.15">
      <c r="J97" s="103"/>
      <c r="K97" s="103"/>
    </row>
    <row r="98" spans="10:11" s="34" customFormat="1" ht="18" customHeight="1" x14ac:dyDescent="0.15">
      <c r="J98" s="103"/>
      <c r="K98" s="103"/>
    </row>
    <row r="99" spans="10:11" s="34" customFormat="1" ht="18" customHeight="1" x14ac:dyDescent="0.15">
      <c r="J99" s="103"/>
      <c r="K99" s="103"/>
    </row>
    <row r="100" spans="10:11" s="34" customFormat="1" ht="18" customHeight="1" x14ac:dyDescent="0.15">
      <c r="J100" s="103"/>
      <c r="K100" s="103"/>
    </row>
    <row r="101" spans="10:11" s="34" customFormat="1" ht="18" customHeight="1" x14ac:dyDescent="0.15">
      <c r="J101" s="103"/>
      <c r="K101" s="103"/>
    </row>
    <row r="102" spans="10:11" s="34" customFormat="1" ht="18" customHeight="1" x14ac:dyDescent="0.15">
      <c r="J102" s="103"/>
      <c r="K102" s="103"/>
    </row>
    <row r="103" spans="10:11" s="34" customFormat="1" ht="18" customHeight="1" x14ac:dyDescent="0.15">
      <c r="J103" s="103"/>
      <c r="K103" s="103"/>
    </row>
    <row r="104" spans="10:11" s="34" customFormat="1" ht="18" customHeight="1" x14ac:dyDescent="0.15">
      <c r="J104" s="103"/>
      <c r="K104" s="103"/>
    </row>
    <row r="105" spans="10:11" s="34" customFormat="1" ht="18" customHeight="1" x14ac:dyDescent="0.15">
      <c r="J105" s="103"/>
      <c r="K105" s="103"/>
    </row>
    <row r="106" spans="10:11" s="34" customFormat="1" ht="18" customHeight="1" x14ac:dyDescent="0.15">
      <c r="J106" s="103"/>
      <c r="K106" s="103"/>
    </row>
    <row r="107" spans="10:11" s="34" customFormat="1" ht="18" customHeight="1" x14ac:dyDescent="0.15">
      <c r="J107" s="103"/>
      <c r="K107" s="103"/>
    </row>
    <row r="108" spans="10:11" s="34" customFormat="1" ht="18" customHeight="1" x14ac:dyDescent="0.15">
      <c r="J108" s="103"/>
      <c r="K108" s="103"/>
    </row>
    <row r="109" spans="10:11" s="34" customFormat="1" ht="18" customHeight="1" x14ac:dyDescent="0.15">
      <c r="J109" s="103"/>
      <c r="K109" s="103"/>
    </row>
    <row r="110" spans="10:11" s="34" customFormat="1" ht="18" customHeight="1" x14ac:dyDescent="0.15">
      <c r="J110" s="103"/>
      <c r="K110" s="103"/>
    </row>
    <row r="111" spans="10:11" s="34" customFormat="1" ht="18" customHeight="1" x14ac:dyDescent="0.15">
      <c r="J111" s="103"/>
      <c r="K111" s="103"/>
    </row>
    <row r="112" spans="10:11" s="34" customFormat="1" ht="18" customHeight="1" x14ac:dyDescent="0.15">
      <c r="J112" s="103"/>
      <c r="K112" s="103"/>
    </row>
    <row r="113" spans="10:11" s="34" customFormat="1" ht="18" customHeight="1" x14ac:dyDescent="0.15">
      <c r="J113" s="103"/>
      <c r="K113" s="103"/>
    </row>
    <row r="114" spans="10:11" s="34" customFormat="1" ht="18" customHeight="1" x14ac:dyDescent="0.15">
      <c r="J114" s="103"/>
      <c r="K114" s="103"/>
    </row>
    <row r="115" spans="10:11" s="34" customFormat="1" ht="18" customHeight="1" x14ac:dyDescent="0.15">
      <c r="J115" s="103"/>
      <c r="K115" s="103"/>
    </row>
    <row r="116" spans="10:11" s="34" customFormat="1" ht="18" customHeight="1" x14ac:dyDescent="0.15">
      <c r="J116" s="103"/>
      <c r="K116" s="103"/>
    </row>
    <row r="117" spans="10:11" s="34" customFormat="1" ht="18" customHeight="1" x14ac:dyDescent="0.15">
      <c r="J117" s="103"/>
      <c r="K117" s="103"/>
    </row>
    <row r="118" spans="10:11" s="34" customFormat="1" ht="18" customHeight="1" x14ac:dyDescent="0.15">
      <c r="J118" s="103"/>
      <c r="K118" s="103"/>
    </row>
    <row r="119" spans="10:11" s="34" customFormat="1" ht="18" customHeight="1" x14ac:dyDescent="0.15">
      <c r="J119" s="103"/>
      <c r="K119" s="103"/>
    </row>
    <row r="120" spans="10:11" s="34" customFormat="1" ht="18" customHeight="1" x14ac:dyDescent="0.15">
      <c r="J120" s="103"/>
      <c r="K120" s="103"/>
    </row>
    <row r="121" spans="10:11" s="34" customFormat="1" ht="18" customHeight="1" x14ac:dyDescent="0.15">
      <c r="J121" s="103"/>
      <c r="K121" s="103"/>
    </row>
    <row r="122" spans="10:11" s="34" customFormat="1" ht="18" customHeight="1" x14ac:dyDescent="0.15">
      <c r="J122" s="103"/>
      <c r="K122" s="103"/>
    </row>
    <row r="123" spans="10:11" s="34" customFormat="1" ht="18" customHeight="1" x14ac:dyDescent="0.15">
      <c r="J123" s="103"/>
      <c r="K123" s="103"/>
    </row>
    <row r="124" spans="10:11" s="34" customFormat="1" ht="18" customHeight="1" x14ac:dyDescent="0.15">
      <c r="J124" s="103"/>
      <c r="K124" s="103"/>
    </row>
    <row r="125" spans="10:11" s="34" customFormat="1" ht="18" customHeight="1" x14ac:dyDescent="0.15">
      <c r="J125" s="103"/>
      <c r="K125" s="103"/>
    </row>
    <row r="126" spans="10:11" s="34" customFormat="1" ht="18" customHeight="1" x14ac:dyDescent="0.15">
      <c r="J126" s="103"/>
      <c r="K126" s="103"/>
    </row>
    <row r="127" spans="10:11" s="34" customFormat="1" ht="18" customHeight="1" x14ac:dyDescent="0.15">
      <c r="J127" s="103"/>
      <c r="K127" s="103"/>
    </row>
    <row r="128" spans="10:11" s="34" customFormat="1" ht="18" customHeight="1" x14ac:dyDescent="0.15">
      <c r="J128" s="103"/>
      <c r="K128" s="103"/>
    </row>
    <row r="129" spans="10:11" s="34" customFormat="1" ht="18" customHeight="1" x14ac:dyDescent="0.15">
      <c r="J129" s="103"/>
      <c r="K129" s="103"/>
    </row>
    <row r="130" spans="10:11" s="34" customFormat="1" ht="18" customHeight="1" x14ac:dyDescent="0.15">
      <c r="J130" s="103"/>
      <c r="K130" s="103"/>
    </row>
    <row r="131" spans="10:11" s="34" customFormat="1" ht="18" customHeight="1" x14ac:dyDescent="0.15">
      <c r="J131" s="103"/>
      <c r="K131" s="103"/>
    </row>
    <row r="132" spans="10:11" s="34" customFormat="1" ht="18" customHeight="1" x14ac:dyDescent="0.15">
      <c r="J132" s="103"/>
      <c r="K132" s="103"/>
    </row>
    <row r="133" spans="10:11" s="34" customFormat="1" ht="18" customHeight="1" x14ac:dyDescent="0.15">
      <c r="J133" s="103"/>
      <c r="K133" s="103"/>
    </row>
    <row r="134" spans="10:11" s="34" customFormat="1" ht="18" customHeight="1" x14ac:dyDescent="0.15">
      <c r="J134" s="103"/>
      <c r="K134" s="103"/>
    </row>
    <row r="135" spans="10:11" s="34" customFormat="1" ht="18" customHeight="1" x14ac:dyDescent="0.15">
      <c r="J135" s="103"/>
      <c r="K135" s="103"/>
    </row>
    <row r="136" spans="10:11" s="34" customFormat="1" ht="18" customHeight="1" x14ac:dyDescent="0.15">
      <c r="J136" s="103"/>
      <c r="K136" s="103"/>
    </row>
    <row r="137" spans="10:11" s="34" customFormat="1" ht="18" customHeight="1" x14ac:dyDescent="0.15">
      <c r="J137" s="103"/>
      <c r="K137" s="103"/>
    </row>
    <row r="138" spans="10:11" s="34" customFormat="1" ht="18" customHeight="1" x14ac:dyDescent="0.15">
      <c r="J138" s="103"/>
      <c r="K138" s="103"/>
    </row>
    <row r="139" spans="10:11" s="34" customFormat="1" ht="18" customHeight="1" x14ac:dyDescent="0.15">
      <c r="J139" s="103"/>
      <c r="K139" s="103"/>
    </row>
    <row r="140" spans="10:11" s="34" customFormat="1" ht="18" customHeight="1" x14ac:dyDescent="0.15">
      <c r="J140" s="103"/>
      <c r="K140" s="103"/>
    </row>
    <row r="141" spans="10:11" s="34" customFormat="1" ht="18" customHeight="1" x14ac:dyDescent="0.15">
      <c r="J141" s="103"/>
      <c r="K141" s="103"/>
    </row>
    <row r="142" spans="10:11" s="34" customFormat="1" ht="18" customHeight="1" x14ac:dyDescent="0.15">
      <c r="J142" s="103"/>
      <c r="K142" s="103"/>
    </row>
    <row r="143" spans="10:11" s="34" customFormat="1" ht="18" customHeight="1" x14ac:dyDescent="0.15">
      <c r="J143" s="103"/>
      <c r="K143" s="103"/>
    </row>
    <row r="144" spans="10:11" s="34" customFormat="1" ht="18" customHeight="1" x14ac:dyDescent="0.15">
      <c r="J144" s="103"/>
      <c r="K144" s="103"/>
    </row>
    <row r="145" spans="10:11" s="34" customFormat="1" ht="18" customHeight="1" x14ac:dyDescent="0.15">
      <c r="J145" s="103"/>
      <c r="K145" s="103"/>
    </row>
    <row r="146" spans="10:11" s="34" customFormat="1" ht="18" customHeight="1" x14ac:dyDescent="0.15">
      <c r="J146" s="103"/>
      <c r="K146" s="103"/>
    </row>
    <row r="147" spans="10:11" s="34" customFormat="1" ht="18" customHeight="1" x14ac:dyDescent="0.15">
      <c r="J147" s="103"/>
      <c r="K147" s="103"/>
    </row>
    <row r="148" spans="10:11" s="34" customFormat="1" ht="18" customHeight="1" x14ac:dyDescent="0.15">
      <c r="J148" s="103"/>
      <c r="K148" s="103"/>
    </row>
    <row r="149" spans="10:11" s="34" customFormat="1" ht="18" customHeight="1" x14ac:dyDescent="0.15">
      <c r="J149" s="103"/>
      <c r="K149" s="103"/>
    </row>
    <row r="150" spans="10:11" s="34" customFormat="1" ht="18" customHeight="1" x14ac:dyDescent="0.15">
      <c r="J150" s="103"/>
      <c r="K150" s="103"/>
    </row>
    <row r="151" spans="10:11" s="34" customFormat="1" ht="18" customHeight="1" x14ac:dyDescent="0.15">
      <c r="J151" s="103"/>
      <c r="K151" s="103"/>
    </row>
    <row r="152" spans="10:11" s="34" customFormat="1" ht="18" customHeight="1" x14ac:dyDescent="0.15">
      <c r="J152" s="103"/>
      <c r="K152" s="103"/>
    </row>
    <row r="153" spans="10:11" s="34" customFormat="1" ht="18" customHeight="1" x14ac:dyDescent="0.15">
      <c r="J153" s="103"/>
      <c r="K153" s="103"/>
    </row>
    <row r="154" spans="10:11" s="34" customFormat="1" ht="18" customHeight="1" x14ac:dyDescent="0.15">
      <c r="J154" s="103"/>
      <c r="K154" s="103"/>
    </row>
    <row r="155" spans="10:11" s="34" customFormat="1" ht="18" customHeight="1" x14ac:dyDescent="0.15">
      <c r="J155" s="103"/>
      <c r="K155" s="103"/>
    </row>
    <row r="156" spans="10:11" s="34" customFormat="1" ht="18" customHeight="1" x14ac:dyDescent="0.15">
      <c r="J156" s="103"/>
      <c r="K156" s="103"/>
    </row>
    <row r="157" spans="10:11" s="34" customFormat="1" ht="18" customHeight="1" x14ac:dyDescent="0.15">
      <c r="J157" s="103"/>
      <c r="K157" s="103"/>
    </row>
    <row r="158" spans="10:11" s="34" customFormat="1" ht="18" customHeight="1" x14ac:dyDescent="0.15">
      <c r="J158" s="103"/>
      <c r="K158" s="103"/>
    </row>
    <row r="159" spans="10:11" s="34" customFormat="1" ht="18" customHeight="1" x14ac:dyDescent="0.15">
      <c r="J159" s="103"/>
      <c r="K159" s="103"/>
    </row>
    <row r="160" spans="10:11" s="34" customFormat="1" ht="18" customHeight="1" x14ac:dyDescent="0.15">
      <c r="J160" s="103"/>
      <c r="K160" s="103"/>
    </row>
    <row r="161" spans="10:11" s="34" customFormat="1" ht="18" customHeight="1" x14ac:dyDescent="0.15">
      <c r="J161" s="103"/>
      <c r="K161" s="103"/>
    </row>
    <row r="162" spans="10:11" s="34" customFormat="1" ht="18" customHeight="1" x14ac:dyDescent="0.15">
      <c r="J162" s="103"/>
      <c r="K162" s="103"/>
    </row>
    <row r="163" spans="10:11" s="34" customFormat="1" ht="18" customHeight="1" x14ac:dyDescent="0.15">
      <c r="J163" s="103"/>
      <c r="K163" s="103"/>
    </row>
    <row r="164" spans="10:11" s="34" customFormat="1" ht="18" customHeight="1" x14ac:dyDescent="0.15">
      <c r="J164" s="103"/>
      <c r="K164" s="103"/>
    </row>
    <row r="165" spans="10:11" s="34" customFormat="1" ht="18" customHeight="1" x14ac:dyDescent="0.15">
      <c r="J165" s="103"/>
      <c r="K165" s="103"/>
    </row>
    <row r="166" spans="10:11" s="34" customFormat="1" ht="18" customHeight="1" x14ac:dyDescent="0.15">
      <c r="J166" s="103"/>
      <c r="K166" s="103"/>
    </row>
    <row r="167" spans="10:11" s="34" customFormat="1" ht="18" customHeight="1" x14ac:dyDescent="0.15">
      <c r="J167" s="103"/>
      <c r="K167" s="103"/>
    </row>
    <row r="168" spans="10:11" s="34" customFormat="1" ht="18" customHeight="1" x14ac:dyDescent="0.15">
      <c r="J168" s="103"/>
      <c r="K168" s="103"/>
    </row>
    <row r="169" spans="10:11" s="34" customFormat="1" ht="18" customHeight="1" x14ac:dyDescent="0.15">
      <c r="J169" s="103"/>
      <c r="K169" s="103"/>
    </row>
    <row r="170" spans="10:11" s="34" customFormat="1" ht="18" customHeight="1" x14ac:dyDescent="0.15">
      <c r="J170" s="103"/>
      <c r="K170" s="103"/>
    </row>
    <row r="171" spans="10:11" s="34" customFormat="1" ht="18" customHeight="1" x14ac:dyDescent="0.15">
      <c r="J171" s="103"/>
      <c r="K171" s="103"/>
    </row>
    <row r="172" spans="10:11" s="34" customFormat="1" ht="18" customHeight="1" x14ac:dyDescent="0.15">
      <c r="J172" s="103"/>
      <c r="K172" s="103"/>
    </row>
    <row r="173" spans="10:11" s="34" customFormat="1" ht="18" customHeight="1" x14ac:dyDescent="0.15">
      <c r="J173" s="103"/>
      <c r="K173" s="103"/>
    </row>
    <row r="174" spans="10:11" s="34" customFormat="1" ht="18" customHeight="1" x14ac:dyDescent="0.15">
      <c r="J174" s="103"/>
      <c r="K174" s="103"/>
    </row>
    <row r="175" spans="10:11" s="34" customFormat="1" ht="18" customHeight="1" x14ac:dyDescent="0.15">
      <c r="J175" s="103"/>
      <c r="K175" s="103"/>
    </row>
    <row r="176" spans="10:11" s="34" customFormat="1" ht="18" customHeight="1" x14ac:dyDescent="0.15">
      <c r="J176" s="103"/>
      <c r="K176" s="103"/>
    </row>
    <row r="177" spans="10:11" s="34" customFormat="1" ht="18" customHeight="1" x14ac:dyDescent="0.15">
      <c r="J177" s="103"/>
      <c r="K177" s="103"/>
    </row>
    <row r="178" spans="10:11" s="34" customFormat="1" ht="18" customHeight="1" x14ac:dyDescent="0.15">
      <c r="J178" s="103"/>
      <c r="K178" s="103"/>
    </row>
    <row r="179" spans="10:11" s="34" customFormat="1" ht="18" customHeight="1" x14ac:dyDescent="0.15">
      <c r="J179" s="103"/>
      <c r="K179" s="103"/>
    </row>
    <row r="180" spans="10:11" s="34" customFormat="1" ht="18" customHeight="1" x14ac:dyDescent="0.15">
      <c r="J180" s="103"/>
      <c r="K180" s="103"/>
    </row>
    <row r="181" spans="10:11" s="34" customFormat="1" ht="18" customHeight="1" x14ac:dyDescent="0.15">
      <c r="J181" s="103"/>
      <c r="K181" s="103"/>
    </row>
    <row r="182" spans="10:11" s="34" customFormat="1" ht="18" customHeight="1" x14ac:dyDescent="0.15">
      <c r="J182" s="103"/>
      <c r="K182" s="103"/>
    </row>
    <row r="183" spans="10:11" s="34" customFormat="1" ht="18" customHeight="1" x14ac:dyDescent="0.15">
      <c r="J183" s="103"/>
      <c r="K183" s="103"/>
    </row>
    <row r="184" spans="10:11" s="34" customFormat="1" ht="18" customHeight="1" x14ac:dyDescent="0.15">
      <c r="J184" s="103"/>
      <c r="K184" s="103"/>
    </row>
    <row r="185" spans="10:11" s="34" customFormat="1" ht="18" customHeight="1" x14ac:dyDescent="0.15">
      <c r="J185" s="103"/>
      <c r="K185" s="103"/>
    </row>
    <row r="186" spans="10:11" s="34" customFormat="1" ht="18" customHeight="1" x14ac:dyDescent="0.15">
      <c r="J186" s="103"/>
      <c r="K186" s="103"/>
    </row>
    <row r="187" spans="10:11" s="34" customFormat="1" ht="18" customHeight="1" x14ac:dyDescent="0.15">
      <c r="J187" s="103"/>
      <c r="K187" s="103"/>
    </row>
    <row r="188" spans="10:11" s="34" customFormat="1" ht="18" customHeight="1" x14ac:dyDescent="0.15">
      <c r="J188" s="103"/>
      <c r="K188" s="103"/>
    </row>
    <row r="189" spans="10:11" s="34" customFormat="1" ht="18" customHeight="1" x14ac:dyDescent="0.15">
      <c r="J189" s="103"/>
      <c r="K189" s="103"/>
    </row>
    <row r="190" spans="10:11" s="34" customFormat="1" ht="18" customHeight="1" x14ac:dyDescent="0.15">
      <c r="J190" s="103"/>
      <c r="K190" s="103"/>
    </row>
    <row r="191" spans="10:11" s="34" customFormat="1" ht="18" customHeight="1" x14ac:dyDescent="0.15">
      <c r="J191" s="103"/>
      <c r="K191" s="103"/>
    </row>
    <row r="192" spans="10:11" s="34" customFormat="1" ht="18" customHeight="1" x14ac:dyDescent="0.15">
      <c r="J192" s="103"/>
      <c r="K192" s="103"/>
    </row>
    <row r="193" spans="10:11" s="34" customFormat="1" ht="18" customHeight="1" x14ac:dyDescent="0.15">
      <c r="J193" s="103"/>
      <c r="K193" s="103"/>
    </row>
    <row r="194" spans="10:11" s="34" customFormat="1" ht="18" customHeight="1" x14ac:dyDescent="0.15">
      <c r="J194" s="103"/>
      <c r="K194" s="103"/>
    </row>
    <row r="195" spans="10:11" s="34" customFormat="1" ht="18" customHeight="1" x14ac:dyDescent="0.15">
      <c r="J195" s="103"/>
      <c r="K195" s="103"/>
    </row>
    <row r="196" spans="10:11" s="34" customFormat="1" ht="18" customHeight="1" x14ac:dyDescent="0.15">
      <c r="J196" s="103"/>
      <c r="K196" s="103"/>
    </row>
    <row r="197" spans="10:11" s="34" customFormat="1" ht="18" customHeight="1" x14ac:dyDescent="0.15">
      <c r="J197" s="103"/>
      <c r="K197" s="103"/>
    </row>
    <row r="198" spans="10:11" s="34" customFormat="1" ht="18" customHeight="1" x14ac:dyDescent="0.15">
      <c r="J198" s="103"/>
      <c r="K198" s="103"/>
    </row>
    <row r="199" spans="10:11" s="34" customFormat="1" ht="18" customHeight="1" x14ac:dyDescent="0.15">
      <c r="J199" s="103"/>
      <c r="K199" s="103"/>
    </row>
    <row r="200" spans="10:11" s="34" customFormat="1" ht="18" customHeight="1" x14ac:dyDescent="0.15">
      <c r="J200" s="103"/>
      <c r="K200" s="103"/>
    </row>
    <row r="201" spans="10:11" s="34" customFormat="1" ht="18" customHeight="1" x14ac:dyDescent="0.15">
      <c r="J201" s="103"/>
      <c r="K201" s="103"/>
    </row>
    <row r="202" spans="10:11" s="34" customFormat="1" ht="18" customHeight="1" x14ac:dyDescent="0.15">
      <c r="J202" s="103"/>
      <c r="K202" s="103"/>
    </row>
    <row r="203" spans="10:11" s="34" customFormat="1" ht="18" customHeight="1" x14ac:dyDescent="0.15">
      <c r="J203" s="103"/>
      <c r="K203" s="103"/>
    </row>
    <row r="204" spans="10:11" s="34" customFormat="1" ht="18" customHeight="1" x14ac:dyDescent="0.15">
      <c r="J204" s="103"/>
      <c r="K204" s="103"/>
    </row>
    <row r="205" spans="10:11" s="34" customFormat="1" ht="18" customHeight="1" x14ac:dyDescent="0.15">
      <c r="J205" s="103"/>
      <c r="K205" s="103"/>
    </row>
    <row r="206" spans="10:11" s="34" customFormat="1" ht="18" customHeight="1" x14ac:dyDescent="0.15">
      <c r="J206" s="103"/>
      <c r="K206" s="103"/>
    </row>
    <row r="207" spans="10:11" s="34" customFormat="1" ht="18" customHeight="1" x14ac:dyDescent="0.15">
      <c r="J207" s="103"/>
      <c r="K207" s="103"/>
    </row>
    <row r="208" spans="10:11" s="34" customFormat="1" ht="18" customHeight="1" x14ac:dyDescent="0.15">
      <c r="J208" s="103"/>
      <c r="K208" s="103"/>
    </row>
    <row r="209" spans="10:11" s="34" customFormat="1" ht="18" customHeight="1" x14ac:dyDescent="0.15">
      <c r="J209" s="103"/>
      <c r="K209" s="103"/>
    </row>
    <row r="210" spans="10:11" s="34" customFormat="1" ht="18" customHeight="1" x14ac:dyDescent="0.15">
      <c r="J210" s="103"/>
      <c r="K210" s="103"/>
    </row>
    <row r="211" spans="10:11" s="34" customFormat="1" ht="18" customHeight="1" x14ac:dyDescent="0.15">
      <c r="J211" s="103"/>
      <c r="K211" s="103"/>
    </row>
    <row r="212" spans="10:11" s="34" customFormat="1" ht="18" customHeight="1" x14ac:dyDescent="0.15">
      <c r="J212" s="103"/>
      <c r="K212" s="103"/>
    </row>
    <row r="213" spans="10:11" s="34" customFormat="1" ht="18" customHeight="1" x14ac:dyDescent="0.15">
      <c r="J213" s="103"/>
      <c r="K213" s="103"/>
    </row>
    <row r="214" spans="10:11" s="34" customFormat="1" ht="18" customHeight="1" x14ac:dyDescent="0.15">
      <c r="J214" s="103"/>
      <c r="K214" s="103"/>
    </row>
    <row r="215" spans="10:11" s="34" customFormat="1" ht="18" customHeight="1" x14ac:dyDescent="0.15">
      <c r="J215" s="103"/>
      <c r="K215" s="103"/>
    </row>
    <row r="216" spans="10:11" s="34" customFormat="1" ht="18" customHeight="1" x14ac:dyDescent="0.15">
      <c r="J216" s="103"/>
      <c r="K216" s="103"/>
    </row>
    <row r="217" spans="10:11" s="34" customFormat="1" ht="18" customHeight="1" x14ac:dyDescent="0.15">
      <c r="J217" s="103"/>
      <c r="K217" s="103"/>
    </row>
    <row r="218" spans="10:11" s="34" customFormat="1" ht="18" customHeight="1" x14ac:dyDescent="0.15">
      <c r="J218" s="103"/>
      <c r="K218" s="103"/>
    </row>
    <row r="219" spans="10:11" s="34" customFormat="1" ht="18" customHeight="1" x14ac:dyDescent="0.15">
      <c r="J219" s="103"/>
      <c r="K219" s="103"/>
    </row>
    <row r="220" spans="10:11" s="34" customFormat="1" ht="18" customHeight="1" x14ac:dyDescent="0.15">
      <c r="J220" s="103"/>
      <c r="K220" s="103"/>
    </row>
    <row r="221" spans="10:11" s="34" customFormat="1" ht="18" customHeight="1" x14ac:dyDescent="0.15">
      <c r="J221" s="103"/>
      <c r="K221" s="103"/>
    </row>
    <row r="222" spans="10:11" s="34" customFormat="1" ht="18" customHeight="1" x14ac:dyDescent="0.15">
      <c r="J222" s="103"/>
      <c r="K222" s="103"/>
    </row>
    <row r="223" spans="10:11" s="34" customFormat="1" ht="18" customHeight="1" x14ac:dyDescent="0.15">
      <c r="J223" s="103"/>
      <c r="K223" s="103"/>
    </row>
    <row r="224" spans="10:11" s="34" customFormat="1" ht="18" customHeight="1" x14ac:dyDescent="0.15">
      <c r="J224" s="103"/>
      <c r="K224" s="103"/>
    </row>
    <row r="225" spans="10:11" s="34" customFormat="1" ht="18" customHeight="1" x14ac:dyDescent="0.15">
      <c r="J225" s="103"/>
      <c r="K225" s="103"/>
    </row>
    <row r="226" spans="10:11" s="34" customFormat="1" ht="18" customHeight="1" x14ac:dyDescent="0.15">
      <c r="J226" s="103"/>
      <c r="K226" s="103"/>
    </row>
    <row r="227" spans="10:11" s="34" customFormat="1" ht="18" customHeight="1" x14ac:dyDescent="0.15">
      <c r="J227" s="103"/>
      <c r="K227" s="103"/>
    </row>
    <row r="228" spans="10:11" s="34" customFormat="1" ht="18" customHeight="1" x14ac:dyDescent="0.15">
      <c r="J228" s="103"/>
      <c r="K228" s="103"/>
    </row>
    <row r="229" spans="10:11" s="34" customFormat="1" ht="18" customHeight="1" x14ac:dyDescent="0.15">
      <c r="J229" s="103"/>
      <c r="K229" s="103"/>
    </row>
    <row r="230" spans="10:11" s="34" customFormat="1" x14ac:dyDescent="0.15">
      <c r="J230" s="103"/>
      <c r="K230" s="103"/>
    </row>
    <row r="231" spans="10:11" s="34" customFormat="1" x14ac:dyDescent="0.15">
      <c r="J231" s="103"/>
      <c r="K231" s="103"/>
    </row>
    <row r="232" spans="10:11" s="34" customFormat="1" x14ac:dyDescent="0.15">
      <c r="J232" s="103"/>
      <c r="K232" s="103"/>
    </row>
    <row r="233" spans="10:11" s="34" customFormat="1" x14ac:dyDescent="0.15">
      <c r="J233" s="103"/>
      <c r="K233" s="103"/>
    </row>
    <row r="234" spans="10:11" s="34" customFormat="1" x14ac:dyDescent="0.15">
      <c r="J234" s="103"/>
      <c r="K234" s="103"/>
    </row>
    <row r="235" spans="10:11" s="34" customFormat="1" x14ac:dyDescent="0.15">
      <c r="J235" s="103"/>
      <c r="K235" s="103"/>
    </row>
    <row r="236" spans="10:11" s="34" customFormat="1" x14ac:dyDescent="0.15">
      <c r="J236" s="103"/>
      <c r="K236" s="103"/>
    </row>
    <row r="237" spans="10:11" s="34" customFormat="1" x14ac:dyDescent="0.15">
      <c r="J237" s="103"/>
      <c r="K237" s="103"/>
    </row>
    <row r="238" spans="10:11" s="34" customFormat="1" x14ac:dyDescent="0.15">
      <c r="J238" s="103"/>
      <c r="K238" s="103"/>
    </row>
    <row r="239" spans="10:11" s="34" customFormat="1" x14ac:dyDescent="0.15">
      <c r="J239" s="103"/>
      <c r="K239" s="103"/>
    </row>
    <row r="240" spans="10:11" s="34" customFormat="1" x14ac:dyDescent="0.15">
      <c r="J240" s="103"/>
      <c r="K240" s="103"/>
    </row>
    <row r="241" spans="10:11" s="34" customFormat="1" x14ac:dyDescent="0.15">
      <c r="J241" s="103"/>
      <c r="K241" s="103"/>
    </row>
    <row r="242" spans="10:11" s="34" customFormat="1" x14ac:dyDescent="0.15">
      <c r="J242" s="103"/>
      <c r="K242" s="103"/>
    </row>
    <row r="243" spans="10:11" s="34" customFormat="1" x14ac:dyDescent="0.15">
      <c r="J243" s="103"/>
      <c r="K243" s="103"/>
    </row>
    <row r="244" spans="10:11" s="34" customFormat="1" x14ac:dyDescent="0.15">
      <c r="J244" s="103"/>
      <c r="K244" s="103"/>
    </row>
    <row r="245" spans="10:11" s="34" customFormat="1" x14ac:dyDescent="0.15">
      <c r="J245" s="103"/>
      <c r="K245" s="103"/>
    </row>
    <row r="246" spans="10:11" s="34" customFormat="1" x14ac:dyDescent="0.15">
      <c r="J246" s="103"/>
      <c r="K246" s="103"/>
    </row>
    <row r="247" spans="10:11" s="34" customFormat="1" x14ac:dyDescent="0.15">
      <c r="J247" s="103"/>
      <c r="K247" s="103"/>
    </row>
    <row r="248" spans="10:11" s="34" customFormat="1" x14ac:dyDescent="0.15">
      <c r="J248" s="103"/>
      <c r="K248" s="103"/>
    </row>
    <row r="249" spans="10:11" s="34" customFormat="1" x14ac:dyDescent="0.15">
      <c r="J249" s="103"/>
      <c r="K249" s="103"/>
    </row>
    <row r="250" spans="10:11" s="34" customFormat="1" x14ac:dyDescent="0.15">
      <c r="J250" s="103"/>
      <c r="K250" s="103"/>
    </row>
    <row r="251" spans="10:11" s="34" customFormat="1" x14ac:dyDescent="0.15">
      <c r="J251" s="103"/>
      <c r="K251" s="103"/>
    </row>
    <row r="252" spans="10:11" s="34" customFormat="1" x14ac:dyDescent="0.15">
      <c r="J252" s="103"/>
      <c r="K252" s="103"/>
    </row>
    <row r="253" spans="10:11" s="34" customFormat="1" x14ac:dyDescent="0.15">
      <c r="J253" s="103"/>
      <c r="K253" s="103"/>
    </row>
    <row r="254" spans="10:11" s="34" customFormat="1" x14ac:dyDescent="0.15">
      <c r="J254" s="103"/>
      <c r="K254" s="103"/>
    </row>
    <row r="255" spans="10:11" s="34" customFormat="1" x14ac:dyDescent="0.15">
      <c r="J255" s="103"/>
      <c r="K255" s="103"/>
    </row>
    <row r="256" spans="10:11" s="34" customFormat="1" x14ac:dyDescent="0.15">
      <c r="J256" s="103"/>
      <c r="K256" s="103"/>
    </row>
    <row r="257" spans="10:11" s="34" customFormat="1" x14ac:dyDescent="0.15">
      <c r="J257" s="103"/>
      <c r="K257" s="103"/>
    </row>
    <row r="258" spans="10:11" s="34" customFormat="1" x14ac:dyDescent="0.15">
      <c r="J258" s="103"/>
      <c r="K258" s="103"/>
    </row>
    <row r="259" spans="10:11" s="34" customFormat="1" x14ac:dyDescent="0.15">
      <c r="J259" s="103"/>
      <c r="K259" s="103"/>
    </row>
    <row r="260" spans="10:11" s="34" customFormat="1" x14ac:dyDescent="0.15">
      <c r="J260" s="103"/>
      <c r="K260" s="103"/>
    </row>
    <row r="261" spans="10:11" s="34" customFormat="1" x14ac:dyDescent="0.15">
      <c r="J261" s="103"/>
      <c r="K261" s="103"/>
    </row>
    <row r="262" spans="10:11" s="34" customFormat="1" x14ac:dyDescent="0.15">
      <c r="J262" s="103"/>
      <c r="K262" s="103"/>
    </row>
    <row r="263" spans="10:11" s="34" customFormat="1" x14ac:dyDescent="0.15">
      <c r="J263" s="103"/>
      <c r="K263" s="103"/>
    </row>
    <row r="264" spans="10:11" s="34" customFormat="1" x14ac:dyDescent="0.15">
      <c r="J264" s="103"/>
      <c r="K264" s="103"/>
    </row>
    <row r="265" spans="10:11" s="34" customFormat="1" x14ac:dyDescent="0.15">
      <c r="J265" s="103"/>
      <c r="K265" s="103"/>
    </row>
    <row r="266" spans="10:11" s="34" customFormat="1" x14ac:dyDescent="0.15">
      <c r="J266" s="103"/>
      <c r="K266" s="103"/>
    </row>
    <row r="267" spans="10:11" s="34" customFormat="1" x14ac:dyDescent="0.15">
      <c r="J267" s="103"/>
      <c r="K267" s="103"/>
    </row>
    <row r="268" spans="10:11" s="34" customFormat="1" x14ac:dyDescent="0.15">
      <c r="J268" s="103"/>
      <c r="K268" s="103"/>
    </row>
    <row r="269" spans="10:11" s="34" customFormat="1" x14ac:dyDescent="0.15">
      <c r="J269" s="103"/>
      <c r="K269" s="103"/>
    </row>
    <row r="270" spans="10:11" s="34" customFormat="1" x14ac:dyDescent="0.15">
      <c r="J270" s="103"/>
      <c r="K270" s="103"/>
    </row>
    <row r="271" spans="10:11" s="34" customFormat="1" x14ac:dyDescent="0.15">
      <c r="J271" s="103"/>
      <c r="K271" s="103"/>
    </row>
    <row r="272" spans="10:11" s="34" customFormat="1" x14ac:dyDescent="0.15">
      <c r="J272" s="103"/>
      <c r="K272" s="103"/>
    </row>
    <row r="273" spans="10:11" s="34" customFormat="1" x14ac:dyDescent="0.15">
      <c r="J273" s="103"/>
      <c r="K273" s="103"/>
    </row>
    <row r="274" spans="10:11" s="34" customFormat="1" x14ac:dyDescent="0.15">
      <c r="J274" s="103"/>
      <c r="K274" s="103"/>
    </row>
    <row r="275" spans="10:11" s="34" customFormat="1" x14ac:dyDescent="0.15">
      <c r="J275" s="103"/>
      <c r="K275" s="103"/>
    </row>
    <row r="276" spans="10:11" s="34" customFormat="1" x14ac:dyDescent="0.15">
      <c r="J276" s="103"/>
      <c r="K276" s="103"/>
    </row>
    <row r="277" spans="10:11" s="34" customFormat="1" x14ac:dyDescent="0.15">
      <c r="J277" s="103"/>
      <c r="K277" s="103"/>
    </row>
    <row r="278" spans="10:11" s="34" customFormat="1" x14ac:dyDescent="0.15">
      <c r="J278" s="103"/>
      <c r="K278" s="103"/>
    </row>
    <row r="279" spans="10:11" s="34" customFormat="1" x14ac:dyDescent="0.15">
      <c r="J279" s="103"/>
      <c r="K279" s="103"/>
    </row>
    <row r="280" spans="10:11" s="34" customFormat="1" x14ac:dyDescent="0.15">
      <c r="J280" s="103"/>
      <c r="K280" s="103"/>
    </row>
    <row r="281" spans="10:11" s="34" customFormat="1" x14ac:dyDescent="0.15">
      <c r="J281" s="103"/>
      <c r="K281" s="103"/>
    </row>
    <row r="282" spans="10:11" s="34" customFormat="1" x14ac:dyDescent="0.15">
      <c r="J282" s="103"/>
      <c r="K282" s="103"/>
    </row>
    <row r="283" spans="10:11" s="34" customFormat="1" x14ac:dyDescent="0.15">
      <c r="J283" s="103"/>
      <c r="K283" s="103"/>
    </row>
    <row r="284" spans="10:11" s="34" customFormat="1" x14ac:dyDescent="0.15">
      <c r="J284" s="103"/>
      <c r="K284" s="103"/>
    </row>
    <row r="285" spans="10:11" s="34" customFormat="1" x14ac:dyDescent="0.15">
      <c r="J285" s="103"/>
      <c r="K285" s="103"/>
    </row>
    <row r="286" spans="10:11" s="34" customFormat="1" x14ac:dyDescent="0.15">
      <c r="J286" s="103"/>
      <c r="K286" s="103"/>
    </row>
    <row r="287" spans="10:11" s="34" customFormat="1" x14ac:dyDescent="0.15">
      <c r="J287" s="103"/>
      <c r="K287" s="103"/>
    </row>
    <row r="288" spans="10:11" s="34" customFormat="1" x14ac:dyDescent="0.15">
      <c r="J288" s="103"/>
      <c r="K288" s="103"/>
    </row>
    <row r="289" spans="10:11" s="34" customFormat="1" x14ac:dyDescent="0.15">
      <c r="J289" s="103"/>
      <c r="K289" s="103"/>
    </row>
    <row r="290" spans="10:11" s="34" customFormat="1" x14ac:dyDescent="0.15">
      <c r="J290" s="103"/>
      <c r="K290" s="103"/>
    </row>
    <row r="291" spans="10:11" s="34" customFormat="1" x14ac:dyDescent="0.15">
      <c r="J291" s="103"/>
      <c r="K291" s="103"/>
    </row>
    <row r="292" spans="10:11" s="34" customFormat="1" x14ac:dyDescent="0.15">
      <c r="J292" s="103"/>
      <c r="K292" s="103"/>
    </row>
    <row r="293" spans="10:11" s="34" customFormat="1" x14ac:dyDescent="0.15">
      <c r="J293" s="103"/>
      <c r="K293" s="103"/>
    </row>
    <row r="294" spans="10:11" s="34" customFormat="1" x14ac:dyDescent="0.15">
      <c r="J294" s="103"/>
      <c r="K294" s="103"/>
    </row>
    <row r="295" spans="10:11" s="34" customFormat="1" x14ac:dyDescent="0.15">
      <c r="J295" s="103"/>
      <c r="K295" s="103"/>
    </row>
    <row r="296" spans="10:11" s="34" customFormat="1" x14ac:dyDescent="0.15">
      <c r="J296" s="103"/>
      <c r="K296" s="103"/>
    </row>
    <row r="297" spans="10:11" s="34" customFormat="1" x14ac:dyDescent="0.15">
      <c r="J297" s="103"/>
      <c r="K297" s="103"/>
    </row>
    <row r="298" spans="10:11" s="34" customFormat="1" x14ac:dyDescent="0.15">
      <c r="J298" s="103"/>
      <c r="K298" s="103"/>
    </row>
    <row r="299" spans="10:11" s="34" customFormat="1" x14ac:dyDescent="0.15">
      <c r="J299" s="103"/>
      <c r="K299" s="103"/>
    </row>
    <row r="300" spans="10:11" s="34" customFormat="1" x14ac:dyDescent="0.15">
      <c r="J300" s="103"/>
      <c r="K300" s="103"/>
    </row>
    <row r="301" spans="10:11" s="34" customFormat="1" x14ac:dyDescent="0.15">
      <c r="J301" s="103"/>
      <c r="K301" s="103"/>
    </row>
    <row r="302" spans="10:11" s="34" customFormat="1" x14ac:dyDescent="0.15">
      <c r="J302" s="103"/>
      <c r="K302" s="103"/>
    </row>
    <row r="303" spans="10:11" s="34" customFormat="1" x14ac:dyDescent="0.15">
      <c r="J303" s="103"/>
      <c r="K303" s="103"/>
    </row>
    <row r="304" spans="10:11" s="34" customFormat="1" x14ac:dyDescent="0.15">
      <c r="J304" s="103"/>
      <c r="K304" s="103"/>
    </row>
    <row r="305" spans="10:11" s="34" customFormat="1" x14ac:dyDescent="0.15">
      <c r="J305" s="103"/>
      <c r="K305" s="103"/>
    </row>
    <row r="306" spans="10:11" s="34" customFormat="1" x14ac:dyDescent="0.15">
      <c r="J306" s="103"/>
      <c r="K306" s="103"/>
    </row>
    <row r="307" spans="10:11" s="34" customFormat="1" x14ac:dyDescent="0.15">
      <c r="J307" s="103"/>
      <c r="K307" s="103"/>
    </row>
    <row r="308" spans="10:11" s="34" customFormat="1" x14ac:dyDescent="0.15">
      <c r="J308" s="103"/>
      <c r="K308" s="103"/>
    </row>
    <row r="309" spans="10:11" s="34" customFormat="1" x14ac:dyDescent="0.15">
      <c r="J309" s="103"/>
      <c r="K309" s="103"/>
    </row>
    <row r="310" spans="10:11" s="34" customFormat="1" x14ac:dyDescent="0.15">
      <c r="J310" s="103"/>
      <c r="K310" s="103"/>
    </row>
    <row r="311" spans="10:11" s="34" customFormat="1" x14ac:dyDescent="0.15">
      <c r="J311" s="103"/>
      <c r="K311" s="103"/>
    </row>
    <row r="312" spans="10:11" s="34" customFormat="1" x14ac:dyDescent="0.15">
      <c r="J312" s="103"/>
      <c r="K312" s="103"/>
    </row>
    <row r="313" spans="10:11" s="34" customFormat="1" x14ac:dyDescent="0.15">
      <c r="J313" s="103"/>
      <c r="K313" s="103"/>
    </row>
    <row r="314" spans="10:11" s="34" customFormat="1" x14ac:dyDescent="0.15">
      <c r="J314" s="103"/>
      <c r="K314" s="103"/>
    </row>
    <row r="315" spans="10:11" s="34" customFormat="1" x14ac:dyDescent="0.15">
      <c r="J315" s="103"/>
      <c r="K315" s="103"/>
    </row>
    <row r="316" spans="10:11" s="34" customFormat="1" x14ac:dyDescent="0.15">
      <c r="J316" s="103"/>
      <c r="K316" s="103"/>
    </row>
    <row r="317" spans="10:11" s="34" customFormat="1" x14ac:dyDescent="0.15">
      <c r="J317" s="103"/>
      <c r="K317" s="103"/>
    </row>
    <row r="318" spans="10:11" s="34" customFormat="1" x14ac:dyDescent="0.15">
      <c r="J318" s="103"/>
      <c r="K318" s="103"/>
    </row>
    <row r="319" spans="10:11" s="34" customFormat="1" x14ac:dyDescent="0.15">
      <c r="J319" s="103"/>
      <c r="K319" s="103"/>
    </row>
    <row r="320" spans="10:11" s="34" customFormat="1" x14ac:dyDescent="0.15">
      <c r="J320" s="103"/>
      <c r="K320" s="103"/>
    </row>
    <row r="321" spans="10:11" s="34" customFormat="1" x14ac:dyDescent="0.15">
      <c r="J321" s="103"/>
      <c r="K321" s="103"/>
    </row>
    <row r="322" spans="10:11" s="34" customFormat="1" x14ac:dyDescent="0.15">
      <c r="J322" s="103"/>
      <c r="K322" s="103"/>
    </row>
    <row r="323" spans="10:11" s="34" customFormat="1" x14ac:dyDescent="0.15">
      <c r="J323" s="103"/>
      <c r="K323" s="103"/>
    </row>
    <row r="324" spans="10:11" s="34" customFormat="1" x14ac:dyDescent="0.15">
      <c r="J324" s="103"/>
      <c r="K324" s="103"/>
    </row>
    <row r="325" spans="10:11" s="34" customFormat="1" x14ac:dyDescent="0.15">
      <c r="J325" s="103"/>
      <c r="K325" s="103"/>
    </row>
    <row r="326" spans="10:11" s="34" customFormat="1" x14ac:dyDescent="0.15">
      <c r="J326" s="103"/>
      <c r="K326" s="103"/>
    </row>
    <row r="327" spans="10:11" s="34" customFormat="1" x14ac:dyDescent="0.15">
      <c r="J327" s="103"/>
      <c r="K327" s="103"/>
    </row>
    <row r="328" spans="10:11" s="34" customFormat="1" x14ac:dyDescent="0.15">
      <c r="J328" s="103"/>
      <c r="K328" s="103"/>
    </row>
    <row r="329" spans="10:11" s="34" customFormat="1" x14ac:dyDescent="0.15">
      <c r="J329" s="103"/>
      <c r="K329" s="103"/>
    </row>
    <row r="330" spans="10:11" s="34" customFormat="1" x14ac:dyDescent="0.15">
      <c r="J330" s="103"/>
      <c r="K330" s="103"/>
    </row>
    <row r="331" spans="10:11" s="34" customFormat="1" x14ac:dyDescent="0.15">
      <c r="J331" s="103"/>
      <c r="K331" s="103"/>
    </row>
    <row r="332" spans="10:11" s="34" customFormat="1" x14ac:dyDescent="0.15">
      <c r="J332" s="103"/>
      <c r="K332" s="103"/>
    </row>
    <row r="333" spans="10:11" s="34" customFormat="1" x14ac:dyDescent="0.15">
      <c r="J333" s="103"/>
      <c r="K333" s="103"/>
    </row>
    <row r="334" spans="10:11" s="34" customFormat="1" x14ac:dyDescent="0.15">
      <c r="J334" s="103"/>
      <c r="K334" s="103"/>
    </row>
    <row r="335" spans="10:11" s="34" customFormat="1" x14ac:dyDescent="0.15">
      <c r="J335" s="103"/>
      <c r="K335" s="103"/>
    </row>
    <row r="336" spans="10:11" s="34" customFormat="1" x14ac:dyDescent="0.15">
      <c r="J336" s="103"/>
      <c r="K336" s="103"/>
    </row>
    <row r="337" spans="10:11" s="34" customFormat="1" x14ac:dyDescent="0.15">
      <c r="J337" s="103"/>
      <c r="K337" s="103"/>
    </row>
    <row r="338" spans="10:11" s="34" customFormat="1" x14ac:dyDescent="0.15">
      <c r="J338" s="103"/>
      <c r="K338" s="103"/>
    </row>
    <row r="339" spans="10:11" s="34" customFormat="1" x14ac:dyDescent="0.15">
      <c r="J339" s="103"/>
      <c r="K339" s="103"/>
    </row>
    <row r="340" spans="10:11" s="34" customFormat="1" x14ac:dyDescent="0.15">
      <c r="J340" s="103"/>
      <c r="K340" s="103"/>
    </row>
    <row r="341" spans="10:11" s="34" customFormat="1" x14ac:dyDescent="0.15">
      <c r="J341" s="103"/>
      <c r="K341" s="103"/>
    </row>
    <row r="342" spans="10:11" s="34" customFormat="1" x14ac:dyDescent="0.15">
      <c r="J342" s="103"/>
      <c r="K342" s="103"/>
    </row>
    <row r="343" spans="10:11" s="34" customFormat="1" x14ac:dyDescent="0.15">
      <c r="J343" s="103"/>
      <c r="K343" s="103"/>
    </row>
    <row r="344" spans="10:11" s="34" customFormat="1" x14ac:dyDescent="0.15">
      <c r="J344" s="103"/>
      <c r="K344" s="103"/>
    </row>
    <row r="345" spans="10:11" s="34" customFormat="1" x14ac:dyDescent="0.15">
      <c r="J345" s="103"/>
      <c r="K345" s="103"/>
    </row>
    <row r="346" spans="10:11" s="34" customFormat="1" x14ac:dyDescent="0.15">
      <c r="J346" s="103"/>
      <c r="K346" s="103"/>
    </row>
    <row r="347" spans="10:11" s="34" customFormat="1" x14ac:dyDescent="0.15">
      <c r="J347" s="103"/>
      <c r="K347" s="103"/>
    </row>
    <row r="348" spans="10:11" s="34" customFormat="1" x14ac:dyDescent="0.15">
      <c r="J348" s="103"/>
      <c r="K348" s="103"/>
    </row>
    <row r="349" spans="10:11" s="34" customFormat="1" x14ac:dyDescent="0.15">
      <c r="J349" s="103"/>
      <c r="K349" s="103"/>
    </row>
    <row r="350" spans="10:11" s="34" customFormat="1" x14ac:dyDescent="0.15">
      <c r="J350" s="103"/>
      <c r="K350" s="103"/>
    </row>
    <row r="351" spans="10:11" s="34" customFormat="1" x14ac:dyDescent="0.15">
      <c r="J351" s="103"/>
      <c r="K351" s="103"/>
    </row>
    <row r="352" spans="10:11" s="34" customFormat="1" x14ac:dyDescent="0.15">
      <c r="J352" s="103"/>
      <c r="K352" s="103"/>
    </row>
    <row r="353" spans="10:11" s="34" customFormat="1" x14ac:dyDescent="0.15">
      <c r="J353" s="103"/>
      <c r="K353" s="103"/>
    </row>
    <row r="354" spans="10:11" s="34" customFormat="1" x14ac:dyDescent="0.15">
      <c r="J354" s="103"/>
      <c r="K354" s="103"/>
    </row>
    <row r="355" spans="10:11" s="34" customFormat="1" x14ac:dyDescent="0.15">
      <c r="J355" s="103"/>
      <c r="K355" s="103"/>
    </row>
    <row r="356" spans="10:11" s="34" customFormat="1" x14ac:dyDescent="0.15">
      <c r="J356" s="103"/>
      <c r="K356" s="103"/>
    </row>
    <row r="357" spans="10:11" s="34" customFormat="1" x14ac:dyDescent="0.15">
      <c r="J357" s="103"/>
      <c r="K357" s="103"/>
    </row>
    <row r="358" spans="10:11" s="34" customFormat="1" x14ac:dyDescent="0.15">
      <c r="J358" s="103"/>
      <c r="K358" s="103"/>
    </row>
    <row r="359" spans="10:11" s="34" customFormat="1" x14ac:dyDescent="0.15">
      <c r="J359" s="103"/>
      <c r="K359" s="103"/>
    </row>
    <row r="360" spans="10:11" s="34" customFormat="1" x14ac:dyDescent="0.15">
      <c r="J360" s="103"/>
      <c r="K360" s="103"/>
    </row>
    <row r="361" spans="10:11" s="34" customFormat="1" x14ac:dyDescent="0.15">
      <c r="J361" s="103"/>
      <c r="K361" s="103"/>
    </row>
    <row r="362" spans="10:11" s="34" customFormat="1" x14ac:dyDescent="0.15">
      <c r="J362" s="103"/>
      <c r="K362" s="103"/>
    </row>
    <row r="363" spans="10:11" s="34" customFormat="1" x14ac:dyDescent="0.15">
      <c r="J363" s="103"/>
      <c r="K363" s="103"/>
    </row>
    <row r="364" spans="10:11" s="34" customFormat="1" x14ac:dyDescent="0.15">
      <c r="J364" s="103"/>
      <c r="K364" s="103"/>
    </row>
    <row r="365" spans="10:11" s="34" customFormat="1" x14ac:dyDescent="0.15">
      <c r="J365" s="103"/>
      <c r="K365" s="103"/>
    </row>
    <row r="366" spans="10:11" s="34" customFormat="1" x14ac:dyDescent="0.15">
      <c r="J366" s="103"/>
      <c r="K366" s="103"/>
    </row>
    <row r="367" spans="10:11" s="34" customFormat="1" x14ac:dyDescent="0.15">
      <c r="J367" s="103"/>
      <c r="K367" s="103"/>
    </row>
    <row r="368" spans="10:11" s="34" customFormat="1" x14ac:dyDescent="0.15">
      <c r="J368" s="103"/>
      <c r="K368" s="103"/>
    </row>
    <row r="369" spans="10:11" s="34" customFormat="1" x14ac:dyDescent="0.15">
      <c r="J369" s="103"/>
      <c r="K369" s="103"/>
    </row>
    <row r="370" spans="10:11" s="34" customFormat="1" x14ac:dyDescent="0.15">
      <c r="J370" s="103"/>
      <c r="K370" s="103"/>
    </row>
    <row r="371" spans="10:11" s="34" customFormat="1" x14ac:dyDescent="0.15">
      <c r="J371" s="103"/>
      <c r="K371" s="103"/>
    </row>
    <row r="372" spans="10:11" s="34" customFormat="1" x14ac:dyDescent="0.15">
      <c r="J372" s="103"/>
      <c r="K372" s="103"/>
    </row>
    <row r="373" spans="10:11" s="34" customFormat="1" x14ac:dyDescent="0.15">
      <c r="J373" s="103"/>
      <c r="K373" s="103"/>
    </row>
    <row r="374" spans="10:11" s="34" customFormat="1" x14ac:dyDescent="0.15">
      <c r="J374" s="103"/>
      <c r="K374" s="103"/>
    </row>
    <row r="375" spans="10:11" s="34" customFormat="1" x14ac:dyDescent="0.15">
      <c r="J375" s="103"/>
      <c r="K375" s="103"/>
    </row>
    <row r="376" spans="10:11" s="34" customFormat="1" x14ac:dyDescent="0.15">
      <c r="J376" s="103"/>
      <c r="K376" s="103"/>
    </row>
    <row r="377" spans="10:11" s="34" customFormat="1" x14ac:dyDescent="0.15">
      <c r="J377" s="103"/>
      <c r="K377" s="103"/>
    </row>
    <row r="378" spans="10:11" s="34" customFormat="1" x14ac:dyDescent="0.15">
      <c r="J378" s="103"/>
      <c r="K378" s="103"/>
    </row>
    <row r="379" spans="10:11" s="34" customFormat="1" x14ac:dyDescent="0.15">
      <c r="J379" s="103"/>
      <c r="K379" s="103"/>
    </row>
    <row r="380" spans="10:11" s="34" customFormat="1" x14ac:dyDescent="0.15">
      <c r="J380" s="103"/>
      <c r="K380" s="103"/>
    </row>
    <row r="381" spans="10:11" s="34" customFormat="1" x14ac:dyDescent="0.15">
      <c r="J381" s="103"/>
      <c r="K381" s="103"/>
    </row>
  </sheetData>
  <phoneticPr fontId="3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</sheetPr>
  <dimension ref="A1:Q381"/>
  <sheetViews>
    <sheetView workbookViewId="0">
      <selection sqref="A1:IV65536"/>
    </sheetView>
  </sheetViews>
  <sheetFormatPr defaultColWidth="9" defaultRowHeight="12" x14ac:dyDescent="0.15"/>
  <cols>
    <col min="1" max="1" width="24.77734375" style="18" customWidth="1"/>
    <col min="2" max="9" width="8.6640625" style="18" customWidth="1"/>
    <col min="10" max="11" width="8.6640625" style="100" customWidth="1"/>
    <col min="12" max="13" width="8.6640625" style="18" customWidth="1"/>
    <col min="14" max="16384" width="9" style="18"/>
  </cols>
  <sheetData>
    <row r="1" spans="1:17" ht="15" customHeight="1" x14ac:dyDescent="0.2">
      <c r="A1" s="31" t="s">
        <v>83</v>
      </c>
      <c r="L1" s="32" t="str">
        <f>[2]財政指標!$M$1</f>
        <v>石橋町</v>
      </c>
      <c r="P1" s="32" t="str">
        <f>[2]財政指標!$M$1</f>
        <v>石橋町</v>
      </c>
    </row>
    <row r="2" spans="1:17" ht="15" customHeight="1" x14ac:dyDescent="0.15">
      <c r="M2" s="18" t="s">
        <v>148</v>
      </c>
      <c r="Q2" s="18" t="s">
        <v>148</v>
      </c>
    </row>
    <row r="3" spans="1:17" ht="18" customHeight="1" x14ac:dyDescent="0.15">
      <c r="A3" s="17"/>
      <c r="B3" s="17" t="s">
        <v>168</v>
      </c>
      <c r="C3" s="17" t="s">
        <v>169</v>
      </c>
      <c r="D3" s="17" t="s">
        <v>171</v>
      </c>
      <c r="E3" s="17" t="s">
        <v>173</v>
      </c>
      <c r="F3" s="17" t="s">
        <v>175</v>
      </c>
      <c r="G3" s="17" t="s">
        <v>177</v>
      </c>
      <c r="H3" s="17" t="s">
        <v>179</v>
      </c>
      <c r="I3" s="17" t="s">
        <v>181</v>
      </c>
      <c r="J3" s="14" t="s">
        <v>219</v>
      </c>
      <c r="K3" s="14" t="s">
        <v>220</v>
      </c>
      <c r="L3" s="101" t="s">
        <v>187</v>
      </c>
      <c r="M3" s="101" t="s">
        <v>189</v>
      </c>
      <c r="N3" s="101" t="s">
        <v>191</v>
      </c>
      <c r="O3" s="80" t="s">
        <v>193</v>
      </c>
      <c r="P3" s="80" t="s">
        <v>195</v>
      </c>
      <c r="Q3" s="80" t="s">
        <v>160</v>
      </c>
    </row>
    <row r="4" spans="1:17" ht="18" customHeight="1" x14ac:dyDescent="0.15">
      <c r="A4" s="19" t="s">
        <v>75</v>
      </c>
      <c r="B4" s="16"/>
      <c r="C4" s="17"/>
      <c r="D4" s="17">
        <v>104961</v>
      </c>
      <c r="E4" s="17">
        <v>118286</v>
      </c>
      <c r="F4" s="17">
        <v>117012</v>
      </c>
      <c r="G4" s="17">
        <v>115969</v>
      </c>
      <c r="H4" s="17">
        <v>117307</v>
      </c>
      <c r="I4" s="17">
        <v>129225</v>
      </c>
      <c r="J4" s="102">
        <v>130008</v>
      </c>
      <c r="K4" s="13">
        <v>123905</v>
      </c>
      <c r="L4" s="52">
        <v>120700</v>
      </c>
      <c r="M4" s="52">
        <v>122882</v>
      </c>
      <c r="N4" s="52">
        <v>122166</v>
      </c>
      <c r="O4" s="52">
        <v>118147</v>
      </c>
      <c r="P4" s="52">
        <v>111147</v>
      </c>
      <c r="Q4" s="52">
        <v>111092</v>
      </c>
    </row>
    <row r="5" spans="1:17" ht="18" customHeight="1" x14ac:dyDescent="0.15">
      <c r="A5" s="19" t="s">
        <v>74</v>
      </c>
      <c r="B5" s="16"/>
      <c r="C5" s="17"/>
      <c r="D5" s="17">
        <v>807623</v>
      </c>
      <c r="E5" s="17">
        <v>1161850</v>
      </c>
      <c r="F5" s="17">
        <v>735660</v>
      </c>
      <c r="G5" s="17">
        <v>721993</v>
      </c>
      <c r="H5" s="17">
        <v>784899</v>
      </c>
      <c r="I5" s="17">
        <v>811920</v>
      </c>
      <c r="J5" s="102">
        <v>761387</v>
      </c>
      <c r="K5" s="13">
        <v>783388</v>
      </c>
      <c r="L5" s="52">
        <v>888015</v>
      </c>
      <c r="M5" s="52">
        <v>792231</v>
      </c>
      <c r="N5" s="52">
        <v>850512</v>
      </c>
      <c r="O5" s="52">
        <v>795155</v>
      </c>
      <c r="P5" s="52">
        <v>738686</v>
      </c>
      <c r="Q5" s="52">
        <v>788424</v>
      </c>
    </row>
    <row r="6" spans="1:17" ht="18" customHeight="1" x14ac:dyDescent="0.15">
      <c r="A6" s="19" t="s">
        <v>76</v>
      </c>
      <c r="B6" s="16"/>
      <c r="C6" s="17"/>
      <c r="D6" s="17">
        <v>365596</v>
      </c>
      <c r="E6" s="17">
        <v>435396</v>
      </c>
      <c r="F6" s="17">
        <v>515517</v>
      </c>
      <c r="G6" s="17">
        <v>508242</v>
      </c>
      <c r="H6" s="17">
        <v>692363</v>
      </c>
      <c r="I6" s="17">
        <v>789214</v>
      </c>
      <c r="J6" s="102">
        <v>1408561</v>
      </c>
      <c r="K6" s="100">
        <v>1092063</v>
      </c>
      <c r="L6" s="52">
        <v>2634840</v>
      </c>
      <c r="M6" s="52">
        <v>871352</v>
      </c>
      <c r="N6" s="52">
        <v>954541</v>
      </c>
      <c r="O6" s="52">
        <v>1019775</v>
      </c>
      <c r="P6" s="52">
        <v>1126617</v>
      </c>
      <c r="Q6" s="52">
        <v>1157994</v>
      </c>
    </row>
    <row r="7" spans="1:17" ht="18" customHeight="1" x14ac:dyDescent="0.15">
      <c r="A7" s="19" t="s">
        <v>85</v>
      </c>
      <c r="B7" s="16"/>
      <c r="C7" s="17"/>
      <c r="D7" s="17">
        <v>237282</v>
      </c>
      <c r="E7" s="17">
        <v>248807</v>
      </c>
      <c r="F7" s="17">
        <v>299431</v>
      </c>
      <c r="G7" s="17">
        <v>338269</v>
      </c>
      <c r="H7" s="17">
        <v>332731</v>
      </c>
      <c r="I7" s="17">
        <v>364327</v>
      </c>
      <c r="J7" s="102">
        <v>460160</v>
      </c>
      <c r="K7" s="13">
        <v>618537</v>
      </c>
      <c r="L7" s="52">
        <v>710441</v>
      </c>
      <c r="M7" s="52">
        <v>653814</v>
      </c>
      <c r="N7" s="52">
        <v>324009</v>
      </c>
      <c r="O7" s="52">
        <v>318867</v>
      </c>
      <c r="P7" s="52">
        <v>437722</v>
      </c>
      <c r="Q7" s="52">
        <v>330972</v>
      </c>
    </row>
    <row r="8" spans="1:17" ht="18" customHeight="1" x14ac:dyDescent="0.15">
      <c r="A8" s="19" t="s">
        <v>86</v>
      </c>
      <c r="B8" s="16"/>
      <c r="C8" s="17"/>
      <c r="D8" s="17">
        <v>1061</v>
      </c>
      <c r="E8" s="17">
        <v>989</v>
      </c>
      <c r="F8" s="17">
        <v>624</v>
      </c>
      <c r="G8" s="17">
        <v>339</v>
      </c>
      <c r="H8" s="17">
        <v>210</v>
      </c>
      <c r="I8" s="17">
        <v>190</v>
      </c>
      <c r="J8" s="102">
        <v>195</v>
      </c>
      <c r="K8" s="13">
        <v>165</v>
      </c>
      <c r="L8" s="52">
        <v>462</v>
      </c>
      <c r="M8" s="52">
        <v>147</v>
      </c>
      <c r="N8" s="52">
        <v>156</v>
      </c>
      <c r="O8" s="52">
        <v>168</v>
      </c>
      <c r="P8" s="52">
        <v>166</v>
      </c>
      <c r="Q8" s="52">
        <v>148</v>
      </c>
    </row>
    <row r="9" spans="1:17" ht="18" customHeight="1" x14ac:dyDescent="0.15">
      <c r="A9" s="19" t="s">
        <v>87</v>
      </c>
      <c r="B9" s="16"/>
      <c r="C9" s="17"/>
      <c r="D9" s="17">
        <v>529681</v>
      </c>
      <c r="E9" s="17">
        <v>208338</v>
      </c>
      <c r="F9" s="17">
        <v>350099</v>
      </c>
      <c r="G9" s="17">
        <v>216631</v>
      </c>
      <c r="H9" s="17">
        <v>238806</v>
      </c>
      <c r="I9" s="17">
        <v>302429</v>
      </c>
      <c r="J9" s="102">
        <v>456562</v>
      </c>
      <c r="K9" s="13">
        <v>283484</v>
      </c>
      <c r="L9" s="52">
        <v>366011</v>
      </c>
      <c r="M9" s="52">
        <v>181639</v>
      </c>
      <c r="N9" s="52">
        <v>174804</v>
      </c>
      <c r="O9" s="52">
        <v>128137</v>
      </c>
      <c r="P9" s="52">
        <v>157073</v>
      </c>
      <c r="Q9" s="52">
        <v>142547</v>
      </c>
    </row>
    <row r="10" spans="1:17" ht="18" customHeight="1" x14ac:dyDescent="0.15">
      <c r="A10" s="19" t="s">
        <v>88</v>
      </c>
      <c r="B10" s="16"/>
      <c r="C10" s="17"/>
      <c r="D10" s="17">
        <v>65321</v>
      </c>
      <c r="E10" s="17">
        <v>83535</v>
      </c>
      <c r="F10" s="17">
        <v>828913</v>
      </c>
      <c r="G10" s="17">
        <v>368682</v>
      </c>
      <c r="H10" s="17">
        <v>292414</v>
      </c>
      <c r="I10" s="17">
        <v>556300</v>
      </c>
      <c r="J10" s="102">
        <v>76043</v>
      </c>
      <c r="K10" s="13">
        <v>56976</v>
      </c>
      <c r="L10" s="52">
        <v>55456</v>
      </c>
      <c r="M10" s="52">
        <v>53933</v>
      </c>
      <c r="N10" s="52">
        <v>52183</v>
      </c>
      <c r="O10" s="52">
        <v>64198</v>
      </c>
      <c r="P10" s="52">
        <v>82392</v>
      </c>
      <c r="Q10" s="52">
        <v>71739</v>
      </c>
    </row>
    <row r="11" spans="1:17" ht="18" customHeight="1" x14ac:dyDescent="0.15">
      <c r="A11" s="19" t="s">
        <v>89</v>
      </c>
      <c r="B11" s="16"/>
      <c r="C11" s="17"/>
      <c r="D11" s="17">
        <v>1264372</v>
      </c>
      <c r="E11" s="17">
        <v>1090886</v>
      </c>
      <c r="F11" s="17">
        <v>1004294</v>
      </c>
      <c r="G11" s="17">
        <v>1186468</v>
      </c>
      <c r="H11" s="17">
        <v>1007888</v>
      </c>
      <c r="I11" s="17">
        <v>1142749</v>
      </c>
      <c r="J11" s="102">
        <v>1005669</v>
      </c>
      <c r="K11" s="102">
        <v>1187798</v>
      </c>
      <c r="L11" s="52">
        <v>1286554</v>
      </c>
      <c r="M11" s="52">
        <v>1444824</v>
      </c>
      <c r="N11" s="52">
        <v>1767066</v>
      </c>
      <c r="O11" s="52">
        <v>1177647</v>
      </c>
      <c r="P11" s="52">
        <v>894051</v>
      </c>
      <c r="Q11" s="52">
        <v>864883</v>
      </c>
    </row>
    <row r="12" spans="1:17" ht="18" customHeight="1" x14ac:dyDescent="0.15">
      <c r="A12" s="19" t="s">
        <v>90</v>
      </c>
      <c r="B12" s="16"/>
      <c r="C12" s="17"/>
      <c r="D12" s="17">
        <v>224901</v>
      </c>
      <c r="E12" s="17">
        <v>247927</v>
      </c>
      <c r="F12" s="17">
        <v>270979</v>
      </c>
      <c r="G12" s="17">
        <v>302072</v>
      </c>
      <c r="H12" s="17">
        <v>360713</v>
      </c>
      <c r="I12" s="17">
        <v>314751</v>
      </c>
      <c r="J12" s="102">
        <v>345626</v>
      </c>
      <c r="K12" s="102">
        <v>326110</v>
      </c>
      <c r="L12" s="52">
        <v>365322</v>
      </c>
      <c r="M12" s="52">
        <v>349550</v>
      </c>
      <c r="N12" s="52">
        <v>330616</v>
      </c>
      <c r="O12" s="52">
        <v>338785</v>
      </c>
      <c r="P12" s="52">
        <v>333526</v>
      </c>
      <c r="Q12" s="52">
        <v>316664</v>
      </c>
    </row>
    <row r="13" spans="1:17" ht="18" customHeight="1" x14ac:dyDescent="0.15">
      <c r="A13" s="19" t="s">
        <v>91</v>
      </c>
      <c r="B13" s="16"/>
      <c r="C13" s="17"/>
      <c r="D13" s="17">
        <v>889336</v>
      </c>
      <c r="E13" s="17">
        <v>1786504</v>
      </c>
      <c r="F13" s="17">
        <v>3092087</v>
      </c>
      <c r="G13" s="17">
        <v>1373058</v>
      </c>
      <c r="H13" s="17">
        <v>1317934</v>
      </c>
      <c r="I13" s="17">
        <v>730697</v>
      </c>
      <c r="J13" s="102">
        <v>660105</v>
      </c>
      <c r="K13" s="102">
        <v>626898</v>
      </c>
      <c r="L13" s="52">
        <v>603953</v>
      </c>
      <c r="M13" s="52">
        <v>689675</v>
      </c>
      <c r="N13" s="52">
        <v>709354</v>
      </c>
      <c r="O13" s="52">
        <v>612451</v>
      </c>
      <c r="P13" s="52">
        <v>568146</v>
      </c>
      <c r="Q13" s="52">
        <v>560328</v>
      </c>
    </row>
    <row r="14" spans="1:17" ht="18" customHeight="1" x14ac:dyDescent="0.15">
      <c r="A14" s="19" t="s">
        <v>92</v>
      </c>
      <c r="B14" s="16"/>
      <c r="C14" s="17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02">
        <v>0</v>
      </c>
      <c r="K14" s="102">
        <v>2976</v>
      </c>
      <c r="L14" s="52">
        <v>59682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</row>
    <row r="15" spans="1:17" ht="18" customHeight="1" x14ac:dyDescent="0.15">
      <c r="A15" s="19" t="s">
        <v>93</v>
      </c>
      <c r="B15" s="16"/>
      <c r="C15" s="17"/>
      <c r="D15" s="17">
        <v>331032</v>
      </c>
      <c r="E15" s="17">
        <v>332312</v>
      </c>
      <c r="F15" s="17">
        <v>339887</v>
      </c>
      <c r="G15" s="17">
        <v>381003</v>
      </c>
      <c r="H15" s="17">
        <v>495631</v>
      </c>
      <c r="I15" s="17">
        <v>570501</v>
      </c>
      <c r="J15" s="102">
        <v>668536</v>
      </c>
      <c r="K15" s="13">
        <v>696221</v>
      </c>
      <c r="L15" s="52">
        <v>717915</v>
      </c>
      <c r="M15" s="52">
        <v>755493</v>
      </c>
      <c r="N15" s="52">
        <v>900016</v>
      </c>
      <c r="O15" s="52">
        <v>929875</v>
      </c>
      <c r="P15" s="52">
        <v>932413</v>
      </c>
      <c r="Q15" s="52">
        <v>861593</v>
      </c>
    </row>
    <row r="16" spans="1:17" ht="18" customHeight="1" x14ac:dyDescent="0.15">
      <c r="A16" s="19" t="s">
        <v>72</v>
      </c>
      <c r="B16" s="16"/>
      <c r="C16" s="17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02">
        <v>0</v>
      </c>
      <c r="K16" s="13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</row>
    <row r="17" spans="1:17" ht="18" customHeight="1" x14ac:dyDescent="0.15">
      <c r="A17" s="19" t="s">
        <v>95</v>
      </c>
      <c r="B17" s="16"/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02">
        <v>0</v>
      </c>
      <c r="K17" s="13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</row>
    <row r="18" spans="1:17" ht="18" customHeight="1" x14ac:dyDescent="0.15">
      <c r="A18" s="19" t="s">
        <v>94</v>
      </c>
      <c r="B18" s="16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02">
        <v>0</v>
      </c>
      <c r="K18" s="13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</row>
    <row r="19" spans="1:17" ht="18" customHeight="1" x14ac:dyDescent="0.15">
      <c r="A19" s="19" t="s">
        <v>96</v>
      </c>
      <c r="B19" s="16">
        <f t="shared" ref="B19:N19" si="0">SUM(B4:B18)</f>
        <v>0</v>
      </c>
      <c r="C19" s="17">
        <f t="shared" si="0"/>
        <v>0</v>
      </c>
      <c r="D19" s="17">
        <f t="shared" si="0"/>
        <v>4821166</v>
      </c>
      <c r="E19" s="17">
        <f t="shared" si="0"/>
        <v>5714830</v>
      </c>
      <c r="F19" s="17">
        <f t="shared" si="0"/>
        <v>7554503</v>
      </c>
      <c r="G19" s="17">
        <f t="shared" si="0"/>
        <v>5512726</v>
      </c>
      <c r="H19" s="17">
        <f t="shared" si="0"/>
        <v>5640896</v>
      </c>
      <c r="I19" s="17">
        <f t="shared" si="0"/>
        <v>5712303</v>
      </c>
      <c r="J19" s="17">
        <f t="shared" si="0"/>
        <v>5972852</v>
      </c>
      <c r="K19" s="17">
        <f t="shared" si="0"/>
        <v>5798521</v>
      </c>
      <c r="L19" s="53">
        <f t="shared" si="0"/>
        <v>7809351</v>
      </c>
      <c r="M19" s="53">
        <f t="shared" si="0"/>
        <v>5915540</v>
      </c>
      <c r="N19" s="53">
        <f t="shared" si="0"/>
        <v>6185423</v>
      </c>
      <c r="O19" s="53">
        <f>SUM(O4:O18)</f>
        <v>5503205</v>
      </c>
      <c r="P19" s="53">
        <f>SUM(P4:P18)</f>
        <v>5381939</v>
      </c>
      <c r="Q19" s="53">
        <f>SUM(Q4:Q18)</f>
        <v>5206384</v>
      </c>
    </row>
    <row r="20" spans="1:17" ht="18" customHeight="1" x14ac:dyDescent="0.15"/>
    <row r="21" spans="1:17" ht="18" customHeight="1" x14ac:dyDescent="0.15"/>
    <row r="22" spans="1:17" ht="18" customHeight="1" x14ac:dyDescent="0.15"/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31" t="s">
        <v>84</v>
      </c>
      <c r="L30" s="32"/>
      <c r="M30" s="32" t="str">
        <f>[2]財政指標!$M$1</f>
        <v>石橋町</v>
      </c>
      <c r="P30" s="32"/>
      <c r="Q30" s="32" t="str">
        <f>[2]財政指標!$M$1</f>
        <v>石橋町</v>
      </c>
    </row>
    <row r="31" spans="1:17" ht="18" customHeight="1" x14ac:dyDescent="0.15"/>
    <row r="32" spans="1:17" ht="18" customHeight="1" x14ac:dyDescent="0.15">
      <c r="A32" s="17"/>
      <c r="B32" s="17" t="s">
        <v>168</v>
      </c>
      <c r="C32" s="17" t="s">
        <v>169</v>
      </c>
      <c r="D32" s="17" t="s">
        <v>171</v>
      </c>
      <c r="E32" s="17" t="s">
        <v>173</v>
      </c>
      <c r="F32" s="17" t="s">
        <v>175</v>
      </c>
      <c r="G32" s="17" t="s">
        <v>177</v>
      </c>
      <c r="H32" s="17" t="s">
        <v>179</v>
      </c>
      <c r="I32" s="17" t="s">
        <v>181</v>
      </c>
      <c r="J32" s="14" t="s">
        <v>219</v>
      </c>
      <c r="K32" s="14" t="s">
        <v>220</v>
      </c>
      <c r="L32" s="12" t="s">
        <v>187</v>
      </c>
      <c r="M32" s="5" t="s">
        <v>189</v>
      </c>
      <c r="N32" s="101" t="s">
        <v>191</v>
      </c>
      <c r="O32" s="80" t="s">
        <v>193</v>
      </c>
      <c r="P32" s="80" t="s">
        <v>195</v>
      </c>
      <c r="Q32" s="80" t="s">
        <v>160</v>
      </c>
    </row>
    <row r="33" spans="1:17" s="34" customFormat="1" ht="18" customHeight="1" x14ac:dyDescent="0.15">
      <c r="A33" s="19" t="s">
        <v>75</v>
      </c>
      <c r="B33" s="33" t="e">
        <f t="shared" ref="B33:Q33" si="1">B4/B$19*100</f>
        <v>#DIV/0!</v>
      </c>
      <c r="C33" s="33" t="e">
        <f t="shared" si="1"/>
        <v>#DIV/0!</v>
      </c>
      <c r="D33" s="33">
        <f t="shared" si="1"/>
        <v>2.1770874514588376</v>
      </c>
      <c r="E33" s="33">
        <f t="shared" si="1"/>
        <v>2.0698078508022113</v>
      </c>
      <c r="F33" s="33">
        <f t="shared" si="1"/>
        <v>1.5489040112896904</v>
      </c>
      <c r="G33" s="33">
        <f t="shared" si="1"/>
        <v>2.1036597864649904</v>
      </c>
      <c r="H33" s="33">
        <f t="shared" si="1"/>
        <v>2.0795809743700291</v>
      </c>
      <c r="I33" s="33">
        <f t="shared" si="1"/>
        <v>2.2622224346292552</v>
      </c>
      <c r="J33" s="33">
        <f t="shared" si="1"/>
        <v>2.1766486094080348</v>
      </c>
      <c r="K33" s="33">
        <f t="shared" si="1"/>
        <v>2.1368379971375457</v>
      </c>
      <c r="L33" s="33">
        <f t="shared" si="1"/>
        <v>1.5455829812234079</v>
      </c>
      <c r="M33" s="33">
        <f t="shared" si="1"/>
        <v>2.0772744331033177</v>
      </c>
      <c r="N33" s="33">
        <f t="shared" si="1"/>
        <v>1.9750629827580104</v>
      </c>
      <c r="O33" s="33">
        <f t="shared" si="1"/>
        <v>2.146876229397233</v>
      </c>
      <c r="P33" s="33">
        <f t="shared" si="1"/>
        <v>2.0651850569097867</v>
      </c>
      <c r="Q33" s="33">
        <f t="shared" si="1"/>
        <v>2.1337650084972601</v>
      </c>
    </row>
    <row r="34" spans="1:17" s="34" customFormat="1" ht="18" customHeight="1" x14ac:dyDescent="0.15">
      <c r="A34" s="19" t="s">
        <v>74</v>
      </c>
      <c r="B34" s="33" t="e">
        <f t="shared" ref="B34:L47" si="2">B5/B$19*100</f>
        <v>#DIV/0!</v>
      </c>
      <c r="C34" s="33" t="e">
        <f t="shared" si="2"/>
        <v>#DIV/0!</v>
      </c>
      <c r="D34" s="33">
        <f t="shared" si="2"/>
        <v>16.751611539615105</v>
      </c>
      <c r="E34" s="33">
        <f t="shared" si="2"/>
        <v>20.330438525730425</v>
      </c>
      <c r="F34" s="33">
        <f t="shared" si="2"/>
        <v>9.7380330645179445</v>
      </c>
      <c r="G34" s="33">
        <f t="shared" si="2"/>
        <v>13.096841743993807</v>
      </c>
      <c r="H34" s="33">
        <f t="shared" si="2"/>
        <v>13.914438415457402</v>
      </c>
      <c r="I34" s="33">
        <f t="shared" si="2"/>
        <v>14.213531740175547</v>
      </c>
      <c r="J34" s="33">
        <f t="shared" si="2"/>
        <v>12.747461346773703</v>
      </c>
      <c r="K34" s="33">
        <f t="shared" si="2"/>
        <v>13.510134739530994</v>
      </c>
      <c r="L34" s="33">
        <f t="shared" si="2"/>
        <v>11.371175402411801</v>
      </c>
      <c r="M34" s="33">
        <f t="shared" ref="M34:Q47" si="3">M5/M$19*100</f>
        <v>13.392369927343911</v>
      </c>
      <c r="N34" s="33">
        <f t="shared" si="3"/>
        <v>13.75026412906603</v>
      </c>
      <c r="O34" s="33">
        <f t="shared" si="3"/>
        <v>14.448943842724377</v>
      </c>
      <c r="P34" s="33">
        <f t="shared" si="3"/>
        <v>13.725276336279546</v>
      </c>
      <c r="Q34" s="33">
        <f t="shared" si="3"/>
        <v>15.143408553806252</v>
      </c>
    </row>
    <row r="35" spans="1:17" s="34" customFormat="1" ht="18" customHeight="1" x14ac:dyDescent="0.15">
      <c r="A35" s="19" t="s">
        <v>76</v>
      </c>
      <c r="B35" s="33" t="e">
        <f t="shared" si="2"/>
        <v>#DIV/0!</v>
      </c>
      <c r="C35" s="33" t="e">
        <f t="shared" si="2"/>
        <v>#DIV/0!</v>
      </c>
      <c r="D35" s="33">
        <f t="shared" si="2"/>
        <v>7.5831448243018391</v>
      </c>
      <c r="E35" s="33">
        <f t="shared" si="2"/>
        <v>7.6187043184136716</v>
      </c>
      <c r="F35" s="33">
        <f t="shared" si="2"/>
        <v>6.8239697568456856</v>
      </c>
      <c r="G35" s="33">
        <f t="shared" si="2"/>
        <v>9.2194315480217952</v>
      </c>
      <c r="H35" s="33">
        <f t="shared" si="2"/>
        <v>12.273989805874812</v>
      </c>
      <c r="I35" s="33">
        <f t="shared" si="2"/>
        <v>13.816038820069593</v>
      </c>
      <c r="J35" s="33">
        <f t="shared" si="2"/>
        <v>23.582720616549683</v>
      </c>
      <c r="K35" s="33">
        <f t="shared" si="2"/>
        <v>18.83347494990533</v>
      </c>
      <c r="L35" s="33">
        <f t="shared" si="2"/>
        <v>33.739551468489509</v>
      </c>
      <c r="M35" s="33">
        <f t="shared" si="3"/>
        <v>14.729880957613336</v>
      </c>
      <c r="N35" s="33">
        <f t="shared" si="3"/>
        <v>15.432105451801762</v>
      </c>
      <c r="O35" s="33">
        <f t="shared" si="3"/>
        <v>18.530565370543165</v>
      </c>
      <c r="P35" s="33">
        <f t="shared" si="3"/>
        <v>20.933291886065597</v>
      </c>
      <c r="Q35" s="33">
        <f t="shared" si="3"/>
        <v>22.241809286445257</v>
      </c>
    </row>
    <row r="36" spans="1:17" s="34" customFormat="1" ht="18" customHeight="1" x14ac:dyDescent="0.15">
      <c r="A36" s="19" t="s">
        <v>85</v>
      </c>
      <c r="B36" s="33" t="e">
        <f t="shared" si="2"/>
        <v>#DIV/0!</v>
      </c>
      <c r="C36" s="33" t="e">
        <f t="shared" si="2"/>
        <v>#DIV/0!</v>
      </c>
      <c r="D36" s="33">
        <f t="shared" si="2"/>
        <v>4.9216724750817544</v>
      </c>
      <c r="E36" s="33">
        <f t="shared" si="2"/>
        <v>4.3537078093311612</v>
      </c>
      <c r="F36" s="33">
        <f t="shared" si="2"/>
        <v>3.9636095187201592</v>
      </c>
      <c r="G36" s="33">
        <f t="shared" si="2"/>
        <v>6.1361475248361694</v>
      </c>
      <c r="H36" s="33">
        <f t="shared" si="2"/>
        <v>5.8985487411928883</v>
      </c>
      <c r="I36" s="33">
        <f t="shared" si="2"/>
        <v>6.3779354841646176</v>
      </c>
      <c r="J36" s="33">
        <f t="shared" si="2"/>
        <v>7.7041922351332319</v>
      </c>
      <c r="K36" s="33">
        <f t="shared" si="2"/>
        <v>10.667151158028055</v>
      </c>
      <c r="L36" s="33">
        <f t="shared" si="2"/>
        <v>9.0973116716100986</v>
      </c>
      <c r="M36" s="33">
        <f t="shared" si="3"/>
        <v>11.052482106451821</v>
      </c>
      <c r="N36" s="33">
        <f t="shared" si="3"/>
        <v>5.2382674555968123</v>
      </c>
      <c r="O36" s="33">
        <f t="shared" si="3"/>
        <v>5.7942053766850412</v>
      </c>
      <c r="P36" s="33">
        <f t="shared" si="3"/>
        <v>8.1331653889053737</v>
      </c>
      <c r="Q36" s="33">
        <f t="shared" si="3"/>
        <v>6.3570416626971813</v>
      </c>
    </row>
    <row r="37" spans="1:17" s="34" customFormat="1" ht="18" customHeight="1" x14ac:dyDescent="0.15">
      <c r="A37" s="19" t="s">
        <v>86</v>
      </c>
      <c r="B37" s="33" t="e">
        <f t="shared" si="2"/>
        <v>#DIV/0!</v>
      </c>
      <c r="C37" s="33" t="e">
        <f t="shared" si="2"/>
        <v>#DIV/0!</v>
      </c>
      <c r="D37" s="33">
        <f t="shared" si="2"/>
        <v>2.2007124417620136E-2</v>
      </c>
      <c r="E37" s="33">
        <f t="shared" si="2"/>
        <v>1.7305851617633421E-2</v>
      </c>
      <c r="F37" s="33">
        <f t="shared" si="2"/>
        <v>8.2599742167022774E-3</v>
      </c>
      <c r="G37" s="33">
        <f t="shared" si="2"/>
        <v>6.1494077521719748E-3</v>
      </c>
      <c r="H37" s="33">
        <f t="shared" si="2"/>
        <v>3.7228128297348505E-3</v>
      </c>
      <c r="I37" s="33">
        <f t="shared" si="2"/>
        <v>3.3261540923161812E-3</v>
      </c>
      <c r="J37" s="33">
        <f t="shared" si="2"/>
        <v>3.2647720050655868E-3</v>
      </c>
      <c r="K37" s="33">
        <f t="shared" si="2"/>
        <v>2.8455532022734764E-3</v>
      </c>
      <c r="L37" s="33">
        <f t="shared" si="2"/>
        <v>5.9159845677316854E-3</v>
      </c>
      <c r="M37" s="33">
        <f t="shared" si="3"/>
        <v>2.4849802384904847E-3</v>
      </c>
      <c r="N37" s="33">
        <f t="shared" si="3"/>
        <v>2.5220587177303801E-3</v>
      </c>
      <c r="O37" s="33">
        <f t="shared" si="3"/>
        <v>3.0527665242345145E-3</v>
      </c>
      <c r="P37" s="33">
        <f t="shared" si="3"/>
        <v>3.0843902169831357E-3</v>
      </c>
      <c r="Q37" s="33">
        <f t="shared" si="3"/>
        <v>2.8426639295142269E-3</v>
      </c>
    </row>
    <row r="38" spans="1:17" s="34" customFormat="1" ht="18" customHeight="1" x14ac:dyDescent="0.15">
      <c r="A38" s="19" t="s">
        <v>87</v>
      </c>
      <c r="B38" s="33" t="e">
        <f t="shared" si="2"/>
        <v>#DIV/0!</v>
      </c>
      <c r="C38" s="33" t="e">
        <f t="shared" si="2"/>
        <v>#DIV/0!</v>
      </c>
      <c r="D38" s="33">
        <f t="shared" si="2"/>
        <v>10.986574617011735</v>
      </c>
      <c r="E38" s="33">
        <f t="shared" si="2"/>
        <v>3.6455677596708909</v>
      </c>
      <c r="F38" s="33">
        <f t="shared" si="2"/>
        <v>4.6343088354058501</v>
      </c>
      <c r="G38" s="33">
        <f t="shared" si="2"/>
        <v>3.9296529520966579</v>
      </c>
      <c r="H38" s="33">
        <f t="shared" si="2"/>
        <v>4.2334763838936222</v>
      </c>
      <c r="I38" s="33">
        <f t="shared" si="2"/>
        <v>5.2943445051846867</v>
      </c>
      <c r="J38" s="33">
        <f t="shared" si="2"/>
        <v>7.6439530060346383</v>
      </c>
      <c r="K38" s="33">
        <f t="shared" si="2"/>
        <v>4.8889018423836008</v>
      </c>
      <c r="L38" s="33">
        <f t="shared" si="2"/>
        <v>4.6868299299135101</v>
      </c>
      <c r="M38" s="33">
        <f t="shared" si="3"/>
        <v>3.0705396295181844</v>
      </c>
      <c r="N38" s="33">
        <f t="shared" si="3"/>
        <v>2.8260637954752652</v>
      </c>
      <c r="O38" s="33">
        <f t="shared" si="3"/>
        <v>2.3284068102133215</v>
      </c>
      <c r="P38" s="33">
        <f t="shared" si="3"/>
        <v>2.9185206298324822</v>
      </c>
      <c r="Q38" s="33">
        <f t="shared" si="3"/>
        <v>2.7379271294625984</v>
      </c>
    </row>
    <row r="39" spans="1:17" s="34" customFormat="1" ht="18" customHeight="1" x14ac:dyDescent="0.15">
      <c r="A39" s="19" t="s">
        <v>88</v>
      </c>
      <c r="B39" s="33" t="e">
        <f t="shared" si="2"/>
        <v>#DIV/0!</v>
      </c>
      <c r="C39" s="33" t="e">
        <f t="shared" si="2"/>
        <v>#DIV/0!</v>
      </c>
      <c r="D39" s="33">
        <f t="shared" si="2"/>
        <v>1.3548797116714089</v>
      </c>
      <c r="E39" s="33">
        <f t="shared" si="2"/>
        <v>1.4617232708584509</v>
      </c>
      <c r="F39" s="33">
        <f t="shared" si="2"/>
        <v>10.972435910079062</v>
      </c>
      <c r="G39" s="33">
        <f t="shared" si="2"/>
        <v>6.6878346574816154</v>
      </c>
      <c r="H39" s="33">
        <f t="shared" si="2"/>
        <v>5.1838218609242217</v>
      </c>
      <c r="I39" s="33">
        <f t="shared" si="2"/>
        <v>9.7386290608183774</v>
      </c>
      <c r="J39" s="33">
        <f t="shared" si="2"/>
        <v>1.2731438850318073</v>
      </c>
      <c r="K39" s="33">
        <f t="shared" si="2"/>
        <v>0.98259538941050661</v>
      </c>
      <c r="L39" s="33">
        <f t="shared" si="2"/>
        <v>0.71012303071023442</v>
      </c>
      <c r="M39" s="33">
        <f t="shared" si="3"/>
        <v>0.91171727348644416</v>
      </c>
      <c r="N39" s="33">
        <f t="shared" si="3"/>
        <v>0.84364480812387443</v>
      </c>
      <c r="O39" s="33">
        <f t="shared" si="3"/>
        <v>1.1665565793024246</v>
      </c>
      <c r="P39" s="33">
        <f t="shared" si="3"/>
        <v>1.5308980648052681</v>
      </c>
      <c r="Q39" s="33">
        <f t="shared" si="3"/>
        <v>1.3779045110771699</v>
      </c>
    </row>
    <row r="40" spans="1:17" s="34" customFormat="1" ht="18" customHeight="1" x14ac:dyDescent="0.15">
      <c r="A40" s="19" t="s">
        <v>89</v>
      </c>
      <c r="B40" s="33" t="e">
        <f t="shared" si="2"/>
        <v>#DIV/0!</v>
      </c>
      <c r="C40" s="33" t="e">
        <f t="shared" si="2"/>
        <v>#DIV/0!</v>
      </c>
      <c r="D40" s="33">
        <f t="shared" si="2"/>
        <v>26.22544006989181</v>
      </c>
      <c r="E40" s="33">
        <f t="shared" si="2"/>
        <v>19.088686802582053</v>
      </c>
      <c r="F40" s="33">
        <f t="shared" si="2"/>
        <v>13.293978439084608</v>
      </c>
      <c r="G40" s="33">
        <f t="shared" si="2"/>
        <v>21.522346657533859</v>
      </c>
      <c r="H40" s="33">
        <f t="shared" si="2"/>
        <v>17.867516082551425</v>
      </c>
      <c r="I40" s="33">
        <f t="shared" si="2"/>
        <v>20.005048751790653</v>
      </c>
      <c r="J40" s="33">
        <f t="shared" si="2"/>
        <v>16.837333320832325</v>
      </c>
      <c r="K40" s="33">
        <f t="shared" si="2"/>
        <v>20.484499409418365</v>
      </c>
      <c r="L40" s="33">
        <f t="shared" si="2"/>
        <v>16.474531622410108</v>
      </c>
      <c r="M40" s="33">
        <f t="shared" si="3"/>
        <v>24.424211483651533</v>
      </c>
      <c r="N40" s="33">
        <f t="shared" si="3"/>
        <v>28.568232116057381</v>
      </c>
      <c r="O40" s="33">
        <f t="shared" si="3"/>
        <v>21.399293684316685</v>
      </c>
      <c r="P40" s="33">
        <f t="shared" si="3"/>
        <v>16.612061192072225</v>
      </c>
      <c r="Q40" s="33">
        <f t="shared" si="3"/>
        <v>16.61197099560847</v>
      </c>
    </row>
    <row r="41" spans="1:17" s="34" customFormat="1" ht="18" customHeight="1" x14ac:dyDescent="0.15">
      <c r="A41" s="19" t="s">
        <v>90</v>
      </c>
      <c r="B41" s="33" t="e">
        <f t="shared" si="2"/>
        <v>#DIV/0!</v>
      </c>
      <c r="C41" s="33" t="e">
        <f t="shared" si="2"/>
        <v>#DIV/0!</v>
      </c>
      <c r="D41" s="33">
        <f t="shared" si="2"/>
        <v>4.6648673785553125</v>
      </c>
      <c r="E41" s="33">
        <f t="shared" si="2"/>
        <v>4.338309276041457</v>
      </c>
      <c r="F41" s="33">
        <f t="shared" si="2"/>
        <v>3.5869864635701383</v>
      </c>
      <c r="G41" s="33">
        <f t="shared" si="2"/>
        <v>5.4795395236403914</v>
      </c>
      <c r="H41" s="33">
        <f t="shared" si="2"/>
        <v>6.3946046869149873</v>
      </c>
      <c r="I41" s="33">
        <f t="shared" si="2"/>
        <v>5.5100543511084759</v>
      </c>
      <c r="J41" s="33">
        <f t="shared" si="2"/>
        <v>5.7866158411425559</v>
      </c>
      <c r="K41" s="33">
        <f t="shared" si="2"/>
        <v>5.6240203320812325</v>
      </c>
      <c r="L41" s="33">
        <f t="shared" si="2"/>
        <v>4.6780071737075204</v>
      </c>
      <c r="M41" s="33">
        <f t="shared" si="3"/>
        <v>5.9090125330908085</v>
      </c>
      <c r="N41" s="33">
        <f t="shared" si="3"/>
        <v>5.3450831091099191</v>
      </c>
      <c r="O41" s="33">
        <f t="shared" si="3"/>
        <v>6.15613992209994</v>
      </c>
      <c r="P41" s="33">
        <f t="shared" si="3"/>
        <v>6.1971345271657663</v>
      </c>
      <c r="Q41" s="33">
        <f t="shared" si="3"/>
        <v>6.082225206592522</v>
      </c>
    </row>
    <row r="42" spans="1:17" s="34" customFormat="1" ht="18" customHeight="1" x14ac:dyDescent="0.15">
      <c r="A42" s="19" t="s">
        <v>91</v>
      </c>
      <c r="B42" s="33" t="e">
        <f t="shared" si="2"/>
        <v>#DIV/0!</v>
      </c>
      <c r="C42" s="33" t="e">
        <f t="shared" si="2"/>
        <v>#DIV/0!</v>
      </c>
      <c r="D42" s="33">
        <f t="shared" si="2"/>
        <v>18.446491989697098</v>
      </c>
      <c r="E42" s="33">
        <f t="shared" si="2"/>
        <v>31.260842404760947</v>
      </c>
      <c r="F42" s="33">
        <f t="shared" si="2"/>
        <v>40.930382845833805</v>
      </c>
      <c r="G42" s="33">
        <f t="shared" si="2"/>
        <v>24.90706049965117</v>
      </c>
      <c r="H42" s="33">
        <f t="shared" si="2"/>
        <v>23.363912399732243</v>
      </c>
      <c r="I42" s="33">
        <f t="shared" si="2"/>
        <v>12.79163587785872</v>
      </c>
      <c r="J42" s="33">
        <f t="shared" si="2"/>
        <v>11.051755509763176</v>
      </c>
      <c r="K42" s="33">
        <f t="shared" si="2"/>
        <v>10.811343099386896</v>
      </c>
      <c r="L42" s="33">
        <f t="shared" si="2"/>
        <v>7.7337156442321513</v>
      </c>
      <c r="M42" s="33">
        <f t="shared" si="3"/>
        <v>11.658698952251189</v>
      </c>
      <c r="N42" s="33">
        <f t="shared" si="3"/>
        <v>11.468156664467411</v>
      </c>
      <c r="O42" s="33">
        <f t="shared" si="3"/>
        <v>11.128987562702099</v>
      </c>
      <c r="P42" s="33">
        <f t="shared" si="3"/>
        <v>10.556529904928317</v>
      </c>
      <c r="Q42" s="33">
        <f t="shared" si="3"/>
        <v>10.762325637140863</v>
      </c>
    </row>
    <row r="43" spans="1:17" s="34" customFormat="1" ht="18" customHeight="1" x14ac:dyDescent="0.15">
      <c r="A43" s="19" t="s">
        <v>92</v>
      </c>
      <c r="B43" s="33" t="e">
        <f t="shared" si="2"/>
        <v>#DIV/0!</v>
      </c>
      <c r="C43" s="33" t="e">
        <f t="shared" si="2"/>
        <v>#DIV/0!</v>
      </c>
      <c r="D43" s="33">
        <f t="shared" si="2"/>
        <v>0</v>
      </c>
      <c r="E43" s="33">
        <f t="shared" si="2"/>
        <v>0</v>
      </c>
      <c r="F43" s="33">
        <f t="shared" si="2"/>
        <v>0</v>
      </c>
      <c r="G43" s="33">
        <f t="shared" si="2"/>
        <v>0</v>
      </c>
      <c r="H43" s="33">
        <f t="shared" si="2"/>
        <v>0</v>
      </c>
      <c r="I43" s="33">
        <f t="shared" si="2"/>
        <v>0</v>
      </c>
      <c r="J43" s="33">
        <f t="shared" si="2"/>
        <v>0</v>
      </c>
      <c r="K43" s="33">
        <f t="shared" si="2"/>
        <v>5.1323432302823428E-2</v>
      </c>
      <c r="L43" s="33">
        <f t="shared" si="2"/>
        <v>0.76423764279515671</v>
      </c>
      <c r="M43" s="33">
        <f t="shared" si="3"/>
        <v>0</v>
      </c>
      <c r="N43" s="33">
        <f t="shared" si="3"/>
        <v>0</v>
      </c>
      <c r="O43" s="33">
        <f t="shared" si="3"/>
        <v>0</v>
      </c>
      <c r="P43" s="33">
        <f t="shared" si="3"/>
        <v>0</v>
      </c>
      <c r="Q43" s="33">
        <f t="shared" si="3"/>
        <v>0</v>
      </c>
    </row>
    <row r="44" spans="1:17" s="34" customFormat="1" ht="18" customHeight="1" x14ac:dyDescent="0.15">
      <c r="A44" s="19" t="s">
        <v>93</v>
      </c>
      <c r="B44" s="33" t="e">
        <f t="shared" si="2"/>
        <v>#DIV/0!</v>
      </c>
      <c r="C44" s="33" t="e">
        <f t="shared" si="2"/>
        <v>#DIV/0!</v>
      </c>
      <c r="D44" s="33">
        <f t="shared" si="2"/>
        <v>6.8662228182974818</v>
      </c>
      <c r="E44" s="33">
        <f t="shared" si="2"/>
        <v>5.8149061301910994</v>
      </c>
      <c r="F44" s="33">
        <f t="shared" si="2"/>
        <v>4.4991311804363567</v>
      </c>
      <c r="G44" s="33">
        <f t="shared" si="2"/>
        <v>6.9113356985273713</v>
      </c>
      <c r="H44" s="33">
        <f t="shared" si="2"/>
        <v>8.786387836258637</v>
      </c>
      <c r="I44" s="33">
        <f t="shared" si="2"/>
        <v>9.9872328201077565</v>
      </c>
      <c r="J44" s="33">
        <f t="shared" si="2"/>
        <v>11.19291085732578</v>
      </c>
      <c r="K44" s="33">
        <f t="shared" si="2"/>
        <v>12.006872097212376</v>
      </c>
      <c r="L44" s="33">
        <f t="shared" si="2"/>
        <v>9.1930174479287707</v>
      </c>
      <c r="M44" s="33">
        <f t="shared" si="3"/>
        <v>12.771327723250964</v>
      </c>
      <c r="N44" s="33">
        <f t="shared" si="3"/>
        <v>14.550597428825807</v>
      </c>
      <c r="O44" s="33">
        <f t="shared" si="3"/>
        <v>16.896971855491483</v>
      </c>
      <c r="P44" s="33">
        <f t="shared" si="3"/>
        <v>17.324852622818653</v>
      </c>
      <c r="Q44" s="33">
        <f t="shared" si="3"/>
        <v>16.548779344742915</v>
      </c>
    </row>
    <row r="45" spans="1:17" s="34" customFormat="1" ht="18" customHeight="1" x14ac:dyDescent="0.15">
      <c r="A45" s="19" t="s">
        <v>72</v>
      </c>
      <c r="B45" s="33" t="e">
        <f t="shared" si="2"/>
        <v>#DIV/0!</v>
      </c>
      <c r="C45" s="33" t="e">
        <f t="shared" si="2"/>
        <v>#DIV/0!</v>
      </c>
      <c r="D45" s="33">
        <f t="shared" si="2"/>
        <v>0</v>
      </c>
      <c r="E45" s="33">
        <f t="shared" si="2"/>
        <v>0</v>
      </c>
      <c r="F45" s="33">
        <f t="shared" si="2"/>
        <v>0</v>
      </c>
      <c r="G45" s="33">
        <f t="shared" si="2"/>
        <v>0</v>
      </c>
      <c r="H45" s="33">
        <f t="shared" si="2"/>
        <v>0</v>
      </c>
      <c r="I45" s="33">
        <f t="shared" si="2"/>
        <v>0</v>
      </c>
      <c r="J45" s="33">
        <f t="shared" si="2"/>
        <v>0</v>
      </c>
      <c r="K45" s="33">
        <f t="shared" si="2"/>
        <v>0</v>
      </c>
      <c r="L45" s="33">
        <f t="shared" si="2"/>
        <v>0</v>
      </c>
      <c r="M45" s="33">
        <f t="shared" si="3"/>
        <v>0</v>
      </c>
      <c r="N45" s="33">
        <f t="shared" si="3"/>
        <v>0</v>
      </c>
      <c r="O45" s="33">
        <f t="shared" si="3"/>
        <v>0</v>
      </c>
      <c r="P45" s="33">
        <f t="shared" si="3"/>
        <v>0</v>
      </c>
      <c r="Q45" s="33">
        <f t="shared" si="3"/>
        <v>0</v>
      </c>
    </row>
    <row r="46" spans="1:17" s="34" customFormat="1" ht="18" customHeight="1" x14ac:dyDescent="0.15">
      <c r="A46" s="19" t="s">
        <v>95</v>
      </c>
      <c r="B46" s="33" t="e">
        <f t="shared" si="2"/>
        <v>#DIV/0!</v>
      </c>
      <c r="C46" s="33" t="e">
        <f t="shared" si="2"/>
        <v>#DIV/0!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0</v>
      </c>
      <c r="P46" s="33">
        <f t="shared" si="3"/>
        <v>0</v>
      </c>
      <c r="Q46" s="33">
        <f t="shared" si="3"/>
        <v>0</v>
      </c>
    </row>
    <row r="47" spans="1:17" s="34" customFormat="1" ht="18" customHeight="1" x14ac:dyDescent="0.15">
      <c r="A47" s="19" t="s">
        <v>94</v>
      </c>
      <c r="B47" s="33" t="e">
        <f t="shared" si="2"/>
        <v>#DIV/0!</v>
      </c>
      <c r="C47" s="33" t="e">
        <f t="shared" si="2"/>
        <v>#DIV/0!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0</v>
      </c>
      <c r="P47" s="33">
        <f t="shared" si="3"/>
        <v>0</v>
      </c>
      <c r="Q47" s="33">
        <f t="shared" si="3"/>
        <v>0</v>
      </c>
    </row>
    <row r="48" spans="1:17" s="34" customFormat="1" ht="18" customHeight="1" x14ac:dyDescent="0.15">
      <c r="A48" s="19" t="s">
        <v>96</v>
      </c>
      <c r="B48" s="33" t="e">
        <f t="shared" ref="B48:L48" si="4">SUM(B33:B47)</f>
        <v>#DIV/0!</v>
      </c>
      <c r="C48" s="30" t="e">
        <f t="shared" si="4"/>
        <v>#DIV/0!</v>
      </c>
      <c r="D48" s="30">
        <f t="shared" si="4"/>
        <v>100.00000000000001</v>
      </c>
      <c r="E48" s="30">
        <f t="shared" si="4"/>
        <v>100</v>
      </c>
      <c r="F48" s="30">
        <f t="shared" si="4"/>
        <v>100</v>
      </c>
      <c r="G48" s="30">
        <f t="shared" si="4"/>
        <v>100</v>
      </c>
      <c r="H48" s="30">
        <f t="shared" si="4"/>
        <v>100</v>
      </c>
      <c r="I48" s="30">
        <f t="shared" si="4"/>
        <v>100</v>
      </c>
      <c r="J48" s="30">
        <f t="shared" si="4"/>
        <v>100</v>
      </c>
      <c r="K48" s="30">
        <f t="shared" si="4"/>
        <v>99.999999999999986</v>
      </c>
      <c r="L48" s="30">
        <f t="shared" si="4"/>
        <v>100</v>
      </c>
      <c r="M48" s="30">
        <f>SUM(M33:M47)</f>
        <v>99.999999999999986</v>
      </c>
      <c r="N48" s="30">
        <f>SUM(N33:N47)</f>
        <v>100.00000000000001</v>
      </c>
      <c r="O48" s="30">
        <f>SUM(O33:O47)</f>
        <v>100</v>
      </c>
      <c r="P48" s="30">
        <f>SUM(P33:P47)</f>
        <v>100</v>
      </c>
      <c r="Q48" s="30">
        <f>SUM(Q33:Q47)</f>
        <v>100</v>
      </c>
    </row>
    <row r="49" spans="10:11" s="34" customFormat="1" ht="18" customHeight="1" x14ac:dyDescent="0.15">
      <c r="J49" s="103"/>
      <c r="K49" s="103"/>
    </row>
    <row r="50" spans="10:11" s="34" customFormat="1" ht="18" customHeight="1" x14ac:dyDescent="0.15">
      <c r="J50" s="103"/>
      <c r="K50" s="103"/>
    </row>
    <row r="51" spans="10:11" s="34" customFormat="1" ht="18" customHeight="1" x14ac:dyDescent="0.15">
      <c r="J51" s="103"/>
      <c r="K51" s="103"/>
    </row>
    <row r="52" spans="10:11" s="34" customFormat="1" ht="18" customHeight="1" x14ac:dyDescent="0.15">
      <c r="J52" s="103"/>
      <c r="K52" s="103"/>
    </row>
    <row r="53" spans="10:11" s="34" customFormat="1" ht="18" customHeight="1" x14ac:dyDescent="0.15">
      <c r="J53" s="103"/>
      <c r="K53" s="103"/>
    </row>
    <row r="54" spans="10:11" s="34" customFormat="1" ht="18" customHeight="1" x14ac:dyDescent="0.15">
      <c r="J54" s="103"/>
      <c r="K54" s="103"/>
    </row>
    <row r="55" spans="10:11" s="34" customFormat="1" ht="18" customHeight="1" x14ac:dyDescent="0.15">
      <c r="J55" s="103"/>
      <c r="K55" s="103"/>
    </row>
    <row r="56" spans="10:11" s="34" customFormat="1" ht="18" customHeight="1" x14ac:dyDescent="0.15">
      <c r="J56" s="103"/>
      <c r="K56" s="103"/>
    </row>
    <row r="57" spans="10:11" s="34" customFormat="1" ht="18" customHeight="1" x14ac:dyDescent="0.15">
      <c r="J57" s="103"/>
      <c r="K57" s="103"/>
    </row>
    <row r="58" spans="10:11" s="34" customFormat="1" ht="18" customHeight="1" x14ac:dyDescent="0.15">
      <c r="J58" s="103"/>
      <c r="K58" s="103"/>
    </row>
    <row r="59" spans="10:11" s="34" customFormat="1" ht="18" customHeight="1" x14ac:dyDescent="0.15">
      <c r="J59" s="103"/>
      <c r="K59" s="103"/>
    </row>
    <row r="60" spans="10:11" s="34" customFormat="1" ht="18" customHeight="1" x14ac:dyDescent="0.15">
      <c r="J60" s="103"/>
      <c r="K60" s="103"/>
    </row>
    <row r="61" spans="10:11" s="34" customFormat="1" ht="18" customHeight="1" x14ac:dyDescent="0.15">
      <c r="J61" s="103"/>
      <c r="K61" s="103"/>
    </row>
    <row r="62" spans="10:11" s="34" customFormat="1" ht="18" customHeight="1" x14ac:dyDescent="0.15">
      <c r="J62" s="103"/>
      <c r="K62" s="103"/>
    </row>
    <row r="63" spans="10:11" s="34" customFormat="1" ht="18" customHeight="1" x14ac:dyDescent="0.15">
      <c r="J63" s="103"/>
      <c r="K63" s="103"/>
    </row>
    <row r="64" spans="10:11" s="34" customFormat="1" ht="18" customHeight="1" x14ac:dyDescent="0.15">
      <c r="J64" s="103"/>
      <c r="K64" s="103"/>
    </row>
    <row r="65" spans="10:11" s="34" customFormat="1" ht="18" customHeight="1" x14ac:dyDescent="0.15">
      <c r="J65" s="103"/>
      <c r="K65" s="103"/>
    </row>
    <row r="66" spans="10:11" s="34" customFormat="1" ht="18" customHeight="1" x14ac:dyDescent="0.15">
      <c r="J66" s="103"/>
      <c r="K66" s="103"/>
    </row>
    <row r="67" spans="10:11" s="34" customFormat="1" ht="18" customHeight="1" x14ac:dyDescent="0.15">
      <c r="J67" s="103"/>
      <c r="K67" s="103"/>
    </row>
    <row r="68" spans="10:11" s="34" customFormat="1" ht="18" customHeight="1" x14ac:dyDescent="0.15">
      <c r="J68" s="103"/>
      <c r="K68" s="103"/>
    </row>
    <row r="69" spans="10:11" s="34" customFormat="1" ht="18" customHeight="1" x14ac:dyDescent="0.15">
      <c r="J69" s="103"/>
      <c r="K69" s="103"/>
    </row>
    <row r="70" spans="10:11" s="34" customFormat="1" ht="18" customHeight="1" x14ac:dyDescent="0.15">
      <c r="J70" s="103"/>
      <c r="K70" s="103"/>
    </row>
    <row r="71" spans="10:11" s="34" customFormat="1" ht="18" customHeight="1" x14ac:dyDescent="0.15">
      <c r="J71" s="103"/>
      <c r="K71" s="103"/>
    </row>
    <row r="72" spans="10:11" s="34" customFormat="1" ht="18" customHeight="1" x14ac:dyDescent="0.15">
      <c r="J72" s="103"/>
      <c r="K72" s="103"/>
    </row>
    <row r="73" spans="10:11" s="34" customFormat="1" ht="18" customHeight="1" x14ac:dyDescent="0.15">
      <c r="J73" s="103"/>
      <c r="K73" s="103"/>
    </row>
    <row r="74" spans="10:11" s="34" customFormat="1" ht="18" customHeight="1" x14ac:dyDescent="0.15">
      <c r="J74" s="103"/>
      <c r="K74" s="103"/>
    </row>
    <row r="75" spans="10:11" s="34" customFormat="1" ht="18" customHeight="1" x14ac:dyDescent="0.15">
      <c r="J75" s="103"/>
      <c r="K75" s="103"/>
    </row>
    <row r="76" spans="10:11" s="34" customFormat="1" ht="18" customHeight="1" x14ac:dyDescent="0.15">
      <c r="J76" s="103"/>
      <c r="K76" s="103"/>
    </row>
    <row r="77" spans="10:11" s="34" customFormat="1" ht="18" customHeight="1" x14ac:dyDescent="0.15">
      <c r="J77" s="103"/>
      <c r="K77" s="103"/>
    </row>
    <row r="78" spans="10:11" s="34" customFormat="1" ht="18" customHeight="1" x14ac:dyDescent="0.15">
      <c r="J78" s="103"/>
      <c r="K78" s="103"/>
    </row>
    <row r="79" spans="10:11" s="34" customFormat="1" ht="18" customHeight="1" x14ac:dyDescent="0.15">
      <c r="J79" s="103"/>
      <c r="K79" s="103"/>
    </row>
    <row r="80" spans="10:11" s="34" customFormat="1" ht="18" customHeight="1" x14ac:dyDescent="0.15">
      <c r="J80" s="103"/>
      <c r="K80" s="103"/>
    </row>
    <row r="81" spans="10:11" s="34" customFormat="1" ht="18" customHeight="1" x14ac:dyDescent="0.15">
      <c r="J81" s="103"/>
      <c r="K81" s="103"/>
    </row>
    <row r="82" spans="10:11" s="34" customFormat="1" ht="18" customHeight="1" x14ac:dyDescent="0.15">
      <c r="J82" s="103"/>
      <c r="K82" s="103"/>
    </row>
    <row r="83" spans="10:11" s="34" customFormat="1" ht="18" customHeight="1" x14ac:dyDescent="0.15">
      <c r="J83" s="103"/>
      <c r="K83" s="103"/>
    </row>
    <row r="84" spans="10:11" s="34" customFormat="1" ht="18" customHeight="1" x14ac:dyDescent="0.15">
      <c r="J84" s="103"/>
      <c r="K84" s="103"/>
    </row>
    <row r="85" spans="10:11" s="34" customFormat="1" ht="18" customHeight="1" x14ac:dyDescent="0.15">
      <c r="J85" s="103"/>
      <c r="K85" s="103"/>
    </row>
    <row r="86" spans="10:11" s="34" customFormat="1" ht="18" customHeight="1" x14ac:dyDescent="0.15">
      <c r="J86" s="103"/>
      <c r="K86" s="103"/>
    </row>
    <row r="87" spans="10:11" s="34" customFormat="1" ht="18" customHeight="1" x14ac:dyDescent="0.15">
      <c r="J87" s="103"/>
      <c r="K87" s="103"/>
    </row>
    <row r="88" spans="10:11" s="34" customFormat="1" ht="18" customHeight="1" x14ac:dyDescent="0.15">
      <c r="J88" s="103"/>
      <c r="K88" s="103"/>
    </row>
    <row r="89" spans="10:11" s="34" customFormat="1" ht="18" customHeight="1" x14ac:dyDescent="0.15">
      <c r="J89" s="103"/>
      <c r="K89" s="103"/>
    </row>
    <row r="90" spans="10:11" s="34" customFormat="1" ht="18" customHeight="1" x14ac:dyDescent="0.15">
      <c r="J90" s="103"/>
      <c r="K90" s="103"/>
    </row>
    <row r="91" spans="10:11" s="34" customFormat="1" ht="18" customHeight="1" x14ac:dyDescent="0.15">
      <c r="J91" s="103"/>
      <c r="K91" s="103"/>
    </row>
    <row r="92" spans="10:11" s="34" customFormat="1" ht="18" customHeight="1" x14ac:dyDescent="0.15">
      <c r="J92" s="103"/>
      <c r="K92" s="103"/>
    </row>
    <row r="93" spans="10:11" s="34" customFormat="1" ht="18" customHeight="1" x14ac:dyDescent="0.15">
      <c r="J93" s="103"/>
      <c r="K93" s="103"/>
    </row>
    <row r="94" spans="10:11" s="34" customFormat="1" ht="18" customHeight="1" x14ac:dyDescent="0.15">
      <c r="J94" s="103"/>
      <c r="K94" s="103"/>
    </row>
    <row r="95" spans="10:11" s="34" customFormat="1" ht="18" customHeight="1" x14ac:dyDescent="0.15">
      <c r="J95" s="103"/>
      <c r="K95" s="103"/>
    </row>
    <row r="96" spans="10:11" s="34" customFormat="1" ht="18" customHeight="1" x14ac:dyDescent="0.15">
      <c r="J96" s="103"/>
      <c r="K96" s="103"/>
    </row>
    <row r="97" spans="10:11" s="34" customFormat="1" ht="18" customHeight="1" x14ac:dyDescent="0.15">
      <c r="J97" s="103"/>
      <c r="K97" s="103"/>
    </row>
    <row r="98" spans="10:11" s="34" customFormat="1" ht="18" customHeight="1" x14ac:dyDescent="0.15">
      <c r="J98" s="103"/>
      <c r="K98" s="103"/>
    </row>
    <row r="99" spans="10:11" s="34" customFormat="1" ht="18" customHeight="1" x14ac:dyDescent="0.15">
      <c r="J99" s="103"/>
      <c r="K99" s="103"/>
    </row>
    <row r="100" spans="10:11" s="34" customFormat="1" ht="18" customHeight="1" x14ac:dyDescent="0.15">
      <c r="J100" s="103"/>
      <c r="K100" s="103"/>
    </row>
    <row r="101" spans="10:11" s="34" customFormat="1" ht="18" customHeight="1" x14ac:dyDescent="0.15">
      <c r="J101" s="103"/>
      <c r="K101" s="103"/>
    </row>
    <row r="102" spans="10:11" s="34" customFormat="1" ht="18" customHeight="1" x14ac:dyDescent="0.15">
      <c r="J102" s="103"/>
      <c r="K102" s="103"/>
    </row>
    <row r="103" spans="10:11" s="34" customFormat="1" ht="18" customHeight="1" x14ac:dyDescent="0.15">
      <c r="J103" s="103"/>
      <c r="K103" s="103"/>
    </row>
    <row r="104" spans="10:11" s="34" customFormat="1" ht="18" customHeight="1" x14ac:dyDescent="0.15">
      <c r="J104" s="103"/>
      <c r="K104" s="103"/>
    </row>
    <row r="105" spans="10:11" s="34" customFormat="1" ht="18" customHeight="1" x14ac:dyDescent="0.15">
      <c r="J105" s="103"/>
      <c r="K105" s="103"/>
    </row>
    <row r="106" spans="10:11" s="34" customFormat="1" ht="18" customHeight="1" x14ac:dyDescent="0.15">
      <c r="J106" s="103"/>
      <c r="K106" s="103"/>
    </row>
    <row r="107" spans="10:11" s="34" customFormat="1" ht="18" customHeight="1" x14ac:dyDescent="0.15">
      <c r="J107" s="103"/>
      <c r="K107" s="103"/>
    </row>
    <row r="108" spans="10:11" s="34" customFormat="1" ht="18" customHeight="1" x14ac:dyDescent="0.15">
      <c r="J108" s="103"/>
      <c r="K108" s="103"/>
    </row>
    <row r="109" spans="10:11" s="34" customFormat="1" ht="18" customHeight="1" x14ac:dyDescent="0.15">
      <c r="J109" s="103"/>
      <c r="K109" s="103"/>
    </row>
    <row r="110" spans="10:11" s="34" customFormat="1" ht="18" customHeight="1" x14ac:dyDescent="0.15">
      <c r="J110" s="103"/>
      <c r="K110" s="103"/>
    </row>
    <row r="111" spans="10:11" s="34" customFormat="1" ht="18" customHeight="1" x14ac:dyDescent="0.15">
      <c r="J111" s="103"/>
      <c r="K111" s="103"/>
    </row>
    <row r="112" spans="10:11" s="34" customFormat="1" ht="18" customHeight="1" x14ac:dyDescent="0.15">
      <c r="J112" s="103"/>
      <c r="K112" s="103"/>
    </row>
    <row r="113" spans="10:11" s="34" customFormat="1" ht="18" customHeight="1" x14ac:dyDescent="0.15">
      <c r="J113" s="103"/>
      <c r="K113" s="103"/>
    </row>
    <row r="114" spans="10:11" s="34" customFormat="1" ht="18" customHeight="1" x14ac:dyDescent="0.15">
      <c r="J114" s="103"/>
      <c r="K114" s="103"/>
    </row>
    <row r="115" spans="10:11" s="34" customFormat="1" ht="18" customHeight="1" x14ac:dyDescent="0.15">
      <c r="J115" s="103"/>
      <c r="K115" s="103"/>
    </row>
    <row r="116" spans="10:11" s="34" customFormat="1" ht="18" customHeight="1" x14ac:dyDescent="0.15">
      <c r="J116" s="103"/>
      <c r="K116" s="103"/>
    </row>
    <row r="117" spans="10:11" s="34" customFormat="1" ht="18" customHeight="1" x14ac:dyDescent="0.15">
      <c r="J117" s="103"/>
      <c r="K117" s="103"/>
    </row>
    <row r="118" spans="10:11" s="34" customFormat="1" ht="18" customHeight="1" x14ac:dyDescent="0.15">
      <c r="J118" s="103"/>
      <c r="K118" s="103"/>
    </row>
    <row r="119" spans="10:11" s="34" customFormat="1" ht="18" customHeight="1" x14ac:dyDescent="0.15">
      <c r="J119" s="103"/>
      <c r="K119" s="103"/>
    </row>
    <row r="120" spans="10:11" s="34" customFormat="1" ht="18" customHeight="1" x14ac:dyDescent="0.15">
      <c r="J120" s="103"/>
      <c r="K120" s="103"/>
    </row>
    <row r="121" spans="10:11" s="34" customFormat="1" ht="18" customHeight="1" x14ac:dyDescent="0.15">
      <c r="J121" s="103"/>
      <c r="K121" s="103"/>
    </row>
    <row r="122" spans="10:11" s="34" customFormat="1" ht="18" customHeight="1" x14ac:dyDescent="0.15">
      <c r="J122" s="103"/>
      <c r="K122" s="103"/>
    </row>
    <row r="123" spans="10:11" s="34" customFormat="1" ht="18" customHeight="1" x14ac:dyDescent="0.15">
      <c r="J123" s="103"/>
      <c r="K123" s="103"/>
    </row>
    <row r="124" spans="10:11" s="34" customFormat="1" ht="18" customHeight="1" x14ac:dyDescent="0.15">
      <c r="J124" s="103"/>
      <c r="K124" s="103"/>
    </row>
    <row r="125" spans="10:11" s="34" customFormat="1" ht="18" customHeight="1" x14ac:dyDescent="0.15">
      <c r="J125" s="103"/>
      <c r="K125" s="103"/>
    </row>
    <row r="126" spans="10:11" s="34" customFormat="1" ht="18" customHeight="1" x14ac:dyDescent="0.15">
      <c r="J126" s="103"/>
      <c r="K126" s="103"/>
    </row>
    <row r="127" spans="10:11" s="34" customFormat="1" ht="18" customHeight="1" x14ac:dyDescent="0.15">
      <c r="J127" s="103"/>
      <c r="K127" s="103"/>
    </row>
    <row r="128" spans="10:11" s="34" customFormat="1" ht="18" customHeight="1" x14ac:dyDescent="0.15">
      <c r="J128" s="103"/>
      <c r="K128" s="103"/>
    </row>
    <row r="129" spans="10:11" s="34" customFormat="1" ht="18" customHeight="1" x14ac:dyDescent="0.15">
      <c r="J129" s="103"/>
      <c r="K129" s="103"/>
    </row>
    <row r="130" spans="10:11" s="34" customFormat="1" ht="18" customHeight="1" x14ac:dyDescent="0.15">
      <c r="J130" s="103"/>
      <c r="K130" s="103"/>
    </row>
    <row r="131" spans="10:11" s="34" customFormat="1" ht="18" customHeight="1" x14ac:dyDescent="0.15">
      <c r="J131" s="103"/>
      <c r="K131" s="103"/>
    </row>
    <row r="132" spans="10:11" s="34" customFormat="1" ht="18" customHeight="1" x14ac:dyDescent="0.15">
      <c r="J132" s="103"/>
      <c r="K132" s="103"/>
    </row>
    <row r="133" spans="10:11" s="34" customFormat="1" ht="18" customHeight="1" x14ac:dyDescent="0.15">
      <c r="J133" s="103"/>
      <c r="K133" s="103"/>
    </row>
    <row r="134" spans="10:11" s="34" customFormat="1" ht="18" customHeight="1" x14ac:dyDescent="0.15">
      <c r="J134" s="103"/>
      <c r="K134" s="103"/>
    </row>
    <row r="135" spans="10:11" s="34" customFormat="1" ht="18" customHeight="1" x14ac:dyDescent="0.15">
      <c r="J135" s="103"/>
      <c r="K135" s="103"/>
    </row>
    <row r="136" spans="10:11" s="34" customFormat="1" ht="18" customHeight="1" x14ac:dyDescent="0.15">
      <c r="J136" s="103"/>
      <c r="K136" s="103"/>
    </row>
    <row r="137" spans="10:11" s="34" customFormat="1" ht="18" customHeight="1" x14ac:dyDescent="0.15">
      <c r="J137" s="103"/>
      <c r="K137" s="103"/>
    </row>
    <row r="138" spans="10:11" s="34" customFormat="1" ht="18" customHeight="1" x14ac:dyDescent="0.15">
      <c r="J138" s="103"/>
      <c r="K138" s="103"/>
    </row>
    <row r="139" spans="10:11" s="34" customFormat="1" ht="18" customHeight="1" x14ac:dyDescent="0.15">
      <c r="J139" s="103"/>
      <c r="K139" s="103"/>
    </row>
    <row r="140" spans="10:11" s="34" customFormat="1" ht="18" customHeight="1" x14ac:dyDescent="0.15">
      <c r="J140" s="103"/>
      <c r="K140" s="103"/>
    </row>
    <row r="141" spans="10:11" s="34" customFormat="1" ht="18" customHeight="1" x14ac:dyDescent="0.15">
      <c r="J141" s="103"/>
      <c r="K141" s="103"/>
    </row>
    <row r="142" spans="10:11" s="34" customFormat="1" ht="18" customHeight="1" x14ac:dyDescent="0.15">
      <c r="J142" s="103"/>
      <c r="K142" s="103"/>
    </row>
    <row r="143" spans="10:11" s="34" customFormat="1" ht="18" customHeight="1" x14ac:dyDescent="0.15">
      <c r="J143" s="103"/>
      <c r="K143" s="103"/>
    </row>
    <row r="144" spans="10:11" s="34" customFormat="1" ht="18" customHeight="1" x14ac:dyDescent="0.15">
      <c r="J144" s="103"/>
      <c r="K144" s="103"/>
    </row>
    <row r="145" spans="10:11" s="34" customFormat="1" ht="18" customHeight="1" x14ac:dyDescent="0.15">
      <c r="J145" s="103"/>
      <c r="K145" s="103"/>
    </row>
    <row r="146" spans="10:11" s="34" customFormat="1" ht="18" customHeight="1" x14ac:dyDescent="0.15">
      <c r="J146" s="103"/>
      <c r="K146" s="103"/>
    </row>
    <row r="147" spans="10:11" s="34" customFormat="1" ht="18" customHeight="1" x14ac:dyDescent="0.15">
      <c r="J147" s="103"/>
      <c r="K147" s="103"/>
    </row>
    <row r="148" spans="10:11" s="34" customFormat="1" ht="18" customHeight="1" x14ac:dyDescent="0.15">
      <c r="J148" s="103"/>
      <c r="K148" s="103"/>
    </row>
    <row r="149" spans="10:11" s="34" customFormat="1" ht="18" customHeight="1" x14ac:dyDescent="0.15">
      <c r="J149" s="103"/>
      <c r="K149" s="103"/>
    </row>
    <row r="150" spans="10:11" s="34" customFormat="1" ht="18" customHeight="1" x14ac:dyDescent="0.15">
      <c r="J150" s="103"/>
      <c r="K150" s="103"/>
    </row>
    <row r="151" spans="10:11" s="34" customFormat="1" ht="18" customHeight="1" x14ac:dyDescent="0.15">
      <c r="J151" s="103"/>
      <c r="K151" s="103"/>
    </row>
    <row r="152" spans="10:11" s="34" customFormat="1" ht="18" customHeight="1" x14ac:dyDescent="0.15">
      <c r="J152" s="103"/>
      <c r="K152" s="103"/>
    </row>
    <row r="153" spans="10:11" s="34" customFormat="1" ht="18" customHeight="1" x14ac:dyDescent="0.15">
      <c r="J153" s="103"/>
      <c r="K153" s="103"/>
    </row>
    <row r="154" spans="10:11" s="34" customFormat="1" ht="18" customHeight="1" x14ac:dyDescent="0.15">
      <c r="J154" s="103"/>
      <c r="K154" s="103"/>
    </row>
    <row r="155" spans="10:11" s="34" customFormat="1" ht="18" customHeight="1" x14ac:dyDescent="0.15">
      <c r="J155" s="103"/>
      <c r="K155" s="103"/>
    </row>
    <row r="156" spans="10:11" s="34" customFormat="1" ht="18" customHeight="1" x14ac:dyDescent="0.15">
      <c r="J156" s="103"/>
      <c r="K156" s="103"/>
    </row>
    <row r="157" spans="10:11" s="34" customFormat="1" ht="18" customHeight="1" x14ac:dyDescent="0.15">
      <c r="J157" s="103"/>
      <c r="K157" s="103"/>
    </row>
    <row r="158" spans="10:11" s="34" customFormat="1" ht="18" customHeight="1" x14ac:dyDescent="0.15">
      <c r="J158" s="103"/>
      <c r="K158" s="103"/>
    </row>
    <row r="159" spans="10:11" s="34" customFormat="1" ht="18" customHeight="1" x14ac:dyDescent="0.15">
      <c r="J159" s="103"/>
      <c r="K159" s="103"/>
    </row>
    <row r="160" spans="10:11" s="34" customFormat="1" ht="18" customHeight="1" x14ac:dyDescent="0.15">
      <c r="J160" s="103"/>
      <c r="K160" s="103"/>
    </row>
    <row r="161" spans="10:11" s="34" customFormat="1" ht="18" customHeight="1" x14ac:dyDescent="0.15">
      <c r="J161" s="103"/>
      <c r="K161" s="103"/>
    </row>
    <row r="162" spans="10:11" s="34" customFormat="1" ht="18" customHeight="1" x14ac:dyDescent="0.15">
      <c r="J162" s="103"/>
      <c r="K162" s="103"/>
    </row>
    <row r="163" spans="10:11" s="34" customFormat="1" ht="18" customHeight="1" x14ac:dyDescent="0.15">
      <c r="J163" s="103"/>
      <c r="K163" s="103"/>
    </row>
    <row r="164" spans="10:11" s="34" customFormat="1" ht="18" customHeight="1" x14ac:dyDescent="0.15">
      <c r="J164" s="103"/>
      <c r="K164" s="103"/>
    </row>
    <row r="165" spans="10:11" s="34" customFormat="1" ht="18" customHeight="1" x14ac:dyDescent="0.15">
      <c r="J165" s="103"/>
      <c r="K165" s="103"/>
    </row>
    <row r="166" spans="10:11" s="34" customFormat="1" ht="18" customHeight="1" x14ac:dyDescent="0.15">
      <c r="J166" s="103"/>
      <c r="K166" s="103"/>
    </row>
    <row r="167" spans="10:11" s="34" customFormat="1" ht="18" customHeight="1" x14ac:dyDescent="0.15">
      <c r="J167" s="103"/>
      <c r="K167" s="103"/>
    </row>
    <row r="168" spans="10:11" s="34" customFormat="1" ht="18" customHeight="1" x14ac:dyDescent="0.15">
      <c r="J168" s="103"/>
      <c r="K168" s="103"/>
    </row>
    <row r="169" spans="10:11" s="34" customFormat="1" ht="18" customHeight="1" x14ac:dyDescent="0.15">
      <c r="J169" s="103"/>
      <c r="K169" s="103"/>
    </row>
    <row r="170" spans="10:11" s="34" customFormat="1" ht="18" customHeight="1" x14ac:dyDescent="0.15">
      <c r="J170" s="103"/>
      <c r="K170" s="103"/>
    </row>
    <row r="171" spans="10:11" s="34" customFormat="1" ht="18" customHeight="1" x14ac:dyDescent="0.15">
      <c r="J171" s="103"/>
      <c r="K171" s="103"/>
    </row>
    <row r="172" spans="10:11" s="34" customFormat="1" ht="18" customHeight="1" x14ac:dyDescent="0.15">
      <c r="J172" s="103"/>
      <c r="K172" s="103"/>
    </row>
    <row r="173" spans="10:11" s="34" customFormat="1" ht="18" customHeight="1" x14ac:dyDescent="0.15">
      <c r="J173" s="103"/>
      <c r="K173" s="103"/>
    </row>
    <row r="174" spans="10:11" s="34" customFormat="1" ht="18" customHeight="1" x14ac:dyDescent="0.15">
      <c r="J174" s="103"/>
      <c r="K174" s="103"/>
    </row>
    <row r="175" spans="10:11" s="34" customFormat="1" ht="18" customHeight="1" x14ac:dyDescent="0.15">
      <c r="J175" s="103"/>
      <c r="K175" s="103"/>
    </row>
    <row r="176" spans="10:11" s="34" customFormat="1" ht="18" customHeight="1" x14ac:dyDescent="0.15">
      <c r="J176" s="103"/>
      <c r="K176" s="103"/>
    </row>
    <row r="177" spans="10:11" s="34" customFormat="1" ht="18" customHeight="1" x14ac:dyDescent="0.15">
      <c r="J177" s="103"/>
      <c r="K177" s="103"/>
    </row>
    <row r="178" spans="10:11" s="34" customFormat="1" ht="18" customHeight="1" x14ac:dyDescent="0.15">
      <c r="J178" s="103"/>
      <c r="K178" s="103"/>
    </row>
    <row r="179" spans="10:11" s="34" customFormat="1" ht="18" customHeight="1" x14ac:dyDescent="0.15">
      <c r="J179" s="103"/>
      <c r="K179" s="103"/>
    </row>
    <row r="180" spans="10:11" s="34" customFormat="1" ht="18" customHeight="1" x14ac:dyDescent="0.15">
      <c r="J180" s="103"/>
      <c r="K180" s="103"/>
    </row>
    <row r="181" spans="10:11" s="34" customFormat="1" ht="18" customHeight="1" x14ac:dyDescent="0.15">
      <c r="J181" s="103"/>
      <c r="K181" s="103"/>
    </row>
    <row r="182" spans="10:11" s="34" customFormat="1" ht="18" customHeight="1" x14ac:dyDescent="0.15">
      <c r="J182" s="103"/>
      <c r="K182" s="103"/>
    </row>
    <row r="183" spans="10:11" s="34" customFormat="1" ht="18" customHeight="1" x14ac:dyDescent="0.15">
      <c r="J183" s="103"/>
      <c r="K183" s="103"/>
    </row>
    <row r="184" spans="10:11" s="34" customFormat="1" ht="18" customHeight="1" x14ac:dyDescent="0.15">
      <c r="J184" s="103"/>
      <c r="K184" s="103"/>
    </row>
    <row r="185" spans="10:11" s="34" customFormat="1" ht="18" customHeight="1" x14ac:dyDescent="0.15">
      <c r="J185" s="103"/>
      <c r="K185" s="103"/>
    </row>
    <row r="186" spans="10:11" s="34" customFormat="1" ht="18" customHeight="1" x14ac:dyDescent="0.15">
      <c r="J186" s="103"/>
      <c r="K186" s="103"/>
    </row>
    <row r="187" spans="10:11" s="34" customFormat="1" ht="18" customHeight="1" x14ac:dyDescent="0.15">
      <c r="J187" s="103"/>
      <c r="K187" s="103"/>
    </row>
    <row r="188" spans="10:11" s="34" customFormat="1" ht="18" customHeight="1" x14ac:dyDescent="0.15">
      <c r="J188" s="103"/>
      <c r="K188" s="103"/>
    </row>
    <row r="189" spans="10:11" s="34" customFormat="1" ht="18" customHeight="1" x14ac:dyDescent="0.15">
      <c r="J189" s="103"/>
      <c r="K189" s="103"/>
    </row>
    <row r="190" spans="10:11" s="34" customFormat="1" ht="18" customHeight="1" x14ac:dyDescent="0.15">
      <c r="J190" s="103"/>
      <c r="K190" s="103"/>
    </row>
    <row r="191" spans="10:11" s="34" customFormat="1" ht="18" customHeight="1" x14ac:dyDescent="0.15">
      <c r="J191" s="103"/>
      <c r="K191" s="103"/>
    </row>
    <row r="192" spans="10:11" s="34" customFormat="1" ht="18" customHeight="1" x14ac:dyDescent="0.15">
      <c r="J192" s="103"/>
      <c r="K192" s="103"/>
    </row>
    <row r="193" spans="10:11" s="34" customFormat="1" ht="18" customHeight="1" x14ac:dyDescent="0.15">
      <c r="J193" s="103"/>
      <c r="K193" s="103"/>
    </row>
    <row r="194" spans="10:11" s="34" customFormat="1" ht="18" customHeight="1" x14ac:dyDescent="0.15">
      <c r="J194" s="103"/>
      <c r="K194" s="103"/>
    </row>
    <row r="195" spans="10:11" s="34" customFormat="1" ht="18" customHeight="1" x14ac:dyDescent="0.15">
      <c r="J195" s="103"/>
      <c r="K195" s="103"/>
    </row>
    <row r="196" spans="10:11" s="34" customFormat="1" ht="18" customHeight="1" x14ac:dyDescent="0.15">
      <c r="J196" s="103"/>
      <c r="K196" s="103"/>
    </row>
    <row r="197" spans="10:11" s="34" customFormat="1" ht="18" customHeight="1" x14ac:dyDescent="0.15">
      <c r="J197" s="103"/>
      <c r="K197" s="103"/>
    </row>
    <row r="198" spans="10:11" s="34" customFormat="1" ht="18" customHeight="1" x14ac:dyDescent="0.15">
      <c r="J198" s="103"/>
      <c r="K198" s="103"/>
    </row>
    <row r="199" spans="10:11" s="34" customFormat="1" ht="18" customHeight="1" x14ac:dyDescent="0.15">
      <c r="J199" s="103"/>
      <c r="K199" s="103"/>
    </row>
    <row r="200" spans="10:11" s="34" customFormat="1" ht="18" customHeight="1" x14ac:dyDescent="0.15">
      <c r="J200" s="103"/>
      <c r="K200" s="103"/>
    </row>
    <row r="201" spans="10:11" s="34" customFormat="1" ht="18" customHeight="1" x14ac:dyDescent="0.15">
      <c r="J201" s="103"/>
      <c r="K201" s="103"/>
    </row>
    <row r="202" spans="10:11" s="34" customFormat="1" ht="18" customHeight="1" x14ac:dyDescent="0.15">
      <c r="J202" s="103"/>
      <c r="K202" s="103"/>
    </row>
    <row r="203" spans="10:11" s="34" customFormat="1" ht="18" customHeight="1" x14ac:dyDescent="0.15">
      <c r="J203" s="103"/>
      <c r="K203" s="103"/>
    </row>
    <row r="204" spans="10:11" s="34" customFormat="1" ht="18" customHeight="1" x14ac:dyDescent="0.15">
      <c r="J204" s="103"/>
      <c r="K204" s="103"/>
    </row>
    <row r="205" spans="10:11" s="34" customFormat="1" ht="18" customHeight="1" x14ac:dyDescent="0.15">
      <c r="J205" s="103"/>
      <c r="K205" s="103"/>
    </row>
    <row r="206" spans="10:11" s="34" customFormat="1" ht="18" customHeight="1" x14ac:dyDescent="0.15">
      <c r="J206" s="103"/>
      <c r="K206" s="103"/>
    </row>
    <row r="207" spans="10:11" s="34" customFormat="1" ht="18" customHeight="1" x14ac:dyDescent="0.15">
      <c r="J207" s="103"/>
      <c r="K207" s="103"/>
    </row>
    <row r="208" spans="10:11" s="34" customFormat="1" ht="18" customHeight="1" x14ac:dyDescent="0.15">
      <c r="J208" s="103"/>
      <c r="K208" s="103"/>
    </row>
    <row r="209" spans="10:11" s="34" customFormat="1" ht="18" customHeight="1" x14ac:dyDescent="0.15">
      <c r="J209" s="103"/>
      <c r="K209" s="103"/>
    </row>
    <row r="210" spans="10:11" s="34" customFormat="1" ht="18" customHeight="1" x14ac:dyDescent="0.15">
      <c r="J210" s="103"/>
      <c r="K210" s="103"/>
    </row>
    <row r="211" spans="10:11" s="34" customFormat="1" ht="18" customHeight="1" x14ac:dyDescent="0.15">
      <c r="J211" s="103"/>
      <c r="K211" s="103"/>
    </row>
    <row r="212" spans="10:11" s="34" customFormat="1" ht="18" customHeight="1" x14ac:dyDescent="0.15">
      <c r="J212" s="103"/>
      <c r="K212" s="103"/>
    </row>
    <row r="213" spans="10:11" s="34" customFormat="1" ht="18" customHeight="1" x14ac:dyDescent="0.15">
      <c r="J213" s="103"/>
      <c r="K213" s="103"/>
    </row>
    <row r="214" spans="10:11" s="34" customFormat="1" ht="18" customHeight="1" x14ac:dyDescent="0.15">
      <c r="J214" s="103"/>
      <c r="K214" s="103"/>
    </row>
    <row r="215" spans="10:11" s="34" customFormat="1" ht="18" customHeight="1" x14ac:dyDescent="0.15">
      <c r="J215" s="103"/>
      <c r="K215" s="103"/>
    </row>
    <row r="216" spans="10:11" s="34" customFormat="1" ht="18" customHeight="1" x14ac:dyDescent="0.15">
      <c r="J216" s="103"/>
      <c r="K216" s="103"/>
    </row>
    <row r="217" spans="10:11" s="34" customFormat="1" ht="18" customHeight="1" x14ac:dyDescent="0.15">
      <c r="J217" s="103"/>
      <c r="K217" s="103"/>
    </row>
    <row r="218" spans="10:11" s="34" customFormat="1" ht="18" customHeight="1" x14ac:dyDescent="0.15">
      <c r="J218" s="103"/>
      <c r="K218" s="103"/>
    </row>
    <row r="219" spans="10:11" s="34" customFormat="1" ht="18" customHeight="1" x14ac:dyDescent="0.15">
      <c r="J219" s="103"/>
      <c r="K219" s="103"/>
    </row>
    <row r="220" spans="10:11" s="34" customFormat="1" ht="18" customHeight="1" x14ac:dyDescent="0.15">
      <c r="J220" s="103"/>
      <c r="K220" s="103"/>
    </row>
    <row r="221" spans="10:11" s="34" customFormat="1" ht="18" customHeight="1" x14ac:dyDescent="0.15">
      <c r="J221" s="103"/>
      <c r="K221" s="103"/>
    </row>
    <row r="222" spans="10:11" s="34" customFormat="1" ht="18" customHeight="1" x14ac:dyDescent="0.15">
      <c r="J222" s="103"/>
      <c r="K222" s="103"/>
    </row>
    <row r="223" spans="10:11" s="34" customFormat="1" ht="18" customHeight="1" x14ac:dyDescent="0.15">
      <c r="J223" s="103"/>
      <c r="K223" s="103"/>
    </row>
    <row r="224" spans="10:11" s="34" customFormat="1" ht="18" customHeight="1" x14ac:dyDescent="0.15">
      <c r="J224" s="103"/>
      <c r="K224" s="103"/>
    </row>
    <row r="225" spans="10:11" s="34" customFormat="1" ht="18" customHeight="1" x14ac:dyDescent="0.15">
      <c r="J225" s="103"/>
      <c r="K225" s="103"/>
    </row>
    <row r="226" spans="10:11" s="34" customFormat="1" ht="18" customHeight="1" x14ac:dyDescent="0.15">
      <c r="J226" s="103"/>
      <c r="K226" s="103"/>
    </row>
    <row r="227" spans="10:11" s="34" customFormat="1" ht="18" customHeight="1" x14ac:dyDescent="0.15">
      <c r="J227" s="103"/>
      <c r="K227" s="103"/>
    </row>
    <row r="228" spans="10:11" s="34" customFormat="1" ht="18" customHeight="1" x14ac:dyDescent="0.15">
      <c r="J228" s="103"/>
      <c r="K228" s="103"/>
    </row>
    <row r="229" spans="10:11" s="34" customFormat="1" ht="18" customHeight="1" x14ac:dyDescent="0.15">
      <c r="J229" s="103"/>
      <c r="K229" s="103"/>
    </row>
    <row r="230" spans="10:11" s="34" customFormat="1" x14ac:dyDescent="0.15">
      <c r="J230" s="103"/>
      <c r="K230" s="103"/>
    </row>
    <row r="231" spans="10:11" s="34" customFormat="1" x14ac:dyDescent="0.15">
      <c r="J231" s="103"/>
      <c r="K231" s="103"/>
    </row>
    <row r="232" spans="10:11" s="34" customFormat="1" x14ac:dyDescent="0.15">
      <c r="J232" s="103"/>
      <c r="K232" s="103"/>
    </row>
    <row r="233" spans="10:11" s="34" customFormat="1" x14ac:dyDescent="0.15">
      <c r="J233" s="103"/>
      <c r="K233" s="103"/>
    </row>
    <row r="234" spans="10:11" s="34" customFormat="1" x14ac:dyDescent="0.15">
      <c r="J234" s="103"/>
      <c r="K234" s="103"/>
    </row>
    <row r="235" spans="10:11" s="34" customFormat="1" x14ac:dyDescent="0.15">
      <c r="J235" s="103"/>
      <c r="K235" s="103"/>
    </row>
    <row r="236" spans="10:11" s="34" customFormat="1" x14ac:dyDescent="0.15">
      <c r="J236" s="103"/>
      <c r="K236" s="103"/>
    </row>
    <row r="237" spans="10:11" s="34" customFormat="1" x14ac:dyDescent="0.15">
      <c r="J237" s="103"/>
      <c r="K237" s="103"/>
    </row>
    <row r="238" spans="10:11" s="34" customFormat="1" x14ac:dyDescent="0.15">
      <c r="J238" s="103"/>
      <c r="K238" s="103"/>
    </row>
    <row r="239" spans="10:11" s="34" customFormat="1" x14ac:dyDescent="0.15">
      <c r="J239" s="103"/>
      <c r="K239" s="103"/>
    </row>
    <row r="240" spans="10:11" s="34" customFormat="1" x14ac:dyDescent="0.15">
      <c r="J240" s="103"/>
      <c r="K240" s="103"/>
    </row>
    <row r="241" spans="10:11" s="34" customFormat="1" x14ac:dyDescent="0.15">
      <c r="J241" s="103"/>
      <c r="K241" s="103"/>
    </row>
    <row r="242" spans="10:11" s="34" customFormat="1" x14ac:dyDescent="0.15">
      <c r="J242" s="103"/>
      <c r="K242" s="103"/>
    </row>
    <row r="243" spans="10:11" s="34" customFormat="1" x14ac:dyDescent="0.15">
      <c r="J243" s="103"/>
      <c r="K243" s="103"/>
    </row>
    <row r="244" spans="10:11" s="34" customFormat="1" x14ac:dyDescent="0.15">
      <c r="J244" s="103"/>
      <c r="K244" s="103"/>
    </row>
    <row r="245" spans="10:11" s="34" customFormat="1" x14ac:dyDescent="0.15">
      <c r="J245" s="103"/>
      <c r="K245" s="103"/>
    </row>
    <row r="246" spans="10:11" s="34" customFormat="1" x14ac:dyDescent="0.15">
      <c r="J246" s="103"/>
      <c r="K246" s="103"/>
    </row>
    <row r="247" spans="10:11" s="34" customFormat="1" x14ac:dyDescent="0.15">
      <c r="J247" s="103"/>
      <c r="K247" s="103"/>
    </row>
    <row r="248" spans="10:11" s="34" customFormat="1" x14ac:dyDescent="0.15">
      <c r="J248" s="103"/>
      <c r="K248" s="103"/>
    </row>
    <row r="249" spans="10:11" s="34" customFormat="1" x14ac:dyDescent="0.15">
      <c r="J249" s="103"/>
      <c r="K249" s="103"/>
    </row>
    <row r="250" spans="10:11" s="34" customFormat="1" x14ac:dyDescent="0.15">
      <c r="J250" s="103"/>
      <c r="K250" s="103"/>
    </row>
    <row r="251" spans="10:11" s="34" customFormat="1" x14ac:dyDescent="0.15">
      <c r="J251" s="103"/>
      <c r="K251" s="103"/>
    </row>
    <row r="252" spans="10:11" s="34" customFormat="1" x14ac:dyDescent="0.15">
      <c r="J252" s="103"/>
      <c r="K252" s="103"/>
    </row>
    <row r="253" spans="10:11" s="34" customFormat="1" x14ac:dyDescent="0.15">
      <c r="J253" s="103"/>
      <c r="K253" s="103"/>
    </row>
    <row r="254" spans="10:11" s="34" customFormat="1" x14ac:dyDescent="0.15">
      <c r="J254" s="103"/>
      <c r="K254" s="103"/>
    </row>
    <row r="255" spans="10:11" s="34" customFormat="1" x14ac:dyDescent="0.15">
      <c r="J255" s="103"/>
      <c r="K255" s="103"/>
    </row>
    <row r="256" spans="10:11" s="34" customFormat="1" x14ac:dyDescent="0.15">
      <c r="J256" s="103"/>
      <c r="K256" s="103"/>
    </row>
    <row r="257" spans="10:11" s="34" customFormat="1" x14ac:dyDescent="0.15">
      <c r="J257" s="103"/>
      <c r="K257" s="103"/>
    </row>
    <row r="258" spans="10:11" s="34" customFormat="1" x14ac:dyDescent="0.15">
      <c r="J258" s="103"/>
      <c r="K258" s="103"/>
    </row>
    <row r="259" spans="10:11" s="34" customFormat="1" x14ac:dyDescent="0.15">
      <c r="J259" s="103"/>
      <c r="K259" s="103"/>
    </row>
    <row r="260" spans="10:11" s="34" customFormat="1" x14ac:dyDescent="0.15">
      <c r="J260" s="103"/>
      <c r="K260" s="103"/>
    </row>
    <row r="261" spans="10:11" s="34" customFormat="1" x14ac:dyDescent="0.15">
      <c r="J261" s="103"/>
      <c r="K261" s="103"/>
    </row>
    <row r="262" spans="10:11" s="34" customFormat="1" x14ac:dyDescent="0.15">
      <c r="J262" s="103"/>
      <c r="K262" s="103"/>
    </row>
    <row r="263" spans="10:11" s="34" customFormat="1" x14ac:dyDescent="0.15">
      <c r="J263" s="103"/>
      <c r="K263" s="103"/>
    </row>
    <row r="264" spans="10:11" s="34" customFormat="1" x14ac:dyDescent="0.15">
      <c r="J264" s="103"/>
      <c r="K264" s="103"/>
    </row>
    <row r="265" spans="10:11" s="34" customFormat="1" x14ac:dyDescent="0.15">
      <c r="J265" s="103"/>
      <c r="K265" s="103"/>
    </row>
    <row r="266" spans="10:11" s="34" customFormat="1" x14ac:dyDescent="0.15">
      <c r="J266" s="103"/>
      <c r="K266" s="103"/>
    </row>
    <row r="267" spans="10:11" s="34" customFormat="1" x14ac:dyDescent="0.15">
      <c r="J267" s="103"/>
      <c r="K267" s="103"/>
    </row>
    <row r="268" spans="10:11" s="34" customFormat="1" x14ac:dyDescent="0.15">
      <c r="J268" s="103"/>
      <c r="K268" s="103"/>
    </row>
    <row r="269" spans="10:11" s="34" customFormat="1" x14ac:dyDescent="0.15">
      <c r="J269" s="103"/>
      <c r="K269" s="103"/>
    </row>
    <row r="270" spans="10:11" s="34" customFormat="1" x14ac:dyDescent="0.15">
      <c r="J270" s="103"/>
      <c r="K270" s="103"/>
    </row>
    <row r="271" spans="10:11" s="34" customFormat="1" x14ac:dyDescent="0.15">
      <c r="J271" s="103"/>
      <c r="K271" s="103"/>
    </row>
    <row r="272" spans="10:11" s="34" customFormat="1" x14ac:dyDescent="0.15">
      <c r="J272" s="103"/>
      <c r="K272" s="103"/>
    </row>
    <row r="273" spans="10:11" s="34" customFormat="1" x14ac:dyDescent="0.15">
      <c r="J273" s="103"/>
      <c r="K273" s="103"/>
    </row>
    <row r="274" spans="10:11" s="34" customFormat="1" x14ac:dyDescent="0.15">
      <c r="J274" s="103"/>
      <c r="K274" s="103"/>
    </row>
    <row r="275" spans="10:11" s="34" customFormat="1" x14ac:dyDescent="0.15">
      <c r="J275" s="103"/>
      <c r="K275" s="103"/>
    </row>
    <row r="276" spans="10:11" s="34" customFormat="1" x14ac:dyDescent="0.15">
      <c r="J276" s="103"/>
      <c r="K276" s="103"/>
    </row>
    <row r="277" spans="10:11" s="34" customFormat="1" x14ac:dyDescent="0.15">
      <c r="J277" s="103"/>
      <c r="K277" s="103"/>
    </row>
    <row r="278" spans="10:11" s="34" customFormat="1" x14ac:dyDescent="0.15">
      <c r="J278" s="103"/>
      <c r="K278" s="103"/>
    </row>
    <row r="279" spans="10:11" s="34" customFormat="1" x14ac:dyDescent="0.15">
      <c r="J279" s="103"/>
      <c r="K279" s="103"/>
    </row>
    <row r="280" spans="10:11" s="34" customFormat="1" x14ac:dyDescent="0.15">
      <c r="J280" s="103"/>
      <c r="K280" s="103"/>
    </row>
    <row r="281" spans="10:11" s="34" customFormat="1" x14ac:dyDescent="0.15">
      <c r="J281" s="103"/>
      <c r="K281" s="103"/>
    </row>
    <row r="282" spans="10:11" s="34" customFormat="1" x14ac:dyDescent="0.15">
      <c r="J282" s="103"/>
      <c r="K282" s="103"/>
    </row>
    <row r="283" spans="10:11" s="34" customFormat="1" x14ac:dyDescent="0.15">
      <c r="J283" s="103"/>
      <c r="K283" s="103"/>
    </row>
    <row r="284" spans="10:11" s="34" customFormat="1" x14ac:dyDescent="0.15">
      <c r="J284" s="103"/>
      <c r="K284" s="103"/>
    </row>
    <row r="285" spans="10:11" s="34" customFormat="1" x14ac:dyDescent="0.15">
      <c r="J285" s="103"/>
      <c r="K285" s="103"/>
    </row>
    <row r="286" spans="10:11" s="34" customFormat="1" x14ac:dyDescent="0.15">
      <c r="J286" s="103"/>
      <c r="K286" s="103"/>
    </row>
    <row r="287" spans="10:11" s="34" customFormat="1" x14ac:dyDescent="0.15">
      <c r="J287" s="103"/>
      <c r="K287" s="103"/>
    </row>
    <row r="288" spans="10:11" s="34" customFormat="1" x14ac:dyDescent="0.15">
      <c r="J288" s="103"/>
      <c r="K288" s="103"/>
    </row>
    <row r="289" spans="10:11" s="34" customFormat="1" x14ac:dyDescent="0.15">
      <c r="J289" s="103"/>
      <c r="K289" s="103"/>
    </row>
    <row r="290" spans="10:11" s="34" customFormat="1" x14ac:dyDescent="0.15">
      <c r="J290" s="103"/>
      <c r="K290" s="103"/>
    </row>
    <row r="291" spans="10:11" s="34" customFormat="1" x14ac:dyDescent="0.15">
      <c r="J291" s="103"/>
      <c r="K291" s="103"/>
    </row>
    <row r="292" spans="10:11" s="34" customFormat="1" x14ac:dyDescent="0.15">
      <c r="J292" s="103"/>
      <c r="K292" s="103"/>
    </row>
    <row r="293" spans="10:11" s="34" customFormat="1" x14ac:dyDescent="0.15">
      <c r="J293" s="103"/>
      <c r="K293" s="103"/>
    </row>
    <row r="294" spans="10:11" s="34" customFormat="1" x14ac:dyDescent="0.15">
      <c r="J294" s="103"/>
      <c r="K294" s="103"/>
    </row>
    <row r="295" spans="10:11" s="34" customFormat="1" x14ac:dyDescent="0.15">
      <c r="J295" s="103"/>
      <c r="K295" s="103"/>
    </row>
    <row r="296" spans="10:11" s="34" customFormat="1" x14ac:dyDescent="0.15">
      <c r="J296" s="103"/>
      <c r="K296" s="103"/>
    </row>
    <row r="297" spans="10:11" s="34" customFormat="1" x14ac:dyDescent="0.15">
      <c r="J297" s="103"/>
      <c r="K297" s="103"/>
    </row>
    <row r="298" spans="10:11" s="34" customFormat="1" x14ac:dyDescent="0.15">
      <c r="J298" s="103"/>
      <c r="K298" s="103"/>
    </row>
    <row r="299" spans="10:11" s="34" customFormat="1" x14ac:dyDescent="0.15">
      <c r="J299" s="103"/>
      <c r="K299" s="103"/>
    </row>
    <row r="300" spans="10:11" s="34" customFormat="1" x14ac:dyDescent="0.15">
      <c r="J300" s="103"/>
      <c r="K300" s="103"/>
    </row>
    <row r="301" spans="10:11" s="34" customFormat="1" x14ac:dyDescent="0.15">
      <c r="J301" s="103"/>
      <c r="K301" s="103"/>
    </row>
    <row r="302" spans="10:11" s="34" customFormat="1" x14ac:dyDescent="0.15">
      <c r="J302" s="103"/>
      <c r="K302" s="103"/>
    </row>
    <row r="303" spans="10:11" s="34" customFormat="1" x14ac:dyDescent="0.15">
      <c r="J303" s="103"/>
      <c r="K303" s="103"/>
    </row>
    <row r="304" spans="10:11" s="34" customFormat="1" x14ac:dyDescent="0.15">
      <c r="J304" s="103"/>
      <c r="K304" s="103"/>
    </row>
    <row r="305" spans="10:11" s="34" customFormat="1" x14ac:dyDescent="0.15">
      <c r="J305" s="103"/>
      <c r="K305" s="103"/>
    </row>
    <row r="306" spans="10:11" s="34" customFormat="1" x14ac:dyDescent="0.15">
      <c r="J306" s="103"/>
      <c r="K306" s="103"/>
    </row>
    <row r="307" spans="10:11" s="34" customFormat="1" x14ac:dyDescent="0.15">
      <c r="J307" s="103"/>
      <c r="K307" s="103"/>
    </row>
    <row r="308" spans="10:11" s="34" customFormat="1" x14ac:dyDescent="0.15">
      <c r="J308" s="103"/>
      <c r="K308" s="103"/>
    </row>
    <row r="309" spans="10:11" s="34" customFormat="1" x14ac:dyDescent="0.15">
      <c r="J309" s="103"/>
      <c r="K309" s="103"/>
    </row>
    <row r="310" spans="10:11" s="34" customFormat="1" x14ac:dyDescent="0.15">
      <c r="J310" s="103"/>
      <c r="K310" s="103"/>
    </row>
    <row r="311" spans="10:11" s="34" customFormat="1" x14ac:dyDescent="0.15">
      <c r="J311" s="103"/>
      <c r="K311" s="103"/>
    </row>
    <row r="312" spans="10:11" s="34" customFormat="1" x14ac:dyDescent="0.15">
      <c r="J312" s="103"/>
      <c r="K312" s="103"/>
    </row>
    <row r="313" spans="10:11" s="34" customFormat="1" x14ac:dyDescent="0.15">
      <c r="J313" s="103"/>
      <c r="K313" s="103"/>
    </row>
    <row r="314" spans="10:11" s="34" customFormat="1" x14ac:dyDescent="0.15">
      <c r="J314" s="103"/>
      <c r="K314" s="103"/>
    </row>
    <row r="315" spans="10:11" s="34" customFormat="1" x14ac:dyDescent="0.15">
      <c r="J315" s="103"/>
      <c r="K315" s="103"/>
    </row>
    <row r="316" spans="10:11" s="34" customFormat="1" x14ac:dyDescent="0.15">
      <c r="J316" s="103"/>
      <c r="K316" s="103"/>
    </row>
    <row r="317" spans="10:11" s="34" customFormat="1" x14ac:dyDescent="0.15">
      <c r="J317" s="103"/>
      <c r="K317" s="103"/>
    </row>
    <row r="318" spans="10:11" s="34" customFormat="1" x14ac:dyDescent="0.15">
      <c r="J318" s="103"/>
      <c r="K318" s="103"/>
    </row>
    <row r="319" spans="10:11" s="34" customFormat="1" x14ac:dyDescent="0.15">
      <c r="J319" s="103"/>
      <c r="K319" s="103"/>
    </row>
    <row r="320" spans="10:11" s="34" customFormat="1" x14ac:dyDescent="0.15">
      <c r="J320" s="103"/>
      <c r="K320" s="103"/>
    </row>
    <row r="321" spans="10:11" s="34" customFormat="1" x14ac:dyDescent="0.15">
      <c r="J321" s="103"/>
      <c r="K321" s="103"/>
    </row>
    <row r="322" spans="10:11" s="34" customFormat="1" x14ac:dyDescent="0.15">
      <c r="J322" s="103"/>
      <c r="K322" s="103"/>
    </row>
    <row r="323" spans="10:11" s="34" customFormat="1" x14ac:dyDescent="0.15">
      <c r="J323" s="103"/>
      <c r="K323" s="103"/>
    </row>
    <row r="324" spans="10:11" s="34" customFormat="1" x14ac:dyDescent="0.15">
      <c r="J324" s="103"/>
      <c r="K324" s="103"/>
    </row>
    <row r="325" spans="10:11" s="34" customFormat="1" x14ac:dyDescent="0.15">
      <c r="J325" s="103"/>
      <c r="K325" s="103"/>
    </row>
    <row r="326" spans="10:11" s="34" customFormat="1" x14ac:dyDescent="0.15">
      <c r="J326" s="103"/>
      <c r="K326" s="103"/>
    </row>
    <row r="327" spans="10:11" s="34" customFormat="1" x14ac:dyDescent="0.15">
      <c r="J327" s="103"/>
      <c r="K327" s="103"/>
    </row>
    <row r="328" spans="10:11" s="34" customFormat="1" x14ac:dyDescent="0.15">
      <c r="J328" s="103"/>
      <c r="K328" s="103"/>
    </row>
    <row r="329" spans="10:11" s="34" customFormat="1" x14ac:dyDescent="0.15">
      <c r="J329" s="103"/>
      <c r="K329" s="103"/>
    </row>
    <row r="330" spans="10:11" s="34" customFormat="1" x14ac:dyDescent="0.15">
      <c r="J330" s="103"/>
      <c r="K330" s="103"/>
    </row>
    <row r="331" spans="10:11" s="34" customFormat="1" x14ac:dyDescent="0.15">
      <c r="J331" s="103"/>
      <c r="K331" s="103"/>
    </row>
    <row r="332" spans="10:11" s="34" customFormat="1" x14ac:dyDescent="0.15">
      <c r="J332" s="103"/>
      <c r="K332" s="103"/>
    </row>
    <row r="333" spans="10:11" s="34" customFormat="1" x14ac:dyDescent="0.15">
      <c r="J333" s="103"/>
      <c r="K333" s="103"/>
    </row>
    <row r="334" spans="10:11" s="34" customFormat="1" x14ac:dyDescent="0.15">
      <c r="J334" s="103"/>
      <c r="K334" s="103"/>
    </row>
    <row r="335" spans="10:11" s="34" customFormat="1" x14ac:dyDescent="0.15">
      <c r="J335" s="103"/>
      <c r="K335" s="103"/>
    </row>
    <row r="336" spans="10:11" s="34" customFormat="1" x14ac:dyDescent="0.15">
      <c r="J336" s="103"/>
      <c r="K336" s="103"/>
    </row>
    <row r="337" spans="10:11" s="34" customFormat="1" x14ac:dyDescent="0.15">
      <c r="J337" s="103"/>
      <c r="K337" s="103"/>
    </row>
    <row r="338" spans="10:11" s="34" customFormat="1" x14ac:dyDescent="0.15">
      <c r="J338" s="103"/>
      <c r="K338" s="103"/>
    </row>
    <row r="339" spans="10:11" s="34" customFormat="1" x14ac:dyDescent="0.15">
      <c r="J339" s="103"/>
      <c r="K339" s="103"/>
    </row>
    <row r="340" spans="10:11" s="34" customFormat="1" x14ac:dyDescent="0.15">
      <c r="J340" s="103"/>
      <c r="K340" s="103"/>
    </row>
    <row r="341" spans="10:11" s="34" customFormat="1" x14ac:dyDescent="0.15">
      <c r="J341" s="103"/>
      <c r="K341" s="103"/>
    </row>
    <row r="342" spans="10:11" s="34" customFormat="1" x14ac:dyDescent="0.15">
      <c r="J342" s="103"/>
      <c r="K342" s="103"/>
    </row>
    <row r="343" spans="10:11" s="34" customFormat="1" x14ac:dyDescent="0.15">
      <c r="J343" s="103"/>
      <c r="K343" s="103"/>
    </row>
    <row r="344" spans="10:11" s="34" customFormat="1" x14ac:dyDescent="0.15">
      <c r="J344" s="103"/>
      <c r="K344" s="103"/>
    </row>
    <row r="345" spans="10:11" s="34" customFormat="1" x14ac:dyDescent="0.15">
      <c r="J345" s="103"/>
      <c r="K345" s="103"/>
    </row>
    <row r="346" spans="10:11" s="34" customFormat="1" x14ac:dyDescent="0.15">
      <c r="J346" s="103"/>
      <c r="K346" s="103"/>
    </row>
    <row r="347" spans="10:11" s="34" customFormat="1" x14ac:dyDescent="0.15">
      <c r="J347" s="103"/>
      <c r="K347" s="103"/>
    </row>
    <row r="348" spans="10:11" s="34" customFormat="1" x14ac:dyDescent="0.15">
      <c r="J348" s="103"/>
      <c r="K348" s="103"/>
    </row>
    <row r="349" spans="10:11" s="34" customFormat="1" x14ac:dyDescent="0.15">
      <c r="J349" s="103"/>
      <c r="K349" s="103"/>
    </row>
    <row r="350" spans="10:11" s="34" customFormat="1" x14ac:dyDescent="0.15">
      <c r="J350" s="103"/>
      <c r="K350" s="103"/>
    </row>
    <row r="351" spans="10:11" s="34" customFormat="1" x14ac:dyDescent="0.15">
      <c r="J351" s="103"/>
      <c r="K351" s="103"/>
    </row>
    <row r="352" spans="10:11" s="34" customFormat="1" x14ac:dyDescent="0.15">
      <c r="J352" s="103"/>
      <c r="K352" s="103"/>
    </row>
    <row r="353" spans="10:11" s="34" customFormat="1" x14ac:dyDescent="0.15">
      <c r="J353" s="103"/>
      <c r="K353" s="103"/>
    </row>
    <row r="354" spans="10:11" s="34" customFormat="1" x14ac:dyDescent="0.15">
      <c r="J354" s="103"/>
      <c r="K354" s="103"/>
    </row>
    <row r="355" spans="10:11" s="34" customFormat="1" x14ac:dyDescent="0.15">
      <c r="J355" s="103"/>
      <c r="K355" s="103"/>
    </row>
    <row r="356" spans="10:11" s="34" customFormat="1" x14ac:dyDescent="0.15">
      <c r="J356" s="103"/>
      <c r="K356" s="103"/>
    </row>
    <row r="357" spans="10:11" s="34" customFormat="1" x14ac:dyDescent="0.15">
      <c r="J357" s="103"/>
      <c r="K357" s="103"/>
    </row>
    <row r="358" spans="10:11" s="34" customFormat="1" x14ac:dyDescent="0.15">
      <c r="J358" s="103"/>
      <c r="K358" s="103"/>
    </row>
    <row r="359" spans="10:11" s="34" customFormat="1" x14ac:dyDescent="0.15">
      <c r="J359" s="103"/>
      <c r="K359" s="103"/>
    </row>
    <row r="360" spans="10:11" s="34" customFormat="1" x14ac:dyDescent="0.15">
      <c r="J360" s="103"/>
      <c r="K360" s="103"/>
    </row>
    <row r="361" spans="10:11" s="34" customFormat="1" x14ac:dyDescent="0.15">
      <c r="J361" s="103"/>
      <c r="K361" s="103"/>
    </row>
    <row r="362" spans="10:11" s="34" customFormat="1" x14ac:dyDescent="0.15">
      <c r="J362" s="103"/>
      <c r="K362" s="103"/>
    </row>
    <row r="363" spans="10:11" s="34" customFormat="1" x14ac:dyDescent="0.15">
      <c r="J363" s="103"/>
      <c r="K363" s="103"/>
    </row>
    <row r="364" spans="10:11" s="34" customFormat="1" x14ac:dyDescent="0.15">
      <c r="J364" s="103"/>
      <c r="K364" s="103"/>
    </row>
    <row r="365" spans="10:11" s="34" customFormat="1" x14ac:dyDescent="0.15">
      <c r="J365" s="103"/>
      <c r="K365" s="103"/>
    </row>
    <row r="366" spans="10:11" s="34" customFormat="1" x14ac:dyDescent="0.15">
      <c r="J366" s="103"/>
      <c r="K366" s="103"/>
    </row>
    <row r="367" spans="10:11" s="34" customFormat="1" x14ac:dyDescent="0.15">
      <c r="J367" s="103"/>
      <c r="K367" s="103"/>
    </row>
    <row r="368" spans="10:11" s="34" customFormat="1" x14ac:dyDescent="0.15">
      <c r="J368" s="103"/>
      <c r="K368" s="103"/>
    </row>
    <row r="369" spans="10:11" s="34" customFormat="1" x14ac:dyDescent="0.15">
      <c r="J369" s="103"/>
      <c r="K369" s="103"/>
    </row>
    <row r="370" spans="10:11" s="34" customFormat="1" x14ac:dyDescent="0.15">
      <c r="J370" s="103"/>
      <c r="K370" s="103"/>
    </row>
    <row r="371" spans="10:11" s="34" customFormat="1" x14ac:dyDescent="0.15">
      <c r="J371" s="103"/>
      <c r="K371" s="103"/>
    </row>
    <row r="372" spans="10:11" s="34" customFormat="1" x14ac:dyDescent="0.15">
      <c r="J372" s="103"/>
      <c r="K372" s="103"/>
    </row>
    <row r="373" spans="10:11" s="34" customFormat="1" x14ac:dyDescent="0.15">
      <c r="J373" s="103"/>
      <c r="K373" s="103"/>
    </row>
    <row r="374" spans="10:11" s="34" customFormat="1" x14ac:dyDescent="0.15">
      <c r="J374" s="103"/>
      <c r="K374" s="103"/>
    </row>
    <row r="375" spans="10:11" s="34" customFormat="1" x14ac:dyDescent="0.15">
      <c r="J375" s="103"/>
      <c r="K375" s="103"/>
    </row>
    <row r="376" spans="10:11" s="34" customFormat="1" x14ac:dyDescent="0.15">
      <c r="J376" s="103"/>
      <c r="K376" s="103"/>
    </row>
    <row r="377" spans="10:11" s="34" customFormat="1" x14ac:dyDescent="0.15">
      <c r="J377" s="103"/>
      <c r="K377" s="103"/>
    </row>
    <row r="378" spans="10:11" s="34" customFormat="1" x14ac:dyDescent="0.15">
      <c r="J378" s="103"/>
      <c r="K378" s="103"/>
    </row>
    <row r="379" spans="10:11" s="34" customFormat="1" x14ac:dyDescent="0.15">
      <c r="J379" s="103"/>
      <c r="K379" s="103"/>
    </row>
    <row r="380" spans="10:11" s="34" customFormat="1" x14ac:dyDescent="0.15">
      <c r="J380" s="103"/>
      <c r="K380" s="103"/>
    </row>
    <row r="381" spans="10:11" s="34" customFormat="1" x14ac:dyDescent="0.15">
      <c r="J381" s="103"/>
      <c r="K381" s="103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R325"/>
  <sheetViews>
    <sheetView workbookViewId="0">
      <selection activeCell="O30" sqref="O30:R30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3" width="8.6640625" style="60" customWidth="1"/>
    <col min="4" max="8" width="8.6640625" style="35" customWidth="1"/>
    <col min="9" max="9" width="8.6640625" style="60" customWidth="1"/>
    <col min="10" max="14" width="8.6640625" style="35" customWidth="1"/>
    <col min="15" max="16384" width="9" style="35"/>
  </cols>
  <sheetData>
    <row r="1" spans="1:18" ht="14.1" customHeight="1" x14ac:dyDescent="0.2">
      <c r="A1" s="36" t="s">
        <v>120</v>
      </c>
      <c r="M1" s="37" t="s">
        <v>198</v>
      </c>
      <c r="Q1" s="37" t="s">
        <v>198</v>
      </c>
    </row>
    <row r="2" spans="1:18" ht="14.1" customHeight="1" x14ac:dyDescent="0.15">
      <c r="M2" s="18" t="s">
        <v>149</v>
      </c>
      <c r="Q2" s="18" t="s">
        <v>149</v>
      </c>
    </row>
    <row r="3" spans="1:18" ht="14.1" customHeight="1" x14ac:dyDescent="0.2">
      <c r="A3" s="39"/>
      <c r="B3" s="39"/>
      <c r="C3" s="39" t="s">
        <v>168</v>
      </c>
      <c r="D3" s="39" t="s">
        <v>170</v>
      </c>
      <c r="E3" s="39" t="s">
        <v>172</v>
      </c>
      <c r="F3" s="39" t="s">
        <v>174</v>
      </c>
      <c r="G3" s="39" t="s">
        <v>176</v>
      </c>
      <c r="H3" s="39" t="s">
        <v>178</v>
      </c>
      <c r="I3" s="59" t="s">
        <v>180</v>
      </c>
      <c r="J3" s="39" t="s">
        <v>182</v>
      </c>
      <c r="K3" s="59" t="s">
        <v>184</v>
      </c>
      <c r="L3" s="59" t="s">
        <v>186</v>
      </c>
      <c r="M3" s="39" t="s">
        <v>188</v>
      </c>
      <c r="N3" s="39" t="s">
        <v>190</v>
      </c>
      <c r="O3" s="39" t="s">
        <v>192</v>
      </c>
      <c r="P3" s="39" t="s">
        <v>194</v>
      </c>
      <c r="Q3" s="39" t="s">
        <v>196</v>
      </c>
      <c r="R3" s="39" t="s">
        <v>197</v>
      </c>
    </row>
    <row r="4" spans="1:18" ht="14.1" customHeight="1" x14ac:dyDescent="0.2">
      <c r="A4" s="130" t="s">
        <v>73</v>
      </c>
      <c r="B4" s="130"/>
      <c r="C4" s="40">
        <v>12843</v>
      </c>
      <c r="D4" s="40">
        <v>13540</v>
      </c>
      <c r="E4" s="40">
        <v>15001</v>
      </c>
      <c r="F4" s="40">
        <v>16667</v>
      </c>
      <c r="G4" s="40">
        <v>18174</v>
      </c>
      <c r="H4" s="40">
        <v>19273</v>
      </c>
      <c r="I4" s="40">
        <v>20040</v>
      </c>
      <c r="J4" s="40">
        <v>20558</v>
      </c>
      <c r="K4" s="40">
        <v>20748</v>
      </c>
      <c r="L4" s="40">
        <v>20991</v>
      </c>
      <c r="M4" s="40">
        <v>21182</v>
      </c>
      <c r="N4" s="40">
        <v>21244</v>
      </c>
      <c r="O4" s="40">
        <v>21283</v>
      </c>
      <c r="P4" s="40">
        <v>21181</v>
      </c>
      <c r="Q4" s="40">
        <v>21146</v>
      </c>
      <c r="R4" s="40">
        <v>20940</v>
      </c>
    </row>
    <row r="5" spans="1:18" ht="14.1" customHeight="1" x14ac:dyDescent="0.2">
      <c r="A5" s="133" t="s">
        <v>4</v>
      </c>
      <c r="B5" s="42" t="s">
        <v>199</v>
      </c>
      <c r="C5" s="43">
        <v>4383792</v>
      </c>
      <c r="D5" s="43">
        <v>4758518</v>
      </c>
      <c r="E5" s="43">
        <v>4708521</v>
      </c>
      <c r="F5" s="43">
        <v>5307307</v>
      </c>
      <c r="G5" s="43">
        <v>7414946</v>
      </c>
      <c r="H5" s="43">
        <v>8815285</v>
      </c>
      <c r="I5" s="44">
        <v>9039576</v>
      </c>
      <c r="J5" s="43">
        <v>8072676</v>
      </c>
      <c r="K5" s="43">
        <v>7971765</v>
      </c>
      <c r="L5" s="43">
        <v>7333728</v>
      </c>
      <c r="M5" s="45">
        <v>7333445</v>
      </c>
      <c r="N5" s="45">
        <v>7476084</v>
      </c>
      <c r="O5" s="45">
        <v>8078945</v>
      </c>
      <c r="P5" s="45">
        <v>7202543</v>
      </c>
      <c r="Q5" s="45">
        <v>7645347</v>
      </c>
      <c r="R5" s="45">
        <v>6709700</v>
      </c>
    </row>
    <row r="6" spans="1:18" ht="14.1" customHeight="1" x14ac:dyDescent="0.2">
      <c r="A6" s="133"/>
      <c r="B6" s="42" t="s">
        <v>200</v>
      </c>
      <c r="C6" s="43">
        <v>4208663</v>
      </c>
      <c r="D6" s="43">
        <v>4584988</v>
      </c>
      <c r="E6" s="43">
        <v>4388323</v>
      </c>
      <c r="F6" s="43">
        <v>5038663</v>
      </c>
      <c r="G6" s="43">
        <v>6994412</v>
      </c>
      <c r="H6" s="43">
        <v>8574692</v>
      </c>
      <c r="I6" s="44">
        <v>8615896</v>
      </c>
      <c r="J6" s="43">
        <v>7734547</v>
      </c>
      <c r="K6" s="43">
        <v>7544877</v>
      </c>
      <c r="L6" s="43">
        <v>7029949</v>
      </c>
      <c r="M6" s="45">
        <v>7007486</v>
      </c>
      <c r="N6" s="45">
        <v>7203918</v>
      </c>
      <c r="O6" s="45">
        <v>7518934</v>
      </c>
      <c r="P6" s="45">
        <v>6813089</v>
      </c>
      <c r="Q6" s="45">
        <v>7414490</v>
      </c>
      <c r="R6" s="45">
        <v>6244030</v>
      </c>
    </row>
    <row r="7" spans="1:18" ht="14.1" customHeight="1" x14ac:dyDescent="0.2">
      <c r="A7" s="133"/>
      <c r="B7" s="42" t="s">
        <v>201</v>
      </c>
      <c r="C7" s="44">
        <f t="shared" ref="C7:R7" si="0">+C5-C6</f>
        <v>175129</v>
      </c>
      <c r="D7" s="44">
        <f t="shared" si="0"/>
        <v>173530</v>
      </c>
      <c r="E7" s="44">
        <f t="shared" si="0"/>
        <v>320198</v>
      </c>
      <c r="F7" s="44">
        <f t="shared" si="0"/>
        <v>268644</v>
      </c>
      <c r="G7" s="44">
        <f t="shared" si="0"/>
        <v>420534</v>
      </c>
      <c r="H7" s="44">
        <f t="shared" si="0"/>
        <v>240593</v>
      </c>
      <c r="I7" s="44">
        <f t="shared" si="0"/>
        <v>423680</v>
      </c>
      <c r="J7" s="44">
        <f t="shared" si="0"/>
        <v>338129</v>
      </c>
      <c r="K7" s="44">
        <f t="shared" si="0"/>
        <v>426888</v>
      </c>
      <c r="L7" s="44">
        <f t="shared" si="0"/>
        <v>303779</v>
      </c>
      <c r="M7" s="44">
        <f t="shared" si="0"/>
        <v>325959</v>
      </c>
      <c r="N7" s="44">
        <f t="shared" si="0"/>
        <v>272166</v>
      </c>
      <c r="O7" s="44">
        <f t="shared" si="0"/>
        <v>560011</v>
      </c>
      <c r="P7" s="44">
        <f t="shared" si="0"/>
        <v>389454</v>
      </c>
      <c r="Q7" s="44">
        <f t="shared" si="0"/>
        <v>230857</v>
      </c>
      <c r="R7" s="44">
        <f t="shared" si="0"/>
        <v>465670</v>
      </c>
    </row>
    <row r="8" spans="1:18" ht="14.1" customHeight="1" x14ac:dyDescent="0.2">
      <c r="A8" s="133"/>
      <c r="B8" s="42" t="s">
        <v>202</v>
      </c>
      <c r="C8" s="43">
        <v>34906</v>
      </c>
      <c r="D8" s="43">
        <v>97884</v>
      </c>
      <c r="E8" s="43">
        <v>63558</v>
      </c>
      <c r="F8" s="43">
        <v>47591</v>
      </c>
      <c r="G8" s="43">
        <v>236630</v>
      </c>
      <c r="H8" s="43">
        <v>48376</v>
      </c>
      <c r="I8" s="44">
        <v>192239</v>
      </c>
      <c r="J8" s="43">
        <v>171342</v>
      </c>
      <c r="K8" s="43">
        <v>127485</v>
      </c>
      <c r="L8" s="44">
        <v>187718</v>
      </c>
      <c r="M8" s="45">
        <v>85059</v>
      </c>
      <c r="N8" s="45">
        <v>204950</v>
      </c>
      <c r="O8" s="45">
        <v>464221</v>
      </c>
      <c r="P8" s="45">
        <v>242123</v>
      </c>
      <c r="Q8" s="45">
        <v>99367</v>
      </c>
      <c r="R8" s="45">
        <v>330794</v>
      </c>
    </row>
    <row r="9" spans="1:18" ht="14.1" customHeight="1" x14ac:dyDescent="0.2">
      <c r="A9" s="133"/>
      <c r="B9" s="42" t="s">
        <v>203</v>
      </c>
      <c r="C9" s="44">
        <f t="shared" ref="C9:R9" si="1">+C7-C8</f>
        <v>140223</v>
      </c>
      <c r="D9" s="44">
        <f t="shared" si="1"/>
        <v>75646</v>
      </c>
      <c r="E9" s="44">
        <f t="shared" si="1"/>
        <v>256640</v>
      </c>
      <c r="F9" s="44">
        <f t="shared" si="1"/>
        <v>221053</v>
      </c>
      <c r="G9" s="44">
        <f t="shared" si="1"/>
        <v>183904</v>
      </c>
      <c r="H9" s="44">
        <f t="shared" si="1"/>
        <v>192217</v>
      </c>
      <c r="I9" s="44">
        <f t="shared" si="1"/>
        <v>231441</v>
      </c>
      <c r="J9" s="44">
        <f t="shared" si="1"/>
        <v>166787</v>
      </c>
      <c r="K9" s="44">
        <f t="shared" si="1"/>
        <v>299403</v>
      </c>
      <c r="L9" s="44">
        <f t="shared" si="1"/>
        <v>116061</v>
      </c>
      <c r="M9" s="44">
        <f t="shared" si="1"/>
        <v>240900</v>
      </c>
      <c r="N9" s="44">
        <f t="shared" si="1"/>
        <v>67216</v>
      </c>
      <c r="O9" s="44">
        <f t="shared" si="1"/>
        <v>95790</v>
      </c>
      <c r="P9" s="44">
        <f t="shared" si="1"/>
        <v>147331</v>
      </c>
      <c r="Q9" s="44">
        <f t="shared" si="1"/>
        <v>131490</v>
      </c>
      <c r="R9" s="44">
        <f t="shared" si="1"/>
        <v>134876</v>
      </c>
    </row>
    <row r="10" spans="1:18" ht="14.1" customHeight="1" x14ac:dyDescent="0.2">
      <c r="A10" s="133"/>
      <c r="B10" s="42" t="s">
        <v>204</v>
      </c>
      <c r="C10" s="45">
        <v>-144516</v>
      </c>
      <c r="D10" s="45">
        <v>-64577</v>
      </c>
      <c r="E10" s="45">
        <v>180994</v>
      </c>
      <c r="F10" s="45">
        <v>-35587</v>
      </c>
      <c r="G10" s="45">
        <v>-37149</v>
      </c>
      <c r="H10" s="45">
        <v>8323</v>
      </c>
      <c r="I10" s="45">
        <v>39214</v>
      </c>
      <c r="J10" s="45">
        <v>-64654</v>
      </c>
      <c r="K10" s="45">
        <v>132616</v>
      </c>
      <c r="L10" s="45">
        <v>-183342</v>
      </c>
      <c r="M10" s="45">
        <v>124836</v>
      </c>
      <c r="N10" s="45">
        <v>-173681</v>
      </c>
      <c r="O10" s="45">
        <v>28674</v>
      </c>
      <c r="P10" s="45">
        <v>51441</v>
      </c>
      <c r="Q10" s="45">
        <v>-15841</v>
      </c>
      <c r="R10" s="45">
        <v>3386</v>
      </c>
    </row>
    <row r="11" spans="1:18" ht="14.1" customHeight="1" x14ac:dyDescent="0.2">
      <c r="A11" s="133"/>
      <c r="B11" s="42" t="s">
        <v>205</v>
      </c>
      <c r="C11" s="43">
        <v>145588</v>
      </c>
      <c r="D11" s="43">
        <v>264161</v>
      </c>
      <c r="E11" s="43">
        <v>103697</v>
      </c>
      <c r="F11" s="43">
        <v>257265</v>
      </c>
      <c r="G11" s="43">
        <v>301441</v>
      </c>
      <c r="H11" s="43">
        <v>382370</v>
      </c>
      <c r="I11" s="44">
        <v>451412</v>
      </c>
      <c r="J11" s="43">
        <v>793799</v>
      </c>
      <c r="K11" s="43">
        <v>458524</v>
      </c>
      <c r="L11" s="44">
        <v>368979</v>
      </c>
      <c r="M11" s="45">
        <v>243595</v>
      </c>
      <c r="N11" s="45">
        <v>386436</v>
      </c>
      <c r="O11" s="45">
        <v>342940</v>
      </c>
      <c r="P11" s="45">
        <v>291729</v>
      </c>
      <c r="Q11" s="45">
        <v>854092</v>
      </c>
      <c r="R11" s="45">
        <v>340021</v>
      </c>
    </row>
    <row r="12" spans="1:18" ht="14.1" customHeight="1" x14ac:dyDescent="0.2">
      <c r="A12" s="133"/>
      <c r="B12" s="42" t="s">
        <v>206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43">
        <v>0</v>
      </c>
      <c r="K12" s="43">
        <v>0</v>
      </c>
      <c r="L12" s="44">
        <v>0</v>
      </c>
      <c r="M12" s="45">
        <v>0</v>
      </c>
      <c r="N12" s="45">
        <v>0</v>
      </c>
      <c r="O12" s="45">
        <v>0</v>
      </c>
      <c r="P12" s="45">
        <v>1</v>
      </c>
      <c r="Q12" s="45">
        <v>0</v>
      </c>
      <c r="R12" s="45">
        <v>1</v>
      </c>
    </row>
    <row r="13" spans="1:18" ht="14.1" customHeight="1" x14ac:dyDescent="0.2">
      <c r="A13" s="133"/>
      <c r="B13" s="42" t="s">
        <v>207</v>
      </c>
      <c r="C13" s="43">
        <v>275621</v>
      </c>
      <c r="D13" s="43">
        <v>421422</v>
      </c>
      <c r="E13" s="43">
        <v>292334</v>
      </c>
      <c r="F13" s="43">
        <v>204147</v>
      </c>
      <c r="G13" s="43">
        <v>437029</v>
      </c>
      <c r="H13" s="43">
        <v>375962</v>
      </c>
      <c r="I13" s="44">
        <v>309867</v>
      </c>
      <c r="J13" s="43">
        <v>422319</v>
      </c>
      <c r="K13" s="43">
        <v>687696</v>
      </c>
      <c r="L13" s="44">
        <v>691646</v>
      </c>
      <c r="M13" s="45">
        <v>521108</v>
      </c>
      <c r="N13" s="45">
        <v>487847</v>
      </c>
      <c r="O13" s="45">
        <v>506032</v>
      </c>
      <c r="P13" s="45">
        <v>392855</v>
      </c>
      <c r="Q13" s="45">
        <v>530500</v>
      </c>
      <c r="R13" s="45">
        <v>814034</v>
      </c>
    </row>
    <row r="14" spans="1:18" ht="14.1" customHeight="1" x14ac:dyDescent="0.2">
      <c r="A14" s="133"/>
      <c r="B14" s="42" t="s">
        <v>208</v>
      </c>
      <c r="C14" s="44">
        <f t="shared" ref="C14:R14" si="2">+C10+C11+C12-C13</f>
        <v>-274549</v>
      </c>
      <c r="D14" s="44">
        <f t="shared" si="2"/>
        <v>-221838</v>
      </c>
      <c r="E14" s="44">
        <f t="shared" si="2"/>
        <v>-7643</v>
      </c>
      <c r="F14" s="44">
        <f t="shared" si="2"/>
        <v>17531</v>
      </c>
      <c r="G14" s="44">
        <f t="shared" si="2"/>
        <v>-172737</v>
      </c>
      <c r="H14" s="44">
        <f t="shared" si="2"/>
        <v>14731</v>
      </c>
      <c r="I14" s="44">
        <f t="shared" si="2"/>
        <v>180759</v>
      </c>
      <c r="J14" s="44">
        <f t="shared" si="2"/>
        <v>306826</v>
      </c>
      <c r="K14" s="44">
        <f t="shared" si="2"/>
        <v>-96556</v>
      </c>
      <c r="L14" s="44">
        <f t="shared" si="2"/>
        <v>-506009</v>
      </c>
      <c r="M14" s="44">
        <f t="shared" si="2"/>
        <v>-152677</v>
      </c>
      <c r="N14" s="44">
        <f t="shared" si="2"/>
        <v>-275092</v>
      </c>
      <c r="O14" s="44">
        <f t="shared" si="2"/>
        <v>-134418</v>
      </c>
      <c r="P14" s="44">
        <f t="shared" si="2"/>
        <v>-49684</v>
      </c>
      <c r="Q14" s="44">
        <f t="shared" si="2"/>
        <v>307751</v>
      </c>
      <c r="R14" s="44">
        <f t="shared" si="2"/>
        <v>-470626</v>
      </c>
    </row>
    <row r="15" spans="1:18" ht="14.1" customHeight="1" x14ac:dyDescent="0.2">
      <c r="A15" s="133"/>
      <c r="B15" s="3" t="s">
        <v>22</v>
      </c>
      <c r="C15" s="46">
        <f t="shared" ref="C15:N15" si="3">+C9/C19*100</f>
        <v>6.924448974391642</v>
      </c>
      <c r="D15" s="46">
        <f t="shared" si="3"/>
        <v>3.2582089455809413</v>
      </c>
      <c r="E15" s="46">
        <f t="shared" si="3"/>
        <v>9.8619844784415118</v>
      </c>
      <c r="F15" s="46">
        <f t="shared" si="3"/>
        <v>7.1412949264703744</v>
      </c>
      <c r="G15" s="46">
        <f t="shared" si="3"/>
        <v>5.6671201702256164</v>
      </c>
      <c r="H15" s="46">
        <f t="shared" si="3"/>
        <v>5.683590954841625</v>
      </c>
      <c r="I15" s="46">
        <f t="shared" si="3"/>
        <v>6.1191807355570349</v>
      </c>
      <c r="J15" s="46">
        <f t="shared" si="3"/>
        <v>3.8587745029878913</v>
      </c>
      <c r="K15" s="46">
        <f t="shared" si="3"/>
        <v>7.067001775466089</v>
      </c>
      <c r="L15" s="46">
        <f t="shared" si="3"/>
        <v>2.6129730766581072</v>
      </c>
      <c r="M15" s="46">
        <f t="shared" si="3"/>
        <v>5.3233322159270831</v>
      </c>
      <c r="N15" s="46">
        <f t="shared" si="3"/>
        <v>1.4332353407143019</v>
      </c>
      <c r="O15" s="46">
        <f>+O9/O19*100</f>
        <v>2.1199423970553184</v>
      </c>
      <c r="P15" s="46">
        <f>+P9/P19*100</f>
        <v>3.4306560674791244</v>
      </c>
      <c r="Q15" s="46">
        <f>+Q9/Q19*100</f>
        <v>3.2822036119466316</v>
      </c>
      <c r="R15" s="46">
        <f>+R9/R19*100</f>
        <v>3.3701837339334939</v>
      </c>
    </row>
    <row r="16" spans="1:18" ht="14.1" customHeight="1" x14ac:dyDescent="0.2">
      <c r="A16" s="131" t="s">
        <v>23</v>
      </c>
      <c r="B16" s="131"/>
      <c r="C16" s="61">
        <v>978863</v>
      </c>
      <c r="D16" s="47">
        <v>1050228</v>
      </c>
      <c r="E16" s="47">
        <v>1228455</v>
      </c>
      <c r="F16" s="47">
        <v>1367167</v>
      </c>
      <c r="G16" s="47">
        <v>1647848</v>
      </c>
      <c r="H16" s="47">
        <v>1813665</v>
      </c>
      <c r="I16" s="61">
        <v>2064817</v>
      </c>
      <c r="J16" s="47">
        <v>2304100</v>
      </c>
      <c r="K16" s="47">
        <v>2377478</v>
      </c>
      <c r="L16" s="61">
        <v>2522724</v>
      </c>
      <c r="M16" s="47">
        <v>2471867</v>
      </c>
      <c r="N16" s="47">
        <v>2534784</v>
      </c>
      <c r="O16" s="47">
        <v>2631611</v>
      </c>
      <c r="P16" s="47">
        <v>2512379</v>
      </c>
      <c r="Q16" s="47">
        <v>2500998</v>
      </c>
      <c r="R16" s="47">
        <v>2735232</v>
      </c>
    </row>
    <row r="17" spans="1:18" ht="14.1" customHeight="1" x14ac:dyDescent="0.2">
      <c r="A17" s="131" t="s">
        <v>24</v>
      </c>
      <c r="B17" s="131"/>
      <c r="C17" s="61">
        <v>1718163</v>
      </c>
      <c r="D17" s="47">
        <v>1993072</v>
      </c>
      <c r="E17" s="47">
        <v>2220515</v>
      </c>
      <c r="F17" s="47">
        <v>2667835</v>
      </c>
      <c r="G17" s="47">
        <v>2724375</v>
      </c>
      <c r="H17" s="47">
        <v>2814116</v>
      </c>
      <c r="I17" s="61">
        <v>3126819</v>
      </c>
      <c r="J17" s="47">
        <v>3586459</v>
      </c>
      <c r="K17" s="47">
        <v>3486359</v>
      </c>
      <c r="L17" s="61">
        <v>3638990</v>
      </c>
      <c r="M17" s="47">
        <v>3721684</v>
      </c>
      <c r="N17" s="47">
        <v>3824135</v>
      </c>
      <c r="O17" s="47">
        <v>3680951</v>
      </c>
      <c r="P17" s="47">
        <v>3495681</v>
      </c>
      <c r="Q17" s="47">
        <v>3194316</v>
      </c>
      <c r="R17" s="47">
        <v>3130236</v>
      </c>
    </row>
    <row r="18" spans="1:18" ht="14.1" customHeight="1" x14ac:dyDescent="0.2">
      <c r="A18" s="131" t="s">
        <v>25</v>
      </c>
      <c r="B18" s="131"/>
      <c r="C18" s="61">
        <v>1285422</v>
      </c>
      <c r="D18" s="47">
        <v>1378866</v>
      </c>
      <c r="E18" s="47">
        <v>1615337</v>
      </c>
      <c r="F18" s="47">
        <v>1799492</v>
      </c>
      <c r="G18" s="47">
        <v>2171901</v>
      </c>
      <c r="H18" s="47">
        <v>2388846</v>
      </c>
      <c r="I18" s="61">
        <v>2723337</v>
      </c>
      <c r="J18" s="47">
        <v>3039920</v>
      </c>
      <c r="K18" s="47">
        <v>3133370</v>
      </c>
      <c r="L18" s="61">
        <v>3327754</v>
      </c>
      <c r="M18" s="47">
        <v>3259364</v>
      </c>
      <c r="N18" s="47">
        <v>3345515</v>
      </c>
      <c r="O18" s="47">
        <v>3471905</v>
      </c>
      <c r="P18" s="47">
        <v>3313392</v>
      </c>
      <c r="Q18" s="47">
        <v>3296238</v>
      </c>
      <c r="R18" s="47">
        <v>3607033</v>
      </c>
    </row>
    <row r="19" spans="1:18" ht="14.1" customHeight="1" x14ac:dyDescent="0.2">
      <c r="A19" s="131" t="s">
        <v>26</v>
      </c>
      <c r="B19" s="131"/>
      <c r="C19" s="61">
        <v>2025042</v>
      </c>
      <c r="D19" s="47">
        <v>2321705</v>
      </c>
      <c r="E19" s="47">
        <v>2602316</v>
      </c>
      <c r="F19" s="47">
        <v>3095419</v>
      </c>
      <c r="G19" s="47">
        <v>3245105</v>
      </c>
      <c r="H19" s="47">
        <v>3381964</v>
      </c>
      <c r="I19" s="61">
        <v>3782222</v>
      </c>
      <c r="J19" s="47">
        <v>4322279</v>
      </c>
      <c r="K19" s="47">
        <v>4236634</v>
      </c>
      <c r="L19" s="61">
        <v>4441722</v>
      </c>
      <c r="M19" s="47">
        <v>4525361</v>
      </c>
      <c r="N19" s="47">
        <v>4689809</v>
      </c>
      <c r="O19" s="47">
        <v>4518519</v>
      </c>
      <c r="P19" s="47">
        <v>4294543</v>
      </c>
      <c r="Q19" s="47">
        <v>4006150</v>
      </c>
      <c r="R19" s="47">
        <v>4002037</v>
      </c>
    </row>
    <row r="20" spans="1:18" ht="14.1" customHeight="1" x14ac:dyDescent="0.2">
      <c r="A20" s="131" t="s">
        <v>27</v>
      </c>
      <c r="B20" s="131"/>
      <c r="C20" s="62">
        <v>0.56999999999999995</v>
      </c>
      <c r="D20" s="48">
        <v>0.55000000000000004</v>
      </c>
      <c r="E20" s="48">
        <v>0.55000000000000004</v>
      </c>
      <c r="F20" s="48">
        <v>0.53</v>
      </c>
      <c r="G20" s="48">
        <v>0.55000000000000004</v>
      </c>
      <c r="H20" s="48">
        <v>0.57999999999999996</v>
      </c>
      <c r="I20" s="63">
        <v>0.63</v>
      </c>
      <c r="J20" s="48">
        <v>0.65</v>
      </c>
      <c r="K20" s="48">
        <v>0.66</v>
      </c>
      <c r="L20" s="63">
        <v>0.67</v>
      </c>
      <c r="M20" s="48">
        <v>0.68</v>
      </c>
      <c r="N20" s="48">
        <v>0.67300000000000004</v>
      </c>
      <c r="O20" s="48">
        <v>0.68</v>
      </c>
      <c r="P20" s="48">
        <v>0.7</v>
      </c>
      <c r="Q20" s="48">
        <v>0.74</v>
      </c>
      <c r="R20" s="48">
        <v>0.79</v>
      </c>
    </row>
    <row r="21" spans="1:18" ht="14.1" customHeight="1" x14ac:dyDescent="0.2">
      <c r="A21" s="131" t="s">
        <v>28</v>
      </c>
      <c r="B21" s="131"/>
      <c r="C21" s="64">
        <v>71.400000000000006</v>
      </c>
      <c r="D21" s="49">
        <v>65.7</v>
      </c>
      <c r="E21" s="49">
        <v>68.2</v>
      </c>
      <c r="F21" s="49">
        <v>62.3</v>
      </c>
      <c r="G21" s="49">
        <v>68.900000000000006</v>
      </c>
      <c r="H21" s="49">
        <v>74.099999999999994</v>
      </c>
      <c r="I21" s="65">
        <v>72.3</v>
      </c>
      <c r="J21" s="49">
        <v>72.3</v>
      </c>
      <c r="K21" s="49">
        <v>75.599999999999994</v>
      </c>
      <c r="L21" s="65">
        <v>80.2</v>
      </c>
      <c r="M21" s="49">
        <v>81.5</v>
      </c>
      <c r="N21" s="49">
        <v>83.6</v>
      </c>
      <c r="O21" s="49">
        <v>88.2</v>
      </c>
      <c r="P21" s="49">
        <v>89.6</v>
      </c>
      <c r="Q21" s="49">
        <v>85.8</v>
      </c>
      <c r="R21" s="49">
        <v>95.2</v>
      </c>
    </row>
    <row r="22" spans="1:18" ht="14.1" customHeight="1" x14ac:dyDescent="0.2">
      <c r="A22" s="131" t="s">
        <v>29</v>
      </c>
      <c r="B22" s="131"/>
      <c r="C22" s="64">
        <v>4.3</v>
      </c>
      <c r="D22" s="49">
        <v>5</v>
      </c>
      <c r="E22" s="49">
        <v>5.5</v>
      </c>
      <c r="F22" s="49">
        <v>5.3</v>
      </c>
      <c r="G22" s="49">
        <v>5.0999999999999996</v>
      </c>
      <c r="H22" s="49">
        <v>5.3</v>
      </c>
      <c r="I22" s="65">
        <v>7</v>
      </c>
      <c r="J22" s="49">
        <v>8.6</v>
      </c>
      <c r="K22" s="49">
        <v>9.6</v>
      </c>
      <c r="L22" s="65">
        <v>12.1</v>
      </c>
      <c r="M22" s="49">
        <v>14.3</v>
      </c>
      <c r="N22" s="49">
        <v>14.2</v>
      </c>
      <c r="O22" s="49">
        <v>14.7</v>
      </c>
      <c r="P22" s="49">
        <v>15.7</v>
      </c>
      <c r="Q22" s="49">
        <v>13.6</v>
      </c>
      <c r="R22" s="49">
        <v>15.5</v>
      </c>
    </row>
    <row r="23" spans="1:18" ht="14.1" customHeight="1" x14ac:dyDescent="0.2">
      <c r="A23" s="131" t="s">
        <v>30</v>
      </c>
      <c r="B23" s="131"/>
      <c r="C23" s="64">
        <v>5.9</v>
      </c>
      <c r="D23" s="49">
        <v>6.8</v>
      </c>
      <c r="E23" s="49">
        <v>7.3</v>
      </c>
      <c r="F23" s="49">
        <v>6.5</v>
      </c>
      <c r="G23" s="49">
        <v>7.2</v>
      </c>
      <c r="H23" s="49">
        <v>7.9</v>
      </c>
      <c r="I23" s="65">
        <v>9.1</v>
      </c>
      <c r="J23" s="49">
        <v>10.199999999999999</v>
      </c>
      <c r="K23" s="49">
        <v>11.9</v>
      </c>
      <c r="L23" s="65">
        <v>14.4</v>
      </c>
      <c r="M23" s="49">
        <v>17.2</v>
      </c>
      <c r="N23" s="49">
        <v>17.100000000000001</v>
      </c>
      <c r="O23" s="49">
        <v>18</v>
      </c>
      <c r="P23" s="49">
        <v>18.5</v>
      </c>
      <c r="Q23" s="49">
        <v>17.899999999999999</v>
      </c>
      <c r="R23" s="49">
        <v>18.3</v>
      </c>
    </row>
    <row r="24" spans="1:18" ht="14.1" customHeight="1" x14ac:dyDescent="0.2">
      <c r="A24" s="131" t="s">
        <v>209</v>
      </c>
      <c r="B24" s="131"/>
      <c r="C24" s="64">
        <v>5.0999999999999996</v>
      </c>
      <c r="D24" s="49">
        <v>5.2</v>
      </c>
      <c r="E24" s="49">
        <v>5.8</v>
      </c>
      <c r="F24" s="49">
        <v>5.9</v>
      </c>
      <c r="G24" s="49">
        <v>6</v>
      </c>
      <c r="H24" s="49">
        <v>6.2</v>
      </c>
      <c r="I24" s="65">
        <v>7.1</v>
      </c>
      <c r="J24" s="49">
        <v>8</v>
      </c>
      <c r="K24" s="49">
        <v>9.1999999999999993</v>
      </c>
      <c r="L24" s="65">
        <v>10.6</v>
      </c>
      <c r="M24" s="49">
        <v>12.6</v>
      </c>
      <c r="N24" s="49">
        <v>13.8</v>
      </c>
      <c r="O24" s="49">
        <v>14.5</v>
      </c>
      <c r="P24" s="49">
        <v>14.3</v>
      </c>
      <c r="Q24" s="49">
        <v>14.3</v>
      </c>
      <c r="R24" s="49">
        <v>13.9</v>
      </c>
    </row>
    <row r="25" spans="1:18" ht="14.1" customHeight="1" x14ac:dyDescent="0.2">
      <c r="A25" s="130" t="s">
        <v>210</v>
      </c>
      <c r="B25" s="130"/>
      <c r="C25" s="44">
        <f t="shared" ref="C25:Q25" si="4">SUM(C26:C28)</f>
        <v>1389547</v>
      </c>
      <c r="D25" s="44">
        <f t="shared" si="4"/>
        <v>1531910</v>
      </c>
      <c r="E25" s="44">
        <f t="shared" si="4"/>
        <v>1372112</v>
      </c>
      <c r="F25" s="44">
        <f t="shared" si="4"/>
        <v>1859730</v>
      </c>
      <c r="G25" s="44">
        <f t="shared" si="4"/>
        <v>1708763</v>
      </c>
      <c r="H25" s="44">
        <f t="shared" si="4"/>
        <v>2402871</v>
      </c>
      <c r="I25" s="44">
        <f t="shared" si="4"/>
        <v>2492815</v>
      </c>
      <c r="J25" s="44">
        <f t="shared" si="4"/>
        <v>2892719</v>
      </c>
      <c r="K25" s="44">
        <f t="shared" si="4"/>
        <v>2915565</v>
      </c>
      <c r="L25" s="44">
        <f t="shared" si="4"/>
        <v>2878042</v>
      </c>
      <c r="M25" s="44">
        <f t="shared" si="4"/>
        <v>2927456</v>
      </c>
      <c r="N25" s="44">
        <f t="shared" si="4"/>
        <v>2874435</v>
      </c>
      <c r="O25" s="44">
        <f t="shared" si="4"/>
        <v>2337900</v>
      </c>
      <c r="P25" s="44">
        <f t="shared" si="4"/>
        <v>2252657</v>
      </c>
      <c r="Q25" s="44">
        <f t="shared" si="4"/>
        <v>3049028</v>
      </c>
      <c r="R25" s="44">
        <f>SUM(R26:R28)</f>
        <v>2400940</v>
      </c>
    </row>
    <row r="26" spans="1:18" ht="14.1" customHeight="1" x14ac:dyDescent="0.15">
      <c r="A26" s="50"/>
      <c r="B26" s="2" t="s">
        <v>9</v>
      </c>
      <c r="C26" s="44">
        <v>440895</v>
      </c>
      <c r="D26" s="43">
        <v>343634</v>
      </c>
      <c r="E26" s="43">
        <v>154997</v>
      </c>
      <c r="F26" s="43">
        <v>378115</v>
      </c>
      <c r="G26" s="43">
        <v>382527</v>
      </c>
      <c r="H26" s="43">
        <v>488935</v>
      </c>
      <c r="I26" s="44">
        <v>740480</v>
      </c>
      <c r="J26" s="43">
        <v>1261960</v>
      </c>
      <c r="K26" s="43">
        <v>1122788</v>
      </c>
      <c r="L26" s="44">
        <v>1020121</v>
      </c>
      <c r="M26" s="43">
        <v>801608</v>
      </c>
      <c r="N26" s="43">
        <v>890197</v>
      </c>
      <c r="O26" s="43">
        <v>817105</v>
      </c>
      <c r="P26" s="43">
        <v>885979</v>
      </c>
      <c r="Q26" s="43">
        <v>1389571</v>
      </c>
      <c r="R26" s="43">
        <v>995558</v>
      </c>
    </row>
    <row r="27" spans="1:18" ht="14.1" customHeight="1" x14ac:dyDescent="0.15">
      <c r="A27" s="50"/>
      <c r="B27" s="2" t="s">
        <v>10</v>
      </c>
      <c r="C27" s="44">
        <v>662038</v>
      </c>
      <c r="D27" s="43">
        <v>746050</v>
      </c>
      <c r="E27" s="43">
        <v>772430</v>
      </c>
      <c r="F27" s="43">
        <v>947934</v>
      </c>
      <c r="G27" s="43">
        <v>588173</v>
      </c>
      <c r="H27" s="43">
        <v>372333</v>
      </c>
      <c r="I27" s="44">
        <v>471277</v>
      </c>
      <c r="J27" s="43">
        <v>522774</v>
      </c>
      <c r="K27" s="43">
        <v>669875</v>
      </c>
      <c r="L27" s="44">
        <v>781093</v>
      </c>
      <c r="M27" s="43">
        <v>946143</v>
      </c>
      <c r="N27" s="43">
        <v>937900</v>
      </c>
      <c r="O27" s="43">
        <v>704639</v>
      </c>
      <c r="P27" s="43">
        <v>660102</v>
      </c>
      <c r="Q27" s="43">
        <v>465482</v>
      </c>
      <c r="R27" s="43">
        <v>290708</v>
      </c>
    </row>
    <row r="28" spans="1:18" ht="14.1" customHeight="1" x14ac:dyDescent="0.15">
      <c r="A28" s="50"/>
      <c r="B28" s="2" t="s">
        <v>11</v>
      </c>
      <c r="C28" s="44">
        <v>286614</v>
      </c>
      <c r="D28" s="43">
        <v>442226</v>
      </c>
      <c r="E28" s="43">
        <v>444685</v>
      </c>
      <c r="F28" s="43">
        <v>533681</v>
      </c>
      <c r="G28" s="43">
        <v>738063</v>
      </c>
      <c r="H28" s="43">
        <v>1541603</v>
      </c>
      <c r="I28" s="44">
        <v>1281058</v>
      </c>
      <c r="J28" s="43">
        <v>1107985</v>
      </c>
      <c r="K28" s="43">
        <v>1122902</v>
      </c>
      <c r="L28" s="44">
        <v>1076828</v>
      </c>
      <c r="M28" s="43">
        <v>1179705</v>
      </c>
      <c r="N28" s="43">
        <v>1046338</v>
      </c>
      <c r="O28" s="43">
        <v>816156</v>
      </c>
      <c r="P28" s="43">
        <v>706576</v>
      </c>
      <c r="Q28" s="43">
        <v>1193975</v>
      </c>
      <c r="R28" s="43">
        <v>1114674</v>
      </c>
    </row>
    <row r="29" spans="1:18" ht="14.1" customHeight="1" x14ac:dyDescent="0.2">
      <c r="A29" s="130" t="s">
        <v>211</v>
      </c>
      <c r="B29" s="130"/>
      <c r="C29" s="44">
        <v>1723219</v>
      </c>
      <c r="D29" s="43">
        <v>2038704</v>
      </c>
      <c r="E29" s="43">
        <v>2309584</v>
      </c>
      <c r="F29" s="43">
        <v>2546116</v>
      </c>
      <c r="G29" s="43">
        <v>3231918</v>
      </c>
      <c r="H29" s="43">
        <v>5024155</v>
      </c>
      <c r="I29" s="44">
        <v>6808990</v>
      </c>
      <c r="J29" s="43">
        <v>8125635</v>
      </c>
      <c r="K29" s="43">
        <v>9382347</v>
      </c>
      <c r="L29" s="44">
        <v>9445892</v>
      </c>
      <c r="M29" s="43">
        <v>9089759</v>
      </c>
      <c r="N29" s="43">
        <v>8754491</v>
      </c>
      <c r="O29" s="43">
        <v>8530303</v>
      </c>
      <c r="P29" s="43">
        <v>8135548</v>
      </c>
      <c r="Q29" s="43">
        <v>8007397</v>
      </c>
      <c r="R29" s="43">
        <v>7734336</v>
      </c>
    </row>
    <row r="30" spans="1:18" ht="14.1" customHeight="1" x14ac:dyDescent="0.2">
      <c r="A30" s="41"/>
      <c r="B30" s="39" t="s">
        <v>320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116000</v>
      </c>
      <c r="P30" s="43">
        <v>346000</v>
      </c>
      <c r="Q30" s="43">
        <v>844400</v>
      </c>
      <c r="R30" s="43">
        <v>1195100</v>
      </c>
    </row>
    <row r="31" spans="1:18" ht="14.1" customHeight="1" x14ac:dyDescent="0.2">
      <c r="A31" s="132" t="s">
        <v>212</v>
      </c>
      <c r="B31" s="132"/>
      <c r="C31" s="44">
        <f t="shared" ref="C31:Q31" si="5">SUM(C32:C35)</f>
        <v>1125796</v>
      </c>
      <c r="D31" s="44">
        <f t="shared" si="5"/>
        <v>575280</v>
      </c>
      <c r="E31" s="44">
        <f t="shared" si="5"/>
        <v>950493</v>
      </c>
      <c r="F31" s="44">
        <f t="shared" si="5"/>
        <v>4099965</v>
      </c>
      <c r="G31" s="44">
        <f t="shared" si="5"/>
        <v>6129039</v>
      </c>
      <c r="H31" s="44">
        <f t="shared" si="5"/>
        <v>7422806</v>
      </c>
      <c r="I31" s="44">
        <f t="shared" si="5"/>
        <v>4843671</v>
      </c>
      <c r="J31" s="44">
        <f t="shared" si="5"/>
        <v>4797269</v>
      </c>
      <c r="K31" s="44">
        <f t="shared" si="5"/>
        <v>3322293</v>
      </c>
      <c r="L31" s="44">
        <f t="shared" si="5"/>
        <v>3164589</v>
      </c>
      <c r="M31" s="44">
        <f t="shared" si="5"/>
        <v>2948173</v>
      </c>
      <c r="N31" s="44">
        <f t="shared" si="5"/>
        <v>2759142</v>
      </c>
      <c r="O31" s="44">
        <f t="shared" si="5"/>
        <v>2557513</v>
      </c>
      <c r="P31" s="44">
        <f t="shared" si="5"/>
        <v>2192132</v>
      </c>
      <c r="Q31" s="44">
        <f t="shared" si="5"/>
        <v>2024521</v>
      </c>
      <c r="R31" s="44">
        <f>SUM(R32:R35)</f>
        <v>1851250</v>
      </c>
    </row>
    <row r="32" spans="1:18" ht="14.1" customHeight="1" x14ac:dyDescent="0.2">
      <c r="A32" s="39"/>
      <c r="B32" s="39" t="s">
        <v>5</v>
      </c>
      <c r="C32" s="44">
        <v>1050874</v>
      </c>
      <c r="D32" s="43">
        <v>529016</v>
      </c>
      <c r="E32" s="43">
        <v>930419</v>
      </c>
      <c r="F32" s="43">
        <v>4098640</v>
      </c>
      <c r="G32" s="43">
        <v>6127942</v>
      </c>
      <c r="H32" s="43">
        <v>7421679</v>
      </c>
      <c r="I32" s="44">
        <v>4841928</v>
      </c>
      <c r="J32" s="43">
        <v>4796083</v>
      </c>
      <c r="K32" s="43">
        <v>3320375</v>
      </c>
      <c r="L32" s="44">
        <v>3162628</v>
      </c>
      <c r="M32" s="43">
        <v>2945772</v>
      </c>
      <c r="N32" s="43">
        <v>2757237</v>
      </c>
      <c r="O32" s="43">
        <v>2537971</v>
      </c>
      <c r="P32" s="43">
        <v>2178722</v>
      </c>
      <c r="Q32" s="43">
        <v>2015045</v>
      </c>
      <c r="R32" s="43">
        <v>1848749</v>
      </c>
    </row>
    <row r="33" spans="1:18" ht="14.1" customHeight="1" x14ac:dyDescent="0.2">
      <c r="A33" s="41"/>
      <c r="B33" s="39" t="s">
        <v>6</v>
      </c>
      <c r="C33" s="44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3">
        <v>0</v>
      </c>
      <c r="K33" s="43">
        <v>0</v>
      </c>
      <c r="L33" s="44">
        <v>0</v>
      </c>
      <c r="M33" s="43">
        <v>0</v>
      </c>
      <c r="N33" s="43">
        <v>0</v>
      </c>
      <c r="O33" s="43">
        <v>0</v>
      </c>
      <c r="P33" s="43">
        <v>1</v>
      </c>
      <c r="Q33" s="43">
        <v>0</v>
      </c>
      <c r="R33" s="43">
        <v>1</v>
      </c>
    </row>
    <row r="34" spans="1:18" ht="14.1" customHeight="1" x14ac:dyDescent="0.2">
      <c r="A34" s="41"/>
      <c r="B34" s="39" t="s">
        <v>7</v>
      </c>
      <c r="C34" s="44">
        <v>74922</v>
      </c>
      <c r="D34" s="43">
        <v>46264</v>
      </c>
      <c r="E34" s="43">
        <v>20074</v>
      </c>
      <c r="F34" s="43">
        <v>1325</v>
      </c>
      <c r="G34" s="43">
        <v>1097</v>
      </c>
      <c r="H34" s="43">
        <v>1127</v>
      </c>
      <c r="I34" s="44">
        <v>1743</v>
      </c>
      <c r="J34" s="43">
        <v>1186</v>
      </c>
      <c r="K34" s="43">
        <v>1918</v>
      </c>
      <c r="L34" s="44">
        <v>1961</v>
      </c>
      <c r="M34" s="43">
        <v>2401</v>
      </c>
      <c r="N34" s="43">
        <v>1905</v>
      </c>
      <c r="O34" s="43">
        <v>19542</v>
      </c>
      <c r="P34" s="43">
        <v>13408</v>
      </c>
      <c r="Q34" s="43">
        <v>9476</v>
      </c>
      <c r="R34" s="43">
        <v>2499</v>
      </c>
    </row>
    <row r="35" spans="1:18" ht="14.1" customHeight="1" x14ac:dyDescent="0.2">
      <c r="A35" s="41"/>
      <c r="B35" s="39" t="s">
        <v>8</v>
      </c>
      <c r="C35" s="44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1</v>
      </c>
      <c r="Q35" s="43">
        <v>0</v>
      </c>
      <c r="R35" s="43">
        <v>1</v>
      </c>
    </row>
    <row r="36" spans="1:18" ht="14.1" customHeight="1" x14ac:dyDescent="0.2">
      <c r="A36" s="130" t="s">
        <v>213</v>
      </c>
      <c r="B36" s="130"/>
      <c r="C36" s="44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4">
        <v>0</v>
      </c>
      <c r="J36" s="43">
        <v>0</v>
      </c>
      <c r="K36" s="43">
        <v>0</v>
      </c>
      <c r="L36" s="44">
        <v>0</v>
      </c>
      <c r="M36" s="43">
        <v>0</v>
      </c>
      <c r="N36" s="43">
        <v>0</v>
      </c>
      <c r="O36" s="43">
        <v>0</v>
      </c>
      <c r="P36" s="43">
        <v>1</v>
      </c>
      <c r="Q36" s="43">
        <v>0</v>
      </c>
      <c r="R36" s="43">
        <v>1</v>
      </c>
    </row>
    <row r="37" spans="1:18" ht="14.1" customHeight="1" x14ac:dyDescent="0.2">
      <c r="A37" s="130" t="s">
        <v>214</v>
      </c>
      <c r="B37" s="130"/>
      <c r="C37" s="44">
        <v>0</v>
      </c>
      <c r="D37" s="43">
        <v>0</v>
      </c>
      <c r="E37" s="43">
        <v>60116</v>
      </c>
      <c r="F37" s="43">
        <v>129438</v>
      </c>
      <c r="G37" s="43">
        <v>131010</v>
      </c>
      <c r="H37" s="43">
        <v>133377</v>
      </c>
      <c r="I37" s="44">
        <v>134566</v>
      </c>
      <c r="J37" s="43">
        <v>135145</v>
      </c>
      <c r="K37" s="43">
        <v>135593</v>
      </c>
      <c r="L37" s="44">
        <v>136306</v>
      </c>
      <c r="M37" s="43">
        <v>136693</v>
      </c>
      <c r="N37" s="43">
        <v>136897</v>
      </c>
      <c r="O37" s="43">
        <v>137068</v>
      </c>
      <c r="P37" s="43">
        <v>59438</v>
      </c>
      <c r="Q37" s="43">
        <v>59492</v>
      </c>
      <c r="R37" s="43">
        <v>59536</v>
      </c>
    </row>
    <row r="38" spans="1:18" ht="14.1" customHeight="1" x14ac:dyDescent="0.2"/>
    <row r="39" spans="1:18" ht="14.1" customHeight="1" x14ac:dyDescent="0.2"/>
    <row r="40" spans="1:18" ht="14.1" customHeight="1" x14ac:dyDescent="0.2"/>
    <row r="41" spans="1:18" ht="14.1" customHeight="1" x14ac:dyDescent="0.2"/>
    <row r="42" spans="1:18" ht="14.1" customHeight="1" x14ac:dyDescent="0.2"/>
    <row r="43" spans="1:18" ht="14.1" customHeight="1" x14ac:dyDescent="0.2"/>
    <row r="44" spans="1:18" ht="14.1" customHeight="1" x14ac:dyDescent="0.2"/>
    <row r="45" spans="1:18" ht="14.1" customHeight="1" x14ac:dyDescent="0.2"/>
    <row r="46" spans="1:18" ht="14.1" customHeight="1" x14ac:dyDescent="0.2"/>
    <row r="47" spans="1:18" ht="14.1" customHeight="1" x14ac:dyDescent="0.2"/>
    <row r="48" spans="1:1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36:B36"/>
    <mergeCell ref="A37:B37"/>
    <mergeCell ref="A22:B22"/>
    <mergeCell ref="A23:B23"/>
    <mergeCell ref="A29:B29"/>
    <mergeCell ref="A31:B31"/>
    <mergeCell ref="A24:B24"/>
    <mergeCell ref="A25:B25"/>
    <mergeCell ref="A18:B18"/>
    <mergeCell ref="A19:B19"/>
    <mergeCell ref="A20:B20"/>
    <mergeCell ref="A21:B21"/>
    <mergeCell ref="A4:B4"/>
    <mergeCell ref="A5:A15"/>
    <mergeCell ref="A16:B16"/>
    <mergeCell ref="A17:B17"/>
  </mergeCells>
  <phoneticPr fontId="3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/>
  </sheetPr>
  <dimension ref="A1:Q381"/>
  <sheetViews>
    <sheetView workbookViewId="0">
      <selection sqref="A1:IV65536"/>
    </sheetView>
  </sheetViews>
  <sheetFormatPr defaultColWidth="9" defaultRowHeight="12" x14ac:dyDescent="0.15"/>
  <cols>
    <col min="1" max="1" width="24.77734375" style="18" customWidth="1"/>
    <col min="2" max="9" width="8.6640625" style="18" customWidth="1"/>
    <col min="10" max="11" width="8.6640625" style="100" customWidth="1"/>
    <col min="12" max="13" width="8.6640625" style="18" customWidth="1"/>
    <col min="14" max="16384" width="9" style="18"/>
  </cols>
  <sheetData>
    <row r="1" spans="1:17" ht="15" customHeight="1" x14ac:dyDescent="0.2">
      <c r="A1" s="31" t="s">
        <v>83</v>
      </c>
      <c r="L1" s="32" t="str">
        <f>[3]財政指標!$M$1</f>
        <v>国分寺町</v>
      </c>
      <c r="P1" s="32" t="str">
        <f>[3]財政指標!$M$1</f>
        <v>国分寺町</v>
      </c>
    </row>
    <row r="2" spans="1:17" ht="15" customHeight="1" x14ac:dyDescent="0.15">
      <c r="M2" s="18" t="s">
        <v>148</v>
      </c>
      <c r="Q2" s="18" t="s">
        <v>148</v>
      </c>
    </row>
    <row r="3" spans="1:17" ht="18" customHeight="1" x14ac:dyDescent="0.15">
      <c r="A3" s="17"/>
      <c r="B3" s="17" t="s">
        <v>168</v>
      </c>
      <c r="C3" s="17" t="s">
        <v>170</v>
      </c>
      <c r="D3" s="17" t="s">
        <v>172</v>
      </c>
      <c r="E3" s="17" t="s">
        <v>174</v>
      </c>
      <c r="F3" s="17" t="s">
        <v>176</v>
      </c>
      <c r="G3" s="17" t="s">
        <v>178</v>
      </c>
      <c r="H3" s="17" t="s">
        <v>180</v>
      </c>
      <c r="I3" s="17" t="s">
        <v>182</v>
      </c>
      <c r="J3" s="14" t="s">
        <v>225</v>
      </c>
      <c r="K3" s="14" t="s">
        <v>226</v>
      </c>
      <c r="L3" s="101" t="s">
        <v>188</v>
      </c>
      <c r="M3" s="101" t="s">
        <v>190</v>
      </c>
      <c r="N3" s="101" t="s">
        <v>192</v>
      </c>
      <c r="O3" s="80" t="s">
        <v>194</v>
      </c>
      <c r="P3" s="80" t="s">
        <v>196</v>
      </c>
      <c r="Q3" s="80" t="s">
        <v>197</v>
      </c>
    </row>
    <row r="4" spans="1:17" ht="18" customHeight="1" x14ac:dyDescent="0.15">
      <c r="A4" s="19" t="s">
        <v>283</v>
      </c>
      <c r="B4" s="16"/>
      <c r="C4" s="17"/>
      <c r="D4" s="17">
        <v>95131</v>
      </c>
      <c r="E4" s="17">
        <v>104859</v>
      </c>
      <c r="F4" s="17">
        <v>104568</v>
      </c>
      <c r="G4" s="17">
        <v>106247</v>
      </c>
      <c r="H4" s="17">
        <v>102742</v>
      </c>
      <c r="I4" s="17">
        <v>96742</v>
      </c>
      <c r="J4" s="102">
        <v>103534</v>
      </c>
      <c r="K4" s="13">
        <v>108075</v>
      </c>
      <c r="L4" s="52">
        <v>98615</v>
      </c>
      <c r="M4" s="52">
        <v>97089</v>
      </c>
      <c r="N4" s="52">
        <v>103565</v>
      </c>
      <c r="O4" s="52">
        <v>104537</v>
      </c>
      <c r="P4" s="52">
        <v>104570</v>
      </c>
      <c r="Q4" s="52">
        <v>99710</v>
      </c>
    </row>
    <row r="5" spans="1:17" ht="18" customHeight="1" x14ac:dyDescent="0.15">
      <c r="A5" s="19" t="s">
        <v>284</v>
      </c>
      <c r="B5" s="16"/>
      <c r="C5" s="17"/>
      <c r="D5" s="17">
        <v>1099835</v>
      </c>
      <c r="E5" s="17">
        <v>1049162</v>
      </c>
      <c r="F5" s="17">
        <v>833830</v>
      </c>
      <c r="G5" s="17">
        <v>833374</v>
      </c>
      <c r="H5" s="17">
        <v>802154</v>
      </c>
      <c r="I5" s="17">
        <v>779459</v>
      </c>
      <c r="J5" s="102">
        <v>768863</v>
      </c>
      <c r="K5" s="13">
        <v>911798</v>
      </c>
      <c r="L5" s="52">
        <v>1020403</v>
      </c>
      <c r="M5" s="52">
        <v>1069559</v>
      </c>
      <c r="N5" s="52">
        <v>486741</v>
      </c>
      <c r="O5" s="52">
        <v>819037</v>
      </c>
      <c r="P5" s="52">
        <v>598783</v>
      </c>
      <c r="Q5" s="52">
        <v>857707</v>
      </c>
    </row>
    <row r="6" spans="1:17" ht="18" customHeight="1" x14ac:dyDescent="0.15">
      <c r="A6" s="19" t="s">
        <v>285</v>
      </c>
      <c r="B6" s="16"/>
      <c r="C6" s="17"/>
      <c r="D6" s="17">
        <v>321823</v>
      </c>
      <c r="E6" s="17">
        <v>551977</v>
      </c>
      <c r="F6" s="17">
        <v>545538</v>
      </c>
      <c r="G6" s="17">
        <v>513914</v>
      </c>
      <c r="H6" s="17">
        <v>545389</v>
      </c>
      <c r="I6" s="17">
        <v>549718</v>
      </c>
      <c r="J6" s="102">
        <v>571901</v>
      </c>
      <c r="K6" s="100">
        <v>933363</v>
      </c>
      <c r="L6" s="52">
        <v>809855</v>
      </c>
      <c r="M6" s="52">
        <v>739249</v>
      </c>
      <c r="N6" s="52">
        <v>1454284</v>
      </c>
      <c r="O6" s="52">
        <v>1858993</v>
      </c>
      <c r="P6" s="52">
        <v>949823</v>
      </c>
      <c r="Q6" s="52">
        <v>1035257</v>
      </c>
    </row>
    <row r="7" spans="1:17" ht="18" customHeight="1" x14ac:dyDescent="0.15">
      <c r="A7" s="19" t="s">
        <v>286</v>
      </c>
      <c r="B7" s="16"/>
      <c r="C7" s="17"/>
      <c r="D7" s="17">
        <v>349547</v>
      </c>
      <c r="E7" s="17">
        <v>272415</v>
      </c>
      <c r="F7" s="17">
        <v>343648</v>
      </c>
      <c r="G7" s="17">
        <v>283136</v>
      </c>
      <c r="H7" s="17">
        <v>275336</v>
      </c>
      <c r="I7" s="17">
        <v>308003</v>
      </c>
      <c r="J7" s="102">
        <v>314045</v>
      </c>
      <c r="K7" s="13">
        <v>306510</v>
      </c>
      <c r="L7" s="52">
        <v>353317</v>
      </c>
      <c r="M7" s="52">
        <v>355455</v>
      </c>
      <c r="N7" s="52">
        <v>365282</v>
      </c>
      <c r="O7" s="52">
        <v>368188</v>
      </c>
      <c r="P7" s="52">
        <v>363570</v>
      </c>
      <c r="Q7" s="52">
        <v>367304</v>
      </c>
    </row>
    <row r="8" spans="1:17" ht="18" customHeight="1" x14ac:dyDescent="0.15">
      <c r="A8" s="19" t="s">
        <v>287</v>
      </c>
      <c r="B8" s="16"/>
      <c r="C8" s="17"/>
      <c r="D8" s="17">
        <v>4363</v>
      </c>
      <c r="E8" s="17">
        <v>3355</v>
      </c>
      <c r="F8" s="17">
        <v>1428</v>
      </c>
      <c r="G8" s="17">
        <v>1330</v>
      </c>
      <c r="H8" s="17">
        <v>1118</v>
      </c>
      <c r="I8" s="17">
        <v>1982</v>
      </c>
      <c r="J8" s="102">
        <v>1828</v>
      </c>
      <c r="K8" s="13">
        <v>1709</v>
      </c>
      <c r="L8" s="52">
        <v>7113</v>
      </c>
      <c r="M8" s="52">
        <v>914</v>
      </c>
      <c r="N8" s="52">
        <v>851</v>
      </c>
      <c r="O8" s="52">
        <v>777</v>
      </c>
      <c r="P8" s="52">
        <v>29</v>
      </c>
      <c r="Q8" s="52">
        <v>62</v>
      </c>
    </row>
    <row r="9" spans="1:17" ht="18" customHeight="1" x14ac:dyDescent="0.15">
      <c r="A9" s="19" t="s">
        <v>288</v>
      </c>
      <c r="B9" s="16"/>
      <c r="C9" s="17"/>
      <c r="D9" s="17">
        <v>283062</v>
      </c>
      <c r="E9" s="17">
        <v>373177</v>
      </c>
      <c r="F9" s="17">
        <v>607327</v>
      </c>
      <c r="G9" s="17">
        <v>833903</v>
      </c>
      <c r="H9" s="17">
        <v>895116</v>
      </c>
      <c r="I9" s="17">
        <v>758002</v>
      </c>
      <c r="J9" s="102">
        <v>683459</v>
      </c>
      <c r="K9" s="13">
        <v>525513</v>
      </c>
      <c r="L9" s="52">
        <v>585378</v>
      </c>
      <c r="M9" s="52">
        <v>564657</v>
      </c>
      <c r="N9" s="52">
        <v>676461</v>
      </c>
      <c r="O9" s="52">
        <v>300174</v>
      </c>
      <c r="P9" s="52">
        <v>234773</v>
      </c>
      <c r="Q9" s="52">
        <v>232423</v>
      </c>
    </row>
    <row r="10" spans="1:17" ht="18" customHeight="1" x14ac:dyDescent="0.15">
      <c r="A10" s="19" t="s">
        <v>289</v>
      </c>
      <c r="B10" s="16"/>
      <c r="C10" s="17"/>
      <c r="D10" s="17">
        <v>217275</v>
      </c>
      <c r="E10" s="17">
        <v>69770</v>
      </c>
      <c r="F10" s="17">
        <v>308552</v>
      </c>
      <c r="G10" s="17">
        <v>97728</v>
      </c>
      <c r="H10" s="17">
        <v>116226</v>
      </c>
      <c r="I10" s="17">
        <v>79264</v>
      </c>
      <c r="J10" s="102">
        <v>72655</v>
      </c>
      <c r="K10" s="13">
        <v>131352</v>
      </c>
      <c r="L10" s="52">
        <v>141729</v>
      </c>
      <c r="M10" s="52">
        <v>200384</v>
      </c>
      <c r="N10" s="52">
        <v>156385</v>
      </c>
      <c r="O10" s="52">
        <v>114630</v>
      </c>
      <c r="P10" s="52">
        <v>164563</v>
      </c>
      <c r="Q10" s="52">
        <v>151642</v>
      </c>
    </row>
    <row r="11" spans="1:17" ht="18" customHeight="1" x14ac:dyDescent="0.15">
      <c r="A11" s="19" t="s">
        <v>290</v>
      </c>
      <c r="B11" s="16"/>
      <c r="C11" s="17"/>
      <c r="D11" s="17">
        <v>1554949</v>
      </c>
      <c r="E11" s="17">
        <v>1893516</v>
      </c>
      <c r="F11" s="17">
        <v>1781780</v>
      </c>
      <c r="G11" s="17">
        <v>1953672</v>
      </c>
      <c r="H11" s="17">
        <v>2245526</v>
      </c>
      <c r="I11" s="17">
        <v>2078082</v>
      </c>
      <c r="J11" s="102">
        <v>2149599</v>
      </c>
      <c r="K11" s="102">
        <v>1957578</v>
      </c>
      <c r="L11" s="52">
        <v>1509155</v>
      </c>
      <c r="M11" s="52">
        <v>1145056</v>
      </c>
      <c r="N11" s="52">
        <v>1109005</v>
      </c>
      <c r="O11" s="52">
        <v>875221</v>
      </c>
      <c r="P11" s="52">
        <v>824649</v>
      </c>
      <c r="Q11" s="52">
        <v>972316</v>
      </c>
    </row>
    <row r="12" spans="1:17" ht="18" customHeight="1" x14ac:dyDescent="0.15">
      <c r="A12" s="19" t="s">
        <v>291</v>
      </c>
      <c r="B12" s="16"/>
      <c r="C12" s="17"/>
      <c r="D12" s="17">
        <v>180594</v>
      </c>
      <c r="E12" s="17">
        <v>197178</v>
      </c>
      <c r="F12" s="17">
        <v>214840</v>
      </c>
      <c r="G12" s="17">
        <v>247405</v>
      </c>
      <c r="H12" s="17">
        <v>276154</v>
      </c>
      <c r="I12" s="17">
        <v>272483</v>
      </c>
      <c r="J12" s="102">
        <v>263951</v>
      </c>
      <c r="K12" s="102">
        <v>250181</v>
      </c>
      <c r="L12" s="52">
        <v>279738</v>
      </c>
      <c r="M12" s="52">
        <v>265701</v>
      </c>
      <c r="N12" s="52">
        <v>264281</v>
      </c>
      <c r="O12" s="52">
        <v>262893</v>
      </c>
      <c r="P12" s="52">
        <v>264774</v>
      </c>
      <c r="Q12" s="52">
        <v>259127</v>
      </c>
    </row>
    <row r="13" spans="1:17" ht="18" customHeight="1" x14ac:dyDescent="0.15">
      <c r="A13" s="19" t="s">
        <v>292</v>
      </c>
      <c r="B13" s="16"/>
      <c r="C13" s="17"/>
      <c r="D13" s="17">
        <v>323056</v>
      </c>
      <c r="E13" s="17">
        <v>681240</v>
      </c>
      <c r="F13" s="17">
        <v>427563</v>
      </c>
      <c r="G13" s="17">
        <v>381363</v>
      </c>
      <c r="H13" s="17">
        <v>427547</v>
      </c>
      <c r="I13" s="17">
        <v>470935</v>
      </c>
      <c r="J13" s="102">
        <v>476137</v>
      </c>
      <c r="K13" s="102">
        <v>402607</v>
      </c>
      <c r="L13" s="52">
        <v>474227</v>
      </c>
      <c r="M13" s="52">
        <v>449668</v>
      </c>
      <c r="N13" s="52">
        <v>626527</v>
      </c>
      <c r="O13" s="52">
        <v>591965</v>
      </c>
      <c r="P13" s="52">
        <v>686015</v>
      </c>
      <c r="Q13" s="52">
        <v>783230</v>
      </c>
    </row>
    <row r="14" spans="1:17" ht="18" customHeight="1" x14ac:dyDescent="0.15">
      <c r="A14" s="19" t="s">
        <v>293</v>
      </c>
      <c r="B14" s="16"/>
      <c r="C14" s="17"/>
      <c r="D14" s="17">
        <v>10768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02">
        <v>0</v>
      </c>
      <c r="K14" s="102">
        <v>33285</v>
      </c>
      <c r="L14" s="52">
        <v>165697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</row>
    <row r="15" spans="1:17" ht="18" customHeight="1" x14ac:dyDescent="0.15">
      <c r="A15" s="19" t="s">
        <v>294</v>
      </c>
      <c r="B15" s="16"/>
      <c r="C15" s="17"/>
      <c r="D15" s="17">
        <v>350057</v>
      </c>
      <c r="E15" s="17">
        <v>383539</v>
      </c>
      <c r="F15" s="17">
        <v>399424</v>
      </c>
      <c r="G15" s="17">
        <v>424196</v>
      </c>
      <c r="H15" s="17">
        <v>436027</v>
      </c>
      <c r="I15" s="17">
        <v>491317</v>
      </c>
      <c r="J15" s="102">
        <v>563976</v>
      </c>
      <c r="K15" s="13">
        <v>609023</v>
      </c>
      <c r="L15" s="52">
        <v>701868</v>
      </c>
      <c r="M15" s="52">
        <v>645548</v>
      </c>
      <c r="N15" s="52">
        <v>827977</v>
      </c>
      <c r="O15" s="52">
        <v>720968</v>
      </c>
      <c r="P15" s="52">
        <v>659941</v>
      </c>
      <c r="Q15" s="52">
        <v>676678</v>
      </c>
    </row>
    <row r="16" spans="1:17" ht="18" customHeight="1" x14ac:dyDescent="0.15">
      <c r="A16" s="19" t="s">
        <v>72</v>
      </c>
      <c r="B16" s="16"/>
      <c r="C16" s="17"/>
      <c r="D16" s="17">
        <v>33754</v>
      </c>
      <c r="E16" s="17">
        <v>32108</v>
      </c>
      <c r="F16" s="17">
        <v>30464</v>
      </c>
      <c r="G16" s="17">
        <v>28839</v>
      </c>
      <c r="H16" s="17">
        <v>8577</v>
      </c>
      <c r="I16" s="17">
        <v>0</v>
      </c>
      <c r="J16" s="102">
        <v>0</v>
      </c>
      <c r="K16" s="13">
        <v>0</v>
      </c>
      <c r="L16" s="52">
        <v>2690</v>
      </c>
      <c r="M16" s="52">
        <v>139692</v>
      </c>
      <c r="N16" s="52">
        <v>0</v>
      </c>
      <c r="O16" s="52">
        <v>0</v>
      </c>
      <c r="P16" s="52">
        <v>0</v>
      </c>
      <c r="Q16" s="52">
        <v>0</v>
      </c>
    </row>
    <row r="17" spans="1:17" ht="18" customHeight="1" x14ac:dyDescent="0.15">
      <c r="A17" s="19" t="s">
        <v>95</v>
      </c>
      <c r="B17" s="16"/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02">
        <v>0</v>
      </c>
      <c r="K17" s="13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</row>
    <row r="18" spans="1:17" ht="18" customHeight="1" x14ac:dyDescent="0.15">
      <c r="A18" s="19" t="s">
        <v>94</v>
      </c>
      <c r="B18" s="16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02">
        <v>0</v>
      </c>
      <c r="K18" s="13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</row>
    <row r="19" spans="1:17" ht="18" customHeight="1" x14ac:dyDescent="0.15">
      <c r="A19" s="19" t="s">
        <v>96</v>
      </c>
      <c r="B19" s="16">
        <f t="shared" ref="B19:N19" si="0">SUM(B4:B18)</f>
        <v>0</v>
      </c>
      <c r="C19" s="17">
        <f t="shared" si="0"/>
        <v>0</v>
      </c>
      <c r="D19" s="17">
        <f t="shared" si="0"/>
        <v>4824214</v>
      </c>
      <c r="E19" s="17">
        <f t="shared" si="0"/>
        <v>5612296</v>
      </c>
      <c r="F19" s="17">
        <f t="shared" si="0"/>
        <v>5598962</v>
      </c>
      <c r="G19" s="17">
        <f t="shared" si="0"/>
        <v>5705107</v>
      </c>
      <c r="H19" s="17">
        <f t="shared" si="0"/>
        <v>6131912</v>
      </c>
      <c r="I19" s="17">
        <f t="shared" si="0"/>
        <v>5885987</v>
      </c>
      <c r="J19" s="17">
        <f t="shared" si="0"/>
        <v>5969948</v>
      </c>
      <c r="K19" s="17">
        <f t="shared" si="0"/>
        <v>6170994</v>
      </c>
      <c r="L19" s="53">
        <f t="shared" si="0"/>
        <v>6149785</v>
      </c>
      <c r="M19" s="53">
        <f t="shared" si="0"/>
        <v>5672972</v>
      </c>
      <c r="N19" s="53">
        <f t="shared" si="0"/>
        <v>6071359</v>
      </c>
      <c r="O19" s="53">
        <f>SUM(O4:O18)</f>
        <v>6017383</v>
      </c>
      <c r="P19" s="53">
        <f>SUM(P4:P18)</f>
        <v>4851490</v>
      </c>
      <c r="Q19" s="53">
        <f>SUM(Q4:Q18)</f>
        <v>5435456</v>
      </c>
    </row>
    <row r="20" spans="1:17" ht="18" customHeight="1" x14ac:dyDescent="0.15"/>
    <row r="21" spans="1:17" ht="18" customHeight="1" x14ac:dyDescent="0.15"/>
    <row r="22" spans="1:17" ht="18" customHeight="1" x14ac:dyDescent="0.15"/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31" t="s">
        <v>84</v>
      </c>
      <c r="L30" s="32"/>
      <c r="M30" s="32" t="str">
        <f>[3]財政指標!$M$1</f>
        <v>国分寺町</v>
      </c>
      <c r="P30" s="32"/>
      <c r="Q30" s="32" t="str">
        <f>[3]財政指標!$M$1</f>
        <v>国分寺町</v>
      </c>
    </row>
    <row r="31" spans="1:17" ht="18" customHeight="1" x14ac:dyDescent="0.15"/>
    <row r="32" spans="1:17" ht="18" customHeight="1" x14ac:dyDescent="0.15">
      <c r="A32" s="17"/>
      <c r="B32" s="17" t="s">
        <v>168</v>
      </c>
      <c r="C32" s="17" t="s">
        <v>170</v>
      </c>
      <c r="D32" s="17" t="s">
        <v>172</v>
      </c>
      <c r="E32" s="17" t="s">
        <v>174</v>
      </c>
      <c r="F32" s="17" t="s">
        <v>176</v>
      </c>
      <c r="G32" s="17" t="s">
        <v>178</v>
      </c>
      <c r="H32" s="17" t="s">
        <v>180</v>
      </c>
      <c r="I32" s="17" t="s">
        <v>182</v>
      </c>
      <c r="J32" s="14" t="s">
        <v>225</v>
      </c>
      <c r="K32" s="14" t="s">
        <v>226</v>
      </c>
      <c r="L32" s="12" t="s">
        <v>188</v>
      </c>
      <c r="M32" s="12" t="s">
        <v>259</v>
      </c>
      <c r="N32" s="12" t="s">
        <v>192</v>
      </c>
      <c r="O32" s="80" t="s">
        <v>194</v>
      </c>
      <c r="P32" s="80" t="s">
        <v>196</v>
      </c>
      <c r="Q32" s="80" t="s">
        <v>197</v>
      </c>
    </row>
    <row r="33" spans="1:17" s="34" customFormat="1" ht="18" customHeight="1" x14ac:dyDescent="0.15">
      <c r="A33" s="19" t="s">
        <v>283</v>
      </c>
      <c r="B33" s="33" t="e">
        <f t="shared" ref="B33:Q33" si="1">B4/B$19*100</f>
        <v>#DIV/0!</v>
      </c>
      <c r="C33" s="33" t="e">
        <f t="shared" si="1"/>
        <v>#DIV/0!</v>
      </c>
      <c r="D33" s="33">
        <f t="shared" si="1"/>
        <v>1.971948176428326</v>
      </c>
      <c r="E33" s="33">
        <f t="shared" si="1"/>
        <v>1.8683797148261603</v>
      </c>
      <c r="F33" s="33">
        <f t="shared" si="1"/>
        <v>1.8676318931973461</v>
      </c>
      <c r="G33" s="33">
        <f t="shared" si="1"/>
        <v>1.8623138882408341</v>
      </c>
      <c r="H33" s="33">
        <f t="shared" si="1"/>
        <v>1.6755295901180578</v>
      </c>
      <c r="I33" s="33">
        <f t="shared" si="1"/>
        <v>1.643598601220152</v>
      </c>
      <c r="J33" s="33">
        <f t="shared" si="1"/>
        <v>1.7342529616673379</v>
      </c>
      <c r="K33" s="33">
        <f t="shared" si="1"/>
        <v>1.7513386012042793</v>
      </c>
      <c r="L33" s="33">
        <f t="shared" si="1"/>
        <v>1.6035519940941025</v>
      </c>
      <c r="M33" s="33">
        <f t="shared" si="1"/>
        <v>1.7114309748047407</v>
      </c>
      <c r="N33" s="33">
        <f t="shared" si="1"/>
        <v>1.7057960170037714</v>
      </c>
      <c r="O33" s="33">
        <f t="shared" si="1"/>
        <v>1.7372502298756785</v>
      </c>
      <c r="P33" s="33">
        <f t="shared" si="1"/>
        <v>2.1554202935592981</v>
      </c>
      <c r="Q33" s="33">
        <f t="shared" si="1"/>
        <v>1.8344367059543853</v>
      </c>
    </row>
    <row r="34" spans="1:17" s="34" customFormat="1" ht="18" customHeight="1" x14ac:dyDescent="0.15">
      <c r="A34" s="19" t="s">
        <v>284</v>
      </c>
      <c r="B34" s="33" t="e">
        <f t="shared" ref="B34:L47" si="2">B5/B$19*100</f>
        <v>#DIV/0!</v>
      </c>
      <c r="C34" s="33" t="e">
        <f t="shared" si="2"/>
        <v>#DIV/0!</v>
      </c>
      <c r="D34" s="33">
        <f t="shared" si="2"/>
        <v>22.798221637763167</v>
      </c>
      <c r="E34" s="33">
        <f t="shared" si="2"/>
        <v>18.693989055459657</v>
      </c>
      <c r="F34" s="33">
        <f t="shared" si="2"/>
        <v>14.892581874997543</v>
      </c>
      <c r="G34" s="33">
        <f t="shared" si="2"/>
        <v>14.60750867599854</v>
      </c>
      <c r="H34" s="33">
        <f t="shared" si="2"/>
        <v>13.081629351497542</v>
      </c>
      <c r="I34" s="33">
        <f t="shared" si="2"/>
        <v>13.242621840653063</v>
      </c>
      <c r="J34" s="33">
        <f t="shared" si="2"/>
        <v>12.878889397361585</v>
      </c>
      <c r="K34" s="33">
        <f t="shared" si="2"/>
        <v>14.775545074261942</v>
      </c>
      <c r="L34" s="33">
        <f t="shared" si="2"/>
        <v>16.592498762151848</v>
      </c>
      <c r="M34" s="33">
        <f t="shared" ref="M34:Q47" si="3">M5/M$19*100</f>
        <v>18.853592085418367</v>
      </c>
      <c r="N34" s="33">
        <f t="shared" si="3"/>
        <v>8.0170024536516458</v>
      </c>
      <c r="O34" s="33">
        <f t="shared" si="3"/>
        <v>13.611182801560078</v>
      </c>
      <c r="P34" s="33">
        <f t="shared" si="3"/>
        <v>12.3422494944852</v>
      </c>
      <c r="Q34" s="33">
        <f t="shared" si="3"/>
        <v>15.779853613017933</v>
      </c>
    </row>
    <row r="35" spans="1:17" s="34" customFormat="1" ht="18" customHeight="1" x14ac:dyDescent="0.15">
      <c r="A35" s="19" t="s">
        <v>285</v>
      </c>
      <c r="B35" s="33" t="e">
        <f t="shared" si="2"/>
        <v>#DIV/0!</v>
      </c>
      <c r="C35" s="33" t="e">
        <f t="shared" si="2"/>
        <v>#DIV/0!</v>
      </c>
      <c r="D35" s="33">
        <f t="shared" si="2"/>
        <v>6.6709934509538753</v>
      </c>
      <c r="E35" s="33">
        <f t="shared" si="2"/>
        <v>9.8351369920617167</v>
      </c>
      <c r="F35" s="33">
        <f t="shared" si="2"/>
        <v>9.7435560377084194</v>
      </c>
      <c r="G35" s="33">
        <f t="shared" si="2"/>
        <v>9.0079642678042671</v>
      </c>
      <c r="H35" s="33">
        <f t="shared" si="2"/>
        <v>8.8942731076375523</v>
      </c>
      <c r="I35" s="33">
        <f t="shared" si="2"/>
        <v>9.3394361897163556</v>
      </c>
      <c r="J35" s="33">
        <f t="shared" si="2"/>
        <v>9.5796646804963785</v>
      </c>
      <c r="K35" s="33">
        <f t="shared" si="2"/>
        <v>15.125002552263055</v>
      </c>
      <c r="L35" s="33">
        <f t="shared" si="2"/>
        <v>13.168834357623885</v>
      </c>
      <c r="M35" s="33">
        <f t="shared" si="3"/>
        <v>13.031070839059314</v>
      </c>
      <c r="N35" s="33">
        <f t="shared" si="3"/>
        <v>23.953187416524045</v>
      </c>
      <c r="O35" s="33">
        <f t="shared" si="3"/>
        <v>30.893712432796782</v>
      </c>
      <c r="P35" s="33">
        <f t="shared" si="3"/>
        <v>19.57796470774958</v>
      </c>
      <c r="Q35" s="33">
        <f t="shared" si="3"/>
        <v>19.046368878710453</v>
      </c>
    </row>
    <row r="36" spans="1:17" s="34" customFormat="1" ht="18" customHeight="1" x14ac:dyDescent="0.15">
      <c r="A36" s="19" t="s">
        <v>286</v>
      </c>
      <c r="B36" s="33" t="e">
        <f t="shared" si="2"/>
        <v>#DIV/0!</v>
      </c>
      <c r="C36" s="33" t="e">
        <f t="shared" si="2"/>
        <v>#DIV/0!</v>
      </c>
      <c r="D36" s="33">
        <f t="shared" si="2"/>
        <v>7.2456777414932256</v>
      </c>
      <c r="E36" s="33">
        <f t="shared" si="2"/>
        <v>4.8538958030723967</v>
      </c>
      <c r="F36" s="33">
        <f t="shared" si="2"/>
        <v>6.1377090967932988</v>
      </c>
      <c r="G36" s="33">
        <f t="shared" si="2"/>
        <v>4.9628517046218414</v>
      </c>
      <c r="H36" s="33">
        <f t="shared" si="2"/>
        <v>4.490214471440555</v>
      </c>
      <c r="I36" s="33">
        <f t="shared" si="2"/>
        <v>5.2328182172335751</v>
      </c>
      <c r="J36" s="33">
        <f t="shared" si="2"/>
        <v>5.2604310791316777</v>
      </c>
      <c r="K36" s="33">
        <f t="shared" si="2"/>
        <v>4.9669469780719284</v>
      </c>
      <c r="L36" s="33">
        <f t="shared" si="2"/>
        <v>5.745192718119414</v>
      </c>
      <c r="M36" s="33">
        <f t="shared" si="3"/>
        <v>6.2657633423891399</v>
      </c>
      <c r="N36" s="33">
        <f t="shared" si="3"/>
        <v>6.0164783535284272</v>
      </c>
      <c r="O36" s="33">
        <f t="shared" si="3"/>
        <v>6.1187396580872448</v>
      </c>
      <c r="P36" s="33">
        <f t="shared" si="3"/>
        <v>7.4939863835646365</v>
      </c>
      <c r="Q36" s="33">
        <f t="shared" si="3"/>
        <v>6.75755631174275</v>
      </c>
    </row>
    <row r="37" spans="1:17" s="34" customFormat="1" ht="18" customHeight="1" x14ac:dyDescent="0.15">
      <c r="A37" s="19" t="s">
        <v>287</v>
      </c>
      <c r="B37" s="33" t="e">
        <f t="shared" si="2"/>
        <v>#DIV/0!</v>
      </c>
      <c r="C37" s="33" t="e">
        <f t="shared" si="2"/>
        <v>#DIV/0!</v>
      </c>
      <c r="D37" s="33">
        <f t="shared" si="2"/>
        <v>9.0439603218265191E-2</v>
      </c>
      <c r="E37" s="33">
        <f t="shared" si="2"/>
        <v>5.9779455680883546E-2</v>
      </c>
      <c r="F37" s="33">
        <f t="shared" si="2"/>
        <v>2.5504727483415673E-2</v>
      </c>
      <c r="G37" s="33">
        <f t="shared" si="2"/>
        <v>2.3312446199519131E-2</v>
      </c>
      <c r="H37" s="33">
        <f t="shared" si="2"/>
        <v>1.8232486050028116E-2</v>
      </c>
      <c r="I37" s="33">
        <f t="shared" si="2"/>
        <v>3.3673197035603376E-2</v>
      </c>
      <c r="J37" s="33">
        <f t="shared" si="2"/>
        <v>3.0620032201285504E-2</v>
      </c>
      <c r="K37" s="33">
        <f t="shared" si="2"/>
        <v>2.7694079754412335E-2</v>
      </c>
      <c r="L37" s="33">
        <f t="shared" si="2"/>
        <v>0.11566258007393755</v>
      </c>
      <c r="M37" s="33">
        <f t="shared" si="3"/>
        <v>1.6111484421216956E-2</v>
      </c>
      <c r="N37" s="33">
        <f t="shared" si="3"/>
        <v>1.4016631202338719E-2</v>
      </c>
      <c r="O37" s="33">
        <f t="shared" si="3"/>
        <v>1.2912590074455953E-2</v>
      </c>
      <c r="P37" s="33">
        <f t="shared" si="3"/>
        <v>5.9775450428631207E-4</v>
      </c>
      <c r="Q37" s="33">
        <f t="shared" si="3"/>
        <v>1.1406586678284214E-3</v>
      </c>
    </row>
    <row r="38" spans="1:17" s="34" customFormat="1" ht="18" customHeight="1" x14ac:dyDescent="0.15">
      <c r="A38" s="19" t="s">
        <v>288</v>
      </c>
      <c r="B38" s="33" t="e">
        <f t="shared" si="2"/>
        <v>#DIV/0!</v>
      </c>
      <c r="C38" s="33" t="e">
        <f t="shared" si="2"/>
        <v>#DIV/0!</v>
      </c>
      <c r="D38" s="33">
        <f t="shared" si="2"/>
        <v>5.8675257772561507</v>
      </c>
      <c r="E38" s="33">
        <f t="shared" si="2"/>
        <v>6.6492750916915284</v>
      </c>
      <c r="F38" s="33">
        <f t="shared" si="2"/>
        <v>10.8471355940619</v>
      </c>
      <c r="G38" s="33">
        <f t="shared" si="2"/>
        <v>14.616781070013236</v>
      </c>
      <c r="H38" s="33">
        <f t="shared" si="2"/>
        <v>14.597665458995499</v>
      </c>
      <c r="I38" s="33">
        <f t="shared" si="2"/>
        <v>12.878078052160156</v>
      </c>
      <c r="J38" s="33">
        <f t="shared" si="2"/>
        <v>11.448324173007872</v>
      </c>
      <c r="K38" s="33">
        <f t="shared" si="2"/>
        <v>8.5158566026802163</v>
      </c>
      <c r="L38" s="33">
        <f t="shared" si="2"/>
        <v>9.5186742300747103</v>
      </c>
      <c r="M38" s="33">
        <f t="shared" si="3"/>
        <v>9.9534600206029573</v>
      </c>
      <c r="N38" s="33">
        <f t="shared" si="3"/>
        <v>11.141838260593715</v>
      </c>
      <c r="O38" s="33">
        <f t="shared" si="3"/>
        <v>4.9884476357911742</v>
      </c>
      <c r="P38" s="33">
        <f t="shared" si="3"/>
        <v>4.8391937322348397</v>
      </c>
      <c r="Q38" s="33">
        <f t="shared" si="3"/>
        <v>4.2760533798820193</v>
      </c>
    </row>
    <row r="39" spans="1:17" s="34" customFormat="1" ht="18" customHeight="1" x14ac:dyDescent="0.15">
      <c r="A39" s="19" t="s">
        <v>289</v>
      </c>
      <c r="B39" s="33" t="e">
        <f t="shared" si="2"/>
        <v>#DIV/0!</v>
      </c>
      <c r="C39" s="33" t="e">
        <f t="shared" si="2"/>
        <v>#DIV/0!</v>
      </c>
      <c r="D39" s="33">
        <f t="shared" si="2"/>
        <v>4.5038424912327688</v>
      </c>
      <c r="E39" s="33">
        <f t="shared" si="2"/>
        <v>1.2431632258882994</v>
      </c>
      <c r="F39" s="33">
        <f t="shared" si="2"/>
        <v>5.5108786235734408</v>
      </c>
      <c r="G39" s="33">
        <f t="shared" si="2"/>
        <v>1.7129915354786509</v>
      </c>
      <c r="H39" s="33">
        <f t="shared" si="2"/>
        <v>1.8954283753582897</v>
      </c>
      <c r="I39" s="33">
        <f t="shared" si="2"/>
        <v>1.3466560493592663</v>
      </c>
      <c r="J39" s="33">
        <f t="shared" si="2"/>
        <v>1.2170122754838066</v>
      </c>
      <c r="K39" s="33">
        <f t="shared" si="2"/>
        <v>2.128538773494189</v>
      </c>
      <c r="L39" s="33">
        <f t="shared" si="2"/>
        <v>2.3046171532825945</v>
      </c>
      <c r="M39" s="33">
        <f t="shared" si="3"/>
        <v>3.5322578711828654</v>
      </c>
      <c r="N39" s="33">
        <f t="shared" si="3"/>
        <v>2.5757824566130911</v>
      </c>
      <c r="O39" s="33">
        <f t="shared" si="3"/>
        <v>1.9049809526832513</v>
      </c>
      <c r="P39" s="33">
        <f t="shared" si="3"/>
        <v>3.3920094651333921</v>
      </c>
      <c r="Q39" s="33">
        <f t="shared" si="3"/>
        <v>2.78986712430383</v>
      </c>
    </row>
    <row r="40" spans="1:17" s="34" customFormat="1" ht="18" customHeight="1" x14ac:dyDescent="0.15">
      <c r="A40" s="19" t="s">
        <v>290</v>
      </c>
      <c r="B40" s="33" t="e">
        <f t="shared" si="2"/>
        <v>#DIV/0!</v>
      </c>
      <c r="C40" s="33" t="e">
        <f t="shared" si="2"/>
        <v>#DIV/0!</v>
      </c>
      <c r="D40" s="33">
        <f t="shared" si="2"/>
        <v>32.232172950868268</v>
      </c>
      <c r="E40" s="33">
        <f t="shared" si="2"/>
        <v>33.738705157390129</v>
      </c>
      <c r="F40" s="33">
        <f t="shared" si="2"/>
        <v>31.823398694257971</v>
      </c>
      <c r="G40" s="33">
        <f t="shared" si="2"/>
        <v>34.244265707899956</v>
      </c>
      <c r="H40" s="33">
        <f t="shared" si="2"/>
        <v>36.620323318403784</v>
      </c>
      <c r="I40" s="33">
        <f t="shared" si="2"/>
        <v>35.305582564147699</v>
      </c>
      <c r="J40" s="33">
        <f t="shared" si="2"/>
        <v>36.006997045870413</v>
      </c>
      <c r="K40" s="33">
        <f t="shared" si="2"/>
        <v>31.722247663828551</v>
      </c>
      <c r="L40" s="33">
        <f t="shared" si="2"/>
        <v>24.539963592223142</v>
      </c>
      <c r="M40" s="33">
        <f t="shared" si="3"/>
        <v>20.184411275077686</v>
      </c>
      <c r="N40" s="33">
        <f t="shared" si="3"/>
        <v>18.266174014746944</v>
      </c>
      <c r="O40" s="33">
        <f t="shared" si="3"/>
        <v>14.544877731731551</v>
      </c>
      <c r="P40" s="33">
        <f t="shared" si="3"/>
        <v>16.997850145007</v>
      </c>
      <c r="Q40" s="33">
        <f t="shared" si="3"/>
        <v>17.888397955939666</v>
      </c>
    </row>
    <row r="41" spans="1:17" s="34" customFormat="1" ht="18" customHeight="1" x14ac:dyDescent="0.15">
      <c r="A41" s="19" t="s">
        <v>291</v>
      </c>
      <c r="B41" s="33" t="e">
        <f t="shared" si="2"/>
        <v>#DIV/0!</v>
      </c>
      <c r="C41" s="33" t="e">
        <f t="shared" si="2"/>
        <v>#DIV/0!</v>
      </c>
      <c r="D41" s="33">
        <f t="shared" si="2"/>
        <v>3.743490649461239</v>
      </c>
      <c r="E41" s="33">
        <f t="shared" si="2"/>
        <v>3.5133214641565589</v>
      </c>
      <c r="F41" s="33">
        <f t="shared" si="2"/>
        <v>3.8371398127009972</v>
      </c>
      <c r="G41" s="33">
        <f t="shared" si="2"/>
        <v>4.3365531969864897</v>
      </c>
      <c r="H41" s="33">
        <f t="shared" si="2"/>
        <v>4.5035545193734023</v>
      </c>
      <c r="I41" s="33">
        <f t="shared" si="2"/>
        <v>4.6293510332251842</v>
      </c>
      <c r="J41" s="33">
        <f t="shared" si="2"/>
        <v>4.4213282929767566</v>
      </c>
      <c r="K41" s="33">
        <f t="shared" si="2"/>
        <v>4.0541442756223711</v>
      </c>
      <c r="L41" s="33">
        <f t="shared" si="2"/>
        <v>4.5487443869988953</v>
      </c>
      <c r="M41" s="33">
        <f t="shared" si="3"/>
        <v>4.6836296741813639</v>
      </c>
      <c r="N41" s="33">
        <f t="shared" si="3"/>
        <v>4.3529134086783534</v>
      </c>
      <c r="O41" s="33">
        <f t="shared" si="3"/>
        <v>4.3688925900179534</v>
      </c>
      <c r="P41" s="33">
        <f t="shared" si="3"/>
        <v>5.4575810730311716</v>
      </c>
      <c r="Q41" s="33">
        <f t="shared" si="3"/>
        <v>4.7673461067479899</v>
      </c>
    </row>
    <row r="42" spans="1:17" s="34" customFormat="1" ht="18" customHeight="1" x14ac:dyDescent="0.15">
      <c r="A42" s="19" t="s">
        <v>292</v>
      </c>
      <c r="B42" s="33" t="e">
        <f t="shared" si="2"/>
        <v>#DIV/0!</v>
      </c>
      <c r="C42" s="33" t="e">
        <f t="shared" si="2"/>
        <v>#DIV/0!</v>
      </c>
      <c r="D42" s="33">
        <f t="shared" si="2"/>
        <v>6.6965520186293563</v>
      </c>
      <c r="E42" s="33">
        <f t="shared" si="2"/>
        <v>12.138347656645337</v>
      </c>
      <c r="F42" s="33">
        <f t="shared" si="2"/>
        <v>7.6364690455123645</v>
      </c>
      <c r="G42" s="33">
        <f t="shared" si="2"/>
        <v>6.6845897894640709</v>
      </c>
      <c r="H42" s="33">
        <f t="shared" si="2"/>
        <v>6.9724907989547145</v>
      </c>
      <c r="I42" s="33">
        <f t="shared" si="2"/>
        <v>8.0009520918072017</v>
      </c>
      <c r="J42" s="33">
        <f t="shared" si="2"/>
        <v>7.9755636062491666</v>
      </c>
      <c r="K42" s="33">
        <f t="shared" si="2"/>
        <v>6.5241839483233974</v>
      </c>
      <c r="L42" s="33">
        <f t="shared" si="2"/>
        <v>7.711277711334624</v>
      </c>
      <c r="M42" s="33">
        <f t="shared" si="3"/>
        <v>7.9264977863454984</v>
      </c>
      <c r="N42" s="33">
        <f t="shared" si="3"/>
        <v>10.319386483322763</v>
      </c>
      <c r="O42" s="33">
        <f t="shared" si="3"/>
        <v>9.8375822180506045</v>
      </c>
      <c r="P42" s="33">
        <f t="shared" si="3"/>
        <v>14.140295043378426</v>
      </c>
      <c r="Q42" s="33">
        <f t="shared" si="3"/>
        <v>14.409646587149266</v>
      </c>
    </row>
    <row r="43" spans="1:17" s="34" customFormat="1" ht="18" customHeight="1" x14ac:dyDescent="0.15">
      <c r="A43" s="19" t="s">
        <v>293</v>
      </c>
      <c r="B43" s="33" t="e">
        <f t="shared" si="2"/>
        <v>#DIV/0!</v>
      </c>
      <c r="C43" s="33" t="e">
        <f t="shared" si="2"/>
        <v>#DIV/0!</v>
      </c>
      <c r="D43" s="33">
        <f t="shared" si="2"/>
        <v>0.22320734527945899</v>
      </c>
      <c r="E43" s="33">
        <f t="shared" si="2"/>
        <v>0</v>
      </c>
      <c r="F43" s="33">
        <f t="shared" si="2"/>
        <v>0</v>
      </c>
      <c r="G43" s="33">
        <f t="shared" si="2"/>
        <v>0</v>
      </c>
      <c r="H43" s="33">
        <f t="shared" si="2"/>
        <v>0</v>
      </c>
      <c r="I43" s="33">
        <f t="shared" si="2"/>
        <v>0</v>
      </c>
      <c r="J43" s="33">
        <f t="shared" si="2"/>
        <v>0</v>
      </c>
      <c r="K43" s="33">
        <f t="shared" si="2"/>
        <v>0.53937825899684877</v>
      </c>
      <c r="L43" s="33">
        <f t="shared" si="2"/>
        <v>2.6943543554774676</v>
      </c>
      <c r="M43" s="33">
        <f t="shared" si="3"/>
        <v>0</v>
      </c>
      <c r="N43" s="33">
        <f t="shared" si="3"/>
        <v>0</v>
      </c>
      <c r="O43" s="33">
        <f t="shared" si="3"/>
        <v>0</v>
      </c>
      <c r="P43" s="33">
        <f t="shared" si="3"/>
        <v>0</v>
      </c>
      <c r="Q43" s="33">
        <f t="shared" si="3"/>
        <v>0</v>
      </c>
    </row>
    <row r="44" spans="1:17" s="34" customFormat="1" ht="18" customHeight="1" x14ac:dyDescent="0.15">
      <c r="A44" s="19" t="s">
        <v>294</v>
      </c>
      <c r="B44" s="33" t="e">
        <f t="shared" si="2"/>
        <v>#DIV/0!</v>
      </c>
      <c r="C44" s="33" t="e">
        <f t="shared" si="2"/>
        <v>#DIV/0!</v>
      </c>
      <c r="D44" s="33">
        <f t="shared" si="2"/>
        <v>7.2562494118212832</v>
      </c>
      <c r="E44" s="33">
        <f t="shared" si="2"/>
        <v>6.833905410548553</v>
      </c>
      <c r="F44" s="33">
        <f t="shared" si="2"/>
        <v>7.1338937467337704</v>
      </c>
      <c r="G44" s="33">
        <f t="shared" si="2"/>
        <v>7.4353732541738475</v>
      </c>
      <c r="H44" s="33">
        <f t="shared" si="2"/>
        <v>7.1107837164003662</v>
      </c>
      <c r="I44" s="33">
        <f t="shared" si="2"/>
        <v>8.3472321634417472</v>
      </c>
      <c r="J44" s="33">
        <f t="shared" si="2"/>
        <v>9.4469164555537173</v>
      </c>
      <c r="K44" s="33">
        <f t="shared" si="2"/>
        <v>9.8691231914988098</v>
      </c>
      <c r="L44" s="33">
        <f t="shared" si="2"/>
        <v>11.412886791977281</v>
      </c>
      <c r="M44" s="33">
        <f t="shared" si="3"/>
        <v>11.379361646769983</v>
      </c>
      <c r="N44" s="33">
        <f t="shared" si="3"/>
        <v>13.637424504134907</v>
      </c>
      <c r="O44" s="33">
        <f t="shared" si="3"/>
        <v>11.981421159331223</v>
      </c>
      <c r="P44" s="33">
        <f t="shared" si="3"/>
        <v>13.602851907352173</v>
      </c>
      <c r="Q44" s="33">
        <f t="shared" si="3"/>
        <v>12.449332677883881</v>
      </c>
    </row>
    <row r="45" spans="1:17" s="34" customFormat="1" ht="18" customHeight="1" x14ac:dyDescent="0.15">
      <c r="A45" s="19" t="s">
        <v>72</v>
      </c>
      <c r="B45" s="33" t="e">
        <f t="shared" si="2"/>
        <v>#DIV/0!</v>
      </c>
      <c r="C45" s="33" t="e">
        <f t="shared" si="2"/>
        <v>#DIV/0!</v>
      </c>
      <c r="D45" s="33">
        <f t="shared" si="2"/>
        <v>0.69967874559461918</v>
      </c>
      <c r="E45" s="33">
        <f t="shared" si="2"/>
        <v>0.57210097257878056</v>
      </c>
      <c r="F45" s="33">
        <f t="shared" si="2"/>
        <v>0.54410085297953448</v>
      </c>
      <c r="G45" s="33">
        <f t="shared" si="2"/>
        <v>0.50549446311874602</v>
      </c>
      <c r="H45" s="33">
        <f t="shared" si="2"/>
        <v>0.13987480577020675</v>
      </c>
      <c r="I45" s="33">
        <f t="shared" si="2"/>
        <v>0</v>
      </c>
      <c r="J45" s="33">
        <f t="shared" si="2"/>
        <v>0</v>
      </c>
      <c r="K45" s="33">
        <f t="shared" si="2"/>
        <v>0</v>
      </c>
      <c r="L45" s="33">
        <f t="shared" si="2"/>
        <v>4.3741366568099536E-2</v>
      </c>
      <c r="M45" s="33">
        <f t="shared" si="3"/>
        <v>2.4624129997468698</v>
      </c>
      <c r="N45" s="33">
        <f t="shared" si="3"/>
        <v>0</v>
      </c>
      <c r="O45" s="33">
        <f t="shared" si="3"/>
        <v>0</v>
      </c>
      <c r="P45" s="33">
        <f t="shared" si="3"/>
        <v>0</v>
      </c>
      <c r="Q45" s="33">
        <f t="shared" si="3"/>
        <v>0</v>
      </c>
    </row>
    <row r="46" spans="1:17" s="34" customFormat="1" ht="18" customHeight="1" x14ac:dyDescent="0.15">
      <c r="A46" s="19" t="s">
        <v>95</v>
      </c>
      <c r="B46" s="33" t="e">
        <f t="shared" si="2"/>
        <v>#DIV/0!</v>
      </c>
      <c r="C46" s="33" t="e">
        <f t="shared" si="2"/>
        <v>#DIV/0!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0</v>
      </c>
      <c r="P46" s="33">
        <f t="shared" si="3"/>
        <v>0</v>
      </c>
      <c r="Q46" s="33">
        <f t="shared" si="3"/>
        <v>0</v>
      </c>
    </row>
    <row r="47" spans="1:17" s="34" customFormat="1" ht="18" customHeight="1" x14ac:dyDescent="0.15">
      <c r="A47" s="19" t="s">
        <v>94</v>
      </c>
      <c r="B47" s="33" t="e">
        <f t="shared" si="2"/>
        <v>#DIV/0!</v>
      </c>
      <c r="C47" s="33" t="e">
        <f t="shared" si="2"/>
        <v>#DIV/0!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0</v>
      </c>
      <c r="P47" s="33">
        <f t="shared" si="3"/>
        <v>0</v>
      </c>
      <c r="Q47" s="33">
        <f t="shared" si="3"/>
        <v>0</v>
      </c>
    </row>
    <row r="48" spans="1:17" s="34" customFormat="1" ht="18" customHeight="1" x14ac:dyDescent="0.15">
      <c r="A48" s="19" t="s">
        <v>96</v>
      </c>
      <c r="B48" s="33" t="e">
        <f t="shared" ref="B48:L48" si="4">SUM(B33:B47)</f>
        <v>#DIV/0!</v>
      </c>
      <c r="C48" s="30" t="e">
        <f t="shared" si="4"/>
        <v>#DIV/0!</v>
      </c>
      <c r="D48" s="30">
        <f t="shared" si="4"/>
        <v>100.00000000000001</v>
      </c>
      <c r="E48" s="30">
        <f t="shared" si="4"/>
        <v>100</v>
      </c>
      <c r="F48" s="30">
        <f t="shared" si="4"/>
        <v>100.00000000000001</v>
      </c>
      <c r="G48" s="30">
        <f t="shared" si="4"/>
        <v>100</v>
      </c>
      <c r="H48" s="30">
        <f t="shared" si="4"/>
        <v>100</v>
      </c>
      <c r="I48" s="30">
        <f t="shared" si="4"/>
        <v>100</v>
      </c>
      <c r="J48" s="30">
        <f t="shared" si="4"/>
        <v>99.999999999999986</v>
      </c>
      <c r="K48" s="30">
        <f t="shared" si="4"/>
        <v>100.00000000000001</v>
      </c>
      <c r="L48" s="30">
        <f t="shared" si="4"/>
        <v>100.00000000000001</v>
      </c>
      <c r="M48" s="30">
        <f>SUM(M33:M47)</f>
        <v>100</v>
      </c>
      <c r="N48" s="30">
        <f>SUM(N33:N47)</f>
        <v>100</v>
      </c>
      <c r="O48" s="30">
        <f>SUM(O33:O47)</f>
        <v>99.999999999999986</v>
      </c>
      <c r="P48" s="30">
        <f>SUM(P33:P47)</f>
        <v>100.00000000000001</v>
      </c>
      <c r="Q48" s="30">
        <f>SUM(Q33:Q47)</f>
        <v>100.00000000000003</v>
      </c>
    </row>
    <row r="49" spans="10:11" s="34" customFormat="1" ht="18" customHeight="1" x14ac:dyDescent="0.15">
      <c r="J49" s="103"/>
      <c r="K49" s="103"/>
    </row>
    <row r="50" spans="10:11" s="34" customFormat="1" ht="18" customHeight="1" x14ac:dyDescent="0.15">
      <c r="J50" s="103"/>
      <c r="K50" s="103"/>
    </row>
    <row r="51" spans="10:11" s="34" customFormat="1" ht="18" customHeight="1" x14ac:dyDescent="0.15">
      <c r="J51" s="103"/>
      <c r="K51" s="103"/>
    </row>
    <row r="52" spans="10:11" s="34" customFormat="1" ht="18" customHeight="1" x14ac:dyDescent="0.15">
      <c r="J52" s="103"/>
      <c r="K52" s="103"/>
    </row>
    <row r="53" spans="10:11" s="34" customFormat="1" ht="18" customHeight="1" x14ac:dyDescent="0.15">
      <c r="J53" s="103"/>
      <c r="K53" s="103"/>
    </row>
    <row r="54" spans="10:11" s="34" customFormat="1" ht="18" customHeight="1" x14ac:dyDescent="0.15">
      <c r="J54" s="103"/>
      <c r="K54" s="103"/>
    </row>
    <row r="55" spans="10:11" s="34" customFormat="1" ht="18" customHeight="1" x14ac:dyDescent="0.15">
      <c r="J55" s="103"/>
      <c r="K55" s="103"/>
    </row>
    <row r="56" spans="10:11" s="34" customFormat="1" ht="18" customHeight="1" x14ac:dyDescent="0.15">
      <c r="J56" s="103"/>
      <c r="K56" s="103"/>
    </row>
    <row r="57" spans="10:11" s="34" customFormat="1" ht="18" customHeight="1" x14ac:dyDescent="0.15">
      <c r="J57" s="103"/>
      <c r="K57" s="103"/>
    </row>
    <row r="58" spans="10:11" s="34" customFormat="1" ht="18" customHeight="1" x14ac:dyDescent="0.15">
      <c r="J58" s="103"/>
      <c r="K58" s="103"/>
    </row>
    <row r="59" spans="10:11" s="34" customFormat="1" ht="18" customHeight="1" x14ac:dyDescent="0.15">
      <c r="J59" s="103"/>
      <c r="K59" s="103"/>
    </row>
    <row r="60" spans="10:11" s="34" customFormat="1" ht="18" customHeight="1" x14ac:dyDescent="0.15">
      <c r="J60" s="103"/>
      <c r="K60" s="103"/>
    </row>
    <row r="61" spans="10:11" s="34" customFormat="1" ht="18" customHeight="1" x14ac:dyDescent="0.15">
      <c r="J61" s="103"/>
      <c r="K61" s="103"/>
    </row>
    <row r="62" spans="10:11" s="34" customFormat="1" ht="18" customHeight="1" x14ac:dyDescent="0.15">
      <c r="J62" s="103"/>
      <c r="K62" s="103"/>
    </row>
    <row r="63" spans="10:11" s="34" customFormat="1" ht="18" customHeight="1" x14ac:dyDescent="0.15">
      <c r="J63" s="103"/>
      <c r="K63" s="103"/>
    </row>
    <row r="64" spans="10:11" s="34" customFormat="1" ht="18" customHeight="1" x14ac:dyDescent="0.15">
      <c r="J64" s="103"/>
      <c r="K64" s="103"/>
    </row>
    <row r="65" spans="10:11" s="34" customFormat="1" ht="18" customHeight="1" x14ac:dyDescent="0.15">
      <c r="J65" s="103"/>
      <c r="K65" s="103"/>
    </row>
    <row r="66" spans="10:11" s="34" customFormat="1" ht="18" customHeight="1" x14ac:dyDescent="0.15">
      <c r="J66" s="103"/>
      <c r="K66" s="103"/>
    </row>
    <row r="67" spans="10:11" s="34" customFormat="1" ht="18" customHeight="1" x14ac:dyDescent="0.15">
      <c r="J67" s="103"/>
      <c r="K67" s="103"/>
    </row>
    <row r="68" spans="10:11" s="34" customFormat="1" ht="18" customHeight="1" x14ac:dyDescent="0.15">
      <c r="J68" s="103"/>
      <c r="K68" s="103"/>
    </row>
    <row r="69" spans="10:11" s="34" customFormat="1" ht="18" customHeight="1" x14ac:dyDescent="0.15">
      <c r="J69" s="103"/>
      <c r="K69" s="103"/>
    </row>
    <row r="70" spans="10:11" s="34" customFormat="1" ht="18" customHeight="1" x14ac:dyDescent="0.15">
      <c r="J70" s="103"/>
      <c r="K70" s="103"/>
    </row>
    <row r="71" spans="10:11" s="34" customFormat="1" ht="18" customHeight="1" x14ac:dyDescent="0.15">
      <c r="J71" s="103"/>
      <c r="K71" s="103"/>
    </row>
    <row r="72" spans="10:11" s="34" customFormat="1" ht="18" customHeight="1" x14ac:dyDescent="0.15">
      <c r="J72" s="103"/>
      <c r="K72" s="103"/>
    </row>
    <row r="73" spans="10:11" s="34" customFormat="1" ht="18" customHeight="1" x14ac:dyDescent="0.15">
      <c r="J73" s="103"/>
      <c r="K73" s="103"/>
    </row>
    <row r="74" spans="10:11" s="34" customFormat="1" ht="18" customHeight="1" x14ac:dyDescent="0.15">
      <c r="J74" s="103"/>
      <c r="K74" s="103"/>
    </row>
    <row r="75" spans="10:11" s="34" customFormat="1" ht="18" customHeight="1" x14ac:dyDescent="0.15">
      <c r="J75" s="103"/>
      <c r="K75" s="103"/>
    </row>
    <row r="76" spans="10:11" s="34" customFormat="1" ht="18" customHeight="1" x14ac:dyDescent="0.15">
      <c r="J76" s="103"/>
      <c r="K76" s="103"/>
    </row>
    <row r="77" spans="10:11" s="34" customFormat="1" ht="18" customHeight="1" x14ac:dyDescent="0.15">
      <c r="J77" s="103"/>
      <c r="K77" s="103"/>
    </row>
    <row r="78" spans="10:11" s="34" customFormat="1" ht="18" customHeight="1" x14ac:dyDescent="0.15">
      <c r="J78" s="103"/>
      <c r="K78" s="103"/>
    </row>
    <row r="79" spans="10:11" s="34" customFormat="1" ht="18" customHeight="1" x14ac:dyDescent="0.15">
      <c r="J79" s="103"/>
      <c r="K79" s="103"/>
    </row>
    <row r="80" spans="10:11" s="34" customFormat="1" ht="18" customHeight="1" x14ac:dyDescent="0.15">
      <c r="J80" s="103"/>
      <c r="K80" s="103"/>
    </row>
    <row r="81" spans="10:11" s="34" customFormat="1" ht="18" customHeight="1" x14ac:dyDescent="0.15">
      <c r="J81" s="103"/>
      <c r="K81" s="103"/>
    </row>
    <row r="82" spans="10:11" s="34" customFormat="1" ht="18" customHeight="1" x14ac:dyDescent="0.15">
      <c r="J82" s="103"/>
      <c r="K82" s="103"/>
    </row>
    <row r="83" spans="10:11" s="34" customFormat="1" ht="18" customHeight="1" x14ac:dyDescent="0.15">
      <c r="J83" s="103"/>
      <c r="K83" s="103"/>
    </row>
    <row r="84" spans="10:11" s="34" customFormat="1" ht="18" customHeight="1" x14ac:dyDescent="0.15">
      <c r="J84" s="103"/>
      <c r="K84" s="103"/>
    </row>
    <row r="85" spans="10:11" s="34" customFormat="1" ht="18" customHeight="1" x14ac:dyDescent="0.15">
      <c r="J85" s="103"/>
      <c r="K85" s="103"/>
    </row>
    <row r="86" spans="10:11" s="34" customFormat="1" ht="18" customHeight="1" x14ac:dyDescent="0.15">
      <c r="J86" s="103"/>
      <c r="K86" s="103"/>
    </row>
    <row r="87" spans="10:11" s="34" customFormat="1" ht="18" customHeight="1" x14ac:dyDescent="0.15">
      <c r="J87" s="103"/>
      <c r="K87" s="103"/>
    </row>
    <row r="88" spans="10:11" s="34" customFormat="1" ht="18" customHeight="1" x14ac:dyDescent="0.15">
      <c r="J88" s="103"/>
      <c r="K88" s="103"/>
    </row>
    <row r="89" spans="10:11" s="34" customFormat="1" ht="18" customHeight="1" x14ac:dyDescent="0.15">
      <c r="J89" s="103"/>
      <c r="K89" s="103"/>
    </row>
    <row r="90" spans="10:11" s="34" customFormat="1" ht="18" customHeight="1" x14ac:dyDescent="0.15">
      <c r="J90" s="103"/>
      <c r="K90" s="103"/>
    </row>
    <row r="91" spans="10:11" s="34" customFormat="1" ht="18" customHeight="1" x14ac:dyDescent="0.15">
      <c r="J91" s="103"/>
      <c r="K91" s="103"/>
    </row>
    <row r="92" spans="10:11" s="34" customFormat="1" ht="18" customHeight="1" x14ac:dyDescent="0.15">
      <c r="J92" s="103"/>
      <c r="K92" s="103"/>
    </row>
    <row r="93" spans="10:11" s="34" customFormat="1" ht="18" customHeight="1" x14ac:dyDescent="0.15">
      <c r="J93" s="103"/>
      <c r="K93" s="103"/>
    </row>
    <row r="94" spans="10:11" s="34" customFormat="1" ht="18" customHeight="1" x14ac:dyDescent="0.15">
      <c r="J94" s="103"/>
      <c r="K94" s="103"/>
    </row>
    <row r="95" spans="10:11" s="34" customFormat="1" ht="18" customHeight="1" x14ac:dyDescent="0.15">
      <c r="J95" s="103"/>
      <c r="K95" s="103"/>
    </row>
    <row r="96" spans="10:11" s="34" customFormat="1" ht="18" customHeight="1" x14ac:dyDescent="0.15">
      <c r="J96" s="103"/>
      <c r="K96" s="103"/>
    </row>
    <row r="97" spans="10:11" s="34" customFormat="1" ht="18" customHeight="1" x14ac:dyDescent="0.15">
      <c r="J97" s="103"/>
      <c r="K97" s="103"/>
    </row>
    <row r="98" spans="10:11" s="34" customFormat="1" ht="18" customHeight="1" x14ac:dyDescent="0.15">
      <c r="J98" s="103"/>
      <c r="K98" s="103"/>
    </row>
    <row r="99" spans="10:11" s="34" customFormat="1" ht="18" customHeight="1" x14ac:dyDescent="0.15">
      <c r="J99" s="103"/>
      <c r="K99" s="103"/>
    </row>
    <row r="100" spans="10:11" s="34" customFormat="1" ht="18" customHeight="1" x14ac:dyDescent="0.15">
      <c r="J100" s="103"/>
      <c r="K100" s="103"/>
    </row>
    <row r="101" spans="10:11" s="34" customFormat="1" ht="18" customHeight="1" x14ac:dyDescent="0.15">
      <c r="J101" s="103"/>
      <c r="K101" s="103"/>
    </row>
    <row r="102" spans="10:11" s="34" customFormat="1" ht="18" customHeight="1" x14ac:dyDescent="0.15">
      <c r="J102" s="103"/>
      <c r="K102" s="103"/>
    </row>
    <row r="103" spans="10:11" s="34" customFormat="1" ht="18" customHeight="1" x14ac:dyDescent="0.15">
      <c r="J103" s="103"/>
      <c r="K103" s="103"/>
    </row>
    <row r="104" spans="10:11" s="34" customFormat="1" ht="18" customHeight="1" x14ac:dyDescent="0.15">
      <c r="J104" s="103"/>
      <c r="K104" s="103"/>
    </row>
    <row r="105" spans="10:11" s="34" customFormat="1" ht="18" customHeight="1" x14ac:dyDescent="0.15">
      <c r="J105" s="103"/>
      <c r="K105" s="103"/>
    </row>
    <row r="106" spans="10:11" s="34" customFormat="1" ht="18" customHeight="1" x14ac:dyDescent="0.15">
      <c r="J106" s="103"/>
      <c r="K106" s="103"/>
    </row>
    <row r="107" spans="10:11" s="34" customFormat="1" ht="18" customHeight="1" x14ac:dyDescent="0.15">
      <c r="J107" s="103"/>
      <c r="K107" s="103"/>
    </row>
    <row r="108" spans="10:11" s="34" customFormat="1" ht="18" customHeight="1" x14ac:dyDescent="0.15">
      <c r="J108" s="103"/>
      <c r="K108" s="103"/>
    </row>
    <row r="109" spans="10:11" s="34" customFormat="1" ht="18" customHeight="1" x14ac:dyDescent="0.15">
      <c r="J109" s="103"/>
      <c r="K109" s="103"/>
    </row>
    <row r="110" spans="10:11" s="34" customFormat="1" ht="18" customHeight="1" x14ac:dyDescent="0.15">
      <c r="J110" s="103"/>
      <c r="K110" s="103"/>
    </row>
    <row r="111" spans="10:11" s="34" customFormat="1" ht="18" customHeight="1" x14ac:dyDescent="0.15">
      <c r="J111" s="103"/>
      <c r="K111" s="103"/>
    </row>
    <row r="112" spans="10:11" s="34" customFormat="1" ht="18" customHeight="1" x14ac:dyDescent="0.15">
      <c r="J112" s="103"/>
      <c r="K112" s="103"/>
    </row>
    <row r="113" spans="10:11" s="34" customFormat="1" ht="18" customHeight="1" x14ac:dyDescent="0.15">
      <c r="J113" s="103"/>
      <c r="K113" s="103"/>
    </row>
    <row r="114" spans="10:11" s="34" customFormat="1" ht="18" customHeight="1" x14ac:dyDescent="0.15">
      <c r="J114" s="103"/>
      <c r="K114" s="103"/>
    </row>
    <row r="115" spans="10:11" s="34" customFormat="1" ht="18" customHeight="1" x14ac:dyDescent="0.15">
      <c r="J115" s="103"/>
      <c r="K115" s="103"/>
    </row>
    <row r="116" spans="10:11" s="34" customFormat="1" ht="18" customHeight="1" x14ac:dyDescent="0.15">
      <c r="J116" s="103"/>
      <c r="K116" s="103"/>
    </row>
    <row r="117" spans="10:11" s="34" customFormat="1" ht="18" customHeight="1" x14ac:dyDescent="0.15">
      <c r="J117" s="103"/>
      <c r="K117" s="103"/>
    </row>
    <row r="118" spans="10:11" s="34" customFormat="1" ht="18" customHeight="1" x14ac:dyDescent="0.15">
      <c r="J118" s="103"/>
      <c r="K118" s="103"/>
    </row>
    <row r="119" spans="10:11" s="34" customFormat="1" ht="18" customHeight="1" x14ac:dyDescent="0.15">
      <c r="J119" s="103"/>
      <c r="K119" s="103"/>
    </row>
    <row r="120" spans="10:11" s="34" customFormat="1" ht="18" customHeight="1" x14ac:dyDescent="0.15">
      <c r="J120" s="103"/>
      <c r="K120" s="103"/>
    </row>
    <row r="121" spans="10:11" s="34" customFormat="1" ht="18" customHeight="1" x14ac:dyDescent="0.15">
      <c r="J121" s="103"/>
      <c r="K121" s="103"/>
    </row>
    <row r="122" spans="10:11" s="34" customFormat="1" ht="18" customHeight="1" x14ac:dyDescent="0.15">
      <c r="J122" s="103"/>
      <c r="K122" s="103"/>
    </row>
    <row r="123" spans="10:11" s="34" customFormat="1" ht="18" customHeight="1" x14ac:dyDescent="0.15">
      <c r="J123" s="103"/>
      <c r="K123" s="103"/>
    </row>
    <row r="124" spans="10:11" s="34" customFormat="1" ht="18" customHeight="1" x14ac:dyDescent="0.15">
      <c r="J124" s="103"/>
      <c r="K124" s="103"/>
    </row>
    <row r="125" spans="10:11" s="34" customFormat="1" ht="18" customHeight="1" x14ac:dyDescent="0.15">
      <c r="J125" s="103"/>
      <c r="K125" s="103"/>
    </row>
    <row r="126" spans="10:11" s="34" customFormat="1" ht="18" customHeight="1" x14ac:dyDescent="0.15">
      <c r="J126" s="103"/>
      <c r="K126" s="103"/>
    </row>
    <row r="127" spans="10:11" s="34" customFormat="1" ht="18" customHeight="1" x14ac:dyDescent="0.15">
      <c r="J127" s="103"/>
      <c r="K127" s="103"/>
    </row>
    <row r="128" spans="10:11" s="34" customFormat="1" ht="18" customHeight="1" x14ac:dyDescent="0.15">
      <c r="J128" s="103"/>
      <c r="K128" s="103"/>
    </row>
    <row r="129" spans="10:11" s="34" customFormat="1" ht="18" customHeight="1" x14ac:dyDescent="0.15">
      <c r="J129" s="103"/>
      <c r="K129" s="103"/>
    </row>
    <row r="130" spans="10:11" s="34" customFormat="1" ht="18" customHeight="1" x14ac:dyDescent="0.15">
      <c r="J130" s="103"/>
      <c r="K130" s="103"/>
    </row>
    <row r="131" spans="10:11" s="34" customFormat="1" ht="18" customHeight="1" x14ac:dyDescent="0.15">
      <c r="J131" s="103"/>
      <c r="K131" s="103"/>
    </row>
    <row r="132" spans="10:11" s="34" customFormat="1" ht="18" customHeight="1" x14ac:dyDescent="0.15">
      <c r="J132" s="103"/>
      <c r="K132" s="103"/>
    </row>
    <row r="133" spans="10:11" s="34" customFormat="1" ht="18" customHeight="1" x14ac:dyDescent="0.15">
      <c r="J133" s="103"/>
      <c r="K133" s="103"/>
    </row>
    <row r="134" spans="10:11" s="34" customFormat="1" ht="18" customHeight="1" x14ac:dyDescent="0.15">
      <c r="J134" s="103"/>
      <c r="K134" s="103"/>
    </row>
    <row r="135" spans="10:11" s="34" customFormat="1" ht="18" customHeight="1" x14ac:dyDescent="0.15">
      <c r="J135" s="103"/>
      <c r="K135" s="103"/>
    </row>
    <row r="136" spans="10:11" s="34" customFormat="1" ht="18" customHeight="1" x14ac:dyDescent="0.15">
      <c r="J136" s="103"/>
      <c r="K136" s="103"/>
    </row>
    <row r="137" spans="10:11" s="34" customFormat="1" ht="18" customHeight="1" x14ac:dyDescent="0.15">
      <c r="J137" s="103"/>
      <c r="K137" s="103"/>
    </row>
    <row r="138" spans="10:11" s="34" customFormat="1" ht="18" customHeight="1" x14ac:dyDescent="0.15">
      <c r="J138" s="103"/>
      <c r="K138" s="103"/>
    </row>
    <row r="139" spans="10:11" s="34" customFormat="1" ht="18" customHeight="1" x14ac:dyDescent="0.15">
      <c r="J139" s="103"/>
      <c r="K139" s="103"/>
    </row>
    <row r="140" spans="10:11" s="34" customFormat="1" ht="18" customHeight="1" x14ac:dyDescent="0.15">
      <c r="J140" s="103"/>
      <c r="K140" s="103"/>
    </row>
    <row r="141" spans="10:11" s="34" customFormat="1" ht="18" customHeight="1" x14ac:dyDescent="0.15">
      <c r="J141" s="103"/>
      <c r="K141" s="103"/>
    </row>
    <row r="142" spans="10:11" s="34" customFormat="1" ht="18" customHeight="1" x14ac:dyDescent="0.15">
      <c r="J142" s="103"/>
      <c r="K142" s="103"/>
    </row>
    <row r="143" spans="10:11" s="34" customFormat="1" ht="18" customHeight="1" x14ac:dyDescent="0.15">
      <c r="J143" s="103"/>
      <c r="K143" s="103"/>
    </row>
    <row r="144" spans="10:11" s="34" customFormat="1" ht="18" customHeight="1" x14ac:dyDescent="0.15">
      <c r="J144" s="103"/>
      <c r="K144" s="103"/>
    </row>
    <row r="145" spans="10:11" s="34" customFormat="1" ht="18" customHeight="1" x14ac:dyDescent="0.15">
      <c r="J145" s="103"/>
      <c r="K145" s="103"/>
    </row>
    <row r="146" spans="10:11" s="34" customFormat="1" ht="18" customHeight="1" x14ac:dyDescent="0.15">
      <c r="J146" s="103"/>
      <c r="K146" s="103"/>
    </row>
    <row r="147" spans="10:11" s="34" customFormat="1" ht="18" customHeight="1" x14ac:dyDescent="0.15">
      <c r="J147" s="103"/>
      <c r="K147" s="103"/>
    </row>
    <row r="148" spans="10:11" s="34" customFormat="1" ht="18" customHeight="1" x14ac:dyDescent="0.15">
      <c r="J148" s="103"/>
      <c r="K148" s="103"/>
    </row>
    <row r="149" spans="10:11" s="34" customFormat="1" ht="18" customHeight="1" x14ac:dyDescent="0.15">
      <c r="J149" s="103"/>
      <c r="K149" s="103"/>
    </row>
    <row r="150" spans="10:11" s="34" customFormat="1" ht="18" customHeight="1" x14ac:dyDescent="0.15">
      <c r="J150" s="103"/>
      <c r="K150" s="103"/>
    </row>
    <row r="151" spans="10:11" s="34" customFormat="1" ht="18" customHeight="1" x14ac:dyDescent="0.15">
      <c r="J151" s="103"/>
      <c r="K151" s="103"/>
    </row>
    <row r="152" spans="10:11" s="34" customFormat="1" ht="18" customHeight="1" x14ac:dyDescent="0.15">
      <c r="J152" s="103"/>
      <c r="K152" s="103"/>
    </row>
    <row r="153" spans="10:11" s="34" customFormat="1" ht="18" customHeight="1" x14ac:dyDescent="0.15">
      <c r="J153" s="103"/>
      <c r="K153" s="103"/>
    </row>
    <row r="154" spans="10:11" s="34" customFormat="1" ht="18" customHeight="1" x14ac:dyDescent="0.15">
      <c r="J154" s="103"/>
      <c r="K154" s="103"/>
    </row>
    <row r="155" spans="10:11" s="34" customFormat="1" ht="18" customHeight="1" x14ac:dyDescent="0.15">
      <c r="J155" s="103"/>
      <c r="K155" s="103"/>
    </row>
    <row r="156" spans="10:11" s="34" customFormat="1" ht="18" customHeight="1" x14ac:dyDescent="0.15">
      <c r="J156" s="103"/>
      <c r="K156" s="103"/>
    </row>
    <row r="157" spans="10:11" s="34" customFormat="1" ht="18" customHeight="1" x14ac:dyDescent="0.15">
      <c r="J157" s="103"/>
      <c r="K157" s="103"/>
    </row>
    <row r="158" spans="10:11" s="34" customFormat="1" ht="18" customHeight="1" x14ac:dyDescent="0.15">
      <c r="J158" s="103"/>
      <c r="K158" s="103"/>
    </row>
    <row r="159" spans="10:11" s="34" customFormat="1" ht="18" customHeight="1" x14ac:dyDescent="0.15">
      <c r="J159" s="103"/>
      <c r="K159" s="103"/>
    </row>
    <row r="160" spans="10:11" s="34" customFormat="1" ht="18" customHeight="1" x14ac:dyDescent="0.15">
      <c r="J160" s="103"/>
      <c r="K160" s="103"/>
    </row>
    <row r="161" spans="10:11" s="34" customFormat="1" ht="18" customHeight="1" x14ac:dyDescent="0.15">
      <c r="J161" s="103"/>
      <c r="K161" s="103"/>
    </row>
    <row r="162" spans="10:11" s="34" customFormat="1" ht="18" customHeight="1" x14ac:dyDescent="0.15">
      <c r="J162" s="103"/>
      <c r="K162" s="103"/>
    </row>
    <row r="163" spans="10:11" s="34" customFormat="1" ht="18" customHeight="1" x14ac:dyDescent="0.15">
      <c r="J163" s="103"/>
      <c r="K163" s="103"/>
    </row>
    <row r="164" spans="10:11" s="34" customFormat="1" ht="18" customHeight="1" x14ac:dyDescent="0.15">
      <c r="J164" s="103"/>
      <c r="K164" s="103"/>
    </row>
    <row r="165" spans="10:11" s="34" customFormat="1" ht="18" customHeight="1" x14ac:dyDescent="0.15">
      <c r="J165" s="103"/>
      <c r="K165" s="103"/>
    </row>
    <row r="166" spans="10:11" s="34" customFormat="1" ht="18" customHeight="1" x14ac:dyDescent="0.15">
      <c r="J166" s="103"/>
      <c r="K166" s="103"/>
    </row>
    <row r="167" spans="10:11" s="34" customFormat="1" ht="18" customHeight="1" x14ac:dyDescent="0.15">
      <c r="J167" s="103"/>
      <c r="K167" s="103"/>
    </row>
    <row r="168" spans="10:11" s="34" customFormat="1" ht="18" customHeight="1" x14ac:dyDescent="0.15">
      <c r="J168" s="103"/>
      <c r="K168" s="103"/>
    </row>
    <row r="169" spans="10:11" s="34" customFormat="1" ht="18" customHeight="1" x14ac:dyDescent="0.15">
      <c r="J169" s="103"/>
      <c r="K169" s="103"/>
    </row>
    <row r="170" spans="10:11" s="34" customFormat="1" ht="18" customHeight="1" x14ac:dyDescent="0.15">
      <c r="J170" s="103"/>
      <c r="K170" s="103"/>
    </row>
    <row r="171" spans="10:11" s="34" customFormat="1" ht="18" customHeight="1" x14ac:dyDescent="0.15">
      <c r="J171" s="103"/>
      <c r="K171" s="103"/>
    </row>
    <row r="172" spans="10:11" s="34" customFormat="1" ht="18" customHeight="1" x14ac:dyDescent="0.15">
      <c r="J172" s="103"/>
      <c r="K172" s="103"/>
    </row>
    <row r="173" spans="10:11" s="34" customFormat="1" ht="18" customHeight="1" x14ac:dyDescent="0.15">
      <c r="J173" s="103"/>
      <c r="K173" s="103"/>
    </row>
    <row r="174" spans="10:11" s="34" customFormat="1" ht="18" customHeight="1" x14ac:dyDescent="0.15">
      <c r="J174" s="103"/>
      <c r="K174" s="103"/>
    </row>
    <row r="175" spans="10:11" s="34" customFormat="1" ht="18" customHeight="1" x14ac:dyDescent="0.15">
      <c r="J175" s="103"/>
      <c r="K175" s="103"/>
    </row>
    <row r="176" spans="10:11" s="34" customFormat="1" ht="18" customHeight="1" x14ac:dyDescent="0.15">
      <c r="J176" s="103"/>
      <c r="K176" s="103"/>
    </row>
    <row r="177" spans="10:11" s="34" customFormat="1" ht="18" customHeight="1" x14ac:dyDescent="0.15">
      <c r="J177" s="103"/>
      <c r="K177" s="103"/>
    </row>
    <row r="178" spans="10:11" s="34" customFormat="1" ht="18" customHeight="1" x14ac:dyDescent="0.15">
      <c r="J178" s="103"/>
      <c r="K178" s="103"/>
    </row>
    <row r="179" spans="10:11" s="34" customFormat="1" ht="18" customHeight="1" x14ac:dyDescent="0.15">
      <c r="J179" s="103"/>
      <c r="K179" s="103"/>
    </row>
    <row r="180" spans="10:11" s="34" customFormat="1" ht="18" customHeight="1" x14ac:dyDescent="0.15">
      <c r="J180" s="103"/>
      <c r="K180" s="103"/>
    </row>
    <row r="181" spans="10:11" s="34" customFormat="1" ht="18" customHeight="1" x14ac:dyDescent="0.15">
      <c r="J181" s="103"/>
      <c r="K181" s="103"/>
    </row>
    <row r="182" spans="10:11" s="34" customFormat="1" ht="18" customHeight="1" x14ac:dyDescent="0.15">
      <c r="J182" s="103"/>
      <c r="K182" s="103"/>
    </row>
    <row r="183" spans="10:11" s="34" customFormat="1" ht="18" customHeight="1" x14ac:dyDescent="0.15">
      <c r="J183" s="103"/>
      <c r="K183" s="103"/>
    </row>
    <row r="184" spans="10:11" s="34" customFormat="1" ht="18" customHeight="1" x14ac:dyDescent="0.15">
      <c r="J184" s="103"/>
      <c r="K184" s="103"/>
    </row>
    <row r="185" spans="10:11" s="34" customFormat="1" ht="18" customHeight="1" x14ac:dyDescent="0.15">
      <c r="J185" s="103"/>
      <c r="K185" s="103"/>
    </row>
    <row r="186" spans="10:11" s="34" customFormat="1" ht="18" customHeight="1" x14ac:dyDescent="0.15">
      <c r="J186" s="103"/>
      <c r="K186" s="103"/>
    </row>
    <row r="187" spans="10:11" s="34" customFormat="1" ht="18" customHeight="1" x14ac:dyDescent="0.15">
      <c r="J187" s="103"/>
      <c r="K187" s="103"/>
    </row>
    <row r="188" spans="10:11" s="34" customFormat="1" ht="18" customHeight="1" x14ac:dyDescent="0.15">
      <c r="J188" s="103"/>
      <c r="K188" s="103"/>
    </row>
    <row r="189" spans="10:11" s="34" customFormat="1" ht="18" customHeight="1" x14ac:dyDescent="0.15">
      <c r="J189" s="103"/>
      <c r="K189" s="103"/>
    </row>
    <row r="190" spans="10:11" s="34" customFormat="1" ht="18" customHeight="1" x14ac:dyDescent="0.15">
      <c r="J190" s="103"/>
      <c r="K190" s="103"/>
    </row>
    <row r="191" spans="10:11" s="34" customFormat="1" ht="18" customHeight="1" x14ac:dyDescent="0.15">
      <c r="J191" s="103"/>
      <c r="K191" s="103"/>
    </row>
    <row r="192" spans="10:11" s="34" customFormat="1" ht="18" customHeight="1" x14ac:dyDescent="0.15">
      <c r="J192" s="103"/>
      <c r="K192" s="103"/>
    </row>
    <row r="193" spans="10:11" s="34" customFormat="1" ht="18" customHeight="1" x14ac:dyDescent="0.15">
      <c r="J193" s="103"/>
      <c r="K193" s="103"/>
    </row>
    <row r="194" spans="10:11" s="34" customFormat="1" ht="18" customHeight="1" x14ac:dyDescent="0.15">
      <c r="J194" s="103"/>
      <c r="K194" s="103"/>
    </row>
    <row r="195" spans="10:11" s="34" customFormat="1" ht="18" customHeight="1" x14ac:dyDescent="0.15">
      <c r="J195" s="103"/>
      <c r="K195" s="103"/>
    </row>
    <row r="196" spans="10:11" s="34" customFormat="1" ht="18" customHeight="1" x14ac:dyDescent="0.15">
      <c r="J196" s="103"/>
      <c r="K196" s="103"/>
    </row>
    <row r="197" spans="10:11" s="34" customFormat="1" ht="18" customHeight="1" x14ac:dyDescent="0.15">
      <c r="J197" s="103"/>
      <c r="K197" s="103"/>
    </row>
    <row r="198" spans="10:11" s="34" customFormat="1" ht="18" customHeight="1" x14ac:dyDescent="0.15">
      <c r="J198" s="103"/>
      <c r="K198" s="103"/>
    </row>
    <row r="199" spans="10:11" s="34" customFormat="1" ht="18" customHeight="1" x14ac:dyDescent="0.15">
      <c r="J199" s="103"/>
      <c r="K199" s="103"/>
    </row>
    <row r="200" spans="10:11" s="34" customFormat="1" ht="18" customHeight="1" x14ac:dyDescent="0.15">
      <c r="J200" s="103"/>
      <c r="K200" s="103"/>
    </row>
    <row r="201" spans="10:11" s="34" customFormat="1" ht="18" customHeight="1" x14ac:dyDescent="0.15">
      <c r="J201" s="103"/>
      <c r="K201" s="103"/>
    </row>
    <row r="202" spans="10:11" s="34" customFormat="1" ht="18" customHeight="1" x14ac:dyDescent="0.15">
      <c r="J202" s="103"/>
      <c r="K202" s="103"/>
    </row>
    <row r="203" spans="10:11" s="34" customFormat="1" ht="18" customHeight="1" x14ac:dyDescent="0.15">
      <c r="J203" s="103"/>
      <c r="K203" s="103"/>
    </row>
    <row r="204" spans="10:11" s="34" customFormat="1" ht="18" customHeight="1" x14ac:dyDescent="0.15">
      <c r="J204" s="103"/>
      <c r="K204" s="103"/>
    </row>
    <row r="205" spans="10:11" s="34" customFormat="1" ht="18" customHeight="1" x14ac:dyDescent="0.15">
      <c r="J205" s="103"/>
      <c r="K205" s="103"/>
    </row>
    <row r="206" spans="10:11" s="34" customFormat="1" ht="18" customHeight="1" x14ac:dyDescent="0.15">
      <c r="J206" s="103"/>
      <c r="K206" s="103"/>
    </row>
    <row r="207" spans="10:11" s="34" customFormat="1" ht="18" customHeight="1" x14ac:dyDescent="0.15">
      <c r="J207" s="103"/>
      <c r="K207" s="103"/>
    </row>
    <row r="208" spans="10:11" s="34" customFormat="1" ht="18" customHeight="1" x14ac:dyDescent="0.15">
      <c r="J208" s="103"/>
      <c r="K208" s="103"/>
    </row>
    <row r="209" spans="10:11" s="34" customFormat="1" ht="18" customHeight="1" x14ac:dyDescent="0.15">
      <c r="J209" s="103"/>
      <c r="K209" s="103"/>
    </row>
    <row r="210" spans="10:11" s="34" customFormat="1" ht="18" customHeight="1" x14ac:dyDescent="0.15">
      <c r="J210" s="103"/>
      <c r="K210" s="103"/>
    </row>
    <row r="211" spans="10:11" s="34" customFormat="1" ht="18" customHeight="1" x14ac:dyDescent="0.15">
      <c r="J211" s="103"/>
      <c r="K211" s="103"/>
    </row>
    <row r="212" spans="10:11" s="34" customFormat="1" ht="18" customHeight="1" x14ac:dyDescent="0.15">
      <c r="J212" s="103"/>
      <c r="K212" s="103"/>
    </row>
    <row r="213" spans="10:11" s="34" customFormat="1" ht="18" customHeight="1" x14ac:dyDescent="0.15">
      <c r="J213" s="103"/>
      <c r="K213" s="103"/>
    </row>
    <row r="214" spans="10:11" s="34" customFormat="1" ht="18" customHeight="1" x14ac:dyDescent="0.15">
      <c r="J214" s="103"/>
      <c r="K214" s="103"/>
    </row>
    <row r="215" spans="10:11" s="34" customFormat="1" ht="18" customHeight="1" x14ac:dyDescent="0.15">
      <c r="J215" s="103"/>
      <c r="K215" s="103"/>
    </row>
    <row r="216" spans="10:11" s="34" customFormat="1" ht="18" customHeight="1" x14ac:dyDescent="0.15">
      <c r="J216" s="103"/>
      <c r="K216" s="103"/>
    </row>
    <row r="217" spans="10:11" s="34" customFormat="1" ht="18" customHeight="1" x14ac:dyDescent="0.15">
      <c r="J217" s="103"/>
      <c r="K217" s="103"/>
    </row>
    <row r="218" spans="10:11" s="34" customFormat="1" ht="18" customHeight="1" x14ac:dyDescent="0.15">
      <c r="J218" s="103"/>
      <c r="K218" s="103"/>
    </row>
    <row r="219" spans="10:11" s="34" customFormat="1" ht="18" customHeight="1" x14ac:dyDescent="0.15">
      <c r="J219" s="103"/>
      <c r="K219" s="103"/>
    </row>
    <row r="220" spans="10:11" s="34" customFormat="1" ht="18" customHeight="1" x14ac:dyDescent="0.15">
      <c r="J220" s="103"/>
      <c r="K220" s="103"/>
    </row>
    <row r="221" spans="10:11" s="34" customFormat="1" ht="18" customHeight="1" x14ac:dyDescent="0.15">
      <c r="J221" s="103"/>
      <c r="K221" s="103"/>
    </row>
    <row r="222" spans="10:11" s="34" customFormat="1" ht="18" customHeight="1" x14ac:dyDescent="0.15">
      <c r="J222" s="103"/>
      <c r="K222" s="103"/>
    </row>
    <row r="223" spans="10:11" s="34" customFormat="1" ht="18" customHeight="1" x14ac:dyDescent="0.15">
      <c r="J223" s="103"/>
      <c r="K223" s="103"/>
    </row>
    <row r="224" spans="10:11" s="34" customFormat="1" ht="18" customHeight="1" x14ac:dyDescent="0.15">
      <c r="J224" s="103"/>
      <c r="K224" s="103"/>
    </row>
    <row r="225" spans="10:11" s="34" customFormat="1" ht="18" customHeight="1" x14ac:dyDescent="0.15">
      <c r="J225" s="103"/>
      <c r="K225" s="103"/>
    </row>
    <row r="226" spans="10:11" s="34" customFormat="1" ht="18" customHeight="1" x14ac:dyDescent="0.15">
      <c r="J226" s="103"/>
      <c r="K226" s="103"/>
    </row>
    <row r="227" spans="10:11" s="34" customFormat="1" ht="18" customHeight="1" x14ac:dyDescent="0.15">
      <c r="J227" s="103"/>
      <c r="K227" s="103"/>
    </row>
    <row r="228" spans="10:11" s="34" customFormat="1" ht="18" customHeight="1" x14ac:dyDescent="0.15">
      <c r="J228" s="103"/>
      <c r="K228" s="103"/>
    </row>
    <row r="229" spans="10:11" s="34" customFormat="1" ht="18" customHeight="1" x14ac:dyDescent="0.15">
      <c r="J229" s="103"/>
      <c r="K229" s="103"/>
    </row>
    <row r="230" spans="10:11" s="34" customFormat="1" x14ac:dyDescent="0.15">
      <c r="J230" s="103"/>
      <c r="K230" s="103"/>
    </row>
    <row r="231" spans="10:11" s="34" customFormat="1" x14ac:dyDescent="0.15">
      <c r="J231" s="103"/>
      <c r="K231" s="103"/>
    </row>
    <row r="232" spans="10:11" s="34" customFormat="1" x14ac:dyDescent="0.15">
      <c r="J232" s="103"/>
      <c r="K232" s="103"/>
    </row>
    <row r="233" spans="10:11" s="34" customFormat="1" x14ac:dyDescent="0.15">
      <c r="J233" s="103"/>
      <c r="K233" s="103"/>
    </row>
    <row r="234" spans="10:11" s="34" customFormat="1" x14ac:dyDescent="0.15">
      <c r="J234" s="103"/>
      <c r="K234" s="103"/>
    </row>
    <row r="235" spans="10:11" s="34" customFormat="1" x14ac:dyDescent="0.15">
      <c r="J235" s="103"/>
      <c r="K235" s="103"/>
    </row>
    <row r="236" spans="10:11" s="34" customFormat="1" x14ac:dyDescent="0.15">
      <c r="J236" s="103"/>
      <c r="K236" s="103"/>
    </row>
    <row r="237" spans="10:11" s="34" customFormat="1" x14ac:dyDescent="0.15">
      <c r="J237" s="103"/>
      <c r="K237" s="103"/>
    </row>
    <row r="238" spans="10:11" s="34" customFormat="1" x14ac:dyDescent="0.15">
      <c r="J238" s="103"/>
      <c r="K238" s="103"/>
    </row>
    <row r="239" spans="10:11" s="34" customFormat="1" x14ac:dyDescent="0.15">
      <c r="J239" s="103"/>
      <c r="K239" s="103"/>
    </row>
    <row r="240" spans="10:11" s="34" customFormat="1" x14ac:dyDescent="0.15">
      <c r="J240" s="103"/>
      <c r="K240" s="103"/>
    </row>
    <row r="241" spans="10:11" s="34" customFormat="1" x14ac:dyDescent="0.15">
      <c r="J241" s="103"/>
      <c r="K241" s="103"/>
    </row>
    <row r="242" spans="10:11" s="34" customFormat="1" x14ac:dyDescent="0.15">
      <c r="J242" s="103"/>
      <c r="K242" s="103"/>
    </row>
    <row r="243" spans="10:11" s="34" customFormat="1" x14ac:dyDescent="0.15">
      <c r="J243" s="103"/>
      <c r="K243" s="103"/>
    </row>
    <row r="244" spans="10:11" s="34" customFormat="1" x14ac:dyDescent="0.15">
      <c r="J244" s="103"/>
      <c r="K244" s="103"/>
    </row>
    <row r="245" spans="10:11" s="34" customFormat="1" x14ac:dyDescent="0.15">
      <c r="J245" s="103"/>
      <c r="K245" s="103"/>
    </row>
    <row r="246" spans="10:11" s="34" customFormat="1" x14ac:dyDescent="0.15">
      <c r="J246" s="103"/>
      <c r="K246" s="103"/>
    </row>
    <row r="247" spans="10:11" s="34" customFormat="1" x14ac:dyDescent="0.15">
      <c r="J247" s="103"/>
      <c r="K247" s="103"/>
    </row>
    <row r="248" spans="10:11" s="34" customFormat="1" x14ac:dyDescent="0.15">
      <c r="J248" s="103"/>
      <c r="K248" s="103"/>
    </row>
    <row r="249" spans="10:11" s="34" customFormat="1" x14ac:dyDescent="0.15">
      <c r="J249" s="103"/>
      <c r="K249" s="103"/>
    </row>
    <row r="250" spans="10:11" s="34" customFormat="1" x14ac:dyDescent="0.15">
      <c r="J250" s="103"/>
      <c r="K250" s="103"/>
    </row>
    <row r="251" spans="10:11" s="34" customFormat="1" x14ac:dyDescent="0.15">
      <c r="J251" s="103"/>
      <c r="K251" s="103"/>
    </row>
    <row r="252" spans="10:11" s="34" customFormat="1" x14ac:dyDescent="0.15">
      <c r="J252" s="103"/>
      <c r="K252" s="103"/>
    </row>
    <row r="253" spans="10:11" s="34" customFormat="1" x14ac:dyDescent="0.15">
      <c r="J253" s="103"/>
      <c r="K253" s="103"/>
    </row>
    <row r="254" spans="10:11" s="34" customFormat="1" x14ac:dyDescent="0.15">
      <c r="J254" s="103"/>
      <c r="K254" s="103"/>
    </row>
    <row r="255" spans="10:11" s="34" customFormat="1" x14ac:dyDescent="0.15">
      <c r="J255" s="103"/>
      <c r="K255" s="103"/>
    </row>
    <row r="256" spans="10:11" s="34" customFormat="1" x14ac:dyDescent="0.15">
      <c r="J256" s="103"/>
      <c r="K256" s="103"/>
    </row>
    <row r="257" spans="10:11" s="34" customFormat="1" x14ac:dyDescent="0.15">
      <c r="J257" s="103"/>
      <c r="K257" s="103"/>
    </row>
    <row r="258" spans="10:11" s="34" customFormat="1" x14ac:dyDescent="0.15">
      <c r="J258" s="103"/>
      <c r="K258" s="103"/>
    </row>
    <row r="259" spans="10:11" s="34" customFormat="1" x14ac:dyDescent="0.15">
      <c r="J259" s="103"/>
      <c r="K259" s="103"/>
    </row>
    <row r="260" spans="10:11" s="34" customFormat="1" x14ac:dyDescent="0.15">
      <c r="J260" s="103"/>
      <c r="K260" s="103"/>
    </row>
    <row r="261" spans="10:11" s="34" customFormat="1" x14ac:dyDescent="0.15">
      <c r="J261" s="103"/>
      <c r="K261" s="103"/>
    </row>
    <row r="262" spans="10:11" s="34" customFormat="1" x14ac:dyDescent="0.15">
      <c r="J262" s="103"/>
      <c r="K262" s="103"/>
    </row>
    <row r="263" spans="10:11" s="34" customFormat="1" x14ac:dyDescent="0.15">
      <c r="J263" s="103"/>
      <c r="K263" s="103"/>
    </row>
    <row r="264" spans="10:11" s="34" customFormat="1" x14ac:dyDescent="0.15">
      <c r="J264" s="103"/>
      <c r="K264" s="103"/>
    </row>
    <row r="265" spans="10:11" s="34" customFormat="1" x14ac:dyDescent="0.15">
      <c r="J265" s="103"/>
      <c r="K265" s="103"/>
    </row>
    <row r="266" spans="10:11" s="34" customFormat="1" x14ac:dyDescent="0.15">
      <c r="J266" s="103"/>
      <c r="K266" s="103"/>
    </row>
    <row r="267" spans="10:11" s="34" customFormat="1" x14ac:dyDescent="0.15">
      <c r="J267" s="103"/>
      <c r="K267" s="103"/>
    </row>
    <row r="268" spans="10:11" s="34" customFormat="1" x14ac:dyDescent="0.15">
      <c r="J268" s="103"/>
      <c r="K268" s="103"/>
    </row>
    <row r="269" spans="10:11" s="34" customFormat="1" x14ac:dyDescent="0.15">
      <c r="J269" s="103"/>
      <c r="K269" s="103"/>
    </row>
    <row r="270" spans="10:11" s="34" customFormat="1" x14ac:dyDescent="0.15">
      <c r="J270" s="103"/>
      <c r="K270" s="103"/>
    </row>
    <row r="271" spans="10:11" s="34" customFormat="1" x14ac:dyDescent="0.15">
      <c r="J271" s="103"/>
      <c r="K271" s="103"/>
    </row>
    <row r="272" spans="10:11" s="34" customFormat="1" x14ac:dyDescent="0.15">
      <c r="J272" s="103"/>
      <c r="K272" s="103"/>
    </row>
    <row r="273" spans="10:11" s="34" customFormat="1" x14ac:dyDescent="0.15">
      <c r="J273" s="103"/>
      <c r="K273" s="103"/>
    </row>
    <row r="274" spans="10:11" s="34" customFormat="1" x14ac:dyDescent="0.15">
      <c r="J274" s="103"/>
      <c r="K274" s="103"/>
    </row>
    <row r="275" spans="10:11" s="34" customFormat="1" x14ac:dyDescent="0.15">
      <c r="J275" s="103"/>
      <c r="K275" s="103"/>
    </row>
    <row r="276" spans="10:11" s="34" customFormat="1" x14ac:dyDescent="0.15">
      <c r="J276" s="103"/>
      <c r="K276" s="103"/>
    </row>
    <row r="277" spans="10:11" s="34" customFormat="1" x14ac:dyDescent="0.15">
      <c r="J277" s="103"/>
      <c r="K277" s="103"/>
    </row>
    <row r="278" spans="10:11" s="34" customFormat="1" x14ac:dyDescent="0.15">
      <c r="J278" s="103"/>
      <c r="K278" s="103"/>
    </row>
    <row r="279" spans="10:11" s="34" customFormat="1" x14ac:dyDescent="0.15">
      <c r="J279" s="103"/>
      <c r="K279" s="103"/>
    </row>
    <row r="280" spans="10:11" s="34" customFormat="1" x14ac:dyDescent="0.15">
      <c r="J280" s="103"/>
      <c r="K280" s="103"/>
    </row>
    <row r="281" spans="10:11" s="34" customFormat="1" x14ac:dyDescent="0.15">
      <c r="J281" s="103"/>
      <c r="K281" s="103"/>
    </row>
    <row r="282" spans="10:11" s="34" customFormat="1" x14ac:dyDescent="0.15">
      <c r="J282" s="103"/>
      <c r="K282" s="103"/>
    </row>
    <row r="283" spans="10:11" s="34" customFormat="1" x14ac:dyDescent="0.15">
      <c r="J283" s="103"/>
      <c r="K283" s="103"/>
    </row>
    <row r="284" spans="10:11" s="34" customFormat="1" x14ac:dyDescent="0.15">
      <c r="J284" s="103"/>
      <c r="K284" s="103"/>
    </row>
    <row r="285" spans="10:11" s="34" customFormat="1" x14ac:dyDescent="0.15">
      <c r="J285" s="103"/>
      <c r="K285" s="103"/>
    </row>
    <row r="286" spans="10:11" s="34" customFormat="1" x14ac:dyDescent="0.15">
      <c r="J286" s="103"/>
      <c r="K286" s="103"/>
    </row>
    <row r="287" spans="10:11" s="34" customFormat="1" x14ac:dyDescent="0.15">
      <c r="J287" s="103"/>
      <c r="K287" s="103"/>
    </row>
    <row r="288" spans="10:11" s="34" customFormat="1" x14ac:dyDescent="0.15">
      <c r="J288" s="103"/>
      <c r="K288" s="103"/>
    </row>
    <row r="289" spans="10:11" s="34" customFormat="1" x14ac:dyDescent="0.15">
      <c r="J289" s="103"/>
      <c r="K289" s="103"/>
    </row>
    <row r="290" spans="10:11" s="34" customFormat="1" x14ac:dyDescent="0.15">
      <c r="J290" s="103"/>
      <c r="K290" s="103"/>
    </row>
    <row r="291" spans="10:11" s="34" customFormat="1" x14ac:dyDescent="0.15">
      <c r="J291" s="103"/>
      <c r="K291" s="103"/>
    </row>
    <row r="292" spans="10:11" s="34" customFormat="1" x14ac:dyDescent="0.15">
      <c r="J292" s="103"/>
      <c r="K292" s="103"/>
    </row>
    <row r="293" spans="10:11" s="34" customFormat="1" x14ac:dyDescent="0.15">
      <c r="J293" s="103"/>
      <c r="K293" s="103"/>
    </row>
    <row r="294" spans="10:11" s="34" customFormat="1" x14ac:dyDescent="0.15">
      <c r="J294" s="103"/>
      <c r="K294" s="103"/>
    </row>
    <row r="295" spans="10:11" s="34" customFormat="1" x14ac:dyDescent="0.15">
      <c r="J295" s="103"/>
      <c r="K295" s="103"/>
    </row>
    <row r="296" spans="10:11" s="34" customFormat="1" x14ac:dyDescent="0.15">
      <c r="J296" s="103"/>
      <c r="K296" s="103"/>
    </row>
    <row r="297" spans="10:11" s="34" customFormat="1" x14ac:dyDescent="0.15">
      <c r="J297" s="103"/>
      <c r="K297" s="103"/>
    </row>
    <row r="298" spans="10:11" s="34" customFormat="1" x14ac:dyDescent="0.15">
      <c r="J298" s="103"/>
      <c r="K298" s="103"/>
    </row>
    <row r="299" spans="10:11" s="34" customFormat="1" x14ac:dyDescent="0.15">
      <c r="J299" s="103"/>
      <c r="K299" s="103"/>
    </row>
    <row r="300" spans="10:11" s="34" customFormat="1" x14ac:dyDescent="0.15">
      <c r="J300" s="103"/>
      <c r="K300" s="103"/>
    </row>
    <row r="301" spans="10:11" s="34" customFormat="1" x14ac:dyDescent="0.15">
      <c r="J301" s="103"/>
      <c r="K301" s="103"/>
    </row>
    <row r="302" spans="10:11" s="34" customFormat="1" x14ac:dyDescent="0.15">
      <c r="J302" s="103"/>
      <c r="K302" s="103"/>
    </row>
    <row r="303" spans="10:11" s="34" customFormat="1" x14ac:dyDescent="0.15">
      <c r="J303" s="103"/>
      <c r="K303" s="103"/>
    </row>
    <row r="304" spans="10:11" s="34" customFormat="1" x14ac:dyDescent="0.15">
      <c r="J304" s="103"/>
      <c r="K304" s="103"/>
    </row>
    <row r="305" spans="10:11" s="34" customFormat="1" x14ac:dyDescent="0.15">
      <c r="J305" s="103"/>
      <c r="K305" s="103"/>
    </row>
    <row r="306" spans="10:11" s="34" customFormat="1" x14ac:dyDescent="0.15">
      <c r="J306" s="103"/>
      <c r="K306" s="103"/>
    </row>
    <row r="307" spans="10:11" s="34" customFormat="1" x14ac:dyDescent="0.15">
      <c r="J307" s="103"/>
      <c r="K307" s="103"/>
    </row>
    <row r="308" spans="10:11" s="34" customFormat="1" x14ac:dyDescent="0.15">
      <c r="J308" s="103"/>
      <c r="K308" s="103"/>
    </row>
    <row r="309" spans="10:11" s="34" customFormat="1" x14ac:dyDescent="0.15">
      <c r="J309" s="103"/>
      <c r="K309" s="103"/>
    </row>
    <row r="310" spans="10:11" s="34" customFormat="1" x14ac:dyDescent="0.15">
      <c r="J310" s="103"/>
      <c r="K310" s="103"/>
    </row>
    <row r="311" spans="10:11" s="34" customFormat="1" x14ac:dyDescent="0.15">
      <c r="J311" s="103"/>
      <c r="K311" s="103"/>
    </row>
    <row r="312" spans="10:11" s="34" customFormat="1" x14ac:dyDescent="0.15">
      <c r="J312" s="103"/>
      <c r="K312" s="103"/>
    </row>
    <row r="313" spans="10:11" s="34" customFormat="1" x14ac:dyDescent="0.15">
      <c r="J313" s="103"/>
      <c r="K313" s="103"/>
    </row>
    <row r="314" spans="10:11" s="34" customFormat="1" x14ac:dyDescent="0.15">
      <c r="J314" s="103"/>
      <c r="K314" s="103"/>
    </row>
    <row r="315" spans="10:11" s="34" customFormat="1" x14ac:dyDescent="0.15">
      <c r="J315" s="103"/>
      <c r="K315" s="103"/>
    </row>
    <row r="316" spans="10:11" s="34" customFormat="1" x14ac:dyDescent="0.15">
      <c r="J316" s="103"/>
      <c r="K316" s="103"/>
    </row>
    <row r="317" spans="10:11" s="34" customFormat="1" x14ac:dyDescent="0.15">
      <c r="J317" s="103"/>
      <c r="K317" s="103"/>
    </row>
    <row r="318" spans="10:11" s="34" customFormat="1" x14ac:dyDescent="0.15">
      <c r="J318" s="103"/>
      <c r="K318" s="103"/>
    </row>
    <row r="319" spans="10:11" s="34" customFormat="1" x14ac:dyDescent="0.15">
      <c r="J319" s="103"/>
      <c r="K319" s="103"/>
    </row>
    <row r="320" spans="10:11" s="34" customFormat="1" x14ac:dyDescent="0.15">
      <c r="J320" s="103"/>
      <c r="K320" s="103"/>
    </row>
    <row r="321" spans="10:11" s="34" customFormat="1" x14ac:dyDescent="0.15">
      <c r="J321" s="103"/>
      <c r="K321" s="103"/>
    </row>
    <row r="322" spans="10:11" s="34" customFormat="1" x14ac:dyDescent="0.15">
      <c r="J322" s="103"/>
      <c r="K322" s="103"/>
    </row>
    <row r="323" spans="10:11" s="34" customFormat="1" x14ac:dyDescent="0.15">
      <c r="J323" s="103"/>
      <c r="K323" s="103"/>
    </row>
    <row r="324" spans="10:11" s="34" customFormat="1" x14ac:dyDescent="0.15">
      <c r="J324" s="103"/>
      <c r="K324" s="103"/>
    </row>
    <row r="325" spans="10:11" s="34" customFormat="1" x14ac:dyDescent="0.15">
      <c r="J325" s="103"/>
      <c r="K325" s="103"/>
    </row>
    <row r="326" spans="10:11" s="34" customFormat="1" x14ac:dyDescent="0.15">
      <c r="J326" s="103"/>
      <c r="K326" s="103"/>
    </row>
    <row r="327" spans="10:11" s="34" customFormat="1" x14ac:dyDescent="0.15">
      <c r="J327" s="103"/>
      <c r="K327" s="103"/>
    </row>
    <row r="328" spans="10:11" s="34" customFormat="1" x14ac:dyDescent="0.15">
      <c r="J328" s="103"/>
      <c r="K328" s="103"/>
    </row>
    <row r="329" spans="10:11" s="34" customFormat="1" x14ac:dyDescent="0.15">
      <c r="J329" s="103"/>
      <c r="K329" s="103"/>
    </row>
    <row r="330" spans="10:11" s="34" customFormat="1" x14ac:dyDescent="0.15">
      <c r="J330" s="103"/>
      <c r="K330" s="103"/>
    </row>
    <row r="331" spans="10:11" s="34" customFormat="1" x14ac:dyDescent="0.15">
      <c r="J331" s="103"/>
      <c r="K331" s="103"/>
    </row>
    <row r="332" spans="10:11" s="34" customFormat="1" x14ac:dyDescent="0.15">
      <c r="J332" s="103"/>
      <c r="K332" s="103"/>
    </row>
    <row r="333" spans="10:11" s="34" customFormat="1" x14ac:dyDescent="0.15">
      <c r="J333" s="103"/>
      <c r="K333" s="103"/>
    </row>
    <row r="334" spans="10:11" s="34" customFormat="1" x14ac:dyDescent="0.15">
      <c r="J334" s="103"/>
      <c r="K334" s="103"/>
    </row>
    <row r="335" spans="10:11" s="34" customFormat="1" x14ac:dyDescent="0.15">
      <c r="J335" s="103"/>
      <c r="K335" s="103"/>
    </row>
    <row r="336" spans="10:11" s="34" customFormat="1" x14ac:dyDescent="0.15">
      <c r="J336" s="103"/>
      <c r="K336" s="103"/>
    </row>
    <row r="337" spans="10:11" s="34" customFormat="1" x14ac:dyDescent="0.15">
      <c r="J337" s="103"/>
      <c r="K337" s="103"/>
    </row>
    <row r="338" spans="10:11" s="34" customFormat="1" x14ac:dyDescent="0.15">
      <c r="J338" s="103"/>
      <c r="K338" s="103"/>
    </row>
    <row r="339" spans="10:11" s="34" customFormat="1" x14ac:dyDescent="0.15">
      <c r="J339" s="103"/>
      <c r="K339" s="103"/>
    </row>
    <row r="340" spans="10:11" s="34" customFormat="1" x14ac:dyDescent="0.15">
      <c r="J340" s="103"/>
      <c r="K340" s="103"/>
    </row>
    <row r="341" spans="10:11" s="34" customFormat="1" x14ac:dyDescent="0.15">
      <c r="J341" s="103"/>
      <c r="K341" s="103"/>
    </row>
    <row r="342" spans="10:11" s="34" customFormat="1" x14ac:dyDescent="0.15">
      <c r="J342" s="103"/>
      <c r="K342" s="103"/>
    </row>
    <row r="343" spans="10:11" s="34" customFormat="1" x14ac:dyDescent="0.15">
      <c r="J343" s="103"/>
      <c r="K343" s="103"/>
    </row>
    <row r="344" spans="10:11" s="34" customFormat="1" x14ac:dyDescent="0.15">
      <c r="J344" s="103"/>
      <c r="K344" s="103"/>
    </row>
    <row r="345" spans="10:11" s="34" customFormat="1" x14ac:dyDescent="0.15">
      <c r="J345" s="103"/>
      <c r="K345" s="103"/>
    </row>
    <row r="346" spans="10:11" s="34" customFormat="1" x14ac:dyDescent="0.15">
      <c r="J346" s="103"/>
      <c r="K346" s="103"/>
    </row>
    <row r="347" spans="10:11" s="34" customFormat="1" x14ac:dyDescent="0.15">
      <c r="J347" s="103"/>
      <c r="K347" s="103"/>
    </row>
    <row r="348" spans="10:11" s="34" customFormat="1" x14ac:dyDescent="0.15">
      <c r="J348" s="103"/>
      <c r="K348" s="103"/>
    </row>
    <row r="349" spans="10:11" s="34" customFormat="1" x14ac:dyDescent="0.15">
      <c r="J349" s="103"/>
      <c r="K349" s="103"/>
    </row>
    <row r="350" spans="10:11" s="34" customFormat="1" x14ac:dyDescent="0.15">
      <c r="J350" s="103"/>
      <c r="K350" s="103"/>
    </row>
    <row r="351" spans="10:11" s="34" customFormat="1" x14ac:dyDescent="0.15">
      <c r="J351" s="103"/>
      <c r="K351" s="103"/>
    </row>
    <row r="352" spans="10:11" s="34" customFormat="1" x14ac:dyDescent="0.15">
      <c r="J352" s="103"/>
      <c r="K352" s="103"/>
    </row>
    <row r="353" spans="10:11" s="34" customFormat="1" x14ac:dyDescent="0.15">
      <c r="J353" s="103"/>
      <c r="K353" s="103"/>
    </row>
    <row r="354" spans="10:11" s="34" customFormat="1" x14ac:dyDescent="0.15">
      <c r="J354" s="103"/>
      <c r="K354" s="103"/>
    </row>
    <row r="355" spans="10:11" s="34" customFormat="1" x14ac:dyDescent="0.15">
      <c r="J355" s="103"/>
      <c r="K355" s="103"/>
    </row>
    <row r="356" spans="10:11" s="34" customFormat="1" x14ac:dyDescent="0.15">
      <c r="J356" s="103"/>
      <c r="K356" s="103"/>
    </row>
    <row r="357" spans="10:11" s="34" customFormat="1" x14ac:dyDescent="0.15">
      <c r="J357" s="103"/>
      <c r="K357" s="103"/>
    </row>
    <row r="358" spans="10:11" s="34" customFormat="1" x14ac:dyDescent="0.15">
      <c r="J358" s="103"/>
      <c r="K358" s="103"/>
    </row>
    <row r="359" spans="10:11" s="34" customFormat="1" x14ac:dyDescent="0.15">
      <c r="J359" s="103"/>
      <c r="K359" s="103"/>
    </row>
    <row r="360" spans="10:11" s="34" customFormat="1" x14ac:dyDescent="0.15">
      <c r="J360" s="103"/>
      <c r="K360" s="103"/>
    </row>
    <row r="361" spans="10:11" s="34" customFormat="1" x14ac:dyDescent="0.15">
      <c r="J361" s="103"/>
      <c r="K361" s="103"/>
    </row>
    <row r="362" spans="10:11" s="34" customFormat="1" x14ac:dyDescent="0.15">
      <c r="J362" s="103"/>
      <c r="K362" s="103"/>
    </row>
    <row r="363" spans="10:11" s="34" customFormat="1" x14ac:dyDescent="0.15">
      <c r="J363" s="103"/>
      <c r="K363" s="103"/>
    </row>
    <row r="364" spans="10:11" s="34" customFormat="1" x14ac:dyDescent="0.15">
      <c r="J364" s="103"/>
      <c r="K364" s="103"/>
    </row>
    <row r="365" spans="10:11" s="34" customFormat="1" x14ac:dyDescent="0.15">
      <c r="J365" s="103"/>
      <c r="K365" s="103"/>
    </row>
    <row r="366" spans="10:11" s="34" customFormat="1" x14ac:dyDescent="0.15">
      <c r="J366" s="103"/>
      <c r="K366" s="103"/>
    </row>
    <row r="367" spans="10:11" s="34" customFormat="1" x14ac:dyDescent="0.15">
      <c r="J367" s="103"/>
      <c r="K367" s="103"/>
    </row>
    <row r="368" spans="10:11" s="34" customFormat="1" x14ac:dyDescent="0.15">
      <c r="J368" s="103"/>
      <c r="K368" s="103"/>
    </row>
    <row r="369" spans="10:11" s="34" customFormat="1" x14ac:dyDescent="0.15">
      <c r="J369" s="103"/>
      <c r="K369" s="103"/>
    </row>
    <row r="370" spans="10:11" s="34" customFormat="1" x14ac:dyDescent="0.15">
      <c r="J370" s="103"/>
      <c r="K370" s="103"/>
    </row>
    <row r="371" spans="10:11" s="34" customFormat="1" x14ac:dyDescent="0.15">
      <c r="J371" s="103"/>
      <c r="K371" s="103"/>
    </row>
    <row r="372" spans="10:11" s="34" customFormat="1" x14ac:dyDescent="0.15">
      <c r="J372" s="103"/>
      <c r="K372" s="103"/>
    </row>
    <row r="373" spans="10:11" s="34" customFormat="1" x14ac:dyDescent="0.15">
      <c r="J373" s="103"/>
      <c r="K373" s="103"/>
    </row>
    <row r="374" spans="10:11" s="34" customFormat="1" x14ac:dyDescent="0.15">
      <c r="J374" s="103"/>
      <c r="K374" s="103"/>
    </row>
    <row r="375" spans="10:11" s="34" customFormat="1" x14ac:dyDescent="0.15">
      <c r="J375" s="103"/>
      <c r="K375" s="103"/>
    </row>
    <row r="376" spans="10:11" s="34" customFormat="1" x14ac:dyDescent="0.15">
      <c r="J376" s="103"/>
      <c r="K376" s="103"/>
    </row>
    <row r="377" spans="10:11" s="34" customFormat="1" x14ac:dyDescent="0.15">
      <c r="J377" s="103"/>
      <c r="K377" s="103"/>
    </row>
    <row r="378" spans="10:11" s="34" customFormat="1" x14ac:dyDescent="0.15">
      <c r="J378" s="103"/>
      <c r="K378" s="103"/>
    </row>
    <row r="379" spans="10:11" s="34" customFormat="1" x14ac:dyDescent="0.15">
      <c r="J379" s="103"/>
      <c r="K379" s="103"/>
    </row>
    <row r="380" spans="10:11" s="34" customFormat="1" x14ac:dyDescent="0.15">
      <c r="J380" s="103"/>
      <c r="K380" s="103"/>
    </row>
    <row r="381" spans="10:11" s="34" customFormat="1" x14ac:dyDescent="0.15">
      <c r="J381" s="103"/>
      <c r="K381" s="103"/>
    </row>
  </sheetData>
  <phoneticPr fontId="3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M1:AQ196"/>
  <sheetViews>
    <sheetView tabSelected="1" view="pageBreakPreview" topLeftCell="A190" zoomScale="70" zoomScaleNormal="75" zoomScaleSheetLayoutView="70" workbookViewId="0">
      <selection activeCell="AG223" sqref="AF223:AG225"/>
    </sheetView>
  </sheetViews>
  <sheetFormatPr defaultRowHeight="13.2" x14ac:dyDescent="0.2"/>
  <cols>
    <col min="1" max="13" width="9.109375" customWidth="1"/>
    <col min="14" max="15" width="10.109375" customWidth="1"/>
    <col min="16" max="16" width="11.21875" customWidth="1"/>
    <col min="17" max="19" width="11.77734375" hidden="1" customWidth="1"/>
    <col min="20" max="30" width="11.77734375" customWidth="1"/>
  </cols>
  <sheetData>
    <row r="1" spans="13:43" x14ac:dyDescent="0.2">
      <c r="M1" s="28" t="str">
        <f>財政指標!$X$1</f>
        <v>下野市</v>
      </c>
      <c r="Q1" t="str">
        <f>歳入!D3</f>
        <v>９１（H3）</v>
      </c>
      <c r="R1" t="str">
        <f>歳入!E3</f>
        <v>９２（H4）</v>
      </c>
      <c r="S1" t="str">
        <f>歳入!F3</f>
        <v>９３（H5）</v>
      </c>
      <c r="T1" t="str">
        <f>歳入!G3</f>
        <v>９４（H6）</v>
      </c>
      <c r="U1" t="str">
        <f>歳入!H3</f>
        <v>９５（H7）</v>
      </c>
      <c r="V1" t="str">
        <f>歳入!I3</f>
        <v>９６（H8）</v>
      </c>
      <c r="W1" t="str">
        <f>歳入!J3</f>
        <v>９７（H9）</v>
      </c>
      <c r="X1" t="str">
        <f>歳入!K3</f>
        <v>９８(H10)</v>
      </c>
      <c r="Y1" t="str">
        <f>歳入!L3</f>
        <v>９９(H11)</v>
      </c>
      <c r="Z1" t="str">
        <f>歳入!M3</f>
        <v>００(H12)</v>
      </c>
      <c r="AA1" t="str">
        <f>歳入!N3</f>
        <v>０１(H13)</v>
      </c>
      <c r="AB1" t="str">
        <f>歳入!O3</f>
        <v>０２(H14)</v>
      </c>
      <c r="AC1" t="str">
        <f>歳入!P3</f>
        <v>０３(H15)</v>
      </c>
      <c r="AD1" t="str">
        <f>歳入!Q3</f>
        <v>０４(H16)</v>
      </c>
      <c r="AE1" t="str">
        <f>歳入!R3</f>
        <v>０５(H17)</v>
      </c>
      <c r="AF1" t="str">
        <f>歳入!S3</f>
        <v>０６(H18)</v>
      </c>
      <c r="AG1" t="str">
        <f>歳入!T3</f>
        <v>０７(H19)</v>
      </c>
      <c r="AH1" t="str">
        <f>歳入!U3</f>
        <v>０８(H20)</v>
      </c>
      <c r="AI1" t="str">
        <f>歳入!V3</f>
        <v>０９(H21)</v>
      </c>
      <c r="AJ1" t="str">
        <f>歳入!W3</f>
        <v>１０(H22)</v>
      </c>
      <c r="AK1" t="str">
        <f>歳入!X3</f>
        <v>１１(H23)</v>
      </c>
      <c r="AL1" t="str">
        <f>歳入!Y3</f>
        <v>１２(H24)</v>
      </c>
      <c r="AM1" t="str">
        <f>歳入!Z3</f>
        <v>１３(H25)</v>
      </c>
      <c r="AN1" t="str">
        <f>歳入!AA3</f>
        <v>１４(H26)</v>
      </c>
      <c r="AO1" t="str">
        <f>歳入!AB3</f>
        <v>１５(H27)</v>
      </c>
      <c r="AP1" t="str">
        <f>歳入!AC3</f>
        <v>１６(H28)</v>
      </c>
      <c r="AQ1" t="str">
        <f>歳入!AD3</f>
        <v>１７(H29)</v>
      </c>
    </row>
    <row r="2" spans="13:43" x14ac:dyDescent="0.2">
      <c r="P2" t="s">
        <v>121</v>
      </c>
      <c r="Q2" s="38">
        <f>歳入!D4</f>
        <v>5604073</v>
      </c>
      <c r="R2" s="38">
        <f>歳入!E4</f>
        <v>6095955</v>
      </c>
      <c r="S2" s="38">
        <f>歳入!F4</f>
        <v>6451005</v>
      </c>
      <c r="T2" s="38">
        <f>歳入!G4</f>
        <v>6460109</v>
      </c>
      <c r="U2" s="38">
        <f>歳入!H4</f>
        <v>7315300</v>
      </c>
      <c r="V2" s="38">
        <f>歳入!I4</f>
        <v>7520754</v>
      </c>
      <c r="W2" s="38">
        <f>歳入!J4</f>
        <v>8193772</v>
      </c>
      <c r="X2" s="38">
        <f>歳入!K4</f>
        <v>7966199</v>
      </c>
      <c r="Y2" s="38">
        <f>歳入!L4</f>
        <v>8214067</v>
      </c>
      <c r="Z2" s="38">
        <f>歳入!M4</f>
        <v>8135156</v>
      </c>
      <c r="AA2" s="38">
        <f>歳入!N4</f>
        <v>8141722</v>
      </c>
      <c r="AB2" s="38">
        <f>歳入!O4</f>
        <v>8285583</v>
      </c>
      <c r="AC2" s="38">
        <f>歳入!P4</f>
        <v>8255474</v>
      </c>
      <c r="AD2" s="38">
        <f>歳入!Q4</f>
        <v>8234413</v>
      </c>
      <c r="AE2" s="38">
        <f>歳入!R4</f>
        <v>8424556</v>
      </c>
      <c r="AF2" s="38">
        <f>歳入!S4</f>
        <v>8593810</v>
      </c>
      <c r="AG2" s="38">
        <f>歳入!T4</f>
        <v>9269530</v>
      </c>
      <c r="AH2" s="38">
        <f>歳入!U4</f>
        <v>9347674</v>
      </c>
      <c r="AI2" s="38">
        <f>歳入!V4</f>
        <v>9121220</v>
      </c>
      <c r="AJ2" s="38">
        <f>歳入!W4</f>
        <v>8924770</v>
      </c>
      <c r="AK2" s="38">
        <f>歳入!X4</f>
        <v>9133839</v>
      </c>
      <c r="AL2" s="38">
        <f>歳入!Y4</f>
        <v>9123960</v>
      </c>
      <c r="AM2" s="38">
        <f>歳入!Z4</f>
        <v>9238902</v>
      </c>
      <c r="AN2" s="38">
        <f>歳入!AA4</f>
        <v>9431273</v>
      </c>
      <c r="AO2" s="38">
        <f>歳入!AB4</f>
        <v>9388913</v>
      </c>
      <c r="AP2" s="38">
        <f>歳入!AC4</f>
        <v>9444778</v>
      </c>
      <c r="AQ2" s="38">
        <f>歳入!AD4</f>
        <v>9608366</v>
      </c>
    </row>
    <row r="3" spans="13:43" x14ac:dyDescent="0.2">
      <c r="P3" s="38" t="s">
        <v>152</v>
      </c>
      <c r="Q3" s="38">
        <f>歳入!D15</f>
        <v>3566748</v>
      </c>
      <c r="R3" s="38">
        <f>歳入!E15</f>
        <v>4210781</v>
      </c>
      <c r="S3" s="38">
        <f>歳入!F15</f>
        <v>3681363</v>
      </c>
      <c r="T3" s="38">
        <f>歳入!G15</f>
        <v>3570202</v>
      </c>
      <c r="U3" s="38">
        <f>歳入!H15</f>
        <v>3501189</v>
      </c>
      <c r="V3" s="38">
        <f>歳入!I15</f>
        <v>3781703</v>
      </c>
      <c r="W3" s="38">
        <f>歳入!J15</f>
        <v>3848030</v>
      </c>
      <c r="X3" s="38">
        <f>歳入!K15</f>
        <v>3951423</v>
      </c>
      <c r="Y3" s="38">
        <f>歳入!L15</f>
        <v>4454809</v>
      </c>
      <c r="Z3" s="38">
        <f>歳入!M15</f>
        <v>4501982</v>
      </c>
      <c r="AA3" s="38">
        <f>歳入!N15</f>
        <v>3862227</v>
      </c>
      <c r="AB3" s="38">
        <f>歳入!O15</f>
        <v>3506490</v>
      </c>
      <c r="AC3" s="38">
        <f>歳入!P15</f>
        <v>2776357</v>
      </c>
      <c r="AD3" s="38">
        <f>歳入!Q15</f>
        <v>2171817</v>
      </c>
      <c r="AE3" s="38">
        <f>歳入!R15</f>
        <v>2354757</v>
      </c>
      <c r="AF3" s="38">
        <f>歳入!S15</f>
        <v>2803002</v>
      </c>
      <c r="AG3" s="38">
        <f>歳入!T15</f>
        <v>2954902</v>
      </c>
      <c r="AH3" s="38">
        <f>歳入!U15</f>
        <v>2995850</v>
      </c>
      <c r="AI3" s="38">
        <f>歳入!V15</f>
        <v>2969903</v>
      </c>
      <c r="AJ3" s="38">
        <f>歳入!W15</f>
        <v>3326508</v>
      </c>
      <c r="AK3" s="38">
        <f>歳入!X15</f>
        <v>3736417</v>
      </c>
      <c r="AL3" s="38">
        <f>歳入!Y15</f>
        <v>3819345</v>
      </c>
      <c r="AM3" s="38">
        <f>歳入!Z15</f>
        <v>3665272</v>
      </c>
      <c r="AN3" s="38">
        <f>歳入!AA15</f>
        <v>3662999</v>
      </c>
      <c r="AO3" s="38">
        <f>歳入!AB15</f>
        <v>3869063</v>
      </c>
      <c r="AP3" s="38">
        <f>歳入!AC15</f>
        <v>3630584</v>
      </c>
      <c r="AQ3" s="38">
        <f>歳入!AD15</f>
        <v>3594189</v>
      </c>
    </row>
    <row r="4" spans="13:43" x14ac:dyDescent="0.2">
      <c r="P4" t="s">
        <v>122</v>
      </c>
      <c r="Q4" s="38">
        <f>歳入!D23</f>
        <v>728737</v>
      </c>
      <c r="R4" s="38">
        <f>歳入!E23</f>
        <v>1077639</v>
      </c>
      <c r="S4" s="38">
        <f>歳入!F23</f>
        <v>1974556</v>
      </c>
      <c r="T4" s="38">
        <f>歳入!G23</f>
        <v>1461597</v>
      </c>
      <c r="U4" s="38">
        <f>歳入!H23</f>
        <v>2229380</v>
      </c>
      <c r="V4" s="38">
        <f>歳入!I23</f>
        <v>1189309</v>
      </c>
      <c r="W4" s="38">
        <f>歳入!J23</f>
        <v>1135331</v>
      </c>
      <c r="X4" s="38">
        <f>歳入!K23</f>
        <v>1299235</v>
      </c>
      <c r="Y4" s="38">
        <f>歳入!L23</f>
        <v>1627126</v>
      </c>
      <c r="Z4" s="38">
        <f>歳入!M23</f>
        <v>1086327</v>
      </c>
      <c r="AA4" s="38">
        <f>歳入!N23</f>
        <v>1032354</v>
      </c>
      <c r="AB4" s="38">
        <f>歳入!O23</f>
        <v>854022</v>
      </c>
      <c r="AC4" s="38">
        <f>歳入!P23</f>
        <v>867269</v>
      </c>
      <c r="AD4" s="38">
        <f>歳入!Q23</f>
        <v>781080</v>
      </c>
      <c r="AE4" s="38">
        <f>歳入!R23</f>
        <v>914076</v>
      </c>
      <c r="AF4" s="38">
        <f>歳入!S23</f>
        <v>971672</v>
      </c>
      <c r="AG4" s="38">
        <f>歳入!T23</f>
        <v>1479236</v>
      </c>
      <c r="AH4" s="38">
        <f>歳入!U23</f>
        <v>1565742</v>
      </c>
      <c r="AI4" s="38">
        <f>歳入!V23</f>
        <v>3312512</v>
      </c>
      <c r="AJ4" s="38">
        <f>歳入!W23</f>
        <v>2747165</v>
      </c>
      <c r="AK4" s="38">
        <f>歳入!X23</f>
        <v>2342517</v>
      </c>
      <c r="AL4" s="38">
        <f>歳入!Y23</f>
        <v>2270478</v>
      </c>
      <c r="AM4" s="38">
        <f>歳入!Z23</f>
        <v>3044623</v>
      </c>
      <c r="AN4" s="38">
        <f>歳入!AA23</f>
        <v>2491516</v>
      </c>
      <c r="AO4" s="38">
        <f>歳入!AB23</f>
        <v>3029363</v>
      </c>
      <c r="AP4" s="38">
        <f>歳入!AC23</f>
        <v>3057551</v>
      </c>
      <c r="AQ4" s="38">
        <f>歳入!AD23</f>
        <v>3230935</v>
      </c>
    </row>
    <row r="5" spans="13:43" x14ac:dyDescent="0.2">
      <c r="P5" t="s">
        <v>157</v>
      </c>
      <c r="Q5" s="38">
        <f>歳入!D24</f>
        <v>1046749</v>
      </c>
      <c r="R5" s="38">
        <f>歳入!E24</f>
        <v>972225</v>
      </c>
      <c r="S5" s="38">
        <f>歳入!F24</f>
        <v>1276266</v>
      </c>
      <c r="T5" s="38">
        <f>歳入!G24</f>
        <v>1281763</v>
      </c>
      <c r="U5" s="38">
        <f>歳入!H24</f>
        <v>1511598</v>
      </c>
      <c r="V5" s="38">
        <f>歳入!I24</f>
        <v>1043708</v>
      </c>
      <c r="W5" s="38">
        <f>歳入!J24</f>
        <v>1063119</v>
      </c>
      <c r="X5" s="38">
        <f>歳入!K24</f>
        <v>795064</v>
      </c>
      <c r="Y5" s="38">
        <f>歳入!L24</f>
        <v>791622</v>
      </c>
      <c r="Z5" s="38">
        <f>歳入!M24</f>
        <v>638973</v>
      </c>
      <c r="AA5" s="38">
        <f>歳入!N24</f>
        <v>891264</v>
      </c>
      <c r="AB5" s="38">
        <f>歳入!O24</f>
        <v>653071</v>
      </c>
      <c r="AC5" s="38">
        <f>歳入!P24</f>
        <v>654955</v>
      </c>
      <c r="AD5" s="38">
        <f>歳入!Q24</f>
        <v>665109</v>
      </c>
      <c r="AE5" s="38">
        <f>歳入!R24</f>
        <v>1020158</v>
      </c>
      <c r="AF5" s="38">
        <f>歳入!S24</f>
        <v>939895</v>
      </c>
      <c r="AG5" s="38">
        <f>歳入!T24</f>
        <v>1074198</v>
      </c>
      <c r="AH5" s="38">
        <f>歳入!U24</f>
        <v>900586</v>
      </c>
      <c r="AI5" s="38">
        <f>歳入!V24</f>
        <v>859377</v>
      </c>
      <c r="AJ5" s="38">
        <f>歳入!W24</f>
        <v>1101649</v>
      </c>
      <c r="AK5" s="38">
        <f>歳入!X24</f>
        <v>1134069</v>
      </c>
      <c r="AL5" s="38">
        <f>歳入!Y24</f>
        <v>1201977</v>
      </c>
      <c r="AM5" s="38">
        <f>歳入!Z24</f>
        <v>1382727</v>
      </c>
      <c r="AN5" s="38">
        <f>歳入!AA24</f>
        <v>1420484</v>
      </c>
      <c r="AO5" s="38">
        <f>歳入!AB24</f>
        <v>1452431</v>
      </c>
      <c r="AP5" s="38">
        <f>歳入!AC24</f>
        <v>1546743</v>
      </c>
      <c r="AQ5" s="38">
        <f>歳入!AD24</f>
        <v>1574597</v>
      </c>
    </row>
    <row r="6" spans="13:43" x14ac:dyDescent="0.2">
      <c r="P6" t="s">
        <v>123</v>
      </c>
      <c r="Q6" s="38">
        <f>歳入!D30</f>
        <v>775450</v>
      </c>
      <c r="R6" s="38">
        <f>歳入!E30</f>
        <v>1217500</v>
      </c>
      <c r="S6" s="38">
        <f>歳入!F30</f>
        <v>2709500</v>
      </c>
      <c r="T6" s="38">
        <f>歳入!G30</f>
        <v>3566200</v>
      </c>
      <c r="U6" s="38">
        <f>歳入!H30</f>
        <v>3257500</v>
      </c>
      <c r="V6" s="38">
        <f>歳入!I30</f>
        <v>3247700</v>
      </c>
      <c r="W6" s="38">
        <f>歳入!J30</f>
        <v>2825200</v>
      </c>
      <c r="X6" s="38">
        <f>歳入!K30</f>
        <v>2201514</v>
      </c>
      <c r="Y6" s="38">
        <f>歳入!L30</f>
        <v>2579600</v>
      </c>
      <c r="Z6" s="38">
        <f>歳入!M30</f>
        <v>1364400</v>
      </c>
      <c r="AA6" s="38">
        <f>歳入!N30</f>
        <v>1645237</v>
      </c>
      <c r="AB6" s="38">
        <f>歳入!O30</f>
        <v>1599975</v>
      </c>
      <c r="AC6" s="38">
        <f>歳入!P30</f>
        <v>1521700</v>
      </c>
      <c r="AD6" s="38">
        <f>歳入!Q30</f>
        <v>1210900</v>
      </c>
      <c r="AE6" s="38">
        <f>歳入!R30</f>
        <v>990200</v>
      </c>
      <c r="AF6" s="38">
        <f>歳入!S30</f>
        <v>2567100</v>
      </c>
      <c r="AG6" s="38">
        <f>歳入!T30</f>
        <v>1246600</v>
      </c>
      <c r="AH6" s="38">
        <f>歳入!U30</f>
        <v>1229200</v>
      </c>
      <c r="AI6" s="38">
        <f>歳入!V30</f>
        <v>1877000</v>
      </c>
      <c r="AJ6" s="38">
        <f>歳入!W30</f>
        <v>2576700</v>
      </c>
      <c r="AK6" s="38">
        <f>歳入!X30</f>
        <v>2463040</v>
      </c>
      <c r="AL6" s="38">
        <f>歳入!Y30</f>
        <v>2617200</v>
      </c>
      <c r="AM6" s="38">
        <f>歳入!Z30</f>
        <v>3035000</v>
      </c>
      <c r="AN6" s="38">
        <f>歳入!AA30</f>
        <v>2739500</v>
      </c>
      <c r="AO6" s="38">
        <f>歳入!AB30</f>
        <v>6933500</v>
      </c>
      <c r="AP6" s="38">
        <f>歳入!AC30</f>
        <v>3477500</v>
      </c>
      <c r="AQ6" s="38">
        <f>歳入!AD30</f>
        <v>2692800</v>
      </c>
    </row>
    <row r="7" spans="13:43" x14ac:dyDescent="0.2">
      <c r="P7" s="56" t="str">
        <f>歳入!A33</f>
        <v>　 歳 入 合 計</v>
      </c>
      <c r="Q7" s="38">
        <f>歳入!D33</f>
        <v>15130141</v>
      </c>
      <c r="R7" s="38">
        <f>歳入!E33</f>
        <v>17366325</v>
      </c>
      <c r="S7" s="38">
        <f>歳入!F33</f>
        <v>21164560</v>
      </c>
      <c r="T7" s="38">
        <f>歳入!G33</f>
        <v>20879497</v>
      </c>
      <c r="U7" s="38">
        <f>歳入!H33</f>
        <v>21618052</v>
      </c>
      <c r="V7" s="38">
        <f>歳入!I33</f>
        <v>20384067</v>
      </c>
      <c r="W7" s="38">
        <f>歳入!J33</f>
        <v>20668131</v>
      </c>
      <c r="X7" s="38">
        <f>歳入!K33</f>
        <v>20268977</v>
      </c>
      <c r="Y7" s="38">
        <f>歳入!L33</f>
        <v>22069325</v>
      </c>
      <c r="Z7" s="38">
        <f>歳入!M33</f>
        <v>20122808</v>
      </c>
      <c r="AA7" s="38">
        <f>歳入!N33</f>
        <v>21088133</v>
      </c>
      <c r="AB7" s="38">
        <f>歳入!O33</f>
        <v>19324171</v>
      </c>
      <c r="AC7" s="38">
        <f>歳入!P33</f>
        <v>18660226</v>
      </c>
      <c r="AD7" s="38">
        <f>歳入!Q33</f>
        <v>18060226</v>
      </c>
      <c r="AE7" s="38">
        <f>歳入!R33</f>
        <v>19691565</v>
      </c>
      <c r="AF7" s="38">
        <f>歳入!S33</f>
        <v>20100146</v>
      </c>
      <c r="AG7" s="38">
        <f>歳入!T33</f>
        <v>19909919</v>
      </c>
      <c r="AH7" s="38">
        <f>歳入!U33</f>
        <v>19964637</v>
      </c>
      <c r="AI7" s="38">
        <f>歳入!V33</f>
        <v>21473698</v>
      </c>
      <c r="AJ7" s="38">
        <f>歳入!W33</f>
        <v>22037968</v>
      </c>
      <c r="AK7" s="38">
        <f>歳入!X33</f>
        <v>22347379</v>
      </c>
      <c r="AL7" s="38">
        <f>歳入!Y33</f>
        <v>22808259</v>
      </c>
      <c r="AM7" s="38">
        <f>歳入!Z33</f>
        <v>24511314</v>
      </c>
      <c r="AN7" s="38">
        <f>歳入!AA33</f>
        <v>23679299</v>
      </c>
      <c r="AO7" s="38">
        <f>歳入!AB33</f>
        <v>29688030</v>
      </c>
      <c r="AP7" s="38">
        <f>歳入!AC33</f>
        <v>26727950</v>
      </c>
      <c r="AQ7" s="38">
        <f>歳入!AD33</f>
        <v>25310260</v>
      </c>
    </row>
    <row r="39" spans="13:43" x14ac:dyDescent="0.2">
      <c r="M39" s="28" t="str">
        <f>財政指標!$X$1</f>
        <v>下野市</v>
      </c>
    </row>
    <row r="41" spans="13:43" x14ac:dyDescent="0.2">
      <c r="Q41" t="str">
        <f>税!D3</f>
        <v>９１（H3）</v>
      </c>
      <c r="R41" t="str">
        <f>税!E3</f>
        <v>９２（H4）</v>
      </c>
      <c r="S41" t="str">
        <f>税!F3</f>
        <v>９３（H5）</v>
      </c>
      <c r="T41" t="str">
        <f>税!G3</f>
        <v>９４（H6）</v>
      </c>
      <c r="U41" t="str">
        <f>税!H3</f>
        <v>９５（H7）</v>
      </c>
      <c r="V41" t="str">
        <f>税!I3</f>
        <v>９６（H8）</v>
      </c>
      <c r="W41" t="str">
        <f>税!J3</f>
        <v>９７（H9）</v>
      </c>
      <c r="X41" t="str">
        <f>税!K3</f>
        <v>９８(H10)</v>
      </c>
      <c r="Y41" t="str">
        <f>税!L3</f>
        <v>９９(H11)</v>
      </c>
      <c r="Z41" t="str">
        <f>税!M3</f>
        <v>００(H12)</v>
      </c>
      <c r="AA41" t="str">
        <f>税!N3</f>
        <v>０１(H13)</v>
      </c>
      <c r="AB41" t="str">
        <f>税!O3</f>
        <v>０２(H14)</v>
      </c>
      <c r="AC41" t="str">
        <f>税!P3</f>
        <v>０３(H15)</v>
      </c>
      <c r="AD41" t="str">
        <f>税!Q3</f>
        <v>０４(H16)</v>
      </c>
      <c r="AE41" t="str">
        <f>税!R3</f>
        <v>０５(H17)</v>
      </c>
      <c r="AF41" t="str">
        <f>税!S3</f>
        <v>０６(H18)</v>
      </c>
      <c r="AG41" t="str">
        <f>税!T3</f>
        <v>０７(H19)</v>
      </c>
      <c r="AH41" t="str">
        <f>税!U3</f>
        <v>０８(H20)</v>
      </c>
      <c r="AI41" t="str">
        <f>税!V3</f>
        <v>０９(H21)</v>
      </c>
      <c r="AJ41" t="str">
        <f>税!W3</f>
        <v>１０(H22)</v>
      </c>
      <c r="AK41" t="str">
        <f>税!X3</f>
        <v>１１(H23)</v>
      </c>
      <c r="AL41" t="str">
        <f>税!Y3</f>
        <v>１２(H24)</v>
      </c>
      <c r="AM41" t="str">
        <f>税!Z3</f>
        <v>１３(H25)</v>
      </c>
      <c r="AN41" t="str">
        <f>税!AA3</f>
        <v>１４(H26)</v>
      </c>
      <c r="AO41" t="str">
        <f>税!AB3</f>
        <v>１５(H27)</v>
      </c>
      <c r="AP41" t="str">
        <f>税!AC3</f>
        <v>１６(H28)</v>
      </c>
      <c r="AQ41" t="str">
        <f>税!AD3</f>
        <v>１７(H29)</v>
      </c>
    </row>
    <row r="42" spans="13:43" x14ac:dyDescent="0.2">
      <c r="P42" t="s">
        <v>125</v>
      </c>
      <c r="Q42" s="38">
        <f>税!D4</f>
        <v>2729953</v>
      </c>
      <c r="R42" s="38">
        <f>税!E4</f>
        <v>2995813</v>
      </c>
      <c r="S42" s="38">
        <f>税!F4</f>
        <v>3088143</v>
      </c>
      <c r="T42" s="38">
        <f>税!G4</f>
        <v>2873244</v>
      </c>
      <c r="U42" s="38">
        <f>税!H4</f>
        <v>3132678</v>
      </c>
      <c r="V42" s="38">
        <f>税!I4</f>
        <v>3146197</v>
      </c>
      <c r="W42" s="38">
        <f>税!J4</f>
        <v>3701799</v>
      </c>
      <c r="X42" s="38">
        <f>税!K4</f>
        <v>3245870</v>
      </c>
      <c r="Y42" s="38">
        <f>税!L4</f>
        <v>3262854</v>
      </c>
      <c r="Z42" s="38">
        <f>税!M4</f>
        <v>3320308</v>
      </c>
      <c r="AA42" s="38">
        <f>税!N4</f>
        <v>3170482</v>
      </c>
      <c r="AB42" s="38">
        <f>税!O4</f>
        <v>3296819</v>
      </c>
      <c r="AC42" s="38">
        <f>税!P4</f>
        <v>3457658</v>
      </c>
      <c r="AD42" s="38">
        <f>税!Q4</f>
        <v>3328330</v>
      </c>
      <c r="AE42" s="38">
        <f>税!R4</f>
        <v>3446613</v>
      </c>
      <c r="AF42" s="38">
        <f>税!S4</f>
        <v>3734165</v>
      </c>
      <c r="AG42" s="38">
        <f>税!T4</f>
        <v>4256695</v>
      </c>
      <c r="AH42" s="38">
        <f>税!U4</f>
        <v>4302810</v>
      </c>
      <c r="AI42" s="38">
        <f>税!V4</f>
        <v>4178081</v>
      </c>
      <c r="AJ42" s="38">
        <f>税!W4</f>
        <v>3949691</v>
      </c>
      <c r="AK42" s="38">
        <f>税!X4</f>
        <v>4016053</v>
      </c>
      <c r="AL42" s="38">
        <f>税!Y4</f>
        <v>4267786</v>
      </c>
      <c r="AM42" s="38">
        <f>税!Z4</f>
        <v>4311561</v>
      </c>
      <c r="AN42" s="38">
        <f>税!AA4</f>
        <v>4410549</v>
      </c>
      <c r="AO42" s="38">
        <f>税!AB4</f>
        <v>4476601</v>
      </c>
      <c r="AP42" s="38">
        <f>税!AC4</f>
        <v>4462782</v>
      </c>
      <c r="AQ42" s="38">
        <f>税!AD4</f>
        <v>4541214</v>
      </c>
    </row>
    <row r="43" spans="13:43" x14ac:dyDescent="0.2">
      <c r="P43" t="s">
        <v>126</v>
      </c>
      <c r="Q43" s="38">
        <f>税!D9</f>
        <v>2249901</v>
      </c>
      <c r="R43" s="38">
        <f>税!E9</f>
        <v>2487159</v>
      </c>
      <c r="S43" s="38">
        <f>税!F9</f>
        <v>2718287</v>
      </c>
      <c r="T43" s="38">
        <f>税!G9</f>
        <v>2919876</v>
      </c>
      <c r="U43" s="38">
        <f>税!H9</f>
        <v>3446305</v>
      </c>
      <c r="V43" s="38">
        <f>税!I9</f>
        <v>3604042</v>
      </c>
      <c r="W43" s="38">
        <f>税!J9</f>
        <v>3684374</v>
      </c>
      <c r="X43" s="38">
        <f>税!K9</f>
        <v>3885509</v>
      </c>
      <c r="Y43" s="38">
        <f>税!L9</f>
        <v>4058724</v>
      </c>
      <c r="Z43" s="38">
        <f>税!M9</f>
        <v>3936207</v>
      </c>
      <c r="AA43" s="38">
        <f>税!N9</f>
        <v>4066555</v>
      </c>
      <c r="AB43" s="38">
        <f>税!O9</f>
        <v>4109318</v>
      </c>
      <c r="AC43" s="38">
        <f>税!P9</f>
        <v>3937282</v>
      </c>
      <c r="AD43" s="38">
        <f>税!Q9</f>
        <v>4016682</v>
      </c>
      <c r="AE43" s="38">
        <f>税!R9</f>
        <v>4069196</v>
      </c>
      <c r="AF43" s="38">
        <f>税!S9</f>
        <v>3953383</v>
      </c>
      <c r="AG43" s="38">
        <f>税!T9</f>
        <v>4091793</v>
      </c>
      <c r="AH43" s="38">
        <f>税!U9</f>
        <v>4115579</v>
      </c>
      <c r="AI43" s="38">
        <f>税!V9</f>
        <v>4042161</v>
      </c>
      <c r="AJ43" s="38">
        <f>税!W9</f>
        <v>4056423</v>
      </c>
      <c r="AK43" s="38">
        <f>税!X9</f>
        <v>4125932</v>
      </c>
      <c r="AL43" s="38">
        <f>税!Y9</f>
        <v>3898080</v>
      </c>
      <c r="AM43" s="38">
        <f>税!Z9</f>
        <v>3920795</v>
      </c>
      <c r="AN43" s="38">
        <f>税!AA9</f>
        <v>4014645</v>
      </c>
      <c r="AO43" s="38">
        <f>税!AB9</f>
        <v>3921608</v>
      </c>
      <c r="AP43" s="38">
        <f>税!AC9</f>
        <v>3983176</v>
      </c>
      <c r="AQ43" s="38">
        <f>税!AD9</f>
        <v>4076252</v>
      </c>
    </row>
    <row r="44" spans="13:43" x14ac:dyDescent="0.2">
      <c r="P44" t="s">
        <v>127</v>
      </c>
      <c r="Q44" s="38">
        <f>税!D12</f>
        <v>207479</v>
      </c>
      <c r="R44" s="38">
        <f>税!E12</f>
        <v>205022</v>
      </c>
      <c r="S44" s="38">
        <f>税!F12</f>
        <v>216672</v>
      </c>
      <c r="T44" s="38">
        <f>税!G12</f>
        <v>216137</v>
      </c>
      <c r="U44" s="38">
        <f>税!H12</f>
        <v>220316</v>
      </c>
      <c r="V44" s="38">
        <f>税!I12</f>
        <v>225430</v>
      </c>
      <c r="W44" s="38">
        <f>税!J12</f>
        <v>274598</v>
      </c>
      <c r="X44" s="38">
        <f>税!K12</f>
        <v>283618</v>
      </c>
      <c r="Y44" s="38">
        <f>税!L12</f>
        <v>311304</v>
      </c>
      <c r="Z44" s="38">
        <f>税!M12</f>
        <v>311128</v>
      </c>
      <c r="AA44" s="38">
        <f>税!N12</f>
        <v>319763</v>
      </c>
      <c r="AB44" s="38">
        <f>税!O12</f>
        <v>317212</v>
      </c>
      <c r="AC44" s="38">
        <f>税!P12</f>
        <v>322507</v>
      </c>
      <c r="AD44" s="38">
        <f>税!Q12</f>
        <v>341589</v>
      </c>
      <c r="AE44" s="38">
        <f>税!R12</f>
        <v>349616</v>
      </c>
      <c r="AF44" s="38">
        <f>税!S12</f>
        <v>369798</v>
      </c>
      <c r="AG44" s="38">
        <f>税!T12</f>
        <v>366070</v>
      </c>
      <c r="AH44" s="38">
        <f>税!U12</f>
        <v>361418</v>
      </c>
      <c r="AI44" s="38">
        <f>税!V12</f>
        <v>346259</v>
      </c>
      <c r="AJ44" s="38">
        <f>税!W12</f>
        <v>357535</v>
      </c>
      <c r="AK44" s="38">
        <f>税!X12</f>
        <v>419863</v>
      </c>
      <c r="AL44" s="38">
        <f>税!Y12</f>
        <v>409777</v>
      </c>
      <c r="AM44" s="38">
        <f>税!Z12</f>
        <v>450299</v>
      </c>
      <c r="AN44" s="38">
        <f>税!AA12</f>
        <v>434393</v>
      </c>
      <c r="AO44" s="38">
        <f>税!AB12</f>
        <v>422095</v>
      </c>
      <c r="AP44" s="38">
        <f>税!AC12</f>
        <v>405447</v>
      </c>
      <c r="AQ44" s="38">
        <f>税!AD12</f>
        <v>379261</v>
      </c>
    </row>
    <row r="45" spans="13:43" x14ac:dyDescent="0.2">
      <c r="P45" t="s">
        <v>124</v>
      </c>
      <c r="Q45" s="38">
        <f>税!D22</f>
        <v>5604073</v>
      </c>
      <c r="R45" s="38">
        <f>税!E22</f>
        <v>6095955</v>
      </c>
      <c r="S45" s="38">
        <f>税!F22</f>
        <v>6451007</v>
      </c>
      <c r="T45" s="38">
        <f>税!G22</f>
        <v>6460109</v>
      </c>
      <c r="U45" s="38">
        <f>税!H22</f>
        <v>7315300</v>
      </c>
      <c r="V45" s="38">
        <f>税!I22</f>
        <v>7520754</v>
      </c>
      <c r="W45" s="38">
        <f>税!J22</f>
        <v>8193772</v>
      </c>
      <c r="X45" s="38">
        <f>税!K22</f>
        <v>7966199</v>
      </c>
      <c r="Y45" s="38">
        <f>税!L22</f>
        <v>8214067</v>
      </c>
      <c r="Z45" s="38">
        <f>税!M22</f>
        <v>8135156</v>
      </c>
      <c r="AA45" s="38">
        <f>税!N22</f>
        <v>8141722</v>
      </c>
      <c r="AB45" s="38">
        <f>税!O22</f>
        <v>8285589</v>
      </c>
      <c r="AC45" s="38">
        <f>税!P22</f>
        <v>8255479</v>
      </c>
      <c r="AD45" s="38">
        <f>税!Q22</f>
        <v>8234425</v>
      </c>
      <c r="AE45" s="38">
        <f>税!R22</f>
        <v>8425273</v>
      </c>
      <c r="AF45" s="38">
        <f>税!S22</f>
        <v>8593813</v>
      </c>
      <c r="AG45" s="38">
        <f>税!T22</f>
        <v>9269533</v>
      </c>
      <c r="AH45" s="38">
        <f>税!U22</f>
        <v>9347677</v>
      </c>
      <c r="AI45" s="38">
        <f>税!V22</f>
        <v>9121223</v>
      </c>
      <c r="AJ45" s="38">
        <f>税!W22</f>
        <v>8924773</v>
      </c>
      <c r="AK45" s="38">
        <f>税!X22</f>
        <v>9133842</v>
      </c>
      <c r="AL45" s="38">
        <f>税!Y22</f>
        <v>9123963</v>
      </c>
      <c r="AM45" s="38">
        <f>税!Z22</f>
        <v>9238905</v>
      </c>
      <c r="AN45" s="38">
        <f>税!AA22</f>
        <v>9431276</v>
      </c>
      <c r="AO45" s="38">
        <f>税!AB22</f>
        <v>9388916</v>
      </c>
      <c r="AP45" s="38">
        <f>税!AC22</f>
        <v>9444781</v>
      </c>
      <c r="AQ45" s="38">
        <f>税!AD22</f>
        <v>9608369</v>
      </c>
    </row>
    <row r="77" spans="13:43" x14ac:dyDescent="0.2">
      <c r="M77" s="28" t="str">
        <f>財政指標!$X$1</f>
        <v>下野市</v>
      </c>
    </row>
    <row r="79" spans="13:43" x14ac:dyDescent="0.2">
      <c r="P79">
        <f>'歳出（性質別）'!A3</f>
        <v>0</v>
      </c>
      <c r="Q79" t="str">
        <f>'歳出（性質別）'!D3</f>
        <v>９１（H3）</v>
      </c>
      <c r="R79" t="str">
        <f>'歳出（性質別）'!E3</f>
        <v>９２（H4）</v>
      </c>
      <c r="S79" t="str">
        <f>'歳出（性質別）'!F3</f>
        <v>９３（H5）</v>
      </c>
      <c r="T79" t="str">
        <f>'歳出（性質別）'!G3</f>
        <v>９４（H6）</v>
      </c>
      <c r="U79" t="str">
        <f>'歳出（性質別）'!H3</f>
        <v>９５（H7）</v>
      </c>
      <c r="V79" t="str">
        <f>'歳出（性質別）'!I3</f>
        <v>９６（H8）</v>
      </c>
      <c r="W79" t="str">
        <f>'歳出（性質別）'!J3</f>
        <v>９７（H9）</v>
      </c>
      <c r="X79" t="str">
        <f>'歳出（性質別）'!K3</f>
        <v>９８(H10)</v>
      </c>
      <c r="Y79" t="str">
        <f>'歳出（性質別）'!L3</f>
        <v>９９(H11)</v>
      </c>
      <c r="Z79" t="str">
        <f>'歳出（性質別）'!M3</f>
        <v>００(H12)</v>
      </c>
      <c r="AA79" t="str">
        <f>'歳出（性質別）'!N3</f>
        <v>０１(H13)</v>
      </c>
      <c r="AB79" t="str">
        <f>'歳出（性質別）'!O3</f>
        <v>０２(H14)</v>
      </c>
      <c r="AC79" t="str">
        <f>'歳出（性質別）'!P3</f>
        <v>０３(H15)</v>
      </c>
      <c r="AD79" t="str">
        <f>'歳出（性質別）'!Q3</f>
        <v>０４(H16)</v>
      </c>
      <c r="AE79" t="str">
        <f>'歳出（性質別）'!R3</f>
        <v>０５(H17)</v>
      </c>
      <c r="AF79" t="str">
        <f>'歳出（性質別）'!S3</f>
        <v>０６(H18)</v>
      </c>
      <c r="AG79" t="str">
        <f>'歳出（性質別）'!T3</f>
        <v>０７(H19)</v>
      </c>
      <c r="AH79" t="str">
        <f>'歳出（性質別）'!U3</f>
        <v>０８(H20)</v>
      </c>
      <c r="AI79" t="str">
        <f>'歳出（性質別）'!V3</f>
        <v>０９(H21)</v>
      </c>
      <c r="AJ79" t="str">
        <f>'歳出（性質別）'!W3</f>
        <v>１０(H22)</v>
      </c>
      <c r="AK79" t="str">
        <f>'歳出（性質別）'!X3</f>
        <v>１１(H23)</v>
      </c>
      <c r="AL79" t="str">
        <f>'歳出（性質別）'!Y3</f>
        <v>１２(H24)</v>
      </c>
      <c r="AM79" t="str">
        <f>'歳出（性質別）'!Z3</f>
        <v>１３(H25)</v>
      </c>
      <c r="AN79" t="str">
        <f>'歳出（性質別）'!AA3</f>
        <v>１４(H26)</v>
      </c>
      <c r="AO79" t="str">
        <f>'歳出（性質別）'!AB3</f>
        <v>１５(H27)</v>
      </c>
      <c r="AP79" t="str">
        <f>'歳出（性質別）'!AC3</f>
        <v>１６(H28)</v>
      </c>
      <c r="AQ79" t="str">
        <f>'歳出（性質別）'!AD3</f>
        <v>１７(H29)</v>
      </c>
    </row>
    <row r="80" spans="13:43" x14ac:dyDescent="0.2">
      <c r="P80" t="s">
        <v>130</v>
      </c>
      <c r="Q80" s="38">
        <f>'歳出（性質別）'!D4</f>
        <v>2734857</v>
      </c>
      <c r="R80" s="38">
        <f>'歳出（性質別）'!E4</f>
        <v>2955660</v>
      </c>
      <c r="S80" s="38">
        <f>'歳出（性質別）'!F4</f>
        <v>3024186</v>
      </c>
      <c r="T80" s="38">
        <f>'歳出（性質別）'!G4</f>
        <v>3183538</v>
      </c>
      <c r="U80" s="38">
        <f>'歳出（性質別）'!H4</f>
        <v>3360315</v>
      </c>
      <c r="V80" s="38">
        <f>'歳出（性質別）'!I4</f>
        <v>3432483</v>
      </c>
      <c r="W80" s="38">
        <f>'歳出（性質別）'!J4</f>
        <v>3597791</v>
      </c>
      <c r="X80" s="38">
        <f>'歳出（性質別）'!K4</f>
        <v>3682204</v>
      </c>
      <c r="Y80" s="38">
        <f>'歳出（性質別）'!L4</f>
        <v>3740341</v>
      </c>
      <c r="Z80" s="38">
        <f>'歳出（性質別）'!M4</f>
        <v>3651516</v>
      </c>
      <c r="AA80" s="38">
        <f>'歳出（性質別）'!N4</f>
        <v>3671872</v>
      </c>
      <c r="AB80" s="38">
        <f>'歳出（性質別）'!O4</f>
        <v>3604381</v>
      </c>
      <c r="AC80" s="38">
        <f>'歳出（性質別）'!P4</f>
        <v>3655661</v>
      </c>
      <c r="AD80" s="38">
        <f>'歳出（性質別）'!Q4</f>
        <v>3696863</v>
      </c>
      <c r="AE80" s="38">
        <f>'歳出（性質別）'!R4</f>
        <v>3664187</v>
      </c>
      <c r="AF80" s="38">
        <f>'歳出（性質別）'!S4</f>
        <v>3459095</v>
      </c>
      <c r="AG80" s="38">
        <f>'歳出（性質別）'!T4</f>
        <v>3553356</v>
      </c>
      <c r="AH80" s="38">
        <f>'歳出（性質別）'!U4</f>
        <v>3495546</v>
      </c>
      <c r="AI80" s="38">
        <f>'歳出（性質別）'!V4</f>
        <v>3439769</v>
      </c>
      <c r="AJ80" s="38">
        <f>'歳出（性質別）'!W4</f>
        <v>3410318</v>
      </c>
      <c r="AK80" s="38">
        <f>'歳出（性質別）'!X4</f>
        <v>3435243</v>
      </c>
      <c r="AL80" s="38">
        <f>'歳出（性質別）'!Y4</f>
        <v>3400122</v>
      </c>
      <c r="AM80" s="38">
        <f>'歳出（性質別）'!Z4</f>
        <v>3165858</v>
      </c>
      <c r="AN80" s="38">
        <f>'歳出（性質別）'!AA4</f>
        <v>3190782</v>
      </c>
      <c r="AO80" s="38">
        <f>'歳出（性質別）'!AB4</f>
        <v>3221382</v>
      </c>
      <c r="AP80" s="38">
        <f>'歳出（性質別）'!AC4</f>
        <v>3226459</v>
      </c>
      <c r="AQ80" s="38">
        <f>'歳出（性質別）'!AD4</f>
        <v>3223715</v>
      </c>
    </row>
    <row r="81" spans="16:43" x14ac:dyDescent="0.2">
      <c r="P81" t="s">
        <v>131</v>
      </c>
      <c r="Q81" s="38">
        <f>'歳出（性質別）'!D6</f>
        <v>146534</v>
      </c>
      <c r="R81" s="38">
        <f>'歳出（性質別）'!E6</f>
        <v>187996</v>
      </c>
      <c r="S81" s="38">
        <f>'歳出（性質別）'!F6</f>
        <v>260204</v>
      </c>
      <c r="T81" s="38">
        <f>'歳出（性質別）'!G6</f>
        <v>301493</v>
      </c>
      <c r="U81" s="38">
        <f>'歳出（性質別）'!H6</f>
        <v>348375</v>
      </c>
      <c r="V81" s="38">
        <f>'歳出（性質別）'!I6</f>
        <v>375856</v>
      </c>
      <c r="W81" s="38">
        <f>'歳出（性質別）'!J6</f>
        <v>401727</v>
      </c>
      <c r="X81" s="38">
        <f>'歳出（性質別）'!K6</f>
        <v>465259</v>
      </c>
      <c r="Y81" s="38">
        <f>'歳出（性質別）'!L6</f>
        <v>587123</v>
      </c>
      <c r="Z81" s="38">
        <f>'歳出（性質別）'!M6</f>
        <v>439063</v>
      </c>
      <c r="AA81" s="38">
        <f>'歳出（性質別）'!N6</f>
        <v>525218</v>
      </c>
      <c r="AB81" s="38">
        <f>'歳出（性質別）'!O6</f>
        <v>579891</v>
      </c>
      <c r="AC81" s="38">
        <f>'歳出（性質別）'!P6</f>
        <v>794930</v>
      </c>
      <c r="AD81" s="38">
        <f>'歳出（性質別）'!Q6</f>
        <v>923878</v>
      </c>
      <c r="AE81" s="38">
        <f>'歳出（性質別）'!R6</f>
        <v>1018442</v>
      </c>
      <c r="AF81" s="38">
        <f>'歳出（性質別）'!S6</f>
        <v>1373677</v>
      </c>
      <c r="AG81" s="38">
        <f>'歳出（性質別）'!T6</f>
        <v>1492487</v>
      </c>
      <c r="AH81" s="38">
        <f>'歳出（性質別）'!U6</f>
        <v>1608547</v>
      </c>
      <c r="AI81" s="38">
        <f>'歳出（性質別）'!V6</f>
        <v>1787993</v>
      </c>
      <c r="AJ81" s="38">
        <f>'歳出（性質別）'!W6</f>
        <v>2712218</v>
      </c>
      <c r="AK81" s="38">
        <f>'歳出（性質別）'!X6</f>
        <v>2862264</v>
      </c>
      <c r="AL81" s="38">
        <f>'歳出（性質別）'!Y6</f>
        <v>2796798</v>
      </c>
      <c r="AM81" s="38">
        <f>'歳出（性質別）'!Z6</f>
        <v>2882872</v>
      </c>
      <c r="AN81" s="38">
        <f>'歳出（性質別）'!AA6</f>
        <v>3073438</v>
      </c>
      <c r="AO81" s="38">
        <f>'歳出（性質別）'!AB6</f>
        <v>3894222</v>
      </c>
      <c r="AP81" s="38">
        <f>'歳出（性質別）'!AC6</f>
        <v>4249880</v>
      </c>
      <c r="AQ81" s="38">
        <f>'歳出（性質別）'!AD6</f>
        <v>4367617</v>
      </c>
    </row>
    <row r="82" spans="16:43" x14ac:dyDescent="0.2">
      <c r="P82" t="s">
        <v>132</v>
      </c>
      <c r="Q82" s="38">
        <f>'歳出（性質別）'!D7</f>
        <v>887771</v>
      </c>
      <c r="R82" s="38">
        <f>'歳出（性質別）'!E7</f>
        <v>934882</v>
      </c>
      <c r="S82" s="38">
        <f>'歳出（性質別）'!F7</f>
        <v>983122</v>
      </c>
      <c r="T82" s="38">
        <f>'歳出（性質別）'!G7</f>
        <v>1086092</v>
      </c>
      <c r="U82" s="38">
        <f>'歳出（性質別）'!H7</f>
        <v>1299077</v>
      </c>
      <c r="V82" s="38">
        <f>'歳出（性質別）'!I7</f>
        <v>1538783</v>
      </c>
      <c r="W82" s="38">
        <f>'歳出（性質別）'!J7</f>
        <v>1784842</v>
      </c>
      <c r="X82" s="38">
        <f>'歳出（性質別）'!K7</f>
        <v>2021607</v>
      </c>
      <c r="Y82" s="38">
        <f>'歳出（性質別）'!L7</f>
        <v>2281372</v>
      </c>
      <c r="Z82" s="38">
        <f>'歳出（性質別）'!M7</f>
        <v>2298242</v>
      </c>
      <c r="AA82" s="38">
        <f>'歳出（性質別）'!N7</f>
        <v>2659907</v>
      </c>
      <c r="AB82" s="38">
        <f>'歳出（性質別）'!O7</f>
        <v>2593780</v>
      </c>
      <c r="AC82" s="38">
        <f>'歳出（性質別）'!P7</f>
        <v>2526545</v>
      </c>
      <c r="AD82" s="38">
        <f>'歳出（性質別）'!Q7</f>
        <v>2462782</v>
      </c>
      <c r="AE82" s="38">
        <f>'歳出（性質別）'!R7</f>
        <v>2472926</v>
      </c>
      <c r="AF82" s="38">
        <f>'歳出（性質別）'!S7</f>
        <v>2429763</v>
      </c>
      <c r="AG82" s="38">
        <f>'歳出（性質別）'!T7</f>
        <v>2444510</v>
      </c>
      <c r="AH82" s="38">
        <f>'歳出（性質別）'!U7</f>
        <v>2405417</v>
      </c>
      <c r="AI82" s="38">
        <f>'歳出（性質別）'!V7</f>
        <v>2377218</v>
      </c>
      <c r="AJ82" s="38">
        <f>'歳出（性質別）'!W7</f>
        <v>2130603</v>
      </c>
      <c r="AK82" s="38">
        <f>'歳出（性質別）'!X7</f>
        <v>2361032</v>
      </c>
      <c r="AL82" s="38">
        <f>'歳出（性質別）'!Y7</f>
        <v>2565727</v>
      </c>
      <c r="AM82" s="38">
        <f>'歳出（性質別）'!Z7</f>
        <v>2883113</v>
      </c>
      <c r="AN82" s="38">
        <f>'歳出（性質別）'!AA7</f>
        <v>2914584</v>
      </c>
      <c r="AO82" s="38">
        <f>'歳出（性質別）'!AB7</f>
        <v>2757038</v>
      </c>
      <c r="AP82" s="38">
        <f>'歳出（性質別）'!AC7</f>
        <v>3186029</v>
      </c>
      <c r="AQ82" s="38">
        <f>'歳出（性質別）'!AD7</f>
        <v>2562465</v>
      </c>
    </row>
    <row r="83" spans="16:43" x14ac:dyDescent="0.2">
      <c r="P83" t="s">
        <v>133</v>
      </c>
      <c r="Q83" s="38">
        <f>'歳出（性質別）'!D10</f>
        <v>1323530</v>
      </c>
      <c r="R83" s="38">
        <f>'歳出（性質別）'!E10</f>
        <v>1456250</v>
      </c>
      <c r="S83" s="38">
        <f>'歳出（性質別）'!F10</f>
        <v>1511481</v>
      </c>
      <c r="T83" s="38">
        <f>'歳出（性質別）'!G10</f>
        <v>1893381</v>
      </c>
      <c r="U83" s="38">
        <f>'歳出（性質別）'!H10</f>
        <v>2060067</v>
      </c>
      <c r="V83" s="38">
        <f>'歳出（性質別）'!I10</f>
        <v>2339193</v>
      </c>
      <c r="W83" s="38">
        <f>'歳出（性質別）'!J10</f>
        <v>2367455</v>
      </c>
      <c r="X83" s="38">
        <f>'歳出（性質別）'!K10</f>
        <v>2377564</v>
      </c>
      <c r="Y83" s="38">
        <f>'歳出（性質別）'!L10</f>
        <v>2431263</v>
      </c>
      <c r="Z83" s="38">
        <f>'歳出（性質別）'!M10</f>
        <v>2399789</v>
      </c>
      <c r="AA83" s="38">
        <f>'歳出（性質別）'!N10</f>
        <v>2450962</v>
      </c>
      <c r="AB83" s="38">
        <f>'歳出（性質別）'!O10</f>
        <v>2503545</v>
      </c>
      <c r="AC83" s="38">
        <f>'歳出（性質別）'!P10</f>
        <v>2474423</v>
      </c>
      <c r="AD83" s="38">
        <f>'歳出（性質別）'!Q10</f>
        <v>2463982</v>
      </c>
      <c r="AE83" s="38">
        <f>'歳出（性質別）'!R10</f>
        <v>2487718</v>
      </c>
      <c r="AF83" s="38">
        <f>'歳出（性質別）'!S10</f>
        <v>2696423</v>
      </c>
      <c r="AG83" s="38">
        <f>'歳出（性質別）'!T10</f>
        <v>2840888</v>
      </c>
      <c r="AH83" s="38">
        <f>'歳出（性質別）'!U10</f>
        <v>2688922</v>
      </c>
      <c r="AI83" s="38">
        <f>'歳出（性質別）'!V10</f>
        <v>2835598</v>
      </c>
      <c r="AJ83" s="38">
        <f>'歳出（性質別）'!W10</f>
        <v>3080967</v>
      </c>
      <c r="AK83" s="38">
        <f>'歳出（性質別）'!X10</f>
        <v>3093515</v>
      </c>
      <c r="AL83" s="38">
        <f>'歳出（性質別）'!Y10</f>
        <v>3010518</v>
      </c>
      <c r="AM83" s="38">
        <f>'歳出（性質別）'!Z10</f>
        <v>3183066</v>
      </c>
      <c r="AN83" s="38">
        <f>'歳出（性質別）'!AA10</f>
        <v>3271853</v>
      </c>
      <c r="AO83" s="38">
        <f>'歳出（性質別）'!AB10</f>
        <v>3053296</v>
      </c>
      <c r="AP83" s="38">
        <f>'歳出（性質別）'!AC10</f>
        <v>3323572</v>
      </c>
      <c r="AQ83" s="38">
        <f>'歳出（性質別）'!AD10</f>
        <v>3219547</v>
      </c>
    </row>
    <row r="84" spans="16:43" x14ac:dyDescent="0.2">
      <c r="P84" t="s">
        <v>134</v>
      </c>
      <c r="Q84" s="38">
        <f>'歳出（性質別）'!D11</f>
        <v>206007</v>
      </c>
      <c r="R84" s="38">
        <f>'歳出（性質別）'!E11</f>
        <v>171708</v>
      </c>
      <c r="S84" s="38">
        <f>'歳出（性質別）'!F11</f>
        <v>202574</v>
      </c>
      <c r="T84" s="38">
        <f>'歳出（性質別）'!G11</f>
        <v>140887</v>
      </c>
      <c r="U84" s="38">
        <f>'歳出（性質別）'!H11</f>
        <v>111229</v>
      </c>
      <c r="V84" s="38">
        <f>'歳出（性質別）'!I11</f>
        <v>101554</v>
      </c>
      <c r="W84" s="38">
        <f>'歳出（性質別）'!J11</f>
        <v>107944</v>
      </c>
      <c r="X84" s="38">
        <f>'歳出（性質別）'!K11</f>
        <v>147391</v>
      </c>
      <c r="Y84" s="38">
        <f>'歳出（性質別）'!L11</f>
        <v>112473</v>
      </c>
      <c r="Z84" s="38">
        <f>'歳出（性質別）'!M11</f>
        <v>165902</v>
      </c>
      <c r="AA84" s="38">
        <f>'歳出（性質別）'!N11</f>
        <v>132027</v>
      </c>
      <c r="AB84" s="38">
        <f>'歳出（性質別）'!O11</f>
        <v>136216</v>
      </c>
      <c r="AC84" s="38">
        <f>'歳出（性質別）'!P11</f>
        <v>156087</v>
      </c>
      <c r="AD84" s="38">
        <f>'歳出（性質別）'!Q11</f>
        <v>156607</v>
      </c>
      <c r="AE84" s="38">
        <f>'歳出（性質別）'!R11</f>
        <v>146113</v>
      </c>
      <c r="AF84" s="38">
        <f>'歳出（性質別）'!S11</f>
        <v>149527</v>
      </c>
      <c r="AG84" s="38">
        <f>'歳出（性質別）'!T11</f>
        <v>119371</v>
      </c>
      <c r="AH84" s="38">
        <f>'歳出（性質別）'!U11</f>
        <v>128571</v>
      </c>
      <c r="AI84" s="38">
        <f>'歳出（性質別）'!V11</f>
        <v>107762</v>
      </c>
      <c r="AJ84" s="38">
        <f>'歳出（性質別）'!W11</f>
        <v>115351</v>
      </c>
      <c r="AK84" s="38">
        <f>'歳出（性質別）'!X11</f>
        <v>89024</v>
      </c>
      <c r="AL84" s="38">
        <f>'歳出（性質別）'!Y11</f>
        <v>107460</v>
      </c>
      <c r="AM84" s="38">
        <f>'歳出（性質別）'!Z11</f>
        <v>102938</v>
      </c>
      <c r="AN84" s="38">
        <f>'歳出（性質別）'!AA11</f>
        <v>129017</v>
      </c>
      <c r="AO84" s="38">
        <f>'歳出（性質別）'!AB11</f>
        <v>152404</v>
      </c>
      <c r="AP84" s="38">
        <f>'歳出（性質別）'!AC11</f>
        <v>155115</v>
      </c>
      <c r="AQ84" s="38">
        <f>'歳出（性質別）'!AD11</f>
        <v>165934</v>
      </c>
    </row>
    <row r="85" spans="16:43" x14ac:dyDescent="0.2">
      <c r="P85" t="s">
        <v>135</v>
      </c>
      <c r="Q85" s="38">
        <f>'歳出（性質別）'!D16</f>
        <v>279192</v>
      </c>
      <c r="R85" s="38">
        <f>'歳出（性質別）'!E16</f>
        <v>325262</v>
      </c>
      <c r="S85" s="38">
        <f>'歳出（性質別）'!F16</f>
        <v>474965</v>
      </c>
      <c r="T85" s="38">
        <f>'歳出（性質別）'!G16</f>
        <v>495776</v>
      </c>
      <c r="U85" s="38">
        <f>'歳出（性質別）'!H16</f>
        <v>237661</v>
      </c>
      <c r="V85" s="38">
        <f>'歳出（性質別）'!I16</f>
        <v>31426</v>
      </c>
      <c r="W85" s="38">
        <f>'歳出（性質別）'!J16</f>
        <v>76397</v>
      </c>
      <c r="X85" s="38">
        <f>'歳出（性質別）'!K16</f>
        <v>97087</v>
      </c>
      <c r="Y85" s="38">
        <f>'歳出（性質別）'!L16</f>
        <v>109018</v>
      </c>
      <c r="Z85" s="38">
        <f>'歳出（性質別）'!M16</f>
        <v>103043</v>
      </c>
      <c r="AA85" s="38">
        <f>'歳出（性質別）'!N16</f>
        <v>201350</v>
      </c>
      <c r="AB85" s="38">
        <f>'歳出（性質別）'!O16</f>
        <v>122393</v>
      </c>
      <c r="AC85" s="38">
        <f>'歳出（性質別）'!P16</f>
        <v>102858</v>
      </c>
      <c r="AD85" s="38">
        <f>'歳出（性質別）'!Q16</f>
        <v>92941</v>
      </c>
      <c r="AE85" s="38">
        <f>'歳出（性質別）'!R16</f>
        <v>84885</v>
      </c>
      <c r="AF85" s="38">
        <f>'歳出（性質別）'!S16</f>
        <v>131291</v>
      </c>
      <c r="AG85" s="38">
        <f>'歳出（性質別）'!T16</f>
        <v>161650</v>
      </c>
      <c r="AH85" s="38">
        <f>'歳出（性質別）'!U16</f>
        <v>209700</v>
      </c>
      <c r="AI85" s="38">
        <f>'歳出（性質別）'!V16</f>
        <v>317520</v>
      </c>
      <c r="AJ85" s="38">
        <f>'歳出（性質別）'!W16</f>
        <v>498480</v>
      </c>
      <c r="AK85" s="38">
        <f>'歳出（性質別）'!X16</f>
        <v>454860</v>
      </c>
      <c r="AL85" s="38">
        <f>'歳出（性質別）'!Y16</f>
        <v>464860</v>
      </c>
      <c r="AM85" s="38">
        <f>'歳出（性質別）'!Z16</f>
        <v>475220</v>
      </c>
      <c r="AN85" s="38">
        <f>'歳出（性質別）'!AA16</f>
        <v>474680</v>
      </c>
      <c r="AO85" s="38">
        <f>'歳出（性質別）'!AB16</f>
        <v>502340</v>
      </c>
      <c r="AP85" s="38">
        <f>'歳出（性質別）'!AC16</f>
        <v>947040</v>
      </c>
      <c r="AQ85" s="38">
        <f>'歳出（性質別）'!AD16</f>
        <v>518320</v>
      </c>
    </row>
    <row r="86" spans="16:43" x14ac:dyDescent="0.2">
      <c r="P86" t="s">
        <v>137</v>
      </c>
      <c r="Q86" s="38">
        <f>'歳出（性質別）'!D18</f>
        <v>4586997</v>
      </c>
      <c r="R86" s="38">
        <f>'歳出（性質別）'!E18</f>
        <v>6063694</v>
      </c>
      <c r="S86" s="38">
        <f>'歳出（性質別）'!F18</f>
        <v>9436667</v>
      </c>
      <c r="T86" s="38">
        <f>'歳出（性質別）'!G18</f>
        <v>8091843</v>
      </c>
      <c r="U86" s="38">
        <f>'歳出（性質別）'!H18</f>
        <v>8600856</v>
      </c>
      <c r="V86" s="38">
        <f>'歳出（性質別）'!I18</f>
        <v>6342638</v>
      </c>
      <c r="W86" s="38">
        <f>'歳出（性質別）'!J18</f>
        <v>6556570</v>
      </c>
      <c r="X86" s="38">
        <f>'歳出（性質別）'!K18</f>
        <v>5417864</v>
      </c>
      <c r="Y86" s="38">
        <f>'歳出（性質別）'!L18</f>
        <v>6161363</v>
      </c>
      <c r="Z86" s="38">
        <f>'歳出（性質別）'!M18</f>
        <v>4776535</v>
      </c>
      <c r="AA86" s="38">
        <f>'歳出（性質別）'!N18</f>
        <v>4981881</v>
      </c>
      <c r="AB86" s="38">
        <f>'歳出（性質別）'!O18</f>
        <v>3622483</v>
      </c>
      <c r="AC86" s="38">
        <f>'歳出（性質別）'!P18</f>
        <v>2262132</v>
      </c>
      <c r="AD86" s="38">
        <f>'歳出（性質別）'!Q18</f>
        <v>2443175</v>
      </c>
      <c r="AE86" s="38">
        <f>'歳出（性質別）'!R18</f>
        <v>3420655</v>
      </c>
      <c r="AF86" s="38">
        <f>'歳出（性質別）'!S18</f>
        <v>2132345</v>
      </c>
      <c r="AG86" s="38">
        <f>'歳出（性質別）'!T18</f>
        <v>2576034</v>
      </c>
      <c r="AH86" s="38">
        <f>'歳出（性質別）'!U18</f>
        <v>2830767</v>
      </c>
      <c r="AI86" s="38">
        <f>'歳出（性質別）'!V18</f>
        <v>3469507</v>
      </c>
      <c r="AJ86" s="38">
        <f>'歳出（性質別）'!W18</f>
        <v>3662056</v>
      </c>
      <c r="AK86" s="38">
        <f>'歳出（性質別）'!X18</f>
        <v>2774019</v>
      </c>
      <c r="AL86" s="38">
        <f>'歳出（性質別）'!Y18</f>
        <v>3182814</v>
      </c>
      <c r="AM86" s="38">
        <f>'歳出（性質別）'!Z18</f>
        <v>4816202</v>
      </c>
      <c r="AN86" s="38">
        <f>'歳出（性質別）'!AA18</f>
        <v>3966416</v>
      </c>
      <c r="AO86" s="38">
        <f>'歳出（性質別）'!AB18</f>
        <v>8312996</v>
      </c>
      <c r="AP86" s="38">
        <f>'歳出（性質別）'!AC18</f>
        <v>4364144</v>
      </c>
      <c r="AQ86" s="38">
        <f>'歳出（性質別）'!AD18</f>
        <v>4106873</v>
      </c>
    </row>
    <row r="87" spans="16:43" x14ac:dyDescent="0.2">
      <c r="P87" t="s">
        <v>136</v>
      </c>
      <c r="Q87" s="38">
        <f>'歳出（性質別）'!D23</f>
        <v>14033703</v>
      </c>
      <c r="R87" s="38">
        <f>'歳出（性質別）'!E23</f>
        <v>16365789</v>
      </c>
      <c r="S87" s="38">
        <f>'歳出（性質別）'!F23</f>
        <v>20147877</v>
      </c>
      <c r="T87" s="38">
        <f>'歳出（性質別）'!G23</f>
        <v>19792515</v>
      </c>
      <c r="U87" s="38">
        <f>'歳出（性質別）'!H23</f>
        <v>20388704</v>
      </c>
      <c r="V87" s="38">
        <f>'歳出（性質別）'!I23</f>
        <v>19332837</v>
      </c>
      <c r="W87" s="38">
        <f>'歳出（性質別）'!J23</f>
        <v>19487856</v>
      </c>
      <c r="X87" s="38">
        <f>'歳出（性質別）'!K23</f>
        <v>18999434</v>
      </c>
      <c r="Y87" s="38">
        <f>'歳出（性質別）'!L23</f>
        <v>20966625</v>
      </c>
      <c r="Z87" s="38">
        <f>'歳出（性質別）'!M23</f>
        <v>18792430</v>
      </c>
      <c r="AA87" s="38">
        <f>'歳出（性質別）'!N23</f>
        <v>19775616</v>
      </c>
      <c r="AB87" s="38">
        <f>'歳出（性質別）'!O23</f>
        <v>18333680</v>
      </c>
      <c r="AC87" s="38">
        <f>'歳出（性質別）'!P23</f>
        <v>17647919</v>
      </c>
      <c r="AD87" s="38">
        <f>'歳出（性質別）'!Q23</f>
        <v>16885873</v>
      </c>
      <c r="AE87" s="38">
        <f>'歳出（性質別）'!R23</f>
        <v>18937898</v>
      </c>
      <c r="AF87" s="38">
        <f>'歳出（性質別）'!S23</f>
        <v>18715965</v>
      </c>
      <c r="AG87" s="38">
        <f>'歳出（性質別）'!T23</f>
        <v>18854334</v>
      </c>
      <c r="AH87" s="38">
        <f>'歳出（性質別）'!U23</f>
        <v>18929844</v>
      </c>
      <c r="AI87" s="38">
        <f>'歳出（性質別）'!V23</f>
        <v>20369180</v>
      </c>
      <c r="AJ87" s="38">
        <f>'歳出（性質別）'!W23</f>
        <v>20838206</v>
      </c>
      <c r="AK87" s="38">
        <f>'歳出（性質別）'!X23</f>
        <v>20912698</v>
      </c>
      <c r="AL87" s="38">
        <f>'歳出（性質別）'!Y23</f>
        <v>21502050</v>
      </c>
      <c r="AM87" s="38">
        <f>'歳出（性質別）'!Z23</f>
        <v>23299747</v>
      </c>
      <c r="AN87" s="38">
        <f>'歳出（性質別）'!AA23</f>
        <v>22288741</v>
      </c>
      <c r="AO87" s="38">
        <f>'歳出（性質別）'!AB23</f>
        <v>27641462</v>
      </c>
      <c r="AP87" s="38">
        <f>'歳出（性質別）'!AC23</f>
        <v>25351032</v>
      </c>
      <c r="AQ87" s="38">
        <f>'歳出（性質別）'!AD23</f>
        <v>23832146</v>
      </c>
    </row>
    <row r="115" spans="13:43" x14ac:dyDescent="0.2">
      <c r="M115" s="28" t="str">
        <f>財政指標!$X$1</f>
        <v>下野市</v>
      </c>
    </row>
    <row r="116" spans="13:43" x14ac:dyDescent="0.2">
      <c r="P116">
        <f>'歳出（目的別）'!A3</f>
        <v>0</v>
      </c>
      <c r="Q116" t="str">
        <f>'歳出（目的別）'!D3</f>
        <v>９１（H3）</v>
      </c>
      <c r="R116" t="str">
        <f>'歳出（目的別）'!E3</f>
        <v>９２（H4）</v>
      </c>
      <c r="S116" t="str">
        <f>'歳出（目的別）'!F3</f>
        <v>９３（H5）</v>
      </c>
      <c r="T116" t="str">
        <f>'歳出（目的別）'!G3</f>
        <v>９４（H6）</v>
      </c>
      <c r="U116" t="str">
        <f>'歳出（目的別）'!H3</f>
        <v>９５（H7）</v>
      </c>
      <c r="V116" t="str">
        <f>'歳出（目的別）'!I3</f>
        <v>９６（H8）</v>
      </c>
      <c r="W116" t="str">
        <f>'歳出（目的別）'!J3</f>
        <v>９７（H9）</v>
      </c>
      <c r="X116" t="str">
        <f>'歳出（目的別）'!K3</f>
        <v>９８(H10)</v>
      </c>
      <c r="Y116" t="str">
        <f>'歳出（目的別）'!L3</f>
        <v>９９(H11)</v>
      </c>
      <c r="Z116" t="str">
        <f>'歳出（目的別）'!M3</f>
        <v>００(H12)</v>
      </c>
      <c r="AA116" t="str">
        <f>'歳出（目的別）'!N3</f>
        <v>０１(H13)</v>
      </c>
      <c r="AB116" t="str">
        <f>'歳出（目的別）'!O3</f>
        <v>０２(H14)</v>
      </c>
      <c r="AC116" t="str">
        <f>'歳出（目的別）'!P3</f>
        <v>０３(H15)</v>
      </c>
      <c r="AD116" t="str">
        <f>'歳出（目的別）'!Q3</f>
        <v>０４(H16)</v>
      </c>
      <c r="AE116" t="str">
        <f>'歳出（目的別）'!R3</f>
        <v>０５(H17)</v>
      </c>
      <c r="AF116" t="str">
        <f>'歳出（目的別）'!S3</f>
        <v>０６(H18)</v>
      </c>
      <c r="AG116" t="str">
        <f>'歳出（目的別）'!T3</f>
        <v>０７(H19)</v>
      </c>
      <c r="AH116" t="str">
        <f>'歳出（目的別）'!U3</f>
        <v>０８(H20)</v>
      </c>
      <c r="AI116" t="str">
        <f>'歳出（目的別）'!V3</f>
        <v>０９(H21)</v>
      </c>
      <c r="AJ116" t="str">
        <f>'歳出（目的別）'!W3</f>
        <v>１０(H22)</v>
      </c>
      <c r="AK116" t="str">
        <f>'歳出（目的別）'!X3</f>
        <v>１１(H23)</v>
      </c>
      <c r="AL116" t="str">
        <f>'歳出（目的別）'!Y3</f>
        <v>１２(H24)</v>
      </c>
      <c r="AM116" t="str">
        <f>'歳出（目的別）'!Z3</f>
        <v>１３(H25)</v>
      </c>
      <c r="AN116" t="str">
        <f>'歳出（目的別）'!AA3</f>
        <v>１４(H26)</v>
      </c>
      <c r="AO116" t="str">
        <f>'歳出（目的別）'!AB3</f>
        <v>１５(H27)</v>
      </c>
      <c r="AP116" t="str">
        <f>'歳出（目的別）'!AC3</f>
        <v>１６(H28)</v>
      </c>
      <c r="AQ116" t="str">
        <f>'歳出（目的別）'!AD3</f>
        <v>１７(H29)</v>
      </c>
    </row>
    <row r="117" spans="13:43" x14ac:dyDescent="0.2">
      <c r="P117" t="s">
        <v>138</v>
      </c>
      <c r="Q117" s="38">
        <f>'歳出（目的別）'!D5</f>
        <v>2807252</v>
      </c>
      <c r="R117" s="38">
        <f>'歳出（目的別）'!E5</f>
        <v>3554224</v>
      </c>
      <c r="S117" s="38">
        <f>'歳出（目的別）'!F5</f>
        <v>2908301</v>
      </c>
      <c r="T117" s="38">
        <f>'歳出（目的別）'!G5</f>
        <v>3517136</v>
      </c>
      <c r="U117" s="38">
        <f>'歳出（目的別）'!H5</f>
        <v>3857476</v>
      </c>
      <c r="V117" s="38">
        <f>'歳出（目的別）'!I5</f>
        <v>4554760</v>
      </c>
      <c r="W117" s="38">
        <f>'歳出（目的別）'!J5</f>
        <v>3165255</v>
      </c>
      <c r="X117" s="38">
        <f>'歳出（目的別）'!K5</f>
        <v>3429661</v>
      </c>
      <c r="Y117" s="38">
        <f>'歳出（目的別）'!L5</f>
        <v>3578125</v>
      </c>
      <c r="Z117" s="38">
        <f>'歳出（目的別）'!M5</f>
        <v>3402618</v>
      </c>
      <c r="AA117" s="38">
        <f>'歳出（目的別）'!N5</f>
        <v>3273995</v>
      </c>
      <c r="AB117" s="38">
        <f>'歳出（目的別）'!O5</f>
        <v>3394790</v>
      </c>
      <c r="AC117" s="38">
        <f>'歳出（目的別）'!P5</f>
        <v>3642614</v>
      </c>
      <c r="AD117" s="38">
        <f>'歳出（目的別）'!Q5</f>
        <v>2906219</v>
      </c>
      <c r="AE117" s="38">
        <f>'歳出（目的別）'!R5</f>
        <v>3840285</v>
      </c>
      <c r="AF117" s="38">
        <f>'歳出（目的別）'!S5</f>
        <v>3345947</v>
      </c>
      <c r="AG117" s="38">
        <f>'歳出（目的別）'!T5</f>
        <v>2643400</v>
      </c>
      <c r="AH117" s="38">
        <f>'歳出（目的別）'!U5</f>
        <v>2527692</v>
      </c>
      <c r="AI117" s="38">
        <f>'歳出（目的別）'!V5</f>
        <v>3201357</v>
      </c>
      <c r="AJ117" s="38">
        <f>'歳出（目的別）'!W5</f>
        <v>2667189</v>
      </c>
      <c r="AK117" s="38">
        <f>'歳出（目的別）'!X5</f>
        <v>3478509</v>
      </c>
      <c r="AL117" s="38">
        <f>'歳出（目的別）'!Y5</f>
        <v>3409263</v>
      </c>
      <c r="AM117" s="38">
        <f>'歳出（目的別）'!Z5</f>
        <v>3422245</v>
      </c>
      <c r="AN117" s="38">
        <f>'歳出（目的別）'!AA5</f>
        <v>3125296</v>
      </c>
      <c r="AO117" s="38">
        <f>'歳出（目的別）'!AB5</f>
        <v>6904822</v>
      </c>
      <c r="AP117" s="38">
        <f>'歳出（目的別）'!AC5</f>
        <v>2988262</v>
      </c>
      <c r="AQ117" s="38">
        <f>'歳出（目的別）'!AD5</f>
        <v>2522004</v>
      </c>
    </row>
    <row r="118" spans="13:43" x14ac:dyDescent="0.2">
      <c r="P118" t="s">
        <v>139</v>
      </c>
      <c r="Q118" s="38">
        <f>'歳出（目的別）'!D6</f>
        <v>971464</v>
      </c>
      <c r="R118" s="38">
        <f>'歳出（目的別）'!E6</f>
        <v>1379765</v>
      </c>
      <c r="S118" s="38">
        <f>'歳出（目的別）'!F6</f>
        <v>1653314</v>
      </c>
      <c r="T118" s="38">
        <f>'歳出（目的別）'!G6</f>
        <v>1646173</v>
      </c>
      <c r="U118" s="38">
        <f>'歳出（目的別）'!H6</f>
        <v>1943227</v>
      </c>
      <c r="V118" s="38">
        <f>'歳出（目的別）'!I6</f>
        <v>1959684</v>
      </c>
      <c r="W118" s="38">
        <f>'歳出（目的別）'!J6</f>
        <v>2641845</v>
      </c>
      <c r="X118" s="38">
        <f>'歳出（目的別）'!K6</f>
        <v>2909623</v>
      </c>
      <c r="Y118" s="38">
        <f>'歳出（目的別）'!L6</f>
        <v>4358542</v>
      </c>
      <c r="Z118" s="38">
        <f>'歳出（目的別）'!M6</f>
        <v>2423535</v>
      </c>
      <c r="AA118" s="38">
        <f>'歳出（目的別）'!N6</f>
        <v>3373826</v>
      </c>
      <c r="AB118" s="38">
        <f>'歳出（目的別）'!O6</f>
        <v>3767824</v>
      </c>
      <c r="AC118" s="38">
        <f>'歳出（目的別）'!P6</f>
        <v>2994800</v>
      </c>
      <c r="AD118" s="38">
        <f>'歳出（目的別）'!Q6</f>
        <v>3121276</v>
      </c>
      <c r="AE118" s="38">
        <f>'歳出（目的別）'!R6</f>
        <v>3357521</v>
      </c>
      <c r="AF118" s="38">
        <f>'歳出（目的別）'!S6</f>
        <v>4140104</v>
      </c>
      <c r="AG118" s="38">
        <f>'歳出（目的別）'!T6</f>
        <v>4333624</v>
      </c>
      <c r="AH118" s="38">
        <f>'歳出（目的別）'!U6</f>
        <v>4581862</v>
      </c>
      <c r="AI118" s="38">
        <f>'歳出（目的別）'!V6</f>
        <v>4703893</v>
      </c>
      <c r="AJ118" s="38">
        <f>'歳出（目的別）'!W6</f>
        <v>5720561</v>
      </c>
      <c r="AK118" s="38">
        <f>'歳出（目的別）'!X6</f>
        <v>5593840</v>
      </c>
      <c r="AL118" s="38">
        <f>'歳出（目的別）'!Y6</f>
        <v>5770121</v>
      </c>
      <c r="AM118" s="38">
        <f>'歳出（目的別）'!Z6</f>
        <v>6148852</v>
      </c>
      <c r="AN118" s="38">
        <f>'歳出（目的別）'!AA6</f>
        <v>6479279</v>
      </c>
      <c r="AO118" s="38">
        <f>'歳出（目的別）'!AB6</f>
        <v>6873987</v>
      </c>
      <c r="AP118" s="38">
        <f>'歳出（目的別）'!AC6</f>
        <v>7576730</v>
      </c>
      <c r="AQ118" s="38">
        <f>'歳出（目的別）'!AD6</f>
        <v>7484120</v>
      </c>
    </row>
    <row r="119" spans="13:43" x14ac:dyDescent="0.2">
      <c r="P119" t="s">
        <v>140</v>
      </c>
      <c r="Q119" s="38">
        <f>'歳出（目的別）'!D7</f>
        <v>962499</v>
      </c>
      <c r="R119" s="38">
        <f>'歳出（目的別）'!E7</f>
        <v>807949</v>
      </c>
      <c r="S119" s="38">
        <f>'歳出（目的別）'!F7</f>
        <v>978734</v>
      </c>
      <c r="T119" s="38">
        <f>'歳出（目的別）'!G7</f>
        <v>973825</v>
      </c>
      <c r="U119" s="38">
        <f>'歳出（目的別）'!H7</f>
        <v>975832</v>
      </c>
      <c r="V119" s="38">
        <f>'歳出（目的別）'!I7</f>
        <v>1090100</v>
      </c>
      <c r="W119" s="38">
        <f>'歳出（目的別）'!J7</f>
        <v>1202962</v>
      </c>
      <c r="X119" s="38">
        <f>'歳出（目的別）'!K7</f>
        <v>1359225</v>
      </c>
      <c r="Y119" s="38">
        <f>'歳出（目的別）'!L7</f>
        <v>1534072</v>
      </c>
      <c r="Z119" s="38">
        <f>'歳出（目的別）'!M7</f>
        <v>1485099</v>
      </c>
      <c r="AA119" s="38">
        <f>'歳出（目的別）'!N7</f>
        <v>1167270</v>
      </c>
      <c r="AB119" s="38">
        <f>'歳出（目的別）'!O7</f>
        <v>1141045</v>
      </c>
      <c r="AC119" s="38">
        <f>'歳出（目的別）'!P7</f>
        <v>1236679</v>
      </c>
      <c r="AD119" s="38">
        <f>'歳出（目的別）'!Q7</f>
        <v>1117714</v>
      </c>
      <c r="AE119" s="38">
        <f>'歳出（目的別）'!R7</f>
        <v>1204693</v>
      </c>
      <c r="AF119" s="38">
        <f>'歳出（目的別）'!S7</f>
        <v>1142276</v>
      </c>
      <c r="AG119" s="38">
        <f>'歳出（目的別）'!T7</f>
        <v>1190813</v>
      </c>
      <c r="AH119" s="38">
        <f>'歳出（目的別）'!U7</f>
        <v>1205190</v>
      </c>
      <c r="AI119" s="38">
        <f>'歳出（目的別）'!V7</f>
        <v>1249747</v>
      </c>
      <c r="AJ119" s="38">
        <f>'歳出（目的別）'!W7</f>
        <v>1339832</v>
      </c>
      <c r="AK119" s="38">
        <f>'歳出（目的別）'!X7</f>
        <v>1426295</v>
      </c>
      <c r="AL119" s="38">
        <f>'歳出（目的別）'!Y7</f>
        <v>1341066</v>
      </c>
      <c r="AM119" s="38">
        <f>'歳出（目的別）'!Z7</f>
        <v>1635423</v>
      </c>
      <c r="AN119" s="38">
        <f>'歳出（目的別）'!AA7</f>
        <v>1346431</v>
      </c>
      <c r="AO119" s="38">
        <f>'歳出（目的別）'!AB7</f>
        <v>1429932</v>
      </c>
      <c r="AP119" s="38">
        <f>'歳出（目的別）'!AC7</f>
        <v>1782388</v>
      </c>
      <c r="AQ119" s="38">
        <f>'歳出（目的別）'!AD7</f>
        <v>1407947</v>
      </c>
    </row>
    <row r="120" spans="13:43" x14ac:dyDescent="0.2">
      <c r="P120" t="s">
        <v>150</v>
      </c>
      <c r="Q120" s="38">
        <f>'歳出（目的別）'!D9</f>
        <v>1251469</v>
      </c>
      <c r="R120" s="38">
        <f>'歳出（目的別）'!E9</f>
        <v>1120501</v>
      </c>
      <c r="S120" s="38">
        <f>'歳出（目的別）'!F9</f>
        <v>1636019</v>
      </c>
      <c r="T120" s="38">
        <f>'歳出（目的別）'!G9</f>
        <v>1819479</v>
      </c>
      <c r="U120" s="38">
        <f>'歳出（目的別）'!H9</f>
        <v>1769698</v>
      </c>
      <c r="V120" s="38">
        <f>'歳出（目的別）'!I9</f>
        <v>1793013</v>
      </c>
      <c r="W120" s="38">
        <f>'歳出（目的別）'!J9</f>
        <v>1690768</v>
      </c>
      <c r="X120" s="38">
        <f>'歳出（目的別）'!K9</f>
        <v>1307880</v>
      </c>
      <c r="Y120" s="38">
        <f>'歳出（目的別）'!L9</f>
        <v>1344254</v>
      </c>
      <c r="Z120" s="38">
        <f>'歳出（目的別）'!M9</f>
        <v>1123793</v>
      </c>
      <c r="AA120" s="38">
        <f>'歳出（目的別）'!N9</f>
        <v>1281135</v>
      </c>
      <c r="AB120" s="38">
        <f>'歳出（目的別）'!O9</f>
        <v>824084</v>
      </c>
      <c r="AC120" s="38">
        <f>'歳出（目的別）'!P9</f>
        <v>760717</v>
      </c>
      <c r="AD120" s="38">
        <f>'歳出（目的別）'!Q9</f>
        <v>751406</v>
      </c>
      <c r="AE120" s="38">
        <f>'歳出（目的別）'!R9</f>
        <v>974392</v>
      </c>
      <c r="AF120" s="38">
        <f>'歳出（目的別）'!S9</f>
        <v>984855</v>
      </c>
      <c r="AG120" s="38">
        <f>'歳出（目的別）'!T9</f>
        <v>1075766</v>
      </c>
      <c r="AH120" s="38">
        <f>'歳出（目的別）'!U9</f>
        <v>1104988</v>
      </c>
      <c r="AI120" s="38">
        <f>'歳出（目的別）'!V9</f>
        <v>1381444</v>
      </c>
      <c r="AJ120" s="38">
        <f>'歳出（目的別）'!W9</f>
        <v>1997343</v>
      </c>
      <c r="AK120" s="38">
        <f>'歳出（目的別）'!X9</f>
        <v>824865</v>
      </c>
      <c r="AL120" s="38">
        <f>'歳出（目的別）'!Y9</f>
        <v>1069333</v>
      </c>
      <c r="AM120" s="38">
        <f>'歳出（目的別）'!Z9</f>
        <v>1195354</v>
      </c>
      <c r="AN120" s="38">
        <f>'歳出（目的別）'!AA9</f>
        <v>1065589</v>
      </c>
      <c r="AO120" s="38">
        <f>'歳出（目的別）'!AB9</f>
        <v>1137701</v>
      </c>
      <c r="AP120" s="38">
        <f>'歳出（目的別）'!AC9</f>
        <v>1292302</v>
      </c>
      <c r="AQ120" s="38">
        <f>'歳出（目的別）'!AD9</f>
        <v>1080864</v>
      </c>
    </row>
    <row r="121" spans="13:43" x14ac:dyDescent="0.2">
      <c r="P121" t="s">
        <v>141</v>
      </c>
      <c r="Q121" s="38">
        <f>'歳出（目的別）'!D10</f>
        <v>293117</v>
      </c>
      <c r="R121" s="38">
        <f>'歳出（目的別）'!E10</f>
        <v>165237</v>
      </c>
      <c r="S121" s="38">
        <f>'歳出（目的別）'!F10</f>
        <v>1150008</v>
      </c>
      <c r="T121" s="38">
        <f>'歳出（目的別）'!G10</f>
        <v>480367</v>
      </c>
      <c r="U121" s="38">
        <f>'歳出（目的別）'!H10</f>
        <v>425163</v>
      </c>
      <c r="V121" s="38">
        <f>'歳出（目的別）'!I10</f>
        <v>663722</v>
      </c>
      <c r="W121" s="38">
        <f>'歳出（目的別）'!J10</f>
        <v>214487</v>
      </c>
      <c r="X121" s="38">
        <f>'歳出（目的別）'!K10</f>
        <v>226596</v>
      </c>
      <c r="Y121" s="38">
        <f>'歳出（目的別）'!L10</f>
        <v>229710</v>
      </c>
      <c r="Z121" s="38">
        <f>'歳出（目的別）'!M10</f>
        <v>288088</v>
      </c>
      <c r="AA121" s="38">
        <f>'歳出（目的別）'!N10</f>
        <v>245139</v>
      </c>
      <c r="AB121" s="38">
        <f>'歳出（目的別）'!O10</f>
        <v>221862</v>
      </c>
      <c r="AC121" s="38">
        <f>'歳出（目的別）'!P10</f>
        <v>290958</v>
      </c>
      <c r="AD121" s="38">
        <f>'歳出（目的別）'!Q10</f>
        <v>264827</v>
      </c>
      <c r="AE121" s="38">
        <f>'歳出（目的別）'!R10</f>
        <v>272037</v>
      </c>
      <c r="AF121" s="38">
        <f>'歳出（目的別）'!S10</f>
        <v>294091</v>
      </c>
      <c r="AG121" s="38">
        <f>'歳出（目的別）'!T10</f>
        <v>335785</v>
      </c>
      <c r="AH121" s="38">
        <f>'歳出（目的別）'!U10</f>
        <v>364287</v>
      </c>
      <c r="AI121" s="38">
        <f>'歳出（目的別）'!V10</f>
        <v>546167</v>
      </c>
      <c r="AJ121" s="38">
        <f>'歳出（目的別）'!W10</f>
        <v>655476</v>
      </c>
      <c r="AK121" s="38">
        <f>'歳出（目的別）'!X10</f>
        <v>618343</v>
      </c>
      <c r="AL121" s="38">
        <f>'歳出（目的別）'!Y10</f>
        <v>639499</v>
      </c>
      <c r="AM121" s="38">
        <f>'歳出（目的別）'!Z10</f>
        <v>661086</v>
      </c>
      <c r="AN121" s="38">
        <f>'歳出（目的別）'!AA10</f>
        <v>693041</v>
      </c>
      <c r="AO121" s="38">
        <f>'歳出（目的別）'!AB10</f>
        <v>799680</v>
      </c>
      <c r="AP121" s="38">
        <f>'歳出（目的別）'!AC10</f>
        <v>740673</v>
      </c>
      <c r="AQ121" s="38">
        <f>'歳出（目的別）'!AD10</f>
        <v>807669</v>
      </c>
    </row>
    <row r="122" spans="13:43" x14ac:dyDescent="0.2">
      <c r="P122" t="s">
        <v>142</v>
      </c>
      <c r="Q122" s="38">
        <f>'歳出（目的別）'!D11</f>
        <v>3751045</v>
      </c>
      <c r="R122" s="38">
        <f>'歳出（目的別）'!E11</f>
        <v>4040364</v>
      </c>
      <c r="S122" s="38">
        <f>'歳出（目的別）'!F11</f>
        <v>3899537</v>
      </c>
      <c r="T122" s="38">
        <f>'歳出（目的別）'!G11</f>
        <v>3729602</v>
      </c>
      <c r="U122" s="38">
        <f>'歳出（目的別）'!H11</f>
        <v>3958012</v>
      </c>
      <c r="V122" s="38">
        <f>'歳出（目的別）'!I11</f>
        <v>3970310</v>
      </c>
      <c r="W122" s="38">
        <f>'歳出（目的別）'!J11</f>
        <v>3953991</v>
      </c>
      <c r="X122" s="38">
        <f>'歳出（目的別）'!K11</f>
        <v>4012637</v>
      </c>
      <c r="Y122" s="38">
        <f>'歳出（目的別）'!L11</f>
        <v>3681018</v>
      </c>
      <c r="Z122" s="38">
        <f>'歳出（目的別）'!M11</f>
        <v>3749738</v>
      </c>
      <c r="AA122" s="38">
        <f>'歳出（目的別）'!N11</f>
        <v>3950887</v>
      </c>
      <c r="AB122" s="38">
        <f>'歳出（目的別）'!O11</f>
        <v>3005604</v>
      </c>
      <c r="AC122" s="38">
        <f>'歳出（目的別）'!P11</f>
        <v>2813944</v>
      </c>
      <c r="AD122" s="38">
        <f>'歳出（目的別）'!Q11</f>
        <v>2753303</v>
      </c>
      <c r="AE122" s="38">
        <f>'歳出（目的別）'!R11</f>
        <v>2783529</v>
      </c>
      <c r="AF122" s="38">
        <f>'歳出（目的別）'!S11</f>
        <v>2508961</v>
      </c>
      <c r="AG122" s="38">
        <f>'歳出（目的別）'!T11</f>
        <v>3124534</v>
      </c>
      <c r="AH122" s="38">
        <f>'歳出（目的別）'!U11</f>
        <v>3287838</v>
      </c>
      <c r="AI122" s="38">
        <f>'歳出（目的別）'!V11</f>
        <v>2669739</v>
      </c>
      <c r="AJ122" s="38">
        <f>'歳出（目的別）'!W11</f>
        <v>2481912</v>
      </c>
      <c r="AK122" s="38">
        <f>'歳出（目的別）'!X11</f>
        <v>2305407</v>
      </c>
      <c r="AL122" s="38">
        <f>'歳出（目的別）'!Y11</f>
        <v>2381679</v>
      </c>
      <c r="AM122" s="38">
        <f>'歳出（目的別）'!Z11</f>
        <v>2835671</v>
      </c>
      <c r="AN122" s="38">
        <f>'歳出（目的別）'!AA11</f>
        <v>2533577</v>
      </c>
      <c r="AO122" s="38">
        <f>'歳出（目的別）'!AB11</f>
        <v>2538412</v>
      </c>
      <c r="AP122" s="38">
        <f>'歳出（目的別）'!AC11</f>
        <v>3038959</v>
      </c>
      <c r="AQ122" s="38">
        <f>'歳出（目的別）'!AD11</f>
        <v>2889407</v>
      </c>
    </row>
    <row r="123" spans="13:43" x14ac:dyDescent="0.2">
      <c r="P123" t="s">
        <v>143</v>
      </c>
      <c r="Q123" s="38">
        <f>'歳出（目的別）'!D13</f>
        <v>2183344</v>
      </c>
      <c r="R123" s="38">
        <f>'歳出（目的別）'!E13</f>
        <v>3367943</v>
      </c>
      <c r="S123" s="38">
        <f>'歳出（目的別）'!F13</f>
        <v>5797430</v>
      </c>
      <c r="T123" s="38">
        <f>'歳出（目的別）'!G13</f>
        <v>5349543</v>
      </c>
      <c r="U123" s="38">
        <f>'歳出（目的別）'!H13</f>
        <v>4755833</v>
      </c>
      <c r="V123" s="38">
        <f>'歳出（目的別）'!I13</f>
        <v>2406465</v>
      </c>
      <c r="W123" s="38">
        <f>'歳出（目的別）'!J13</f>
        <v>3554464</v>
      </c>
      <c r="X123" s="38">
        <f>'歳出（目的別）'!K13</f>
        <v>2368474</v>
      </c>
      <c r="Y123" s="38">
        <f>'歳出（目的別）'!L13</f>
        <v>2396228</v>
      </c>
      <c r="Z123" s="38">
        <f>'歳出（目的別）'!M13</f>
        <v>2608988</v>
      </c>
      <c r="AA123" s="38">
        <f>'歳出（目的別）'!N13</f>
        <v>2564834</v>
      </c>
      <c r="AB123" s="38">
        <f>'歳出（目的別）'!O13</f>
        <v>2119413</v>
      </c>
      <c r="AC123" s="38">
        <f>'歳出（目的別）'!P13</f>
        <v>2118113</v>
      </c>
      <c r="AD123" s="38">
        <f>'歳出（目的別）'!Q13</f>
        <v>2285667</v>
      </c>
      <c r="AE123" s="38">
        <f>'歳出（目的別）'!R13</f>
        <v>2798214</v>
      </c>
      <c r="AF123" s="38">
        <f>'歳出（目的別）'!S13</f>
        <v>2753135</v>
      </c>
      <c r="AG123" s="38">
        <f>'歳出（目的別）'!T13</f>
        <v>2556323</v>
      </c>
      <c r="AH123" s="38">
        <f>'歳出（目的別）'!U13</f>
        <v>2342020</v>
      </c>
      <c r="AI123" s="38">
        <f>'歳出（目的別）'!V13</f>
        <v>3101785</v>
      </c>
      <c r="AJ123" s="38">
        <f>'歳出（目的別）'!W13</f>
        <v>2657040</v>
      </c>
      <c r="AK123" s="38">
        <f>'歳出（目的別）'!X13</f>
        <v>2785852</v>
      </c>
      <c r="AL123" s="38">
        <f>'歳出（目的別）'!Y13</f>
        <v>3015530</v>
      </c>
      <c r="AM123" s="38">
        <f>'歳出（目的別）'!Z13</f>
        <v>3300816</v>
      </c>
      <c r="AN123" s="38">
        <f>'歳出（目的別）'!AA13</f>
        <v>2991930</v>
      </c>
      <c r="AO123" s="38">
        <f>'歳出（目的別）'!AB13</f>
        <v>3964406</v>
      </c>
      <c r="AP123" s="38">
        <f>'歳出（目的別）'!AC13</f>
        <v>3545571</v>
      </c>
      <c r="AQ123" s="38">
        <f>'歳出（目的別）'!AD13</f>
        <v>3839980</v>
      </c>
    </row>
    <row r="124" spans="13:43" x14ac:dyDescent="0.2">
      <c r="P124" t="s">
        <v>144</v>
      </c>
      <c r="Q124" s="38">
        <f>'歳出（目的別）'!D15</f>
        <v>887898</v>
      </c>
      <c r="R124" s="38">
        <f>'歳出（目的別）'!E15</f>
        <v>935055</v>
      </c>
      <c r="S124" s="38">
        <f>'歳出（目的別）'!F15</f>
        <v>983203</v>
      </c>
      <c r="T124" s="38">
        <f>'歳出（目的別）'!G15</f>
        <v>1086248</v>
      </c>
      <c r="U124" s="38">
        <f>'歳出（目的別）'!H15</f>
        <v>1299139</v>
      </c>
      <c r="V124" s="38">
        <f>'歳出（目的別）'!I15</f>
        <v>1539036</v>
      </c>
      <c r="W124" s="38">
        <f>'歳出（目的別）'!J15</f>
        <v>1785401</v>
      </c>
      <c r="X124" s="38">
        <f>'歳出（目的別）'!K15</f>
        <v>2021636</v>
      </c>
      <c r="Y124" s="38">
        <f>'歳出（目的別）'!L15</f>
        <v>2281409</v>
      </c>
      <c r="Z124" s="38">
        <f>'歳出（目的別）'!M15</f>
        <v>2298270</v>
      </c>
      <c r="AA124" s="38">
        <f>'歳出（目的別）'!N15</f>
        <v>2659930</v>
      </c>
      <c r="AB124" s="38">
        <f>'歳出（目的別）'!O15</f>
        <v>2593827</v>
      </c>
      <c r="AC124" s="38">
        <f>'歳出（目的別）'!P15</f>
        <v>2526572</v>
      </c>
      <c r="AD124" s="38">
        <f>'歳出（目的別）'!Q15</f>
        <v>2462818</v>
      </c>
      <c r="AE124" s="38">
        <f>'歳出（目的別）'!R15</f>
        <v>2472959</v>
      </c>
      <c r="AF124" s="38">
        <f>'歳出（目的別）'!S15</f>
        <v>2429792</v>
      </c>
      <c r="AG124" s="38">
        <f>'歳出（目的別）'!T15</f>
        <v>2444533</v>
      </c>
      <c r="AH124" s="38">
        <f>'歳出（目的別）'!U15</f>
        <v>2405438</v>
      </c>
      <c r="AI124" s="38">
        <f>'歳出（目的別）'!V15</f>
        <v>2377239</v>
      </c>
      <c r="AJ124" s="38">
        <f>'歳出（目的別）'!W15</f>
        <v>2130623</v>
      </c>
      <c r="AK124" s="38">
        <f>'歳出（目的別）'!X15</f>
        <v>2361047</v>
      </c>
      <c r="AL124" s="38">
        <f>'歳出（目的別）'!Y15</f>
        <v>2565742</v>
      </c>
      <c r="AM124" s="38">
        <f>'歳出（目的別）'!Z15</f>
        <v>2883124</v>
      </c>
      <c r="AN124" s="38">
        <f>'歳出（目的別）'!AA15</f>
        <v>2914584</v>
      </c>
      <c r="AO124" s="38">
        <f>'歳出（目的別）'!AB15</f>
        <v>2757038</v>
      </c>
      <c r="AP124" s="38">
        <f>'歳出（目的別）'!AC15</f>
        <v>3186029</v>
      </c>
      <c r="AQ124" s="38">
        <f>'歳出（目的別）'!AD15</f>
        <v>2562465</v>
      </c>
    </row>
    <row r="125" spans="13:43" x14ac:dyDescent="0.2">
      <c r="P125" t="s">
        <v>145</v>
      </c>
      <c r="Q125" s="38">
        <f>'歳出（目的別）'!D19</f>
        <v>14033703</v>
      </c>
      <c r="R125" s="38">
        <f>'歳出（目的別）'!E19</f>
        <v>16365789</v>
      </c>
      <c r="S125" s="38">
        <f>'歳出（目的別）'!F19</f>
        <v>20147877</v>
      </c>
      <c r="T125" s="38">
        <f>'歳出（目的別）'!G19</f>
        <v>19792515</v>
      </c>
      <c r="U125" s="38">
        <f>'歳出（目的別）'!H19</f>
        <v>20388704</v>
      </c>
      <c r="V125" s="38">
        <f>'歳出（目的別）'!I19</f>
        <v>19332837</v>
      </c>
      <c r="W125" s="38">
        <f>'歳出（目的別）'!J19</f>
        <v>19487677</v>
      </c>
      <c r="X125" s="38">
        <f>'歳出（目的別）'!K19</f>
        <v>18999464</v>
      </c>
      <c r="Y125" s="38">
        <f>'歳出（目的別）'!L19</f>
        <v>20966625</v>
      </c>
      <c r="Z125" s="38">
        <f>'歳出（目的別）'!M19</f>
        <v>18792430</v>
      </c>
      <c r="AA125" s="38">
        <f>'歳出（目的別）'!N19</f>
        <v>19775616</v>
      </c>
      <c r="AB125" s="38">
        <f>'歳出（目的別）'!O19</f>
        <v>18333681</v>
      </c>
      <c r="AC125" s="38">
        <f>'歳出（目的別）'!P19</f>
        <v>17647919</v>
      </c>
      <c r="AD125" s="38">
        <f>'歳出（目的別）'!Q19</f>
        <v>16885874</v>
      </c>
      <c r="AE125" s="38">
        <f>'歳出（目的別）'!R19</f>
        <v>18937899</v>
      </c>
      <c r="AF125" s="38">
        <f>'歳出（目的別）'!S19</f>
        <v>18715966</v>
      </c>
      <c r="AG125" s="38">
        <f>'歳出（目的別）'!T19</f>
        <v>18854335</v>
      </c>
      <c r="AH125" s="38">
        <f>'歳出（目的別）'!U19</f>
        <v>18929845</v>
      </c>
      <c r="AI125" s="38">
        <f>'歳出（目的別）'!V19</f>
        <v>20369181</v>
      </c>
      <c r="AJ125" s="38">
        <f>'歳出（目的別）'!W19</f>
        <v>20838207</v>
      </c>
      <c r="AK125" s="38">
        <f>'歳出（目的別）'!X19</f>
        <v>20912699</v>
      </c>
      <c r="AL125" s="38">
        <f>'歳出（目的別）'!Y19</f>
        <v>21502051</v>
      </c>
      <c r="AM125" s="38">
        <f>'歳出（目的別）'!Z19</f>
        <v>23299748</v>
      </c>
      <c r="AN125" s="38">
        <f>'歳出（目的別）'!AA19</f>
        <v>22288742</v>
      </c>
      <c r="AO125" s="38">
        <f>'歳出（目的別）'!AB19</f>
        <v>27641463</v>
      </c>
      <c r="AP125" s="38">
        <f>'歳出（目的別）'!AC19</f>
        <v>25351033</v>
      </c>
      <c r="AQ125" s="38">
        <f>'歳出（目的別）'!AD19</f>
        <v>23832147</v>
      </c>
    </row>
    <row r="153" spans="13:43" x14ac:dyDescent="0.2">
      <c r="M153" s="28" t="str">
        <f>財政指標!$X$1</f>
        <v>下野市</v>
      </c>
    </row>
    <row r="154" spans="13:43" x14ac:dyDescent="0.2">
      <c r="P154">
        <f>'歳出（性質別）'!A3</f>
        <v>0</v>
      </c>
      <c r="Q154" t="str">
        <f>'歳出（性質別）'!D3</f>
        <v>９１（H3）</v>
      </c>
      <c r="R154" t="str">
        <f>'歳出（性質別）'!E3</f>
        <v>９２（H4）</v>
      </c>
      <c r="S154" t="str">
        <f>'歳出（性質別）'!F3</f>
        <v>９３（H5）</v>
      </c>
      <c r="T154" t="str">
        <f>'歳出（性質別）'!G3</f>
        <v>９４（H6）</v>
      </c>
      <c r="U154" t="str">
        <f>'歳出（性質別）'!H3</f>
        <v>９５（H7）</v>
      </c>
      <c r="V154" t="str">
        <f>'歳出（性質別）'!I3</f>
        <v>９６（H8）</v>
      </c>
      <c r="W154" t="str">
        <f>'歳出（性質別）'!J3</f>
        <v>９７（H9）</v>
      </c>
      <c r="X154" t="str">
        <f>'歳出（性質別）'!K3</f>
        <v>９８(H10)</v>
      </c>
      <c r="Y154" t="str">
        <f>'歳出（性質別）'!L3</f>
        <v>９９(H11)</v>
      </c>
      <c r="Z154" t="str">
        <f>'歳出（性質別）'!M3</f>
        <v>００(H12)</v>
      </c>
      <c r="AA154" t="str">
        <f>'歳出（性質別）'!N3</f>
        <v>０１(H13)</v>
      </c>
      <c r="AB154" t="str">
        <f>'歳出（性質別）'!O3</f>
        <v>０２(H14)</v>
      </c>
      <c r="AC154" t="str">
        <f>'歳出（性質別）'!P3</f>
        <v>０３(H15)</v>
      </c>
      <c r="AD154" t="str">
        <f>'歳出（性質別）'!Q3</f>
        <v>０４(H16)</v>
      </c>
      <c r="AE154" t="str">
        <f>'歳出（性質別）'!R3</f>
        <v>０５(H17)</v>
      </c>
      <c r="AF154" t="str">
        <f>'歳出（性質別）'!S3</f>
        <v>０６(H18)</v>
      </c>
      <c r="AG154" t="str">
        <f>'歳出（性質別）'!T3</f>
        <v>０７(H19)</v>
      </c>
      <c r="AH154" t="str">
        <f>'歳出（性質別）'!U3</f>
        <v>０８(H20)</v>
      </c>
      <c r="AI154" t="str">
        <f>'歳出（性質別）'!V3</f>
        <v>０９(H21)</v>
      </c>
      <c r="AJ154" t="str">
        <f>'歳出（性質別）'!W3</f>
        <v>１０(H22)</v>
      </c>
      <c r="AK154" t="str">
        <f>'歳出（性質別）'!X3</f>
        <v>１１(H23)</v>
      </c>
      <c r="AL154" t="str">
        <f>'歳出（性質別）'!Y3</f>
        <v>１２(H24)</v>
      </c>
      <c r="AM154" t="str">
        <f>'歳出（性質別）'!Z3</f>
        <v>１３(H25)</v>
      </c>
      <c r="AN154" t="str">
        <f>'歳出（性質別）'!AA3</f>
        <v>１４(H26)</v>
      </c>
      <c r="AO154" t="str">
        <f>'歳出（性質別）'!AB3</f>
        <v>１５(H27)</v>
      </c>
      <c r="AP154" t="str">
        <f>'歳出（性質別）'!AC3</f>
        <v>１６(H28)</v>
      </c>
      <c r="AQ154" t="str">
        <f>'歳出（性質別）'!AD3</f>
        <v>１７(H29)</v>
      </c>
    </row>
    <row r="155" spans="13:43" x14ac:dyDescent="0.2">
      <c r="P155" t="s">
        <v>146</v>
      </c>
      <c r="Q155" s="38">
        <f>'歳出（性質別）'!D19</f>
        <v>1278848</v>
      </c>
      <c r="R155" s="38">
        <f>'歳出（性質別）'!E19</f>
        <v>2196277</v>
      </c>
      <c r="S155" s="38">
        <f>'歳出（性質別）'!F19</f>
        <v>4002464</v>
      </c>
      <c r="T155" s="38">
        <f>'歳出（性質別）'!G19</f>
        <v>2497928</v>
      </c>
      <c r="U155" s="38">
        <f>'歳出（性質別）'!H19</f>
        <v>3475270</v>
      </c>
      <c r="V155" s="38">
        <f>'歳出（性質別）'!I19</f>
        <v>897417</v>
      </c>
      <c r="W155" s="38">
        <f>'歳出（性質別）'!J19</f>
        <v>1366036</v>
      </c>
      <c r="X155" s="38">
        <f>'歳出（性質別）'!K19</f>
        <v>998221</v>
      </c>
      <c r="Y155" s="38">
        <f>'歳出（性質別）'!L19</f>
        <v>847351</v>
      </c>
      <c r="Z155" s="38">
        <f>'歳出（性質別）'!M19</f>
        <v>725798</v>
      </c>
      <c r="AA155" s="38">
        <f>'歳出（性質別）'!N19</f>
        <v>584423</v>
      </c>
      <c r="AB155" s="38">
        <f>'歳出（性質別）'!O19</f>
        <v>177905</v>
      </c>
      <c r="AC155" s="38">
        <f>'歳出（性質別）'!P19</f>
        <v>174876</v>
      </c>
      <c r="AD155" s="38">
        <f>'歳出（性質別）'!Q19</f>
        <v>293484</v>
      </c>
      <c r="AE155" s="38">
        <f>'歳出（性質別）'!R19</f>
        <v>428955</v>
      </c>
      <c r="AF155" s="38">
        <f>'歳出（性質別）'!S19</f>
        <v>331290</v>
      </c>
      <c r="AG155" s="38">
        <f>'歳出（性質別）'!T19</f>
        <v>682590</v>
      </c>
      <c r="AH155" s="38">
        <f>'歳出（性質別）'!U19</f>
        <v>1053455</v>
      </c>
      <c r="AI155" s="38">
        <f>'歳出（性質別）'!V19</f>
        <v>993771</v>
      </c>
      <c r="AJ155" s="38">
        <f>'歳出（性質別）'!W19</f>
        <v>1485180</v>
      </c>
      <c r="AK155" s="38">
        <f>'歳出（性質別）'!X19</f>
        <v>882666</v>
      </c>
      <c r="AL155" s="38">
        <f>'歳出（性質別）'!Y19</f>
        <v>1503612</v>
      </c>
      <c r="AM155" s="38">
        <f>'歳出（性質別）'!Z19</f>
        <v>2655687</v>
      </c>
      <c r="AN155" s="38">
        <f>'歳出（性質別）'!AA19</f>
        <v>1236311</v>
      </c>
      <c r="AO155" s="38">
        <f>'歳出（性質別）'!AB19</f>
        <v>1544786</v>
      </c>
      <c r="AP155" s="38">
        <f>'歳出（性質別）'!AC19</f>
        <v>1654421</v>
      </c>
      <c r="AQ155" s="38">
        <f>'歳出（性質別）'!AD19</f>
        <v>1901786</v>
      </c>
    </row>
    <row r="156" spans="13:43" x14ac:dyDescent="0.2">
      <c r="P156" t="s">
        <v>147</v>
      </c>
      <c r="Q156" s="38">
        <f>'歳出（性質別）'!D20</f>
        <v>3303291</v>
      </c>
      <c r="R156" s="38">
        <f>'歳出（性質別）'!E20</f>
        <v>3867417</v>
      </c>
      <c r="S156" s="38">
        <f>'歳出（性質別）'!F20</f>
        <v>5389320</v>
      </c>
      <c r="T156" s="38">
        <f>'歳出（性質別）'!G20</f>
        <v>5423623</v>
      </c>
      <c r="U156" s="38">
        <f>'歳出（性質別）'!H20</f>
        <v>4975646</v>
      </c>
      <c r="V156" s="38">
        <f>'歳出（性質別）'!I20</f>
        <v>5322362</v>
      </c>
      <c r="W156" s="38">
        <f>'歳出（性質別）'!J20</f>
        <v>4951937</v>
      </c>
      <c r="X156" s="38">
        <f>'歳出（性質別）'!K20</f>
        <v>4121583</v>
      </c>
      <c r="Y156" s="38">
        <f>'歳出（性質別）'!L20</f>
        <v>4872351</v>
      </c>
      <c r="Z156" s="38">
        <f>'歳出（性質別）'!M20</f>
        <v>3984352</v>
      </c>
      <c r="AA156" s="38">
        <f>'歳出（性質別）'!N20</f>
        <v>4381602</v>
      </c>
      <c r="AB156" s="38">
        <f>'歳出（性質別）'!O20</f>
        <v>3444578</v>
      </c>
      <c r="AC156" s="38">
        <f>'歳出（性質別）'!P20</f>
        <v>2084819</v>
      </c>
      <c r="AD156" s="38">
        <f>'歳出（性質別）'!Q20</f>
        <v>2142358</v>
      </c>
      <c r="AE156" s="38">
        <f>'歳出（性質別）'!R20</f>
        <v>2933156</v>
      </c>
      <c r="AF156" s="38">
        <f>'歳出（性質別）'!S20</f>
        <v>1674059</v>
      </c>
      <c r="AG156" s="38">
        <f>'歳出（性質別）'!T20</f>
        <v>1719192</v>
      </c>
      <c r="AH156" s="38">
        <f>'歳出（性質別）'!U20</f>
        <v>1628457</v>
      </c>
      <c r="AI156" s="38">
        <f>'歳出（性質別）'!V20</f>
        <v>2336218</v>
      </c>
      <c r="AJ156" s="38">
        <f>'歳出（性質別）'!W20</f>
        <v>2134764</v>
      </c>
      <c r="AK156" s="38">
        <f>'歳出（性質別）'!X20</f>
        <v>1845723</v>
      </c>
      <c r="AL156" s="38">
        <f>'歳出（性質別）'!Y20</f>
        <v>1656573</v>
      </c>
      <c r="AM156" s="38">
        <f>'歳出（性質別）'!Z20</f>
        <v>2156434</v>
      </c>
      <c r="AN156" s="38">
        <f>'歳出（性質別）'!AA20</f>
        <v>2708530</v>
      </c>
      <c r="AO156" s="38">
        <f>'歳出（性質別）'!AB20</f>
        <v>6765549</v>
      </c>
      <c r="AP156" s="38">
        <f>'歳出（性質別）'!AC20</f>
        <v>2709723</v>
      </c>
      <c r="AQ156" s="38">
        <f>'歳出（性質別）'!AD20</f>
        <v>2205087</v>
      </c>
    </row>
    <row r="191" spans="13:13" x14ac:dyDescent="0.2">
      <c r="M191" s="28" t="str">
        <f>財政指標!$X$1</f>
        <v>下野市</v>
      </c>
    </row>
    <row r="193" spans="16:43" x14ac:dyDescent="0.2">
      <c r="Q193" t="str">
        <f>財政指標!E3</f>
        <v>９１（H3）</v>
      </c>
      <c r="R193" t="str">
        <f>財政指標!F3</f>
        <v>９２（H4）</v>
      </c>
      <c r="S193" t="str">
        <f>財政指標!G3</f>
        <v>９３（H5）</v>
      </c>
      <c r="T193" t="str">
        <f>財政指標!H3</f>
        <v>９４（H6）</v>
      </c>
      <c r="U193" t="str">
        <f>財政指標!I3</f>
        <v>９５（H7）</v>
      </c>
      <c r="V193" t="str">
        <f>財政指標!J3</f>
        <v>９６（H8）</v>
      </c>
      <c r="W193" t="str">
        <f>財政指標!K3</f>
        <v>９７（H9）</v>
      </c>
      <c r="X193" t="str">
        <f>財政指標!L3</f>
        <v>９８(H10)</v>
      </c>
      <c r="Y193" t="str">
        <f>財政指標!M3</f>
        <v>９９(H11)</v>
      </c>
      <c r="Z193" t="str">
        <f>財政指標!N3</f>
        <v>００(H12)</v>
      </c>
      <c r="AA193" t="str">
        <f>財政指標!O3</f>
        <v>０１(H13)</v>
      </c>
      <c r="AB193" t="str">
        <f>財政指標!P3</f>
        <v>０２(H14)</v>
      </c>
      <c r="AC193" t="str">
        <f>財政指標!Q3</f>
        <v>０３(H15)</v>
      </c>
      <c r="AD193" t="str">
        <f>財政指標!R3</f>
        <v>０４(H16)</v>
      </c>
      <c r="AE193" t="str">
        <f>財政指標!S3</f>
        <v>０５(H17)</v>
      </c>
      <c r="AF193" t="str">
        <f>財政指標!T3</f>
        <v>０６(H18)</v>
      </c>
      <c r="AG193" t="str">
        <f>財政指標!U3</f>
        <v>０７(H19)</v>
      </c>
      <c r="AH193" t="str">
        <f>財政指標!V3</f>
        <v>０８(H20)</v>
      </c>
      <c r="AI193" t="str">
        <f>財政指標!W3</f>
        <v>０９(H21)</v>
      </c>
      <c r="AJ193" t="str">
        <f>財政指標!X3</f>
        <v>１０(H22)</v>
      </c>
      <c r="AK193" t="str">
        <f>財政指標!Y3</f>
        <v>１１(H23)</v>
      </c>
      <c r="AL193" t="str">
        <f>財政指標!Z3</f>
        <v>１２(H24)</v>
      </c>
      <c r="AM193" t="str">
        <f>財政指標!AA3</f>
        <v>１３(H25)</v>
      </c>
      <c r="AN193" t="str">
        <f>財政指標!AB3</f>
        <v>１４(H26)</v>
      </c>
      <c r="AO193" t="str">
        <f>財政指標!AC3</f>
        <v>１５(H27)</v>
      </c>
      <c r="AP193" t="str">
        <f>財政指標!AD3</f>
        <v>１６(H28)</v>
      </c>
      <c r="AQ193" t="str">
        <f>財政指標!AE3</f>
        <v>１7(H29)</v>
      </c>
    </row>
    <row r="194" spans="16:43" x14ac:dyDescent="0.2">
      <c r="P194" t="s">
        <v>128</v>
      </c>
      <c r="Q194" s="38">
        <f>財政指標!E6</f>
        <v>14033703</v>
      </c>
      <c r="R194" s="38">
        <f>財政指標!F6</f>
        <v>16365789</v>
      </c>
      <c r="S194" s="38">
        <f>財政指標!G6</f>
        <v>20147877</v>
      </c>
      <c r="T194" s="38">
        <f>財政指標!H6</f>
        <v>19792525</v>
      </c>
      <c r="U194" s="38">
        <f>財政指標!I6</f>
        <v>20388704</v>
      </c>
      <c r="V194" s="38">
        <f>財政指標!J6</f>
        <v>19332837</v>
      </c>
      <c r="W194" s="38">
        <f>財政指標!K6</f>
        <v>19487677</v>
      </c>
      <c r="X194" s="38">
        <f>財政指標!L6</f>
        <v>18999464</v>
      </c>
      <c r="Y194" s="38">
        <f>財政指標!M6</f>
        <v>20966622</v>
      </c>
      <c r="Z194" s="38">
        <f>財政指標!N6</f>
        <v>18792430</v>
      </c>
      <c r="AA194" s="38">
        <f>財政指標!O6</f>
        <v>19775716</v>
      </c>
      <c r="AB194" s="38">
        <f>財政指標!P6</f>
        <v>18333677</v>
      </c>
      <c r="AC194" s="38">
        <f>財政指標!Q6</f>
        <v>17647919</v>
      </c>
      <c r="AD194" s="38">
        <f>財政指標!R6</f>
        <v>16885870</v>
      </c>
      <c r="AE194" s="38">
        <f>財政指標!S6</f>
        <v>18937896</v>
      </c>
      <c r="AF194" s="38">
        <f>財政指標!T6</f>
        <v>18715963</v>
      </c>
      <c r="AG194" s="38">
        <f>財政指標!U6</f>
        <v>18854332</v>
      </c>
      <c r="AH194" s="38">
        <f>財政指標!V6</f>
        <v>18929842</v>
      </c>
      <c r="AI194" s="38">
        <f>財政指標!W6</f>
        <v>20369178</v>
      </c>
      <c r="AJ194" s="38">
        <f>財政指標!X6</f>
        <v>20838204</v>
      </c>
      <c r="AK194" s="38">
        <f>財政指標!Y6</f>
        <v>20912696</v>
      </c>
      <c r="AL194" s="38">
        <f>財政指標!Z6</f>
        <v>21502048</v>
      </c>
      <c r="AM194" s="38">
        <f>財政指標!AA6</f>
        <v>23299745</v>
      </c>
      <c r="AN194" s="38">
        <f>財政指標!AB6</f>
        <v>22288739</v>
      </c>
      <c r="AO194" s="38">
        <f>財政指標!AC6</f>
        <v>27641460</v>
      </c>
      <c r="AP194" s="38">
        <f>財政指標!AD6</f>
        <v>25351030</v>
      </c>
      <c r="AQ194" s="38">
        <f>財政指標!AE6</f>
        <v>23832144</v>
      </c>
    </row>
    <row r="195" spans="16:43" x14ac:dyDescent="0.2">
      <c r="P195" t="s">
        <v>129</v>
      </c>
      <c r="Q195" s="38">
        <f>財政指標!E31</f>
        <v>7599994</v>
      </c>
      <c r="R195" s="38">
        <f>財政指標!F31</f>
        <v>8315451</v>
      </c>
      <c r="S195" s="38">
        <f>財政指標!G31</f>
        <v>10360420</v>
      </c>
      <c r="T195" s="38">
        <f>財政指標!H31</f>
        <v>13257168</v>
      </c>
      <c r="U195" s="38">
        <f>財政指標!I31</f>
        <v>15838923</v>
      </c>
      <c r="V195" s="38">
        <f>財政指標!J31</f>
        <v>18254414</v>
      </c>
      <c r="W195" s="38">
        <f>財政指標!K31</f>
        <v>20049827</v>
      </c>
      <c r="X195" s="38">
        <f>財政指標!L31</f>
        <v>20989113</v>
      </c>
      <c r="Y195" s="38">
        <f>財政指標!M31</f>
        <v>22022671</v>
      </c>
      <c r="Z195" s="38">
        <f>財政指標!N31</f>
        <v>21796309</v>
      </c>
      <c r="AA195" s="38">
        <f>財政指標!O31</f>
        <v>21450936</v>
      </c>
      <c r="AB195" s="38">
        <f>財政指標!P31</f>
        <v>21068695</v>
      </c>
      <c r="AC195" s="38">
        <f>財政指標!Q31</f>
        <v>20618190</v>
      </c>
      <c r="AD195" s="38">
        <f>財政指標!R31</f>
        <v>19867924</v>
      </c>
      <c r="AE195" s="38">
        <f>財政指標!S31</f>
        <v>18829798</v>
      </c>
      <c r="AF195" s="38">
        <f>財政指標!T31</f>
        <v>19379923</v>
      </c>
      <c r="AG195" s="38">
        <f>財政指標!U31</f>
        <v>18582761</v>
      </c>
      <c r="AH195" s="38">
        <f>財政指標!V31</f>
        <v>17775443</v>
      </c>
      <c r="AI195" s="38">
        <f>財政指標!W31</f>
        <v>17612067</v>
      </c>
      <c r="AJ195" s="38">
        <f>財政指標!X31</f>
        <v>18558482</v>
      </c>
      <c r="AK195" s="38">
        <f>財政指標!Y31</f>
        <v>18965084</v>
      </c>
      <c r="AL195" s="38">
        <f>財政指標!Z31</f>
        <v>19300130</v>
      </c>
      <c r="AM195" s="38">
        <f>財政指標!AA31</f>
        <v>19707030</v>
      </c>
      <c r="AN195" s="38">
        <f>財政指標!AB31</f>
        <v>19749864</v>
      </c>
      <c r="AO195" s="38">
        <f>財政指標!AC31</f>
        <v>24110320</v>
      </c>
      <c r="AP195" s="38">
        <f>財政指標!AD31</f>
        <v>24110320</v>
      </c>
      <c r="AQ195" s="38">
        <f>財政指標!AE31</f>
        <v>24820101</v>
      </c>
    </row>
    <row r="196" spans="16:43" x14ac:dyDescent="0.2">
      <c r="P196" s="38" t="str">
        <f>財政指標!B32</f>
        <v>うち臨時財政対策債</v>
      </c>
      <c r="Q196" s="38">
        <f>財政指標!E32</f>
        <v>0</v>
      </c>
      <c r="R196" s="38">
        <f>財政指標!F32</f>
        <v>0</v>
      </c>
      <c r="S196" s="38">
        <f>財政指標!G32</f>
        <v>0</v>
      </c>
      <c r="T196" s="38">
        <f>財政指標!H32</f>
        <v>0</v>
      </c>
      <c r="U196" s="38">
        <f>財政指標!I32</f>
        <v>0</v>
      </c>
      <c r="V196" s="38">
        <f>財政指標!J32</f>
        <v>0</v>
      </c>
      <c r="W196" s="38">
        <f>財政指標!K32</f>
        <v>0</v>
      </c>
      <c r="X196" s="38">
        <f>財政指標!L32</f>
        <v>0</v>
      </c>
      <c r="Y196" s="38">
        <f>財政指標!M32</f>
        <v>0</v>
      </c>
      <c r="Z196" s="38">
        <f>財政指標!N32</f>
        <v>0</v>
      </c>
      <c r="AA196" s="38">
        <f>財政指標!O32</f>
        <v>226000</v>
      </c>
      <c r="AB196" s="38">
        <f>財政指標!P32</f>
        <v>775700</v>
      </c>
      <c r="AC196" s="38">
        <f>財政指標!Q32</f>
        <v>2044445</v>
      </c>
      <c r="AD196" s="38">
        <f>財政指標!R32</f>
        <v>3018235</v>
      </c>
      <c r="AE196" s="38">
        <f>財政指標!S32</f>
        <v>3722138</v>
      </c>
      <c r="AF196" s="38">
        <f>財政指標!T32</f>
        <v>4309689</v>
      </c>
      <c r="AG196" s="38">
        <f>財政指標!U32</f>
        <v>4742054</v>
      </c>
      <c r="AH196" s="38">
        <f>財政指標!V32</f>
        <v>5094225</v>
      </c>
      <c r="AI196" s="38">
        <f>財政指標!W32</f>
        <v>5747087</v>
      </c>
      <c r="AJ196" s="38">
        <f>財政指標!X32</f>
        <v>6610067</v>
      </c>
      <c r="AK196" s="38">
        <f>財政指標!Y32</f>
        <v>7366851</v>
      </c>
      <c r="AL196" s="38">
        <f>財政指標!Z32</f>
        <v>7975244</v>
      </c>
      <c r="AM196" s="38">
        <f>財政指標!AA32</f>
        <v>8357662</v>
      </c>
      <c r="AN196" s="38">
        <f>財政指標!AB32</f>
        <v>8366697</v>
      </c>
      <c r="AO196" s="38">
        <f>財政指標!AC32</f>
        <v>8397884</v>
      </c>
      <c r="AP196" s="38">
        <f>財政指標!AD32</f>
        <v>8726068</v>
      </c>
      <c r="AQ196" s="38">
        <f>財政指標!AE32</f>
        <v>0</v>
      </c>
    </row>
  </sheetData>
  <phoneticPr fontId="3"/>
  <pageMargins left="0.78740157480314965" right="0.78740157480314965" top="0.78740157480314965" bottom="0.78740157480314965" header="0" footer="0.51181102362204722"/>
  <pageSetup paperSize="9" firstPageNumber="10" orientation="landscape" useFirstPageNumber="1" r:id="rId1"/>
  <headerFooter alignWithMargins="0">
    <oddFooter>&amp;C-&amp;P--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R325"/>
  <sheetViews>
    <sheetView workbookViewId="0">
      <selection activeCell="O30" sqref="O30:R30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3" width="8.6640625" style="60" customWidth="1"/>
    <col min="4" max="8" width="8.6640625" style="35" customWidth="1"/>
    <col min="9" max="9" width="8.6640625" style="60" customWidth="1"/>
    <col min="10" max="14" width="8.6640625" style="35" customWidth="1"/>
    <col min="15" max="16384" width="9" style="35"/>
  </cols>
  <sheetData>
    <row r="1" spans="1:18" ht="14.1" customHeight="1" x14ac:dyDescent="0.2">
      <c r="A1" s="36" t="s">
        <v>120</v>
      </c>
      <c r="M1" s="37" t="s">
        <v>215</v>
      </c>
      <c r="Q1" s="37" t="s">
        <v>215</v>
      </c>
    </row>
    <row r="2" spans="1:18" ht="14.1" customHeight="1" x14ac:dyDescent="0.15">
      <c r="M2" s="18" t="s">
        <v>149</v>
      </c>
      <c r="Q2" s="18" t="s">
        <v>149</v>
      </c>
    </row>
    <row r="3" spans="1:18" ht="14.1" customHeight="1" x14ac:dyDescent="0.2">
      <c r="A3" s="39"/>
      <c r="B3" s="39"/>
      <c r="C3" s="39" t="s">
        <v>168</v>
      </c>
      <c r="D3" s="39" t="s">
        <v>170</v>
      </c>
      <c r="E3" s="39" t="s">
        <v>172</v>
      </c>
      <c r="F3" s="39" t="s">
        <v>174</v>
      </c>
      <c r="G3" s="39" t="s">
        <v>176</v>
      </c>
      <c r="H3" s="39" t="s">
        <v>178</v>
      </c>
      <c r="I3" s="59" t="s">
        <v>180</v>
      </c>
      <c r="J3" s="39" t="s">
        <v>182</v>
      </c>
      <c r="K3" s="59" t="s">
        <v>184</v>
      </c>
      <c r="L3" s="59" t="s">
        <v>186</v>
      </c>
      <c r="M3" s="39" t="s">
        <v>188</v>
      </c>
      <c r="N3" s="39" t="s">
        <v>190</v>
      </c>
      <c r="O3" s="39" t="s">
        <v>192</v>
      </c>
      <c r="P3" s="39" t="s">
        <v>194</v>
      </c>
      <c r="Q3" s="39" t="s">
        <v>196</v>
      </c>
      <c r="R3" s="39" t="s">
        <v>197</v>
      </c>
    </row>
    <row r="4" spans="1:18" ht="14.1" customHeight="1" x14ac:dyDescent="0.2">
      <c r="A4" s="130" t="s">
        <v>73</v>
      </c>
      <c r="B4" s="130"/>
      <c r="C4" s="40"/>
      <c r="D4" s="40"/>
      <c r="E4" s="40">
        <v>19075</v>
      </c>
      <c r="F4" s="40">
        <v>19106</v>
      </c>
      <c r="G4" s="40">
        <v>19240</v>
      </c>
      <c r="H4" s="40">
        <v>19291</v>
      </c>
      <c r="I4" s="40">
        <v>19214</v>
      </c>
      <c r="J4" s="40">
        <v>19283</v>
      </c>
      <c r="K4" s="40">
        <v>19306</v>
      </c>
      <c r="L4" s="40">
        <v>19410</v>
      </c>
      <c r="M4" s="40">
        <v>19546</v>
      </c>
      <c r="N4" s="40">
        <v>19771</v>
      </c>
      <c r="O4" s="40">
        <v>19986</v>
      </c>
      <c r="P4" s="40">
        <v>20210</v>
      </c>
      <c r="Q4" s="40">
        <v>20380</v>
      </c>
      <c r="R4" s="40">
        <v>20674</v>
      </c>
    </row>
    <row r="5" spans="1:18" ht="14.1" customHeight="1" x14ac:dyDescent="0.2">
      <c r="A5" s="133" t="s">
        <v>4</v>
      </c>
      <c r="B5" s="42" t="s">
        <v>199</v>
      </c>
      <c r="C5" s="43"/>
      <c r="D5" s="43"/>
      <c r="E5" s="43">
        <v>5306775</v>
      </c>
      <c r="F5" s="43">
        <v>6255996</v>
      </c>
      <c r="G5" s="43">
        <v>7866009</v>
      </c>
      <c r="H5" s="43">
        <v>5943116</v>
      </c>
      <c r="I5" s="44">
        <v>5944181</v>
      </c>
      <c r="J5" s="43">
        <v>6051436</v>
      </c>
      <c r="K5" s="43">
        <v>6256925</v>
      </c>
      <c r="L5" s="43">
        <v>6408285</v>
      </c>
      <c r="M5" s="45">
        <v>8116932</v>
      </c>
      <c r="N5" s="45">
        <v>6525014</v>
      </c>
      <c r="O5" s="45">
        <v>6500093</v>
      </c>
      <c r="P5" s="45">
        <v>5732346</v>
      </c>
      <c r="Q5" s="45">
        <v>5641862</v>
      </c>
      <c r="R5" s="45">
        <v>5477307</v>
      </c>
    </row>
    <row r="6" spans="1:18" ht="14.1" customHeight="1" x14ac:dyDescent="0.2">
      <c r="A6" s="133"/>
      <c r="B6" s="42" t="s">
        <v>200</v>
      </c>
      <c r="C6" s="43"/>
      <c r="D6" s="43"/>
      <c r="E6" s="43">
        <v>4821166</v>
      </c>
      <c r="F6" s="43">
        <v>5714830</v>
      </c>
      <c r="G6" s="43">
        <v>7554503</v>
      </c>
      <c r="H6" s="43">
        <v>5512726</v>
      </c>
      <c r="I6" s="44">
        <v>5640896</v>
      </c>
      <c r="J6" s="43">
        <v>5712303</v>
      </c>
      <c r="K6" s="43">
        <v>5972852</v>
      </c>
      <c r="L6" s="43">
        <v>5798521</v>
      </c>
      <c r="M6" s="45">
        <v>7809351</v>
      </c>
      <c r="N6" s="45">
        <v>5915540</v>
      </c>
      <c r="O6" s="45">
        <v>6185423</v>
      </c>
      <c r="P6" s="45">
        <v>5503205</v>
      </c>
      <c r="Q6" s="45">
        <v>5381939</v>
      </c>
      <c r="R6" s="45">
        <v>5206384</v>
      </c>
    </row>
    <row r="7" spans="1:18" ht="14.1" customHeight="1" x14ac:dyDescent="0.2">
      <c r="A7" s="133"/>
      <c r="B7" s="42" t="s">
        <v>201</v>
      </c>
      <c r="C7" s="44">
        <f t="shared" ref="C7:K7" si="0">+C5-C6</f>
        <v>0</v>
      </c>
      <c r="D7" s="44">
        <f t="shared" si="0"/>
        <v>0</v>
      </c>
      <c r="E7" s="44">
        <f t="shared" si="0"/>
        <v>485609</v>
      </c>
      <c r="F7" s="44">
        <f t="shared" si="0"/>
        <v>541166</v>
      </c>
      <c r="G7" s="44">
        <f t="shared" si="0"/>
        <v>311506</v>
      </c>
      <c r="H7" s="44">
        <f t="shared" si="0"/>
        <v>430390</v>
      </c>
      <c r="I7" s="44">
        <f t="shared" si="0"/>
        <v>303285</v>
      </c>
      <c r="J7" s="44">
        <f t="shared" si="0"/>
        <v>339133</v>
      </c>
      <c r="K7" s="44">
        <f t="shared" si="0"/>
        <v>284073</v>
      </c>
      <c r="L7" s="44">
        <f>+L5-L6</f>
        <v>609764</v>
      </c>
      <c r="M7" s="44">
        <f>+M5-M6</f>
        <v>307581</v>
      </c>
      <c r="N7" s="44">
        <f>+N5-N6</f>
        <v>609474</v>
      </c>
      <c r="O7" s="44">
        <f>+O5-O6</f>
        <v>314670</v>
      </c>
      <c r="P7" s="44">
        <v>229141</v>
      </c>
      <c r="Q7" s="44">
        <v>259923</v>
      </c>
      <c r="R7" s="44">
        <v>270923</v>
      </c>
    </row>
    <row r="8" spans="1:18" ht="14.1" customHeight="1" x14ac:dyDescent="0.2">
      <c r="A8" s="133"/>
      <c r="B8" s="42" t="s">
        <v>202</v>
      </c>
      <c r="C8" s="43"/>
      <c r="D8" s="43"/>
      <c r="E8" s="43">
        <v>0</v>
      </c>
      <c r="F8" s="43">
        <v>5371</v>
      </c>
      <c r="G8" s="43">
        <v>2990</v>
      </c>
      <c r="H8" s="43">
        <v>162623</v>
      </c>
      <c r="I8" s="44">
        <v>85988</v>
      </c>
      <c r="J8" s="43">
        <v>11750</v>
      </c>
      <c r="K8" s="43">
        <v>26350</v>
      </c>
      <c r="L8" s="44">
        <v>407200</v>
      </c>
      <c r="M8" s="45">
        <v>19652</v>
      </c>
      <c r="N8" s="45">
        <v>85767</v>
      </c>
      <c r="O8" s="45">
        <v>46409</v>
      </c>
      <c r="P8" s="45">
        <v>54</v>
      </c>
      <c r="Q8" s="45">
        <v>18000</v>
      </c>
      <c r="R8" s="45">
        <v>15042</v>
      </c>
    </row>
    <row r="9" spans="1:18" ht="14.1" customHeight="1" x14ac:dyDescent="0.2">
      <c r="A9" s="133"/>
      <c r="B9" s="42" t="s">
        <v>203</v>
      </c>
      <c r="C9" s="44">
        <f t="shared" ref="C9:K9" si="1">+C7-C8</f>
        <v>0</v>
      </c>
      <c r="D9" s="44">
        <f t="shared" si="1"/>
        <v>0</v>
      </c>
      <c r="E9" s="44">
        <f t="shared" si="1"/>
        <v>485609</v>
      </c>
      <c r="F9" s="44">
        <f t="shared" si="1"/>
        <v>535795</v>
      </c>
      <c r="G9" s="44">
        <f t="shared" si="1"/>
        <v>308516</v>
      </c>
      <c r="H9" s="44">
        <f t="shared" si="1"/>
        <v>267767</v>
      </c>
      <c r="I9" s="44">
        <f t="shared" si="1"/>
        <v>217297</v>
      </c>
      <c r="J9" s="44">
        <f t="shared" si="1"/>
        <v>327383</v>
      </c>
      <c r="K9" s="44">
        <f t="shared" si="1"/>
        <v>257723</v>
      </c>
      <c r="L9" s="44">
        <f>+L7-L8</f>
        <v>202564</v>
      </c>
      <c r="M9" s="44">
        <f>+M7-M8</f>
        <v>287929</v>
      </c>
      <c r="N9" s="44">
        <f>+N7-N8</f>
        <v>523707</v>
      </c>
      <c r="O9" s="44">
        <f>+O7-O8</f>
        <v>268261</v>
      </c>
      <c r="P9" s="44">
        <v>229087</v>
      </c>
      <c r="Q9" s="44">
        <v>241923</v>
      </c>
      <c r="R9" s="44">
        <v>255881</v>
      </c>
    </row>
    <row r="10" spans="1:18" ht="14.1" customHeight="1" x14ac:dyDescent="0.2">
      <c r="A10" s="133"/>
      <c r="B10" s="42" t="s">
        <v>204</v>
      </c>
      <c r="C10" s="45"/>
      <c r="D10" s="45"/>
      <c r="E10" s="45">
        <v>207541</v>
      </c>
      <c r="F10" s="45">
        <v>50186</v>
      </c>
      <c r="G10" s="45">
        <v>-227279</v>
      </c>
      <c r="H10" s="45">
        <v>-40749</v>
      </c>
      <c r="I10" s="45">
        <v>-50512</v>
      </c>
      <c r="J10" s="45">
        <v>110086</v>
      </c>
      <c r="K10" s="45">
        <v>-69660</v>
      </c>
      <c r="L10" s="45">
        <v>-55159</v>
      </c>
      <c r="M10" s="45">
        <v>85365</v>
      </c>
      <c r="N10" s="45">
        <v>235778</v>
      </c>
      <c r="O10" s="45">
        <v>-255446</v>
      </c>
      <c r="P10" s="45">
        <v>-39174</v>
      </c>
      <c r="Q10" s="45">
        <v>12836</v>
      </c>
      <c r="R10" s="45">
        <v>13958</v>
      </c>
    </row>
    <row r="11" spans="1:18" ht="14.1" customHeight="1" x14ac:dyDescent="0.2">
      <c r="A11" s="133"/>
      <c r="B11" s="42" t="s">
        <v>205</v>
      </c>
      <c r="C11" s="43"/>
      <c r="D11" s="43"/>
      <c r="E11" s="43">
        <v>18590</v>
      </c>
      <c r="F11" s="43">
        <v>14330</v>
      </c>
      <c r="G11" s="43">
        <v>10557</v>
      </c>
      <c r="H11" s="43">
        <v>8180</v>
      </c>
      <c r="I11" s="44">
        <v>1825</v>
      </c>
      <c r="J11" s="43">
        <v>1021</v>
      </c>
      <c r="K11" s="43">
        <v>417</v>
      </c>
      <c r="L11" s="44">
        <v>686</v>
      </c>
      <c r="M11" s="45">
        <v>462</v>
      </c>
      <c r="N11" s="45">
        <v>5294</v>
      </c>
      <c r="O11" s="45">
        <v>40335</v>
      </c>
      <c r="P11" s="45">
        <v>39725</v>
      </c>
      <c r="Q11" s="45">
        <v>154</v>
      </c>
      <c r="R11" s="45">
        <v>18631</v>
      </c>
    </row>
    <row r="12" spans="1:18" ht="14.1" customHeight="1" x14ac:dyDescent="0.2">
      <c r="A12" s="133"/>
      <c r="B12" s="42" t="s">
        <v>206</v>
      </c>
      <c r="C12" s="43"/>
      <c r="D12" s="43"/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43">
        <v>0</v>
      </c>
      <c r="K12" s="43">
        <v>0</v>
      </c>
      <c r="L12" s="44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</row>
    <row r="13" spans="1:18" ht="14.1" customHeight="1" x14ac:dyDescent="0.2">
      <c r="A13" s="133"/>
      <c r="B13" s="42" t="s">
        <v>207</v>
      </c>
      <c r="C13" s="43"/>
      <c r="D13" s="43"/>
      <c r="E13" s="43">
        <v>0</v>
      </c>
      <c r="F13" s="43">
        <v>0</v>
      </c>
      <c r="G13" s="43">
        <v>0</v>
      </c>
      <c r="H13" s="43">
        <v>50000</v>
      </c>
      <c r="I13" s="44">
        <v>50000</v>
      </c>
      <c r="J13" s="43">
        <v>70000</v>
      </c>
      <c r="K13" s="43">
        <v>0</v>
      </c>
      <c r="L13" s="44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</row>
    <row r="14" spans="1:18" ht="14.1" customHeight="1" x14ac:dyDescent="0.2">
      <c r="A14" s="133"/>
      <c r="B14" s="42" t="s">
        <v>208</v>
      </c>
      <c r="C14" s="44">
        <f t="shared" ref="C14:R14" si="2">+C10+C11+C12-C13</f>
        <v>0</v>
      </c>
      <c r="D14" s="44">
        <f t="shared" si="2"/>
        <v>0</v>
      </c>
      <c r="E14" s="44">
        <f t="shared" si="2"/>
        <v>226131</v>
      </c>
      <c r="F14" s="44">
        <f t="shared" si="2"/>
        <v>64516</v>
      </c>
      <c r="G14" s="44">
        <f t="shared" si="2"/>
        <v>-216722</v>
      </c>
      <c r="H14" s="44">
        <f t="shared" si="2"/>
        <v>-82569</v>
      </c>
      <c r="I14" s="44">
        <f t="shared" si="2"/>
        <v>-98687</v>
      </c>
      <c r="J14" s="44">
        <f t="shared" si="2"/>
        <v>41107</v>
      </c>
      <c r="K14" s="44">
        <f t="shared" si="2"/>
        <v>-69243</v>
      </c>
      <c r="L14" s="44">
        <f t="shared" si="2"/>
        <v>-54473</v>
      </c>
      <c r="M14" s="44">
        <f t="shared" si="2"/>
        <v>85827</v>
      </c>
      <c r="N14" s="44">
        <f t="shared" si="2"/>
        <v>241072</v>
      </c>
      <c r="O14" s="44">
        <f t="shared" si="2"/>
        <v>-215111</v>
      </c>
      <c r="P14" s="44">
        <f t="shared" si="2"/>
        <v>551</v>
      </c>
      <c r="Q14" s="44">
        <f t="shared" si="2"/>
        <v>12990</v>
      </c>
      <c r="R14" s="44">
        <f t="shared" si="2"/>
        <v>32589</v>
      </c>
    </row>
    <row r="15" spans="1:18" ht="14.1" customHeight="1" x14ac:dyDescent="0.2">
      <c r="A15" s="133"/>
      <c r="B15" s="3" t="s">
        <v>22</v>
      </c>
      <c r="C15" s="46" t="e">
        <f t="shared" ref="C15:N15" si="3">+C9/C19*100</f>
        <v>#DIV/0!</v>
      </c>
      <c r="D15" s="46" t="e">
        <f t="shared" si="3"/>
        <v>#DIV/0!</v>
      </c>
      <c r="E15" s="46">
        <f t="shared" si="3"/>
        <v>14.255548875429477</v>
      </c>
      <c r="F15" s="46">
        <f t="shared" si="3"/>
        <v>14.034688373574514</v>
      </c>
      <c r="G15" s="46">
        <f t="shared" si="3"/>
        <v>8.1991266589082414</v>
      </c>
      <c r="H15" s="46">
        <f t="shared" si="3"/>
        <v>7.2174763159164419</v>
      </c>
      <c r="I15" s="46">
        <f t="shared" si="3"/>
        <v>5.8601642486750398</v>
      </c>
      <c r="J15" s="46">
        <f t="shared" si="3"/>
        <v>8.423018005200209</v>
      </c>
      <c r="K15" s="46">
        <f t="shared" si="3"/>
        <v>6.4051119017582785</v>
      </c>
      <c r="L15" s="46">
        <f t="shared" si="3"/>
        <v>4.8265734602317121</v>
      </c>
      <c r="M15" s="46">
        <f t="shared" si="3"/>
        <v>6.8192228242617672</v>
      </c>
      <c r="N15" s="46">
        <f t="shared" si="3"/>
        <v>12.309333626666215</v>
      </c>
      <c r="O15" s="46">
        <f>+O9/O19*100</f>
        <v>6.4640145655444678</v>
      </c>
      <c r="P15" s="46">
        <f>+P9/P19*100</f>
        <v>5.6859052780158414</v>
      </c>
      <c r="Q15" s="46">
        <f>+Q9/Q19*100</f>
        <v>6.3960319290015413</v>
      </c>
      <c r="R15" s="46">
        <f>+R9/R19*100</f>
        <v>6.7825951886915483</v>
      </c>
    </row>
    <row r="16" spans="1:18" ht="14.1" customHeight="1" x14ac:dyDescent="0.2">
      <c r="A16" s="131" t="s">
        <v>23</v>
      </c>
      <c r="B16" s="131"/>
      <c r="C16" s="61"/>
      <c r="D16" s="47"/>
      <c r="E16" s="47">
        <v>1658945</v>
      </c>
      <c r="F16" s="47">
        <v>1887690</v>
      </c>
      <c r="G16" s="47">
        <v>1957622</v>
      </c>
      <c r="H16" s="47">
        <v>1963406</v>
      </c>
      <c r="I16" s="61">
        <v>1956033</v>
      </c>
      <c r="J16" s="47">
        <v>2059213</v>
      </c>
      <c r="K16" s="47">
        <v>2038023</v>
      </c>
      <c r="L16" s="61">
        <v>2085976</v>
      </c>
      <c r="M16" s="47">
        <v>2064086</v>
      </c>
      <c r="N16" s="47">
        <v>2105237</v>
      </c>
      <c r="O16" s="47">
        <v>2125993</v>
      </c>
      <c r="P16" s="47">
        <v>2134533</v>
      </c>
      <c r="Q16" s="47">
        <v>2115912</v>
      </c>
      <c r="R16" s="47">
        <v>2198235</v>
      </c>
    </row>
    <row r="17" spans="1:18" ht="14.1" customHeight="1" x14ac:dyDescent="0.2">
      <c r="A17" s="131" t="s">
        <v>24</v>
      </c>
      <c r="B17" s="131"/>
      <c r="C17" s="61"/>
      <c r="D17" s="47"/>
      <c r="E17" s="47">
        <v>2884336</v>
      </c>
      <c r="F17" s="47">
        <v>3222487</v>
      </c>
      <c r="G17" s="47">
        <v>3141631</v>
      </c>
      <c r="H17" s="47">
        <v>3089477</v>
      </c>
      <c r="I17" s="61">
        <v>3087765</v>
      </c>
      <c r="J17" s="47">
        <v>3228684</v>
      </c>
      <c r="K17" s="47">
        <v>3376839</v>
      </c>
      <c r="L17" s="61">
        <v>3538540</v>
      </c>
      <c r="M17" s="47">
        <v>3566762</v>
      </c>
      <c r="N17" s="47">
        <v>3581341</v>
      </c>
      <c r="O17" s="47">
        <v>3507254</v>
      </c>
      <c r="P17" s="47">
        <v>3349096</v>
      </c>
      <c r="Q17" s="47">
        <v>3114788</v>
      </c>
      <c r="R17" s="47">
        <v>3065908</v>
      </c>
    </row>
    <row r="18" spans="1:18" ht="14.1" customHeight="1" x14ac:dyDescent="0.2">
      <c r="A18" s="131" t="s">
        <v>25</v>
      </c>
      <c r="B18" s="131"/>
      <c r="C18" s="61"/>
      <c r="D18" s="47"/>
      <c r="E18" s="47">
        <v>2187361</v>
      </c>
      <c r="F18" s="47">
        <v>2491382</v>
      </c>
      <c r="G18" s="47">
        <v>2583606</v>
      </c>
      <c r="H18" s="47">
        <v>2588999</v>
      </c>
      <c r="I18" s="61">
        <v>2580505</v>
      </c>
      <c r="J18" s="47">
        <v>2717295</v>
      </c>
      <c r="K18" s="47">
        <v>2687925</v>
      </c>
      <c r="L18" s="61">
        <v>2751212</v>
      </c>
      <c r="M18" s="47">
        <v>2721509</v>
      </c>
      <c r="N18" s="47">
        <v>2778448</v>
      </c>
      <c r="O18" s="47">
        <v>2805430</v>
      </c>
      <c r="P18" s="47">
        <v>2816531</v>
      </c>
      <c r="Q18" s="47">
        <v>2789436</v>
      </c>
      <c r="R18" s="47">
        <v>2897640</v>
      </c>
    </row>
    <row r="19" spans="1:18" ht="14.1" customHeight="1" x14ac:dyDescent="0.2">
      <c r="A19" s="131" t="s">
        <v>26</v>
      </c>
      <c r="B19" s="131"/>
      <c r="C19" s="61"/>
      <c r="D19" s="47"/>
      <c r="E19" s="47">
        <v>3406456</v>
      </c>
      <c r="F19" s="47">
        <v>3817648</v>
      </c>
      <c r="G19" s="47">
        <v>3762791</v>
      </c>
      <c r="H19" s="47">
        <v>3709981</v>
      </c>
      <c r="I19" s="61">
        <v>3708036</v>
      </c>
      <c r="J19" s="47">
        <v>3886766</v>
      </c>
      <c r="K19" s="47">
        <v>4023708</v>
      </c>
      <c r="L19" s="61">
        <v>4196849</v>
      </c>
      <c r="M19" s="47">
        <v>4222314</v>
      </c>
      <c r="N19" s="47">
        <v>4254552</v>
      </c>
      <c r="O19" s="47">
        <v>4150068</v>
      </c>
      <c r="P19" s="47">
        <v>4029033</v>
      </c>
      <c r="Q19" s="47">
        <v>3782392</v>
      </c>
      <c r="R19" s="47">
        <v>3772612</v>
      </c>
    </row>
    <row r="20" spans="1:18" ht="14.1" customHeight="1" x14ac:dyDescent="0.2">
      <c r="A20" s="131" t="s">
        <v>27</v>
      </c>
      <c r="B20" s="131"/>
      <c r="C20" s="62"/>
      <c r="D20" s="48"/>
      <c r="E20" s="48">
        <v>0.61</v>
      </c>
      <c r="F20" s="48">
        <v>0.59</v>
      </c>
      <c r="G20" s="48">
        <v>0.6</v>
      </c>
      <c r="H20" s="48">
        <v>0.62</v>
      </c>
      <c r="I20" s="63">
        <v>0.63</v>
      </c>
      <c r="J20" s="48">
        <v>0.64</v>
      </c>
      <c r="K20" s="48">
        <v>0.62</v>
      </c>
      <c r="L20" s="63">
        <v>0.61</v>
      </c>
      <c r="M20" s="48">
        <v>0.59</v>
      </c>
      <c r="N20" s="48">
        <v>0.59</v>
      </c>
      <c r="O20" s="48">
        <v>0.59</v>
      </c>
      <c r="P20" s="48">
        <v>0.61</v>
      </c>
      <c r="Q20" s="48">
        <v>0.64</v>
      </c>
      <c r="R20" s="48">
        <v>0.68</v>
      </c>
    </row>
    <row r="21" spans="1:18" ht="14.1" customHeight="1" x14ac:dyDescent="0.2">
      <c r="A21" s="131" t="s">
        <v>28</v>
      </c>
      <c r="B21" s="131"/>
      <c r="C21" s="64"/>
      <c r="D21" s="49"/>
      <c r="E21" s="49">
        <v>58.4</v>
      </c>
      <c r="F21" s="49">
        <v>60.4</v>
      </c>
      <c r="G21" s="49">
        <v>62.8</v>
      </c>
      <c r="H21" s="49">
        <v>71.400000000000006</v>
      </c>
      <c r="I21" s="65">
        <v>78</v>
      </c>
      <c r="J21" s="49">
        <v>82.5</v>
      </c>
      <c r="K21" s="49">
        <v>80.7</v>
      </c>
      <c r="L21" s="65">
        <v>79.8</v>
      </c>
      <c r="M21" s="49">
        <v>77.400000000000006</v>
      </c>
      <c r="N21" s="49">
        <v>80.599999999999994</v>
      </c>
      <c r="O21" s="49">
        <v>83.2</v>
      </c>
      <c r="P21" s="49">
        <v>84.8</v>
      </c>
      <c r="Q21" s="49">
        <v>85.9</v>
      </c>
      <c r="R21" s="49">
        <v>88.6</v>
      </c>
    </row>
    <row r="22" spans="1:18" ht="14.1" customHeight="1" x14ac:dyDescent="0.2">
      <c r="A22" s="131" t="s">
        <v>29</v>
      </c>
      <c r="B22" s="131"/>
      <c r="C22" s="64"/>
      <c r="D22" s="49"/>
      <c r="E22" s="49">
        <v>7.8</v>
      </c>
      <c r="F22" s="49">
        <v>7.1</v>
      </c>
      <c r="G22" s="49">
        <v>7.4</v>
      </c>
      <c r="H22" s="49">
        <v>8.6</v>
      </c>
      <c r="I22" s="65">
        <v>10.9</v>
      </c>
      <c r="J22" s="49">
        <v>12.5</v>
      </c>
      <c r="K22" s="49">
        <v>14.2</v>
      </c>
      <c r="L22" s="65">
        <v>14.4</v>
      </c>
      <c r="M22" s="49">
        <v>14.4</v>
      </c>
      <c r="N22" s="49">
        <v>14.8</v>
      </c>
      <c r="O22" s="49">
        <v>17.2</v>
      </c>
      <c r="P22" s="49">
        <v>18.899999999999999</v>
      </c>
      <c r="Q22" s="49">
        <v>19.100000000000001</v>
      </c>
      <c r="R22" s="49">
        <v>18.3</v>
      </c>
    </row>
    <row r="23" spans="1:18" ht="14.1" customHeight="1" x14ac:dyDescent="0.2">
      <c r="A23" s="131" t="s">
        <v>30</v>
      </c>
      <c r="B23" s="131"/>
      <c r="C23" s="64"/>
      <c r="D23" s="49"/>
      <c r="E23" s="49">
        <v>9.3000000000000007</v>
      </c>
      <c r="F23" s="49">
        <v>8.4</v>
      </c>
      <c r="G23" s="49">
        <v>8.9</v>
      </c>
      <c r="H23" s="49">
        <v>10.1</v>
      </c>
      <c r="I23" s="65">
        <v>12.9</v>
      </c>
      <c r="J23" s="49">
        <v>14.2</v>
      </c>
      <c r="K23" s="49">
        <v>16.100000000000001</v>
      </c>
      <c r="L23" s="65">
        <v>15.6</v>
      </c>
      <c r="M23" s="49">
        <v>15.9</v>
      </c>
      <c r="N23" s="49">
        <v>16.3</v>
      </c>
      <c r="O23" s="49">
        <v>19.600000000000001</v>
      </c>
      <c r="P23" s="49">
        <v>20.100000000000001</v>
      </c>
      <c r="Q23" s="49">
        <v>20</v>
      </c>
      <c r="R23" s="49">
        <v>18.8</v>
      </c>
    </row>
    <row r="24" spans="1:18" ht="14.1" customHeight="1" x14ac:dyDescent="0.2">
      <c r="A24" s="131" t="s">
        <v>209</v>
      </c>
      <c r="B24" s="131"/>
      <c r="C24" s="64"/>
      <c r="D24" s="49"/>
      <c r="E24" s="49">
        <v>8.6</v>
      </c>
      <c r="F24" s="49">
        <v>8.1</v>
      </c>
      <c r="G24" s="49">
        <v>7.7</v>
      </c>
      <c r="H24" s="49">
        <v>7.7</v>
      </c>
      <c r="I24" s="65">
        <v>8.6999999999999993</v>
      </c>
      <c r="J24" s="49">
        <v>9.9</v>
      </c>
      <c r="K24" s="49">
        <v>11.3</v>
      </c>
      <c r="L24" s="65">
        <v>11.3</v>
      </c>
      <c r="M24" s="49">
        <v>11.1</v>
      </c>
      <c r="N24" s="49">
        <v>10.6</v>
      </c>
      <c r="O24" s="49">
        <v>11.9</v>
      </c>
      <c r="P24" s="49">
        <v>13.1</v>
      </c>
      <c r="Q24" s="49">
        <v>14</v>
      </c>
      <c r="R24" s="49">
        <v>13.3</v>
      </c>
    </row>
    <row r="25" spans="1:18" ht="14.1" customHeight="1" x14ac:dyDescent="0.2">
      <c r="A25" s="130" t="s">
        <v>210</v>
      </c>
      <c r="B25" s="130"/>
      <c r="C25" s="44">
        <f t="shared" ref="C25:Q25" si="4">SUM(C26:C28)</f>
        <v>0</v>
      </c>
      <c r="D25" s="44">
        <f t="shared" si="4"/>
        <v>0</v>
      </c>
      <c r="E25" s="44">
        <f t="shared" si="4"/>
        <v>2472479</v>
      </c>
      <c r="F25" s="44">
        <f t="shared" si="4"/>
        <v>2414478</v>
      </c>
      <c r="G25" s="44">
        <f t="shared" si="4"/>
        <v>1653211</v>
      </c>
      <c r="H25" s="44">
        <f t="shared" si="4"/>
        <v>1331702</v>
      </c>
      <c r="I25" s="44">
        <f t="shared" si="4"/>
        <v>1128366</v>
      </c>
      <c r="J25" s="44">
        <f t="shared" si="4"/>
        <v>1021362</v>
      </c>
      <c r="K25" s="44">
        <f t="shared" si="4"/>
        <v>873566</v>
      </c>
      <c r="L25" s="44">
        <f t="shared" si="4"/>
        <v>790902</v>
      </c>
      <c r="M25" s="44">
        <f t="shared" si="4"/>
        <v>702860</v>
      </c>
      <c r="N25" s="44">
        <f t="shared" si="4"/>
        <v>501800</v>
      </c>
      <c r="O25" s="44">
        <f t="shared" si="4"/>
        <v>542563</v>
      </c>
      <c r="P25" s="44">
        <f t="shared" si="4"/>
        <v>584402</v>
      </c>
      <c r="Q25" s="44">
        <f t="shared" si="4"/>
        <v>551798</v>
      </c>
      <c r="R25" s="44">
        <f>SUM(R26:R28)</f>
        <v>546926</v>
      </c>
    </row>
    <row r="26" spans="1:18" ht="14.1" customHeight="1" x14ac:dyDescent="0.15">
      <c r="A26" s="50"/>
      <c r="B26" s="2" t="s">
        <v>9</v>
      </c>
      <c r="C26" s="44"/>
      <c r="D26" s="43"/>
      <c r="E26" s="43">
        <v>254551</v>
      </c>
      <c r="F26" s="43">
        <v>268881</v>
      </c>
      <c r="G26" s="43">
        <v>279438</v>
      </c>
      <c r="H26" s="43">
        <v>237618</v>
      </c>
      <c r="I26" s="44">
        <v>189443</v>
      </c>
      <c r="J26" s="43">
        <v>120464</v>
      </c>
      <c r="K26" s="43">
        <v>120881</v>
      </c>
      <c r="L26" s="44">
        <v>121567</v>
      </c>
      <c r="M26" s="43">
        <v>122029</v>
      </c>
      <c r="N26" s="43">
        <v>127323</v>
      </c>
      <c r="O26" s="43">
        <v>167658</v>
      </c>
      <c r="P26" s="43">
        <v>207383</v>
      </c>
      <c r="Q26" s="43">
        <v>207537</v>
      </c>
      <c r="R26" s="43">
        <v>226168</v>
      </c>
    </row>
    <row r="27" spans="1:18" ht="14.1" customHeight="1" x14ac:dyDescent="0.15">
      <c r="A27" s="50"/>
      <c r="B27" s="2" t="s">
        <v>10</v>
      </c>
      <c r="C27" s="44"/>
      <c r="D27" s="43"/>
      <c r="E27" s="43">
        <v>402775</v>
      </c>
      <c r="F27" s="43">
        <v>536726</v>
      </c>
      <c r="G27" s="43">
        <v>487369</v>
      </c>
      <c r="H27" s="43">
        <v>437156</v>
      </c>
      <c r="I27" s="44">
        <v>383765</v>
      </c>
      <c r="J27" s="43">
        <v>326997</v>
      </c>
      <c r="K27" s="43">
        <v>268517</v>
      </c>
      <c r="L27" s="44">
        <v>210877</v>
      </c>
      <c r="M27" s="43">
        <v>160637</v>
      </c>
      <c r="N27" s="43">
        <v>115265</v>
      </c>
      <c r="O27" s="43">
        <v>115543</v>
      </c>
      <c r="P27" s="43">
        <v>115576</v>
      </c>
      <c r="Q27" s="43">
        <v>87553</v>
      </c>
      <c r="R27" s="43">
        <v>87625</v>
      </c>
    </row>
    <row r="28" spans="1:18" ht="14.1" customHeight="1" x14ac:dyDescent="0.15">
      <c r="A28" s="50"/>
      <c r="B28" s="2" t="s">
        <v>11</v>
      </c>
      <c r="C28" s="44"/>
      <c r="D28" s="43"/>
      <c r="E28" s="43">
        <v>1815153</v>
      </c>
      <c r="F28" s="43">
        <v>1608871</v>
      </c>
      <c r="G28" s="43">
        <v>886404</v>
      </c>
      <c r="H28" s="43">
        <v>656928</v>
      </c>
      <c r="I28" s="44">
        <v>555158</v>
      </c>
      <c r="J28" s="43">
        <v>573901</v>
      </c>
      <c r="K28" s="43">
        <v>484168</v>
      </c>
      <c r="L28" s="44">
        <v>458458</v>
      </c>
      <c r="M28" s="43">
        <v>420194</v>
      </c>
      <c r="N28" s="43">
        <v>259212</v>
      </c>
      <c r="O28" s="43">
        <v>259362</v>
      </c>
      <c r="P28" s="43">
        <v>261443</v>
      </c>
      <c r="Q28" s="43">
        <v>256708</v>
      </c>
      <c r="R28" s="43">
        <v>233133</v>
      </c>
    </row>
    <row r="29" spans="1:18" ht="14.1" customHeight="1" x14ac:dyDescent="0.2">
      <c r="A29" s="130" t="s">
        <v>211</v>
      </c>
      <c r="B29" s="130"/>
      <c r="C29" s="44"/>
      <c r="D29" s="43"/>
      <c r="E29" s="43">
        <v>2394472</v>
      </c>
      <c r="F29" s="43">
        <v>2699506</v>
      </c>
      <c r="G29" s="43">
        <v>3728721</v>
      </c>
      <c r="H29" s="43">
        <v>4290880</v>
      </c>
      <c r="I29" s="44">
        <v>4612020</v>
      </c>
      <c r="J29" s="43">
        <v>5183424</v>
      </c>
      <c r="K29" s="43">
        <v>5462641</v>
      </c>
      <c r="L29" s="44">
        <v>5934176</v>
      </c>
      <c r="M29" s="43">
        <v>7167888</v>
      </c>
      <c r="N29" s="43">
        <v>7406738</v>
      </c>
      <c r="O29" s="43">
        <v>7353139</v>
      </c>
      <c r="P29" s="43">
        <v>7052066</v>
      </c>
      <c r="Q29" s="43">
        <v>6944037</v>
      </c>
      <c r="R29" s="43">
        <v>6712499</v>
      </c>
    </row>
    <row r="30" spans="1:18" ht="14.1" customHeight="1" x14ac:dyDescent="0.2">
      <c r="A30" s="41"/>
      <c r="B30" s="39" t="s">
        <v>320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110000</v>
      </c>
      <c r="P30" s="43">
        <v>329700</v>
      </c>
      <c r="Q30" s="43">
        <v>805600</v>
      </c>
      <c r="R30" s="43">
        <v>1139800</v>
      </c>
    </row>
    <row r="31" spans="1:18" ht="14.1" customHeight="1" x14ac:dyDescent="0.2">
      <c r="A31" s="132" t="s">
        <v>212</v>
      </c>
      <c r="B31" s="132"/>
      <c r="C31" s="44">
        <f t="shared" ref="C31:Q31" si="5">SUM(C32:C35)</f>
        <v>0</v>
      </c>
      <c r="D31" s="44">
        <f t="shared" si="5"/>
        <v>0</v>
      </c>
      <c r="E31" s="44">
        <f t="shared" si="5"/>
        <v>814801</v>
      </c>
      <c r="F31" s="44">
        <f t="shared" si="5"/>
        <v>730470</v>
      </c>
      <c r="G31" s="44">
        <f t="shared" si="5"/>
        <v>591748</v>
      </c>
      <c r="H31" s="44">
        <f t="shared" si="5"/>
        <v>462301</v>
      </c>
      <c r="I31" s="44">
        <f t="shared" si="5"/>
        <v>682272</v>
      </c>
      <c r="J31" s="44">
        <f t="shared" si="5"/>
        <v>476731</v>
      </c>
      <c r="K31" s="44">
        <f t="shared" si="5"/>
        <v>331329</v>
      </c>
      <c r="L31" s="44">
        <f t="shared" si="5"/>
        <v>254472</v>
      </c>
      <c r="M31" s="44">
        <f t="shared" si="5"/>
        <v>193596</v>
      </c>
      <c r="N31" s="44">
        <f t="shared" si="5"/>
        <v>143333</v>
      </c>
      <c r="O31" s="44">
        <f t="shared" si="5"/>
        <v>105987</v>
      </c>
      <c r="P31" s="44">
        <f t="shared" si="5"/>
        <v>73982</v>
      </c>
      <c r="Q31" s="44">
        <f t="shared" si="5"/>
        <v>24758</v>
      </c>
      <c r="R31" s="44">
        <f>SUM(R32:R35)</f>
        <v>19422</v>
      </c>
    </row>
    <row r="32" spans="1:18" ht="14.1" customHeight="1" x14ac:dyDescent="0.2">
      <c r="A32" s="39"/>
      <c r="B32" s="39" t="s">
        <v>5</v>
      </c>
      <c r="C32" s="44"/>
      <c r="D32" s="43"/>
      <c r="E32" s="43">
        <v>813634</v>
      </c>
      <c r="F32" s="43">
        <v>729580</v>
      </c>
      <c r="G32" s="43">
        <v>590488</v>
      </c>
      <c r="H32" s="43">
        <v>457104</v>
      </c>
      <c r="I32" s="44">
        <v>677479</v>
      </c>
      <c r="J32" s="43">
        <v>473048</v>
      </c>
      <c r="K32" s="43">
        <v>328570</v>
      </c>
      <c r="L32" s="44">
        <v>252498</v>
      </c>
      <c r="M32" s="43">
        <v>191454</v>
      </c>
      <c r="N32" s="43">
        <v>141109</v>
      </c>
      <c r="O32" s="43">
        <v>104303</v>
      </c>
      <c r="P32" s="43">
        <v>68516</v>
      </c>
      <c r="Q32" s="43">
        <v>19689</v>
      </c>
      <c r="R32" s="43">
        <v>15110</v>
      </c>
    </row>
    <row r="33" spans="1:18" ht="14.1" customHeight="1" x14ac:dyDescent="0.2">
      <c r="A33" s="41"/>
      <c r="B33" s="39" t="s">
        <v>6</v>
      </c>
      <c r="C33" s="44"/>
      <c r="D33" s="43"/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3">
        <v>0</v>
      </c>
      <c r="K33" s="43">
        <v>0</v>
      </c>
      <c r="L33" s="44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</row>
    <row r="34" spans="1:18" ht="14.1" customHeight="1" x14ac:dyDescent="0.2">
      <c r="A34" s="41"/>
      <c r="B34" s="39" t="s">
        <v>7</v>
      </c>
      <c r="C34" s="44"/>
      <c r="D34" s="43"/>
      <c r="E34" s="43">
        <v>1167</v>
      </c>
      <c r="F34" s="43">
        <v>890</v>
      </c>
      <c r="G34" s="43">
        <v>1260</v>
      </c>
      <c r="H34" s="43">
        <v>5197</v>
      </c>
      <c r="I34" s="44">
        <v>4793</v>
      </c>
      <c r="J34" s="43">
        <v>3683</v>
      </c>
      <c r="K34" s="43">
        <v>2759</v>
      </c>
      <c r="L34" s="44">
        <v>1974</v>
      </c>
      <c r="M34" s="43">
        <v>2142</v>
      </c>
      <c r="N34" s="43">
        <v>2224</v>
      </c>
      <c r="O34" s="43">
        <v>1684</v>
      </c>
      <c r="P34" s="43">
        <v>5466</v>
      </c>
      <c r="Q34" s="43">
        <v>5069</v>
      </c>
      <c r="R34" s="43">
        <v>4312</v>
      </c>
    </row>
    <row r="35" spans="1:18" ht="14.1" customHeight="1" x14ac:dyDescent="0.2">
      <c r="A35" s="41"/>
      <c r="B35" s="39" t="s">
        <v>8</v>
      </c>
      <c r="C35" s="44"/>
      <c r="D35" s="43"/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</row>
    <row r="36" spans="1:18" ht="14.1" customHeight="1" x14ac:dyDescent="0.2">
      <c r="A36" s="130" t="s">
        <v>213</v>
      </c>
      <c r="B36" s="130"/>
      <c r="C36" s="44"/>
      <c r="D36" s="43"/>
      <c r="E36" s="43">
        <v>0</v>
      </c>
      <c r="F36" s="43">
        <v>0</v>
      </c>
      <c r="G36" s="43">
        <v>0</v>
      </c>
      <c r="H36" s="43">
        <v>0</v>
      </c>
      <c r="I36" s="44">
        <v>0</v>
      </c>
      <c r="J36" s="43">
        <v>0</v>
      </c>
      <c r="K36" s="43">
        <v>0</v>
      </c>
      <c r="L36" s="44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</row>
    <row r="37" spans="1:18" ht="14.1" customHeight="1" x14ac:dyDescent="0.2">
      <c r="A37" s="130" t="s">
        <v>214</v>
      </c>
      <c r="B37" s="130"/>
      <c r="C37" s="44"/>
      <c r="D37" s="43"/>
      <c r="E37" s="43">
        <v>230930</v>
      </c>
      <c r="F37" s="43">
        <v>318042</v>
      </c>
      <c r="G37" s="43">
        <v>323793</v>
      </c>
      <c r="H37" s="43">
        <v>331015</v>
      </c>
      <c r="I37" s="44">
        <v>333590</v>
      </c>
      <c r="J37" s="43">
        <v>334844</v>
      </c>
      <c r="K37" s="43">
        <v>336177</v>
      </c>
      <c r="L37" s="44">
        <v>337999</v>
      </c>
      <c r="M37" s="43">
        <v>339110</v>
      </c>
      <c r="N37" s="43">
        <v>339620</v>
      </c>
      <c r="O37" s="43">
        <v>340128</v>
      </c>
      <c r="P37" s="43">
        <v>340268</v>
      </c>
      <c r="Q37" s="43">
        <v>340434</v>
      </c>
      <c r="R37" s="43">
        <v>340533</v>
      </c>
    </row>
    <row r="38" spans="1:18" ht="14.1" customHeight="1" x14ac:dyDescent="0.2"/>
    <row r="39" spans="1:18" ht="14.1" customHeight="1" x14ac:dyDescent="0.2"/>
    <row r="40" spans="1:18" ht="14.1" customHeight="1" x14ac:dyDescent="0.2"/>
    <row r="41" spans="1:18" ht="14.1" customHeight="1" x14ac:dyDescent="0.2"/>
    <row r="42" spans="1:18" ht="14.1" customHeight="1" x14ac:dyDescent="0.2"/>
    <row r="43" spans="1:18" ht="14.1" customHeight="1" x14ac:dyDescent="0.2"/>
    <row r="44" spans="1:18" ht="14.1" customHeight="1" x14ac:dyDescent="0.2"/>
    <row r="45" spans="1:18" ht="14.1" customHeight="1" x14ac:dyDescent="0.2"/>
    <row r="46" spans="1:18" ht="14.1" customHeight="1" x14ac:dyDescent="0.2"/>
    <row r="47" spans="1:18" ht="14.1" customHeight="1" x14ac:dyDescent="0.2"/>
    <row r="48" spans="1:1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36:B36"/>
    <mergeCell ref="A37:B37"/>
    <mergeCell ref="A22:B22"/>
    <mergeCell ref="A23:B23"/>
    <mergeCell ref="A29:B29"/>
    <mergeCell ref="A31:B31"/>
    <mergeCell ref="A24:B24"/>
    <mergeCell ref="A25:B25"/>
    <mergeCell ref="A18:B18"/>
    <mergeCell ref="A19:B19"/>
    <mergeCell ref="A20:B20"/>
    <mergeCell ref="A21:B21"/>
    <mergeCell ref="A4:B4"/>
    <mergeCell ref="A5:A15"/>
    <mergeCell ref="A16:B16"/>
    <mergeCell ref="A17:B17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R325"/>
  <sheetViews>
    <sheetView workbookViewId="0">
      <selection activeCell="O30" sqref="O30:R30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3" width="8.6640625" style="60" customWidth="1"/>
    <col min="4" max="8" width="8.6640625" style="35" customWidth="1"/>
    <col min="9" max="9" width="8.6640625" style="60" customWidth="1"/>
    <col min="10" max="14" width="8.6640625" style="35" customWidth="1"/>
    <col min="15" max="16384" width="9" style="35"/>
  </cols>
  <sheetData>
    <row r="1" spans="1:18" ht="14.1" customHeight="1" x14ac:dyDescent="0.2">
      <c r="A1" s="36" t="s">
        <v>120</v>
      </c>
      <c r="M1" s="37" t="s">
        <v>216</v>
      </c>
      <c r="Q1" s="37" t="s">
        <v>216</v>
      </c>
    </row>
    <row r="2" spans="1:18" ht="14.1" customHeight="1" x14ac:dyDescent="0.15">
      <c r="M2" s="18" t="s">
        <v>149</v>
      </c>
      <c r="Q2" s="18" t="s">
        <v>149</v>
      </c>
    </row>
    <row r="3" spans="1:18" ht="14.1" customHeight="1" x14ac:dyDescent="0.2">
      <c r="A3" s="39"/>
      <c r="B3" s="39"/>
      <c r="C3" s="39" t="s">
        <v>168</v>
      </c>
      <c r="D3" s="39" t="s">
        <v>169</v>
      </c>
      <c r="E3" s="39" t="s">
        <v>171</v>
      </c>
      <c r="F3" s="39" t="s">
        <v>173</v>
      </c>
      <c r="G3" s="39" t="s">
        <v>175</v>
      </c>
      <c r="H3" s="39" t="s">
        <v>177</v>
      </c>
      <c r="I3" s="59" t="s">
        <v>179</v>
      </c>
      <c r="J3" s="39" t="s">
        <v>181</v>
      </c>
      <c r="K3" s="59" t="s">
        <v>183</v>
      </c>
      <c r="L3" s="59" t="s">
        <v>185</v>
      </c>
      <c r="M3" s="39" t="s">
        <v>187</v>
      </c>
      <c r="N3" s="39" t="s">
        <v>189</v>
      </c>
      <c r="O3" s="39" t="s">
        <v>191</v>
      </c>
      <c r="P3" s="39" t="s">
        <v>193</v>
      </c>
      <c r="Q3" s="39" t="s">
        <v>195</v>
      </c>
      <c r="R3" s="39" t="s">
        <v>217</v>
      </c>
    </row>
    <row r="4" spans="1:18" ht="14.1" customHeight="1" x14ac:dyDescent="0.2">
      <c r="A4" s="130" t="s">
        <v>73</v>
      </c>
      <c r="B4" s="130"/>
      <c r="C4" s="40"/>
      <c r="D4" s="40"/>
      <c r="E4" s="40">
        <v>14639</v>
      </c>
      <c r="F4" s="40">
        <v>14887</v>
      </c>
      <c r="G4" s="40">
        <v>15149</v>
      </c>
      <c r="H4" s="40">
        <v>15309</v>
      </c>
      <c r="I4" s="40">
        <v>15468</v>
      </c>
      <c r="J4" s="40">
        <v>15645</v>
      </c>
      <c r="K4" s="40">
        <v>15926</v>
      </c>
      <c r="L4" s="40">
        <v>16246</v>
      </c>
      <c r="M4" s="40">
        <v>16556</v>
      </c>
      <c r="N4" s="40">
        <v>16755</v>
      </c>
      <c r="O4" s="40">
        <v>16868</v>
      </c>
      <c r="P4" s="40">
        <v>17130</v>
      </c>
      <c r="Q4" s="40">
        <v>17220</v>
      </c>
      <c r="R4" s="40">
        <v>17454</v>
      </c>
    </row>
    <row r="5" spans="1:18" ht="14.1" customHeight="1" x14ac:dyDescent="0.2">
      <c r="A5" s="133" t="s">
        <v>4</v>
      </c>
      <c r="B5" s="42" t="s">
        <v>12</v>
      </c>
      <c r="C5" s="43"/>
      <c r="D5" s="43"/>
      <c r="E5" s="43">
        <v>5114845</v>
      </c>
      <c r="F5" s="43">
        <v>5803022</v>
      </c>
      <c r="G5" s="43">
        <v>5883604</v>
      </c>
      <c r="H5" s="43">
        <v>6121096</v>
      </c>
      <c r="I5" s="44">
        <v>6634295</v>
      </c>
      <c r="J5" s="43">
        <v>6259955</v>
      </c>
      <c r="K5" s="43">
        <v>6439441</v>
      </c>
      <c r="L5" s="43">
        <v>6526450</v>
      </c>
      <c r="M5" s="45">
        <v>6618948</v>
      </c>
      <c r="N5" s="45">
        <v>6121710</v>
      </c>
      <c r="O5" s="45">
        <v>6509095</v>
      </c>
      <c r="P5" s="45">
        <v>6389278</v>
      </c>
      <c r="Q5" s="45">
        <v>5373017</v>
      </c>
      <c r="R5" s="45">
        <v>5873216</v>
      </c>
    </row>
    <row r="6" spans="1:18" ht="14.1" customHeight="1" x14ac:dyDescent="0.2">
      <c r="A6" s="133"/>
      <c r="B6" s="42" t="s">
        <v>13</v>
      </c>
      <c r="C6" s="43"/>
      <c r="D6" s="43"/>
      <c r="E6" s="43">
        <v>4824214</v>
      </c>
      <c r="F6" s="43">
        <v>5612296</v>
      </c>
      <c r="G6" s="43">
        <v>5598962</v>
      </c>
      <c r="H6" s="43">
        <v>5705107</v>
      </c>
      <c r="I6" s="44">
        <v>6131912</v>
      </c>
      <c r="J6" s="43">
        <v>5885987</v>
      </c>
      <c r="K6" s="43">
        <v>5969948</v>
      </c>
      <c r="L6" s="43">
        <v>6170994</v>
      </c>
      <c r="M6" s="45">
        <v>6149785</v>
      </c>
      <c r="N6" s="45">
        <v>5672972</v>
      </c>
      <c r="O6" s="45">
        <v>6071359</v>
      </c>
      <c r="P6" s="45">
        <v>6017383</v>
      </c>
      <c r="Q6" s="45">
        <v>4851490</v>
      </c>
      <c r="R6" s="45">
        <v>5435456</v>
      </c>
    </row>
    <row r="7" spans="1:18" ht="14.1" customHeight="1" x14ac:dyDescent="0.2">
      <c r="A7" s="133"/>
      <c r="B7" s="42" t="s">
        <v>14</v>
      </c>
      <c r="C7" s="44">
        <f t="shared" ref="C7:K7" si="0">+C5-C6</f>
        <v>0</v>
      </c>
      <c r="D7" s="44">
        <f t="shared" si="0"/>
        <v>0</v>
      </c>
      <c r="E7" s="44">
        <f t="shared" si="0"/>
        <v>290631</v>
      </c>
      <c r="F7" s="44">
        <f t="shared" si="0"/>
        <v>190726</v>
      </c>
      <c r="G7" s="44">
        <f t="shared" si="0"/>
        <v>284642</v>
      </c>
      <c r="H7" s="44">
        <f t="shared" si="0"/>
        <v>415989</v>
      </c>
      <c r="I7" s="44">
        <f t="shared" si="0"/>
        <v>502383</v>
      </c>
      <c r="J7" s="44">
        <f t="shared" si="0"/>
        <v>373968</v>
      </c>
      <c r="K7" s="44">
        <f t="shared" si="0"/>
        <v>469493</v>
      </c>
      <c r="L7" s="44">
        <f>+L5-L6</f>
        <v>355456</v>
      </c>
      <c r="M7" s="44">
        <f>+M5-M6</f>
        <v>469163</v>
      </c>
      <c r="N7" s="44">
        <f>+N5-N6</f>
        <v>448738</v>
      </c>
      <c r="O7" s="44">
        <f>+O5-O6</f>
        <v>437736</v>
      </c>
      <c r="P7" s="44">
        <v>371895</v>
      </c>
      <c r="Q7" s="44">
        <v>521527</v>
      </c>
      <c r="R7" s="44">
        <v>437760</v>
      </c>
    </row>
    <row r="8" spans="1:18" ht="14.1" customHeight="1" x14ac:dyDescent="0.2">
      <c r="A8" s="133"/>
      <c r="B8" s="42" t="s">
        <v>15</v>
      </c>
      <c r="C8" s="43"/>
      <c r="D8" s="43"/>
      <c r="E8" s="43">
        <v>13444</v>
      </c>
      <c r="F8" s="43">
        <v>2992</v>
      </c>
      <c r="G8" s="43">
        <v>7669</v>
      </c>
      <c r="H8" s="43">
        <v>110932</v>
      </c>
      <c r="I8" s="44">
        <v>78347</v>
      </c>
      <c r="J8" s="43">
        <v>100230</v>
      </c>
      <c r="K8" s="43">
        <v>64758</v>
      </c>
      <c r="L8" s="44">
        <v>146876</v>
      </c>
      <c r="M8" s="45">
        <v>82315</v>
      </c>
      <c r="N8" s="45">
        <v>154911</v>
      </c>
      <c r="O8" s="45">
        <v>55771</v>
      </c>
      <c r="P8" s="45">
        <v>19885</v>
      </c>
      <c r="Q8" s="45">
        <v>41548</v>
      </c>
      <c r="R8" s="45">
        <v>153621</v>
      </c>
    </row>
    <row r="9" spans="1:18" ht="14.1" customHeight="1" x14ac:dyDescent="0.2">
      <c r="A9" s="133"/>
      <c r="B9" s="42" t="s">
        <v>16</v>
      </c>
      <c r="C9" s="44">
        <f t="shared" ref="C9:K9" si="1">+C7-C8</f>
        <v>0</v>
      </c>
      <c r="D9" s="44">
        <f t="shared" si="1"/>
        <v>0</v>
      </c>
      <c r="E9" s="44">
        <f t="shared" si="1"/>
        <v>277187</v>
      </c>
      <c r="F9" s="44">
        <f t="shared" si="1"/>
        <v>187734</v>
      </c>
      <c r="G9" s="44">
        <f t="shared" si="1"/>
        <v>276973</v>
      </c>
      <c r="H9" s="44">
        <f t="shared" si="1"/>
        <v>305057</v>
      </c>
      <c r="I9" s="44">
        <f t="shared" si="1"/>
        <v>424036</v>
      </c>
      <c r="J9" s="44">
        <f t="shared" si="1"/>
        <v>273738</v>
      </c>
      <c r="K9" s="44">
        <f t="shared" si="1"/>
        <v>404735</v>
      </c>
      <c r="L9" s="44">
        <f>+L7-L8</f>
        <v>208580</v>
      </c>
      <c r="M9" s="44">
        <f>+M7-M8</f>
        <v>386848</v>
      </c>
      <c r="N9" s="44">
        <f>+N7-N8</f>
        <v>293827</v>
      </c>
      <c r="O9" s="44">
        <f>+O7-O8</f>
        <v>381965</v>
      </c>
      <c r="P9" s="44">
        <v>352010</v>
      </c>
      <c r="Q9" s="44">
        <v>479979</v>
      </c>
      <c r="R9" s="44">
        <v>284139</v>
      </c>
    </row>
    <row r="10" spans="1:18" ht="14.1" customHeight="1" x14ac:dyDescent="0.2">
      <c r="A10" s="133"/>
      <c r="B10" s="42" t="s">
        <v>17</v>
      </c>
      <c r="C10" s="45"/>
      <c r="D10" s="45"/>
      <c r="E10" s="45">
        <v>-103203</v>
      </c>
      <c r="F10" s="45">
        <v>-89453</v>
      </c>
      <c r="G10" s="45">
        <v>89239</v>
      </c>
      <c r="H10" s="45">
        <v>28084</v>
      </c>
      <c r="I10" s="45">
        <v>118979</v>
      </c>
      <c r="J10" s="45">
        <v>-150298</v>
      </c>
      <c r="K10" s="45">
        <v>130997</v>
      </c>
      <c r="L10" s="45">
        <v>-196155</v>
      </c>
      <c r="M10" s="45">
        <v>178268</v>
      </c>
      <c r="N10" s="45">
        <v>-93021</v>
      </c>
      <c r="O10" s="45">
        <v>88138</v>
      </c>
      <c r="P10" s="45">
        <v>-29955</v>
      </c>
      <c r="Q10" s="45">
        <v>127969</v>
      </c>
      <c r="R10" s="45">
        <v>-195840</v>
      </c>
    </row>
    <row r="11" spans="1:18" ht="14.1" customHeight="1" x14ac:dyDescent="0.2">
      <c r="A11" s="133"/>
      <c r="B11" s="42" t="s">
        <v>18</v>
      </c>
      <c r="C11" s="43"/>
      <c r="D11" s="43"/>
      <c r="E11" s="43">
        <v>37827</v>
      </c>
      <c r="F11" s="43">
        <v>22464</v>
      </c>
      <c r="G11" s="43">
        <v>6979</v>
      </c>
      <c r="H11" s="43">
        <v>4346</v>
      </c>
      <c r="I11" s="44">
        <v>1917</v>
      </c>
      <c r="J11" s="43">
        <v>822</v>
      </c>
      <c r="K11" s="43">
        <v>1291</v>
      </c>
      <c r="L11" s="44">
        <v>1597</v>
      </c>
      <c r="M11" s="45">
        <v>50500</v>
      </c>
      <c r="N11" s="45">
        <v>99828</v>
      </c>
      <c r="O11" s="45">
        <v>974</v>
      </c>
      <c r="P11" s="45">
        <v>130771</v>
      </c>
      <c r="Q11" s="45">
        <v>1012</v>
      </c>
      <c r="R11" s="45">
        <v>650</v>
      </c>
    </row>
    <row r="12" spans="1:18" ht="14.1" customHeight="1" x14ac:dyDescent="0.2">
      <c r="A12" s="133"/>
      <c r="B12" s="42" t="s">
        <v>19</v>
      </c>
      <c r="C12" s="43"/>
      <c r="D12" s="43"/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43">
        <v>0</v>
      </c>
      <c r="K12" s="43">
        <v>0</v>
      </c>
      <c r="L12" s="44">
        <v>0</v>
      </c>
      <c r="M12" s="45">
        <v>51865</v>
      </c>
      <c r="N12" s="45">
        <v>0</v>
      </c>
      <c r="O12" s="45">
        <v>195432</v>
      </c>
      <c r="P12" s="45">
        <v>137190</v>
      </c>
      <c r="Q12" s="45">
        <v>0</v>
      </c>
      <c r="R12" s="45">
        <v>0</v>
      </c>
    </row>
    <row r="13" spans="1:18" ht="14.1" customHeight="1" x14ac:dyDescent="0.2">
      <c r="A13" s="133"/>
      <c r="B13" s="42" t="s">
        <v>20</v>
      </c>
      <c r="C13" s="43"/>
      <c r="D13" s="43"/>
      <c r="E13" s="43">
        <v>120001</v>
      </c>
      <c r="F13" s="43">
        <v>336000</v>
      </c>
      <c r="G13" s="43">
        <v>180000</v>
      </c>
      <c r="H13" s="43">
        <v>101040</v>
      </c>
      <c r="I13" s="44">
        <v>93000</v>
      </c>
      <c r="J13" s="43">
        <v>30000</v>
      </c>
      <c r="K13" s="43">
        <v>0</v>
      </c>
      <c r="L13" s="44">
        <v>127000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270000</v>
      </c>
    </row>
    <row r="14" spans="1:18" ht="14.1" customHeight="1" x14ac:dyDescent="0.2">
      <c r="A14" s="133"/>
      <c r="B14" s="42" t="s">
        <v>21</v>
      </c>
      <c r="C14" s="44">
        <f t="shared" ref="C14:R14" si="2">+C10+C11+C12-C13</f>
        <v>0</v>
      </c>
      <c r="D14" s="44">
        <f t="shared" si="2"/>
        <v>0</v>
      </c>
      <c r="E14" s="44">
        <f t="shared" si="2"/>
        <v>-185377</v>
      </c>
      <c r="F14" s="44">
        <f t="shared" si="2"/>
        <v>-402989</v>
      </c>
      <c r="G14" s="44">
        <f t="shared" si="2"/>
        <v>-83782</v>
      </c>
      <c r="H14" s="44">
        <f t="shared" si="2"/>
        <v>-68610</v>
      </c>
      <c r="I14" s="44">
        <f t="shared" si="2"/>
        <v>27896</v>
      </c>
      <c r="J14" s="44">
        <f t="shared" si="2"/>
        <v>-179476</v>
      </c>
      <c r="K14" s="44">
        <f t="shared" si="2"/>
        <v>132288</v>
      </c>
      <c r="L14" s="44">
        <f t="shared" si="2"/>
        <v>-321558</v>
      </c>
      <c r="M14" s="44">
        <f t="shared" si="2"/>
        <v>280633</v>
      </c>
      <c r="N14" s="44">
        <f t="shared" si="2"/>
        <v>6807</v>
      </c>
      <c r="O14" s="44">
        <f t="shared" si="2"/>
        <v>284544</v>
      </c>
      <c r="P14" s="44">
        <f t="shared" si="2"/>
        <v>238006</v>
      </c>
      <c r="Q14" s="44">
        <f t="shared" si="2"/>
        <v>128981</v>
      </c>
      <c r="R14" s="44">
        <f t="shared" si="2"/>
        <v>-465190</v>
      </c>
    </row>
    <row r="15" spans="1:18" ht="14.1" customHeight="1" x14ac:dyDescent="0.2">
      <c r="A15" s="133"/>
      <c r="B15" s="3" t="s">
        <v>22</v>
      </c>
      <c r="C15" s="46" t="e">
        <f t="shared" ref="C15:N15" si="3">+C9/C19*100</f>
        <v>#DIV/0!</v>
      </c>
      <c r="D15" s="46" t="e">
        <f t="shared" si="3"/>
        <v>#DIV/0!</v>
      </c>
      <c r="E15" s="46">
        <f t="shared" si="3"/>
        <v>9.9656220249137846</v>
      </c>
      <c r="F15" s="46">
        <f t="shared" si="3"/>
        <v>5.7358141456162421</v>
      </c>
      <c r="G15" s="46">
        <f t="shared" si="3"/>
        <v>8.6186450355966073</v>
      </c>
      <c r="H15" s="46">
        <f t="shared" si="3"/>
        <v>9.1064047258484315</v>
      </c>
      <c r="I15" s="46">
        <f t="shared" si="3"/>
        <v>11.533382636171439</v>
      </c>
      <c r="J15" s="46">
        <f t="shared" si="3"/>
        <v>7.4705830339510921</v>
      </c>
      <c r="K15" s="46">
        <f t="shared" si="3"/>
        <v>10.609418681919282</v>
      </c>
      <c r="L15" s="46">
        <f t="shared" si="3"/>
        <v>5.2436389013749407</v>
      </c>
      <c r="M15" s="46">
        <f t="shared" si="3"/>
        <v>9.7666494652236295</v>
      </c>
      <c r="N15" s="46">
        <f t="shared" si="3"/>
        <v>7.4809587884913809</v>
      </c>
      <c r="O15" s="46">
        <f>+O9/O19*100</f>
        <v>9.6968812277071876</v>
      </c>
      <c r="P15" s="46">
        <f>+P9/P19*100</f>
        <v>9.3427210857632126</v>
      </c>
      <c r="Q15" s="46">
        <f>+Q9/Q19*100</f>
        <v>13.728559628031284</v>
      </c>
      <c r="R15" s="46">
        <f>+R9/R19*100</f>
        <v>8.2386329863685432</v>
      </c>
    </row>
    <row r="16" spans="1:18" ht="14.1" customHeight="1" x14ac:dyDescent="0.2">
      <c r="A16" s="131" t="s">
        <v>23</v>
      </c>
      <c r="B16" s="131"/>
      <c r="C16" s="61"/>
      <c r="D16" s="47"/>
      <c r="E16" s="47">
        <v>1366407</v>
      </c>
      <c r="F16" s="47">
        <v>1573703</v>
      </c>
      <c r="G16" s="47">
        <v>1649128</v>
      </c>
      <c r="H16" s="47">
        <v>1735544</v>
      </c>
      <c r="I16" s="61">
        <v>2100747</v>
      </c>
      <c r="J16" s="47">
        <v>2092902</v>
      </c>
      <c r="K16" s="47">
        <v>2154299</v>
      </c>
      <c r="L16" s="61">
        <v>2300331</v>
      </c>
      <c r="M16" s="47">
        <v>2115152</v>
      </c>
      <c r="N16" s="47">
        <v>2202275</v>
      </c>
      <c r="O16" s="47">
        <v>2269464</v>
      </c>
      <c r="P16" s="47">
        <v>2233132</v>
      </c>
      <c r="Q16" s="47">
        <v>2175673</v>
      </c>
      <c r="R16" s="47">
        <v>2259666</v>
      </c>
    </row>
    <row r="17" spans="1:18" ht="14.1" customHeight="1" x14ac:dyDescent="0.2">
      <c r="A17" s="131" t="s">
        <v>24</v>
      </c>
      <c r="B17" s="131"/>
      <c r="C17" s="61"/>
      <c r="D17" s="47"/>
      <c r="E17" s="47">
        <v>2353187</v>
      </c>
      <c r="F17" s="47">
        <v>2776239</v>
      </c>
      <c r="G17" s="47">
        <v>2694630</v>
      </c>
      <c r="H17" s="47">
        <v>2806418</v>
      </c>
      <c r="I17" s="61">
        <v>3009434</v>
      </c>
      <c r="J17" s="47">
        <v>3010723</v>
      </c>
      <c r="K17" s="47">
        <v>3131954</v>
      </c>
      <c r="L17" s="61">
        <v>3245391</v>
      </c>
      <c r="M17" s="47">
        <v>3279934</v>
      </c>
      <c r="N17" s="47">
        <v>3322884</v>
      </c>
      <c r="O17" s="47">
        <v>3217418</v>
      </c>
      <c r="P17" s="47">
        <v>3052913</v>
      </c>
      <c r="Q17" s="47">
        <v>2810575</v>
      </c>
      <c r="R17" s="47">
        <v>2731381</v>
      </c>
    </row>
    <row r="18" spans="1:18" ht="14.1" customHeight="1" x14ac:dyDescent="0.2">
      <c r="A18" s="131" t="s">
        <v>25</v>
      </c>
      <c r="B18" s="131"/>
      <c r="C18" s="61"/>
      <c r="D18" s="47"/>
      <c r="E18" s="47">
        <v>1799789</v>
      </c>
      <c r="F18" s="47">
        <v>2075437</v>
      </c>
      <c r="G18" s="47">
        <v>2175065</v>
      </c>
      <c r="H18" s="47">
        <v>2282032</v>
      </c>
      <c r="I18" s="61">
        <v>2770910</v>
      </c>
      <c r="J18" s="47">
        <v>2759506</v>
      </c>
      <c r="K18" s="47">
        <v>2840023</v>
      </c>
      <c r="L18" s="61">
        <v>3034761</v>
      </c>
      <c r="M18" s="47">
        <v>2787961</v>
      </c>
      <c r="N18" s="47">
        <v>2807056</v>
      </c>
      <c r="O18" s="47">
        <v>2993479</v>
      </c>
      <c r="P18" s="47">
        <v>2945379</v>
      </c>
      <c r="Q18" s="47">
        <v>2866648</v>
      </c>
      <c r="R18" s="47">
        <v>2977146</v>
      </c>
    </row>
    <row r="19" spans="1:18" ht="14.1" customHeight="1" x14ac:dyDescent="0.2">
      <c r="A19" s="131" t="s">
        <v>26</v>
      </c>
      <c r="B19" s="131"/>
      <c r="C19" s="61"/>
      <c r="D19" s="47"/>
      <c r="E19" s="47">
        <v>2781432</v>
      </c>
      <c r="F19" s="47">
        <v>3273014</v>
      </c>
      <c r="G19" s="47">
        <v>3213649</v>
      </c>
      <c r="H19" s="47">
        <v>3349917</v>
      </c>
      <c r="I19" s="61">
        <v>3676597</v>
      </c>
      <c r="J19" s="47">
        <v>3664212</v>
      </c>
      <c r="K19" s="47">
        <v>3814865</v>
      </c>
      <c r="L19" s="61">
        <v>3977772</v>
      </c>
      <c r="M19" s="47">
        <v>3960908</v>
      </c>
      <c r="N19" s="47">
        <v>3927665</v>
      </c>
      <c r="O19" s="47">
        <v>3939050</v>
      </c>
      <c r="P19" s="47">
        <v>3767746</v>
      </c>
      <c r="Q19" s="47">
        <v>3496208</v>
      </c>
      <c r="R19" s="47">
        <v>3448861</v>
      </c>
    </row>
    <row r="20" spans="1:18" ht="14.1" customHeight="1" x14ac:dyDescent="0.2">
      <c r="A20" s="131" t="s">
        <v>27</v>
      </c>
      <c r="B20" s="131"/>
      <c r="C20" s="62"/>
      <c r="D20" s="48"/>
      <c r="E20" s="48">
        <v>0.55000000000000004</v>
      </c>
      <c r="F20" s="48">
        <v>0.56000000000000005</v>
      </c>
      <c r="G20" s="48">
        <v>0.59</v>
      </c>
      <c r="H20" s="48">
        <v>0.6</v>
      </c>
      <c r="I20" s="63">
        <v>0.64</v>
      </c>
      <c r="J20" s="48">
        <v>0.67</v>
      </c>
      <c r="K20" s="48">
        <v>0.7</v>
      </c>
      <c r="L20" s="63">
        <v>0.7</v>
      </c>
      <c r="M20" s="48">
        <v>0.68</v>
      </c>
      <c r="N20" s="48">
        <v>0.67</v>
      </c>
      <c r="O20" s="48">
        <v>0.67</v>
      </c>
      <c r="P20" s="48">
        <v>0.7</v>
      </c>
      <c r="Q20" s="48">
        <v>0.74</v>
      </c>
      <c r="R20" s="48">
        <v>0.78</v>
      </c>
    </row>
    <row r="21" spans="1:18" ht="14.1" customHeight="1" x14ac:dyDescent="0.2">
      <c r="A21" s="131" t="s">
        <v>28</v>
      </c>
      <c r="B21" s="131"/>
      <c r="C21" s="64"/>
      <c r="D21" s="49"/>
      <c r="E21" s="49">
        <v>71.599999999999994</v>
      </c>
      <c r="F21" s="49">
        <v>64.599999999999994</v>
      </c>
      <c r="G21" s="49">
        <v>62.3</v>
      </c>
      <c r="H21" s="49">
        <v>61.1</v>
      </c>
      <c r="I21" s="65">
        <v>63.6</v>
      </c>
      <c r="J21" s="49">
        <v>65.3</v>
      </c>
      <c r="K21" s="49">
        <v>63.7</v>
      </c>
      <c r="L21" s="65">
        <v>69.7</v>
      </c>
      <c r="M21" s="49">
        <v>66.3</v>
      </c>
      <c r="N21" s="49">
        <v>74.900000000000006</v>
      </c>
      <c r="O21" s="49">
        <v>78.5</v>
      </c>
      <c r="P21" s="49">
        <v>78.8</v>
      </c>
      <c r="Q21" s="49">
        <v>77.3</v>
      </c>
      <c r="R21" s="49">
        <v>82.7</v>
      </c>
    </row>
    <row r="22" spans="1:18" ht="14.1" customHeight="1" x14ac:dyDescent="0.2">
      <c r="A22" s="131" t="s">
        <v>29</v>
      </c>
      <c r="B22" s="131"/>
      <c r="C22" s="64"/>
      <c r="D22" s="49"/>
      <c r="E22" s="49">
        <v>8.3000000000000007</v>
      </c>
      <c r="F22" s="49">
        <v>8.6</v>
      </c>
      <c r="G22" s="49">
        <v>9.3000000000000007</v>
      </c>
      <c r="H22" s="49">
        <v>9.8000000000000007</v>
      </c>
      <c r="I22" s="65">
        <v>9.1999999999999993</v>
      </c>
      <c r="J22" s="49">
        <v>10.8</v>
      </c>
      <c r="K22" s="49">
        <v>12.2</v>
      </c>
      <c r="L22" s="65">
        <v>12.8</v>
      </c>
      <c r="M22" s="49">
        <v>14.9</v>
      </c>
      <c r="N22" s="49">
        <v>12.5</v>
      </c>
      <c r="O22" s="49">
        <v>17.100000000000001</v>
      </c>
      <c r="P22" s="49">
        <v>15.2</v>
      </c>
      <c r="Q22" s="49">
        <v>14.2</v>
      </c>
      <c r="R22" s="49">
        <v>13.3</v>
      </c>
    </row>
    <row r="23" spans="1:18" ht="14.1" customHeight="1" x14ac:dyDescent="0.2">
      <c r="A23" s="131" t="s">
        <v>30</v>
      </c>
      <c r="B23" s="131"/>
      <c r="C23" s="64"/>
      <c r="D23" s="49"/>
      <c r="E23" s="49">
        <v>11.6</v>
      </c>
      <c r="F23" s="49">
        <v>10.7</v>
      </c>
      <c r="G23" s="49">
        <v>11.6</v>
      </c>
      <c r="H23" s="49">
        <v>11.9</v>
      </c>
      <c r="I23" s="65">
        <v>10.9</v>
      </c>
      <c r="J23" s="49">
        <v>12.3</v>
      </c>
      <c r="K23" s="49">
        <v>13.6</v>
      </c>
      <c r="L23" s="65">
        <v>14.1</v>
      </c>
      <c r="M23" s="49">
        <v>14.5</v>
      </c>
      <c r="N23" s="49">
        <v>13.4</v>
      </c>
      <c r="O23" s="49">
        <v>12.7</v>
      </c>
      <c r="P23" s="49">
        <v>11.4</v>
      </c>
      <c r="Q23" s="49">
        <v>13.6</v>
      </c>
      <c r="R23" s="49">
        <v>15.3</v>
      </c>
    </row>
    <row r="24" spans="1:18" ht="14.1" customHeight="1" x14ac:dyDescent="0.2">
      <c r="A24" s="131" t="s">
        <v>209</v>
      </c>
      <c r="B24" s="131"/>
      <c r="C24" s="64"/>
      <c r="D24" s="49"/>
      <c r="E24" s="49">
        <v>9.1999999999999993</v>
      </c>
      <c r="F24" s="49">
        <v>9.1</v>
      </c>
      <c r="G24" s="49">
        <v>9.1999999999999993</v>
      </c>
      <c r="H24" s="49">
        <v>8.9</v>
      </c>
      <c r="I24" s="65">
        <v>8.5</v>
      </c>
      <c r="J24" s="49">
        <v>8.1999999999999993</v>
      </c>
      <c r="K24" s="49">
        <v>8.4</v>
      </c>
      <c r="L24" s="65">
        <v>9.1999999999999993</v>
      </c>
      <c r="M24" s="49">
        <v>9.3000000000000007</v>
      </c>
      <c r="N24" s="49">
        <v>8.9</v>
      </c>
      <c r="O24" s="49">
        <v>8.3000000000000007</v>
      </c>
      <c r="P24" s="49">
        <v>7.5</v>
      </c>
      <c r="Q24" s="49">
        <v>7.6</v>
      </c>
      <c r="R24" s="49">
        <v>8.1999999999999993</v>
      </c>
    </row>
    <row r="25" spans="1:18" ht="14.1" customHeight="1" x14ac:dyDescent="0.2">
      <c r="A25" s="130" t="s">
        <v>210</v>
      </c>
      <c r="B25" s="130"/>
      <c r="C25" s="44">
        <f t="shared" ref="C25:Q25" si="4">SUM(C26:C28)</f>
        <v>0</v>
      </c>
      <c r="D25" s="44">
        <f t="shared" si="4"/>
        <v>0</v>
      </c>
      <c r="E25" s="44">
        <f t="shared" si="4"/>
        <v>991439</v>
      </c>
      <c r="F25" s="44">
        <f t="shared" si="4"/>
        <v>1023380</v>
      </c>
      <c r="G25" s="44">
        <f t="shared" si="4"/>
        <v>929862</v>
      </c>
      <c r="H25" s="44">
        <f t="shared" si="4"/>
        <v>925904</v>
      </c>
      <c r="I25" s="44">
        <f t="shared" si="4"/>
        <v>964522</v>
      </c>
      <c r="J25" s="44">
        <f t="shared" si="4"/>
        <v>1108972</v>
      </c>
      <c r="K25" s="44">
        <f t="shared" si="4"/>
        <v>1260788</v>
      </c>
      <c r="L25" s="44">
        <f t="shared" si="4"/>
        <v>1340991</v>
      </c>
      <c r="M25" s="44">
        <f t="shared" si="4"/>
        <v>1684401</v>
      </c>
      <c r="N25" s="44">
        <f t="shared" si="4"/>
        <v>1988574</v>
      </c>
      <c r="O25" s="44">
        <f t="shared" si="4"/>
        <v>1767911</v>
      </c>
      <c r="P25" s="44">
        <f t="shared" si="4"/>
        <v>1901833</v>
      </c>
      <c r="Q25" s="44">
        <f t="shared" si="4"/>
        <v>2024085</v>
      </c>
      <c r="R25" s="44">
        <f>SUM(R26:R28)</f>
        <v>2061133</v>
      </c>
    </row>
    <row r="26" spans="1:18" ht="14.1" customHeight="1" x14ac:dyDescent="0.15">
      <c r="A26" s="50"/>
      <c r="B26" s="2" t="s">
        <v>9</v>
      </c>
      <c r="C26" s="44"/>
      <c r="D26" s="43"/>
      <c r="E26" s="43">
        <v>480977</v>
      </c>
      <c r="F26" s="43">
        <v>224441</v>
      </c>
      <c r="G26" s="43">
        <v>101420</v>
      </c>
      <c r="H26" s="43">
        <v>154726</v>
      </c>
      <c r="I26" s="44">
        <v>133643</v>
      </c>
      <c r="J26" s="43">
        <v>254465</v>
      </c>
      <c r="K26" s="43">
        <v>315756</v>
      </c>
      <c r="L26" s="44">
        <v>290353</v>
      </c>
      <c r="M26" s="43">
        <v>390853</v>
      </c>
      <c r="N26" s="43">
        <v>590681</v>
      </c>
      <c r="O26" s="43">
        <v>691655</v>
      </c>
      <c r="P26" s="43">
        <v>972426</v>
      </c>
      <c r="Q26" s="43">
        <v>1073438</v>
      </c>
      <c r="R26" s="43">
        <v>1004088</v>
      </c>
    </row>
    <row r="27" spans="1:18" ht="14.1" customHeight="1" x14ac:dyDescent="0.15">
      <c r="A27" s="50"/>
      <c r="B27" s="2" t="s">
        <v>10</v>
      </c>
      <c r="C27" s="44"/>
      <c r="D27" s="43"/>
      <c r="E27" s="43">
        <v>352568</v>
      </c>
      <c r="F27" s="43">
        <v>503281</v>
      </c>
      <c r="G27" s="43">
        <v>454697</v>
      </c>
      <c r="H27" s="43">
        <v>419213</v>
      </c>
      <c r="I27" s="44">
        <v>430278</v>
      </c>
      <c r="J27" s="43">
        <v>416748</v>
      </c>
      <c r="K27" s="43">
        <v>412528</v>
      </c>
      <c r="L27" s="44">
        <v>424443</v>
      </c>
      <c r="M27" s="43">
        <v>464082</v>
      </c>
      <c r="N27" s="43">
        <v>564906</v>
      </c>
      <c r="O27" s="43">
        <v>365797</v>
      </c>
      <c r="P27" s="43">
        <v>348976</v>
      </c>
      <c r="Q27" s="43">
        <v>413178</v>
      </c>
      <c r="R27" s="43">
        <v>263428</v>
      </c>
    </row>
    <row r="28" spans="1:18" ht="14.1" customHeight="1" x14ac:dyDescent="0.15">
      <c r="A28" s="50"/>
      <c r="B28" s="2" t="s">
        <v>11</v>
      </c>
      <c r="C28" s="44"/>
      <c r="D28" s="43"/>
      <c r="E28" s="43">
        <v>157894</v>
      </c>
      <c r="F28" s="43">
        <v>295658</v>
      </c>
      <c r="G28" s="43">
        <v>373745</v>
      </c>
      <c r="H28" s="43">
        <v>351965</v>
      </c>
      <c r="I28" s="44">
        <v>400601</v>
      </c>
      <c r="J28" s="43">
        <v>437759</v>
      </c>
      <c r="K28" s="43">
        <v>532504</v>
      </c>
      <c r="L28" s="44">
        <v>626195</v>
      </c>
      <c r="M28" s="43">
        <v>829466</v>
      </c>
      <c r="N28" s="43">
        <v>832987</v>
      </c>
      <c r="O28" s="43">
        <v>710459</v>
      </c>
      <c r="P28" s="43">
        <v>580431</v>
      </c>
      <c r="Q28" s="43">
        <v>537469</v>
      </c>
      <c r="R28" s="43">
        <v>793617</v>
      </c>
    </row>
    <row r="29" spans="1:18" ht="14.1" customHeight="1" x14ac:dyDescent="0.2">
      <c r="A29" s="130" t="s">
        <v>211</v>
      </c>
      <c r="B29" s="130"/>
      <c r="C29" s="44"/>
      <c r="D29" s="43"/>
      <c r="E29" s="43">
        <v>2895938</v>
      </c>
      <c r="F29" s="43">
        <v>3069829</v>
      </c>
      <c r="G29" s="43">
        <v>3399781</v>
      </c>
      <c r="H29" s="43">
        <v>3942133</v>
      </c>
      <c r="I29" s="44">
        <v>4417913</v>
      </c>
      <c r="J29" s="43">
        <v>4945355</v>
      </c>
      <c r="K29" s="43">
        <v>5204839</v>
      </c>
      <c r="L29" s="44">
        <v>5609045</v>
      </c>
      <c r="M29" s="43">
        <v>5765024</v>
      </c>
      <c r="N29" s="43">
        <v>5635080</v>
      </c>
      <c r="O29" s="43">
        <v>5567494</v>
      </c>
      <c r="P29" s="43">
        <v>5881081</v>
      </c>
      <c r="Q29" s="43">
        <v>5666756</v>
      </c>
      <c r="R29" s="43">
        <v>5421089</v>
      </c>
    </row>
    <row r="30" spans="1:18" ht="14.1" customHeight="1" x14ac:dyDescent="0.2">
      <c r="A30" s="41"/>
      <c r="B30" s="39" t="s">
        <v>320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0</v>
      </c>
      <c r="P30" s="43">
        <v>100000</v>
      </c>
      <c r="Q30" s="43">
        <v>394445</v>
      </c>
      <c r="R30" s="43">
        <v>683335</v>
      </c>
    </row>
    <row r="31" spans="1:18" ht="14.1" customHeight="1" x14ac:dyDescent="0.2">
      <c r="A31" s="132" t="s">
        <v>212</v>
      </c>
      <c r="B31" s="132"/>
      <c r="C31" s="44">
        <f t="shared" ref="C31:Q31" si="5">SUM(C32:C35)</f>
        <v>0</v>
      </c>
      <c r="D31" s="44">
        <f t="shared" si="5"/>
        <v>0</v>
      </c>
      <c r="E31" s="44">
        <f t="shared" si="5"/>
        <v>269068</v>
      </c>
      <c r="F31" s="44">
        <f t="shared" si="5"/>
        <v>208386</v>
      </c>
      <c r="G31" s="44">
        <f t="shared" si="5"/>
        <v>191403</v>
      </c>
      <c r="H31" s="44">
        <f t="shared" si="5"/>
        <v>91252</v>
      </c>
      <c r="I31" s="44">
        <f t="shared" si="5"/>
        <v>49021</v>
      </c>
      <c r="J31" s="44">
        <f t="shared" si="5"/>
        <v>32108</v>
      </c>
      <c r="K31" s="44">
        <f t="shared" si="5"/>
        <v>18511</v>
      </c>
      <c r="L31" s="44">
        <f t="shared" si="5"/>
        <v>151475</v>
      </c>
      <c r="M31" s="44">
        <f t="shared" si="5"/>
        <v>168294</v>
      </c>
      <c r="N31" s="44">
        <f t="shared" si="5"/>
        <v>9030</v>
      </c>
      <c r="O31" s="44">
        <f t="shared" si="5"/>
        <v>7942</v>
      </c>
      <c r="P31" s="44">
        <f t="shared" si="5"/>
        <v>14023</v>
      </c>
      <c r="Q31" s="44">
        <f t="shared" si="5"/>
        <v>2896</v>
      </c>
      <c r="R31" s="44">
        <f>SUM(R32:R35)</f>
        <v>2675</v>
      </c>
    </row>
    <row r="32" spans="1:18" ht="14.1" customHeight="1" x14ac:dyDescent="0.2">
      <c r="A32" s="39"/>
      <c r="B32" s="39" t="s">
        <v>5</v>
      </c>
      <c r="C32" s="44"/>
      <c r="D32" s="43"/>
      <c r="E32" s="43">
        <v>129863</v>
      </c>
      <c r="F32" s="43">
        <v>90477</v>
      </c>
      <c r="G32" s="43">
        <v>55493</v>
      </c>
      <c r="H32" s="43">
        <v>31318</v>
      </c>
      <c r="I32" s="44">
        <v>9582</v>
      </c>
      <c r="J32" s="43">
        <v>8784</v>
      </c>
      <c r="K32" s="43">
        <v>7985</v>
      </c>
      <c r="L32" s="44">
        <v>146997</v>
      </c>
      <c r="M32" s="43">
        <v>166304</v>
      </c>
      <c r="N32" s="43">
        <v>5589</v>
      </c>
      <c r="O32" s="43">
        <v>4790</v>
      </c>
      <c r="P32" s="43">
        <v>3991</v>
      </c>
      <c r="Q32" s="43">
        <v>0</v>
      </c>
      <c r="R32" s="43">
        <v>0</v>
      </c>
    </row>
    <row r="33" spans="1:18" ht="14.1" customHeight="1" x14ac:dyDescent="0.2">
      <c r="A33" s="41"/>
      <c r="B33" s="39" t="s">
        <v>6</v>
      </c>
      <c r="C33" s="44"/>
      <c r="D33" s="43"/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3">
        <v>0</v>
      </c>
      <c r="K33" s="43">
        <v>0</v>
      </c>
      <c r="L33" s="44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</row>
    <row r="34" spans="1:18" ht="14.1" customHeight="1" x14ac:dyDescent="0.2">
      <c r="A34" s="41"/>
      <c r="B34" s="39" t="s">
        <v>7</v>
      </c>
      <c r="C34" s="44"/>
      <c r="D34" s="43"/>
      <c r="E34" s="43">
        <v>139205</v>
      </c>
      <c r="F34" s="43">
        <v>117909</v>
      </c>
      <c r="G34" s="43">
        <v>135910</v>
      </c>
      <c r="H34" s="43">
        <v>59934</v>
      </c>
      <c r="I34" s="44">
        <v>39439</v>
      </c>
      <c r="J34" s="43">
        <v>23324</v>
      </c>
      <c r="K34" s="43">
        <v>10526</v>
      </c>
      <c r="L34" s="44">
        <v>4478</v>
      </c>
      <c r="M34" s="43">
        <v>1990</v>
      </c>
      <c r="N34" s="43">
        <v>3441</v>
      </c>
      <c r="O34" s="43">
        <v>3152</v>
      </c>
      <c r="P34" s="43">
        <v>10032</v>
      </c>
      <c r="Q34" s="43">
        <v>2896</v>
      </c>
      <c r="R34" s="43">
        <v>2675</v>
      </c>
    </row>
    <row r="35" spans="1:18" ht="14.1" customHeight="1" x14ac:dyDescent="0.2">
      <c r="A35" s="41"/>
      <c r="B35" s="39" t="s">
        <v>8</v>
      </c>
      <c r="C35" s="44"/>
      <c r="D35" s="43"/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</row>
    <row r="36" spans="1:18" ht="14.1" customHeight="1" x14ac:dyDescent="0.2">
      <c r="A36" s="130" t="s">
        <v>213</v>
      </c>
      <c r="B36" s="130"/>
      <c r="C36" s="44"/>
      <c r="D36" s="43"/>
      <c r="E36" s="43">
        <v>0</v>
      </c>
      <c r="F36" s="43">
        <v>0</v>
      </c>
      <c r="G36" s="43">
        <v>0</v>
      </c>
      <c r="H36" s="43">
        <v>0</v>
      </c>
      <c r="I36" s="44">
        <v>0</v>
      </c>
      <c r="J36" s="43">
        <v>0</v>
      </c>
      <c r="K36" s="43">
        <v>0</v>
      </c>
      <c r="L36" s="44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</row>
    <row r="37" spans="1:18" ht="14.1" customHeight="1" x14ac:dyDescent="0.2">
      <c r="A37" s="130" t="s">
        <v>214</v>
      </c>
      <c r="B37" s="130"/>
      <c r="C37" s="44"/>
      <c r="D37" s="43"/>
      <c r="E37" s="43">
        <v>181196</v>
      </c>
      <c r="F37" s="43">
        <v>249836</v>
      </c>
      <c r="G37" s="43">
        <v>253757</v>
      </c>
      <c r="H37" s="43">
        <v>289647</v>
      </c>
      <c r="I37" s="44">
        <v>256382</v>
      </c>
      <c r="J37" s="43">
        <v>256658</v>
      </c>
      <c r="K37" s="43">
        <v>256944</v>
      </c>
      <c r="L37" s="44">
        <v>267238</v>
      </c>
      <c r="M37" s="43">
        <v>267358</v>
      </c>
      <c r="N37" s="43">
        <v>267695</v>
      </c>
      <c r="O37" s="43">
        <v>267919</v>
      </c>
      <c r="P37" s="43">
        <v>268185</v>
      </c>
      <c r="Q37" s="43">
        <v>268412</v>
      </c>
      <c r="R37" s="43">
        <v>268575</v>
      </c>
    </row>
    <row r="38" spans="1:18" ht="14.1" customHeight="1" x14ac:dyDescent="0.2"/>
    <row r="39" spans="1:18" ht="14.1" customHeight="1" x14ac:dyDescent="0.2"/>
    <row r="40" spans="1:18" ht="14.1" customHeight="1" x14ac:dyDescent="0.2"/>
    <row r="41" spans="1:18" ht="14.1" customHeight="1" x14ac:dyDescent="0.2"/>
    <row r="42" spans="1:18" ht="14.1" customHeight="1" x14ac:dyDescent="0.2"/>
    <row r="43" spans="1:18" ht="14.1" customHeight="1" x14ac:dyDescent="0.2"/>
    <row r="44" spans="1:18" ht="14.1" customHeight="1" x14ac:dyDescent="0.2"/>
    <row r="45" spans="1:18" ht="14.1" customHeight="1" x14ac:dyDescent="0.2"/>
    <row r="46" spans="1:18" ht="14.1" customHeight="1" x14ac:dyDescent="0.2"/>
    <row r="47" spans="1:18" ht="14.1" customHeight="1" x14ac:dyDescent="0.2"/>
    <row r="48" spans="1:1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36:B36"/>
    <mergeCell ref="A37:B37"/>
    <mergeCell ref="A22:B22"/>
    <mergeCell ref="A23:B23"/>
    <mergeCell ref="A29:B29"/>
    <mergeCell ref="A31:B31"/>
    <mergeCell ref="A24:B24"/>
    <mergeCell ref="A25:B25"/>
    <mergeCell ref="A18:B18"/>
    <mergeCell ref="A19:B19"/>
    <mergeCell ref="A20:B20"/>
    <mergeCell ref="A21:B21"/>
    <mergeCell ref="A4:B4"/>
    <mergeCell ref="A5:A15"/>
    <mergeCell ref="A16:B16"/>
    <mergeCell ref="A17:B17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556"/>
  <sheetViews>
    <sheetView view="pageBreakPreview" zoomScaleNormal="100" zoomScaleSheetLayoutView="70" workbookViewId="0">
      <pane xSplit="1" ySplit="3" topLeftCell="AB60" activePane="bottomRight" state="frozen"/>
      <selection pane="topRight"/>
      <selection pane="bottomLeft"/>
      <selection pane="bottomRight" activeCell="AC38" sqref="AC38"/>
    </sheetView>
  </sheetViews>
  <sheetFormatPr defaultColWidth="9" defaultRowHeight="12" x14ac:dyDescent="0.15"/>
  <cols>
    <col min="1" max="1" width="24.77734375" style="1" customWidth="1"/>
    <col min="2" max="36" width="8.6640625" style="1" customWidth="1"/>
    <col min="37" max="16384" width="9" style="1"/>
  </cols>
  <sheetData>
    <row r="1" spans="1:30" ht="15" customHeight="1" x14ac:dyDescent="0.2">
      <c r="A1" s="22" t="s">
        <v>77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V1" s="51"/>
      <c r="Y1" s="23" t="str">
        <f>財政指標!$X$1</f>
        <v>下野市</v>
      </c>
      <c r="Z1" s="51"/>
      <c r="AA1" s="51"/>
      <c r="AB1" s="51"/>
      <c r="AC1" s="51"/>
      <c r="AD1" s="51"/>
    </row>
    <row r="2" spans="1:30" ht="15" customHeight="1" x14ac:dyDescent="0.15">
      <c r="N2" s="35" t="s">
        <v>218</v>
      </c>
      <c r="V2" s="18"/>
      <c r="Z2" s="18"/>
      <c r="AA2" s="15"/>
      <c r="AB2" s="15"/>
      <c r="AC2" s="15"/>
      <c r="AD2" s="15" t="s">
        <v>148</v>
      </c>
    </row>
    <row r="3" spans="1:30" ht="15" customHeight="1" x14ac:dyDescent="0.15">
      <c r="A3" s="2"/>
      <c r="B3" s="66" t="s">
        <v>168</v>
      </c>
      <c r="C3" s="66" t="s">
        <v>170</v>
      </c>
      <c r="D3" s="66" t="s">
        <v>172</v>
      </c>
      <c r="E3" s="66" t="s">
        <v>174</v>
      </c>
      <c r="F3" s="66" t="s">
        <v>176</v>
      </c>
      <c r="G3" s="66" t="s">
        <v>178</v>
      </c>
      <c r="H3" s="67" t="s">
        <v>180</v>
      </c>
      <c r="I3" s="66" t="s">
        <v>182</v>
      </c>
      <c r="J3" s="67" t="s">
        <v>184</v>
      </c>
      <c r="K3" s="67" t="s">
        <v>186</v>
      </c>
      <c r="L3" s="66" t="s">
        <v>188</v>
      </c>
      <c r="M3" s="66" t="s">
        <v>190</v>
      </c>
      <c r="N3" s="66" t="s">
        <v>192</v>
      </c>
      <c r="O3" s="66" t="s">
        <v>194</v>
      </c>
      <c r="P3" s="66" t="s">
        <v>196</v>
      </c>
      <c r="Q3" s="66" t="s">
        <v>197</v>
      </c>
      <c r="R3" s="39" t="s">
        <v>164</v>
      </c>
      <c r="S3" s="39" t="s">
        <v>295</v>
      </c>
      <c r="T3" s="39" t="s">
        <v>297</v>
      </c>
      <c r="U3" s="39" t="s">
        <v>304</v>
      </c>
      <c r="V3" s="39" t="s">
        <v>305</v>
      </c>
      <c r="W3" s="39" t="s">
        <v>306</v>
      </c>
      <c r="X3" s="39" t="s">
        <v>307</v>
      </c>
      <c r="Y3" s="39" t="s">
        <v>311</v>
      </c>
      <c r="Z3" s="39" t="s">
        <v>312</v>
      </c>
      <c r="AA3" s="39" t="s">
        <v>315</v>
      </c>
      <c r="AB3" s="39" t="s">
        <v>316</v>
      </c>
      <c r="AC3" s="39" t="s">
        <v>319</v>
      </c>
      <c r="AD3" s="39" t="s">
        <v>323</v>
      </c>
    </row>
    <row r="4" spans="1:30" ht="15" customHeight="1" x14ac:dyDescent="0.15">
      <c r="A4" s="3" t="s">
        <v>97</v>
      </c>
      <c r="B4" s="81"/>
      <c r="C4" s="81"/>
      <c r="D4" s="82">
        <f>歳入・旧南河内町!D4+歳入・旧石橋町!D4+歳入・旧国分寺町!D4</f>
        <v>5604073</v>
      </c>
      <c r="E4" s="82">
        <f>歳入・旧南河内町!E4+歳入・旧石橋町!E4+歳入・旧国分寺町!E4</f>
        <v>6095955</v>
      </c>
      <c r="F4" s="82">
        <f>歳入・旧南河内町!F4+歳入・旧石橋町!F4+歳入・旧国分寺町!F4</f>
        <v>6451005</v>
      </c>
      <c r="G4" s="82">
        <f>歳入・旧南河内町!G4+歳入・旧石橋町!G4+歳入・旧国分寺町!G4</f>
        <v>6460109</v>
      </c>
      <c r="H4" s="82">
        <f>歳入・旧南河内町!H4+歳入・旧石橋町!H4+歳入・旧国分寺町!H4</f>
        <v>7315300</v>
      </c>
      <c r="I4" s="82">
        <f>歳入・旧南河内町!I4+歳入・旧石橋町!I4+歳入・旧国分寺町!I4</f>
        <v>7520754</v>
      </c>
      <c r="J4" s="82">
        <f>歳入・旧南河内町!J4+歳入・旧石橋町!J4+歳入・旧国分寺町!J4</f>
        <v>8193772</v>
      </c>
      <c r="K4" s="82">
        <f>歳入・旧南河内町!K4+歳入・旧石橋町!K4+歳入・旧国分寺町!K4</f>
        <v>7966199</v>
      </c>
      <c r="L4" s="82">
        <f>歳入・旧南河内町!L4+歳入・旧石橋町!L4+歳入・旧国分寺町!L4</f>
        <v>8214067</v>
      </c>
      <c r="M4" s="82">
        <f>歳入・旧南河内町!M4+歳入・旧石橋町!M4+歳入・旧国分寺町!M4</f>
        <v>8135156</v>
      </c>
      <c r="N4" s="82">
        <f>歳入・旧南河内町!N4+歳入・旧石橋町!N4+歳入・旧国分寺町!N4</f>
        <v>8141722</v>
      </c>
      <c r="O4" s="82">
        <f>歳入・旧南河内町!O4+歳入・旧石橋町!O4+歳入・旧国分寺町!O4</f>
        <v>8285583</v>
      </c>
      <c r="P4" s="82">
        <f>歳入・旧南河内町!P4+歳入・旧石橋町!P4+歳入・旧国分寺町!P4</f>
        <v>8255474</v>
      </c>
      <c r="Q4" s="82">
        <f>歳入・旧南河内町!Q4+歳入・旧石橋町!Q4+歳入・旧国分寺町!Q4</f>
        <v>8234413</v>
      </c>
      <c r="R4" s="7">
        <v>8424556</v>
      </c>
      <c r="S4" s="7">
        <v>8593810</v>
      </c>
      <c r="T4" s="7">
        <v>9269530</v>
      </c>
      <c r="U4" s="7">
        <v>9347674</v>
      </c>
      <c r="V4" s="7">
        <v>9121220</v>
      </c>
      <c r="W4" s="7">
        <v>8924770</v>
      </c>
      <c r="X4" s="7">
        <v>9133839</v>
      </c>
      <c r="Y4" s="7">
        <v>9123960</v>
      </c>
      <c r="Z4" s="7">
        <v>9238902</v>
      </c>
      <c r="AA4" s="108">
        <v>9431273</v>
      </c>
      <c r="AB4" s="108">
        <v>9388913</v>
      </c>
      <c r="AC4" s="108">
        <v>9444778</v>
      </c>
      <c r="AD4" s="108">
        <v>9608366</v>
      </c>
    </row>
    <row r="5" spans="1:30" ht="15" customHeight="1" x14ac:dyDescent="0.15">
      <c r="A5" s="3" t="s">
        <v>98</v>
      </c>
      <c r="B5" s="81"/>
      <c r="C5" s="81"/>
      <c r="D5" s="82">
        <f>歳入・旧南河内町!D5+歳入・旧石橋町!D5+歳入・旧国分寺町!D5</f>
        <v>378614</v>
      </c>
      <c r="E5" s="82">
        <f>歳入・旧南河内町!E5+歳入・旧石橋町!E5+歳入・旧国分寺町!E5</f>
        <v>409082</v>
      </c>
      <c r="F5" s="82">
        <f>歳入・旧南河内町!F5+歳入・旧石橋町!F5+歳入・旧国分寺町!F5</f>
        <v>463516</v>
      </c>
      <c r="G5" s="82">
        <f>歳入・旧南河内町!G5+歳入・旧石橋町!G5+歳入・旧国分寺町!G5</f>
        <v>466413</v>
      </c>
      <c r="H5" s="82">
        <f>歳入・旧南河内町!H5+歳入・旧石橋町!H5+歳入・旧国分寺町!H5</f>
        <v>482251</v>
      </c>
      <c r="I5" s="82">
        <f>歳入・旧南河内町!I5+歳入・旧石橋町!I5+歳入・旧国分寺町!I5</f>
        <v>521827</v>
      </c>
      <c r="J5" s="82">
        <f>歳入・旧南河内町!J5+歳入・旧石橋町!J5+歳入・旧国分寺町!J5</f>
        <v>359607</v>
      </c>
      <c r="K5" s="82">
        <f>歳入・旧南河内町!K5+歳入・旧石橋町!K5+歳入・旧国分寺町!K5</f>
        <v>273640</v>
      </c>
      <c r="L5" s="82">
        <f>歳入・旧南河内町!L5+歳入・旧石橋町!L5+歳入・旧国分寺町!L5</f>
        <v>274095</v>
      </c>
      <c r="M5" s="82">
        <f>歳入・旧南河内町!M5+歳入・旧石橋町!M5+歳入・旧国分寺町!M5</f>
        <v>280200</v>
      </c>
      <c r="N5" s="82">
        <f>歳入・旧南河内町!N5+歳入・旧石橋町!N5+歳入・旧国分寺町!N5</f>
        <v>282195</v>
      </c>
      <c r="O5" s="82">
        <f>歳入・旧南河内町!O5+歳入・旧石橋町!O5+歳入・旧国分寺町!O5</f>
        <v>287296</v>
      </c>
      <c r="P5" s="82">
        <f>歳入・旧南河内町!P5+歳入・旧石橋町!P5+歳入・旧国分寺町!P5</f>
        <v>302040</v>
      </c>
      <c r="Q5" s="82">
        <f>歳入・旧南河内町!Q5+歳入・旧石橋町!Q5+歳入・旧国分寺町!Q5</f>
        <v>416843</v>
      </c>
      <c r="R5" s="7">
        <v>525562</v>
      </c>
      <c r="S5" s="7">
        <v>689388</v>
      </c>
      <c r="T5" s="7">
        <v>316078</v>
      </c>
      <c r="U5" s="7">
        <v>305333</v>
      </c>
      <c r="V5" s="7">
        <v>286311</v>
      </c>
      <c r="W5" s="7">
        <v>279013</v>
      </c>
      <c r="X5" s="7">
        <v>271613</v>
      </c>
      <c r="Y5" s="7">
        <v>255536</v>
      </c>
      <c r="Z5" s="7">
        <v>244654</v>
      </c>
      <c r="AA5" s="108">
        <v>232967</v>
      </c>
      <c r="AB5" s="108">
        <v>242476</v>
      </c>
      <c r="AC5" s="108">
        <v>239865</v>
      </c>
      <c r="AD5" s="108">
        <v>239999</v>
      </c>
    </row>
    <row r="6" spans="1:30" ht="15" customHeight="1" x14ac:dyDescent="0.15">
      <c r="A6" s="3" t="s">
        <v>161</v>
      </c>
      <c r="B6" s="81"/>
      <c r="C6" s="81"/>
      <c r="D6" s="82">
        <f>歳入・旧南河内町!D6+歳入・旧石橋町!D6+歳入・旧国分寺町!D6</f>
        <v>212532</v>
      </c>
      <c r="E6" s="82">
        <f>歳入・旧南河内町!E6+歳入・旧石橋町!E6+歳入・旧国分寺町!E6</f>
        <v>155407</v>
      </c>
      <c r="F6" s="82">
        <f>歳入・旧南河内町!F6+歳入・旧石橋町!F6+歳入・旧国分寺町!F6</f>
        <v>168391</v>
      </c>
      <c r="G6" s="82">
        <f>歳入・旧南河内町!G6+歳入・旧石橋町!G6+歳入・旧国分寺町!G6</f>
        <v>226151</v>
      </c>
      <c r="H6" s="82">
        <f>歳入・旧南河内町!H6+歳入・旧石橋町!H6+歳入・旧国分寺町!H6</f>
        <v>166684</v>
      </c>
      <c r="I6" s="82">
        <f>歳入・旧南河内町!I6+歳入・旧石橋町!I6+歳入・旧国分寺町!I6</f>
        <v>97803</v>
      </c>
      <c r="J6" s="82">
        <f>歳入・旧南河内町!J6+歳入・旧石橋町!J6+歳入・旧国分寺町!J6</f>
        <v>82007</v>
      </c>
      <c r="K6" s="82">
        <f>歳入・旧南河内町!K6+歳入・旧石橋町!K6+歳入・旧国分寺町!K6</f>
        <v>67727</v>
      </c>
      <c r="L6" s="82">
        <f>歳入・旧南河内町!L6+歳入・旧石橋町!L6+歳入・旧国分寺町!L6</f>
        <v>65698</v>
      </c>
      <c r="M6" s="82">
        <f>歳入・旧南河内町!M6+歳入・旧石橋町!M6+歳入・旧国分寺町!M6</f>
        <v>287222</v>
      </c>
      <c r="N6" s="82">
        <f>歳入・旧南河内町!N6+歳入・旧石橋町!N6+歳入・旧国分寺町!N6</f>
        <v>298682</v>
      </c>
      <c r="O6" s="82">
        <f>歳入・旧南河内町!O6+歳入・旧石橋町!O6+歳入・旧国分寺町!O6</f>
        <v>96774</v>
      </c>
      <c r="P6" s="82">
        <f>歳入・旧南河内町!P6+歳入・旧石橋町!P6+歳入・旧国分寺町!P6</f>
        <v>67716</v>
      </c>
      <c r="Q6" s="82">
        <f>歳入・旧南河内町!Q6+歳入・旧石橋町!Q6+歳入・旧国分寺町!Q6</f>
        <v>68700</v>
      </c>
      <c r="R6" s="7">
        <v>40587</v>
      </c>
      <c r="S6" s="7">
        <v>28609</v>
      </c>
      <c r="T6" s="7">
        <v>38903</v>
      </c>
      <c r="U6" s="7">
        <v>39405</v>
      </c>
      <c r="V6" s="7">
        <v>31891</v>
      </c>
      <c r="W6" s="7">
        <v>27322</v>
      </c>
      <c r="X6" s="7">
        <v>21415</v>
      </c>
      <c r="Y6" s="7">
        <v>19072</v>
      </c>
      <c r="Z6" s="7">
        <v>17942</v>
      </c>
      <c r="AA6" s="108">
        <v>16182</v>
      </c>
      <c r="AB6" s="108">
        <v>13399</v>
      </c>
      <c r="AC6" s="108">
        <v>7799</v>
      </c>
      <c r="AD6" s="108">
        <v>14709</v>
      </c>
    </row>
    <row r="7" spans="1:30" ht="15" customHeight="1" x14ac:dyDescent="0.15">
      <c r="A7" s="3" t="s">
        <v>162</v>
      </c>
      <c r="B7" s="81"/>
      <c r="C7" s="81"/>
      <c r="D7" s="82">
        <f>歳入・旧南河内町!D7+歳入・旧石橋町!D7+歳入・旧国分寺町!D7</f>
        <v>0</v>
      </c>
      <c r="E7" s="82">
        <f>歳入・旧南河内町!E7+歳入・旧石橋町!E7+歳入・旧国分寺町!E7</f>
        <v>0</v>
      </c>
      <c r="F7" s="82">
        <f>歳入・旧南河内町!F7+歳入・旧石橋町!F7+歳入・旧国分寺町!F7</f>
        <v>0</v>
      </c>
      <c r="G7" s="82">
        <f>歳入・旧南河内町!G7+歳入・旧石橋町!G7+歳入・旧国分寺町!G7</f>
        <v>0</v>
      </c>
      <c r="H7" s="82">
        <f>歳入・旧南河内町!H7+歳入・旧石橋町!H7+歳入・旧国分寺町!H7</f>
        <v>0</v>
      </c>
      <c r="I7" s="82">
        <f>歳入・旧南河内町!I7+歳入・旧石橋町!I7+歳入・旧国分寺町!I7</f>
        <v>0</v>
      </c>
      <c r="J7" s="82">
        <f>歳入・旧南河内町!J7+歳入・旧石橋町!J7+歳入・旧国分寺町!J7</f>
        <v>0</v>
      </c>
      <c r="K7" s="82">
        <f>歳入・旧南河内町!K7+歳入・旧石橋町!K7+歳入・旧国分寺町!K7</f>
        <v>0</v>
      </c>
      <c r="L7" s="82">
        <f>歳入・旧南河内町!L7+歳入・旧石橋町!L7+歳入・旧国分寺町!L7</f>
        <v>0</v>
      </c>
      <c r="M7" s="82">
        <f>歳入・旧南河内町!M7+歳入・旧石橋町!M7+歳入・旧国分寺町!M7</f>
        <v>0</v>
      </c>
      <c r="N7" s="82">
        <f>歳入・旧南河内町!N7+歳入・旧石橋町!N7+歳入・旧国分寺町!N7</f>
        <v>0</v>
      </c>
      <c r="O7" s="82">
        <f>歳入・旧南河内町!O7+歳入・旧石橋町!O7+歳入・旧国分寺町!O7</f>
        <v>0</v>
      </c>
      <c r="P7" s="82">
        <f>歳入・旧南河内町!P7+歳入・旧石橋町!P7+歳入・旧国分寺町!P7</f>
        <v>0</v>
      </c>
      <c r="Q7" s="82">
        <f>歳入・旧南河内町!Q7+歳入・旧石橋町!Q7+歳入・旧国分寺町!Q7</f>
        <v>10687</v>
      </c>
      <c r="R7" s="7">
        <v>19267</v>
      </c>
      <c r="S7" s="7">
        <v>30826</v>
      </c>
      <c r="T7" s="7">
        <v>34464</v>
      </c>
      <c r="U7" s="7">
        <v>12526</v>
      </c>
      <c r="V7" s="7">
        <v>9777</v>
      </c>
      <c r="W7" s="7">
        <v>12408</v>
      </c>
      <c r="X7" s="7">
        <v>14258</v>
      </c>
      <c r="Y7" s="7">
        <v>16808</v>
      </c>
      <c r="Z7" s="7">
        <v>34694</v>
      </c>
      <c r="AA7" s="108">
        <v>67692</v>
      </c>
      <c r="AB7" s="108">
        <v>52187</v>
      </c>
      <c r="AC7" s="108">
        <v>29956</v>
      </c>
      <c r="AD7" s="108">
        <v>44867</v>
      </c>
    </row>
    <row r="8" spans="1:30" ht="15" customHeight="1" x14ac:dyDescent="0.15">
      <c r="A8" s="3" t="s">
        <v>163</v>
      </c>
      <c r="B8" s="81"/>
      <c r="C8" s="81"/>
      <c r="D8" s="82">
        <f>歳入・旧南河内町!D8+歳入・旧石橋町!D8+歳入・旧国分寺町!D8</f>
        <v>0</v>
      </c>
      <c r="E8" s="82">
        <f>歳入・旧南河内町!E8+歳入・旧石橋町!E8+歳入・旧国分寺町!E8</f>
        <v>0</v>
      </c>
      <c r="F8" s="82">
        <f>歳入・旧南河内町!F8+歳入・旧石橋町!F8+歳入・旧国分寺町!F8</f>
        <v>0</v>
      </c>
      <c r="G8" s="82">
        <f>歳入・旧南河内町!G8+歳入・旧石橋町!G8+歳入・旧国分寺町!G8</f>
        <v>0</v>
      </c>
      <c r="H8" s="82">
        <f>歳入・旧南河内町!H8+歳入・旧石橋町!H8+歳入・旧国分寺町!H8</f>
        <v>0</v>
      </c>
      <c r="I8" s="82">
        <f>歳入・旧南河内町!I8+歳入・旧石橋町!I8+歳入・旧国分寺町!I8</f>
        <v>0</v>
      </c>
      <c r="J8" s="82">
        <f>歳入・旧南河内町!J8+歳入・旧石橋町!J8+歳入・旧国分寺町!J8</f>
        <v>0</v>
      </c>
      <c r="K8" s="82">
        <f>歳入・旧南河内町!K8+歳入・旧石橋町!K8+歳入・旧国分寺町!K8</f>
        <v>0</v>
      </c>
      <c r="L8" s="82">
        <f>歳入・旧南河内町!L8+歳入・旧石橋町!L8+歳入・旧国分寺町!L8</f>
        <v>0</v>
      </c>
      <c r="M8" s="82">
        <f>歳入・旧南河内町!M8+歳入・旧石橋町!M8+歳入・旧国分寺町!M8</f>
        <v>0</v>
      </c>
      <c r="N8" s="82">
        <f>歳入・旧南河内町!N8+歳入・旧石橋町!N8+歳入・旧国分寺町!N8</f>
        <v>0</v>
      </c>
      <c r="O8" s="82">
        <f>歳入・旧南河内町!O8+歳入・旧石橋町!O8+歳入・旧国分寺町!O8</f>
        <v>0</v>
      </c>
      <c r="P8" s="82">
        <f>歳入・旧南河内町!P8+歳入・旧石橋町!P8+歳入・旧国分寺町!P8</f>
        <v>0</v>
      </c>
      <c r="Q8" s="82">
        <f>歳入・旧南河内町!Q8+歳入・旧石橋町!Q8+歳入・旧国分寺町!Q8</f>
        <v>12554</v>
      </c>
      <c r="R8" s="7">
        <v>28809</v>
      </c>
      <c r="S8" s="7">
        <v>22693</v>
      </c>
      <c r="T8" s="7">
        <v>19986</v>
      </c>
      <c r="U8" s="7">
        <v>7300</v>
      </c>
      <c r="V8" s="7">
        <v>5757</v>
      </c>
      <c r="W8" s="7">
        <v>4801</v>
      </c>
      <c r="X8" s="7">
        <v>3697</v>
      </c>
      <c r="Y8" s="7">
        <v>4905</v>
      </c>
      <c r="Z8" s="7">
        <v>55946</v>
      </c>
      <c r="AA8" s="108">
        <v>37010</v>
      </c>
      <c r="AB8" s="108">
        <v>44878</v>
      </c>
      <c r="AC8" s="108">
        <v>17348</v>
      </c>
      <c r="AD8" s="108">
        <v>47667</v>
      </c>
    </row>
    <row r="9" spans="1:30" ht="15" customHeight="1" x14ac:dyDescent="0.15">
      <c r="A9" s="3" t="s">
        <v>99</v>
      </c>
      <c r="B9" s="81"/>
      <c r="C9" s="81"/>
      <c r="D9" s="82">
        <f>歳入・旧南河内町!D9+歳入・旧石橋町!D9+歳入・旧国分寺町!D9</f>
        <v>0</v>
      </c>
      <c r="E9" s="82">
        <f>歳入・旧南河内町!E9+歳入・旧石橋町!E9+歳入・旧国分寺町!E9</f>
        <v>0</v>
      </c>
      <c r="F9" s="82">
        <f>歳入・旧南河内町!F9+歳入・旧石橋町!F9+歳入・旧国分寺町!F9</f>
        <v>0</v>
      </c>
      <c r="G9" s="82">
        <f>歳入・旧南河内町!G9+歳入・旧石橋町!G9+歳入・旧国分寺町!G9</f>
        <v>0</v>
      </c>
      <c r="H9" s="82">
        <f>歳入・旧南河内町!H9+歳入・旧石橋町!H9+歳入・旧国分寺町!H9</f>
        <v>0</v>
      </c>
      <c r="I9" s="82">
        <f>歳入・旧南河内町!I9+歳入・旧石橋町!I9+歳入・旧国分寺町!I9</f>
        <v>0</v>
      </c>
      <c r="J9" s="82">
        <f>歳入・旧南河内町!J9+歳入・旧石橋町!J9+歳入・旧国分寺町!J9</f>
        <v>114991</v>
      </c>
      <c r="K9" s="82">
        <f>歳入・旧南河内町!K9+歳入・旧石橋町!K9+歳入・旧国分寺町!K9</f>
        <v>521044</v>
      </c>
      <c r="L9" s="82">
        <f>歳入・旧南河内町!L9+歳入・旧石橋町!L9+歳入・旧国分寺町!L9</f>
        <v>494345</v>
      </c>
      <c r="M9" s="82">
        <f>歳入・旧南河内町!M9+歳入・旧石橋町!M9+歳入・旧国分寺町!M9</f>
        <v>509803</v>
      </c>
      <c r="N9" s="82">
        <f>歳入・旧南河内町!N9+歳入・旧石橋町!N9+歳入・旧国分寺町!N9</f>
        <v>500639</v>
      </c>
      <c r="O9" s="82">
        <f>歳入・旧南河内町!O9+歳入・旧石橋町!O9+歳入・旧国分寺町!O9</f>
        <v>446646</v>
      </c>
      <c r="P9" s="82">
        <f>歳入・旧南河内町!P9+歳入・旧石橋町!P9+歳入・旧国分寺町!P9</f>
        <v>504755</v>
      </c>
      <c r="Q9" s="82">
        <f>歳入・旧南河内町!Q9+歳入・旧石橋町!Q9+歳入・旧国分寺町!Q9</f>
        <v>557044</v>
      </c>
      <c r="R9" s="7">
        <v>514484</v>
      </c>
      <c r="S9" s="7">
        <v>536962</v>
      </c>
      <c r="T9" s="7">
        <v>532804</v>
      </c>
      <c r="U9" s="7">
        <v>500391</v>
      </c>
      <c r="V9" s="7">
        <v>530196</v>
      </c>
      <c r="W9" s="7">
        <v>529285</v>
      </c>
      <c r="X9" s="7">
        <v>536599</v>
      </c>
      <c r="Y9" s="7">
        <v>540970</v>
      </c>
      <c r="Z9" s="7">
        <v>536360</v>
      </c>
      <c r="AA9" s="108">
        <v>659464</v>
      </c>
      <c r="AB9" s="108">
        <v>1110890</v>
      </c>
      <c r="AC9" s="108">
        <v>1012037</v>
      </c>
      <c r="AD9" s="108">
        <v>1078367</v>
      </c>
    </row>
    <row r="10" spans="1:30" ht="15" customHeight="1" x14ac:dyDescent="0.15">
      <c r="A10" s="3" t="s">
        <v>100</v>
      </c>
      <c r="B10" s="81"/>
      <c r="C10" s="81"/>
      <c r="D10" s="83">
        <f>歳入・旧南河内町!D10+歳入・旧石橋町!D10+歳入・旧国分寺町!D10</f>
        <v>0</v>
      </c>
      <c r="E10" s="83">
        <f>歳入・旧南河内町!E10+歳入・旧石橋町!E10+歳入・旧国分寺町!E10</f>
        <v>0</v>
      </c>
      <c r="F10" s="83">
        <f>歳入・旧南河内町!F10+歳入・旧石橋町!F10+歳入・旧国分寺町!F10</f>
        <v>0</v>
      </c>
      <c r="G10" s="83">
        <f>歳入・旧南河内町!G10+歳入・旧石橋町!G10+歳入・旧国分寺町!G10</f>
        <v>0</v>
      </c>
      <c r="H10" s="83">
        <f>歳入・旧南河内町!H10+歳入・旧石橋町!H10+歳入・旧国分寺町!H10</f>
        <v>0</v>
      </c>
      <c r="I10" s="83">
        <f>歳入・旧南河内町!I10+歳入・旧石橋町!I10+歳入・旧国分寺町!I10</f>
        <v>0</v>
      </c>
      <c r="J10" s="83">
        <f>歳入・旧南河内町!J10+歳入・旧石橋町!J10+歳入・旧国分寺町!J10</f>
        <v>0</v>
      </c>
      <c r="K10" s="83">
        <f>歳入・旧南河内町!K10+歳入・旧石橋町!K10+歳入・旧国分寺町!K10</f>
        <v>0</v>
      </c>
      <c r="L10" s="83">
        <f>歳入・旧南河内町!L10+歳入・旧石橋町!L10+歳入・旧国分寺町!L10</f>
        <v>8350</v>
      </c>
      <c r="M10" s="83">
        <f>歳入・旧南河内町!M10+歳入・旧石橋町!M10+歳入・旧国分寺町!M10</f>
        <v>1169</v>
      </c>
      <c r="N10" s="83">
        <f>歳入・旧南河内町!N10+歳入・旧石橋町!N10+歳入・旧国分寺町!N10</f>
        <v>1090</v>
      </c>
      <c r="O10" s="83">
        <f>歳入・旧南河内町!O10+歳入・旧石橋町!O10+歳入・旧国分寺町!O10</f>
        <v>985</v>
      </c>
      <c r="P10" s="83">
        <f>歳入・旧南河内町!P10+歳入・旧石橋町!P10+歳入・旧国分寺町!P10</f>
        <v>926</v>
      </c>
      <c r="Q10" s="83">
        <f>歳入・旧南河内町!Q10+歳入・旧石橋町!Q10+歳入・旧国分寺町!Q10</f>
        <v>809</v>
      </c>
      <c r="R10" s="13">
        <v>975</v>
      </c>
      <c r="S10" s="13">
        <v>1015</v>
      </c>
      <c r="T10" s="13">
        <v>946</v>
      </c>
      <c r="U10" s="13">
        <v>767</v>
      </c>
      <c r="V10" s="13">
        <v>830</v>
      </c>
      <c r="W10" s="13">
        <v>870</v>
      </c>
      <c r="X10" s="13">
        <v>827</v>
      </c>
      <c r="Y10" s="13">
        <v>891</v>
      </c>
      <c r="Z10" s="13">
        <v>926</v>
      </c>
      <c r="AA10" s="109">
        <v>903</v>
      </c>
      <c r="AB10" s="109">
        <v>871</v>
      </c>
      <c r="AC10" s="109">
        <v>800</v>
      </c>
      <c r="AD10" s="109">
        <v>755</v>
      </c>
    </row>
    <row r="11" spans="1:30" ht="15" customHeight="1" x14ac:dyDescent="0.15">
      <c r="A11" s="3" t="s">
        <v>101</v>
      </c>
      <c r="B11" s="81"/>
      <c r="C11" s="81"/>
      <c r="D11" s="83">
        <f>歳入・旧南河内町!D11+歳入・旧石橋町!D11+歳入・旧国分寺町!D11</f>
        <v>0</v>
      </c>
      <c r="E11" s="83">
        <f>歳入・旧南河内町!E11+歳入・旧石橋町!E11+歳入・旧国分寺町!E11</f>
        <v>115</v>
      </c>
      <c r="F11" s="83">
        <f>歳入・旧南河内町!F11+歳入・旧石橋町!F11+歳入・旧国分寺町!F11</f>
        <v>216</v>
      </c>
      <c r="G11" s="83">
        <f>歳入・旧南河内町!G11+歳入・旧石橋町!G11+歳入・旧国分寺町!G11</f>
        <v>240</v>
      </c>
      <c r="H11" s="83">
        <f>歳入・旧南河内町!H11+歳入・旧石橋町!H11+歳入・旧国分寺町!H11</f>
        <v>125</v>
      </c>
      <c r="I11" s="83">
        <f>歳入・旧南河内町!I11+歳入・旧石橋町!I11+歳入・旧国分寺町!I11</f>
        <v>126</v>
      </c>
      <c r="J11" s="83">
        <f>歳入・旧南河内町!J11+歳入・旧石橋町!J11+歳入・旧国分寺町!J11</f>
        <v>439</v>
      </c>
      <c r="K11" s="83">
        <f>歳入・旧南河内町!K11+歳入・旧石橋町!K11+歳入・旧国分寺町!K11</f>
        <v>417</v>
      </c>
      <c r="L11" s="83">
        <f>歳入・旧南河内町!L11+歳入・旧石橋町!L11+歳入・旧国分寺町!L11</f>
        <v>219</v>
      </c>
      <c r="M11" s="83">
        <f>歳入・旧南河内町!M11+歳入・旧石橋町!M11+歳入・旧国分寺町!M11</f>
        <v>0</v>
      </c>
      <c r="N11" s="83">
        <f>歳入・旧南河内町!N11+歳入・旧石橋町!N11+歳入・旧国分寺町!N11</f>
        <v>138</v>
      </c>
      <c r="O11" s="83">
        <f>歳入・旧南河内町!O11+歳入・旧石橋町!O11+歳入・旧国分寺町!O11</f>
        <v>1</v>
      </c>
      <c r="P11" s="83">
        <f>歳入・旧南河内町!P11+歳入・旧石橋町!P11+歳入・旧国分寺町!P11</f>
        <v>0</v>
      </c>
      <c r="Q11" s="83">
        <f>歳入・旧南河内町!Q11+歳入・旧石橋町!Q11+歳入・旧国分寺町!Q11</f>
        <v>1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09">
        <v>0</v>
      </c>
      <c r="AB11" s="109">
        <v>0</v>
      </c>
      <c r="AC11" s="109">
        <v>0</v>
      </c>
      <c r="AD11" s="109">
        <v>0</v>
      </c>
    </row>
    <row r="12" spans="1:30" ht="15" customHeight="1" x14ac:dyDescent="0.15">
      <c r="A12" s="3" t="s">
        <v>102</v>
      </c>
      <c r="B12" s="81"/>
      <c r="C12" s="81"/>
      <c r="D12" s="82">
        <f>歳入・旧南河内町!D12+歳入・旧石橋町!D12+歳入・旧国分寺町!D12</f>
        <v>269014</v>
      </c>
      <c r="E12" s="82">
        <f>歳入・旧南河内町!E12+歳入・旧石橋町!E12+歳入・旧国分寺町!E12</f>
        <v>248392</v>
      </c>
      <c r="F12" s="82">
        <f>歳入・旧南河内町!F12+歳入・旧石橋町!F12+歳入・旧国分寺町!F12</f>
        <v>235143</v>
      </c>
      <c r="G12" s="82">
        <f>歳入・旧南河内町!G12+歳入・旧石橋町!G12+歳入・旧国分寺町!G12</f>
        <v>255274</v>
      </c>
      <c r="H12" s="82">
        <f>歳入・旧南河内町!H12+歳入・旧石橋町!H12+歳入・旧国分寺町!H12</f>
        <v>273783</v>
      </c>
      <c r="I12" s="82">
        <f>歳入・旧南河内町!I12+歳入・旧石橋町!I12+歳入・旧国分寺町!I12</f>
        <v>279290</v>
      </c>
      <c r="J12" s="82">
        <f>歳入・旧南河内町!J12+歳入・旧石橋町!J12+歳入・旧国分寺町!J12</f>
        <v>232555</v>
      </c>
      <c r="K12" s="82">
        <f>歳入・旧南河内町!K12+歳入・旧石橋町!K12+歳入・旧国分寺町!K12</f>
        <v>202185</v>
      </c>
      <c r="L12" s="82">
        <f>歳入・旧南河内町!L12+歳入・旧石橋町!L12+歳入・旧国分寺町!L12</f>
        <v>196310</v>
      </c>
      <c r="M12" s="82">
        <f>歳入・旧南河内町!M12+歳入・旧石橋町!M12+歳入・旧国分寺町!M12</f>
        <v>186838</v>
      </c>
      <c r="N12" s="82">
        <f>歳入・旧南河内町!N12+歳入・旧石橋町!N12+歳入・旧国分寺町!N12</f>
        <v>191032</v>
      </c>
      <c r="O12" s="82">
        <f>歳入・旧南河内町!O12+歳入・旧石橋町!O12+歳入・旧国分寺町!O12</f>
        <v>170500</v>
      </c>
      <c r="P12" s="82">
        <f>歳入・旧南河内町!P12+歳入・旧石橋町!P12+歳入・旧国分寺町!P12</f>
        <v>192277</v>
      </c>
      <c r="Q12" s="82">
        <f>歳入・旧南河内町!Q12+歳入・旧石橋町!Q12+歳入・旧国分寺町!Q12</f>
        <v>181658</v>
      </c>
      <c r="R12" s="7">
        <v>195809</v>
      </c>
      <c r="S12" s="7">
        <v>185489</v>
      </c>
      <c r="T12" s="7">
        <v>186897</v>
      </c>
      <c r="U12" s="7">
        <v>156142</v>
      </c>
      <c r="V12" s="7">
        <v>98060</v>
      </c>
      <c r="W12" s="7">
        <v>82720</v>
      </c>
      <c r="X12" s="7">
        <v>62366</v>
      </c>
      <c r="Y12" s="13">
        <v>88197</v>
      </c>
      <c r="Z12" s="7">
        <v>74390</v>
      </c>
      <c r="AA12" s="108">
        <v>35877</v>
      </c>
      <c r="AB12" s="108">
        <v>55110</v>
      </c>
      <c r="AC12" s="108">
        <v>56756</v>
      </c>
      <c r="AD12" s="108">
        <v>66558</v>
      </c>
    </row>
    <row r="13" spans="1:30" ht="15" customHeight="1" x14ac:dyDescent="0.15">
      <c r="A13" s="3" t="s">
        <v>103</v>
      </c>
      <c r="B13" s="81"/>
      <c r="C13" s="81"/>
      <c r="D13" s="82">
        <f>歳入・旧南河内町!D13+歳入・旧石橋町!D13+歳入・旧国分寺町!D13</f>
        <v>19269</v>
      </c>
      <c r="E13" s="82">
        <f>歳入・旧南河内町!E13+歳入・旧石橋町!E13+歳入・旧国分寺町!E13</f>
        <v>19652</v>
      </c>
      <c r="F13" s="82">
        <f>歳入・旧南河内町!F13+歳入・旧石橋町!F13+歳入・旧国分寺町!F13</f>
        <v>19652</v>
      </c>
      <c r="G13" s="82">
        <f>歳入・旧南河内町!G13+歳入・旧石橋町!G13+歳入・旧国分寺町!G13</f>
        <v>19652</v>
      </c>
      <c r="H13" s="82">
        <f>歳入・旧南河内町!H13+歳入・旧石橋町!H13+歳入・旧国分寺町!H13</f>
        <v>20098</v>
      </c>
      <c r="I13" s="82">
        <f>歳入・旧南河内町!I13+歳入・旧石橋町!I13+歳入・旧国分寺町!I13</f>
        <v>17714</v>
      </c>
      <c r="J13" s="82">
        <f>歳入・旧南河内町!J13+歳入・旧石橋町!J13+歳入・旧国分寺町!J13</f>
        <v>16283</v>
      </c>
      <c r="K13" s="82">
        <f>歳入・旧南河内町!K13+歳入・旧石橋町!K13+歳入・旧国分寺町!K13</f>
        <v>19195</v>
      </c>
      <c r="L13" s="82">
        <f>歳入・旧南河内町!L13+歳入・旧石橋町!L13+歳入・旧国分寺町!L13</f>
        <v>17666</v>
      </c>
      <c r="M13" s="82">
        <f>歳入・旧南河内町!M13+歳入・旧石橋町!M13+歳入・旧国分寺町!M13</f>
        <v>17666</v>
      </c>
      <c r="N13" s="82">
        <f>歳入・旧南河内町!N13+歳入・旧石橋町!N13+歳入・旧国分寺町!N13</f>
        <v>20336</v>
      </c>
      <c r="O13" s="82">
        <f>歳入・旧南河内町!O13+歳入・旧石橋町!O13+歳入・旧国分寺町!O13</f>
        <v>20468</v>
      </c>
      <c r="P13" s="82">
        <f>歳入・旧南河内町!P13+歳入・旧石橋町!P13+歳入・旧国分寺町!P13</f>
        <v>20519</v>
      </c>
      <c r="Q13" s="82">
        <f>歳入・旧南河内町!Q13+歳入・旧石橋町!Q13+歳入・旧国分寺町!Q13</f>
        <v>21550</v>
      </c>
      <c r="R13" s="7">
        <v>23447</v>
      </c>
      <c r="S13" s="7">
        <v>24096</v>
      </c>
      <c r="T13" s="7">
        <v>25870</v>
      </c>
      <c r="U13" s="7">
        <v>26558</v>
      </c>
      <c r="V13" s="7">
        <v>24933</v>
      </c>
      <c r="W13" s="7">
        <v>26102</v>
      </c>
      <c r="X13" s="7">
        <v>29061</v>
      </c>
      <c r="Y13" s="7">
        <v>27306</v>
      </c>
      <c r="Z13" s="7">
        <v>27593</v>
      </c>
      <c r="AA13" s="108">
        <v>26762</v>
      </c>
      <c r="AB13" s="108">
        <v>26606</v>
      </c>
      <c r="AC13" s="108">
        <v>29022</v>
      </c>
      <c r="AD13" s="108">
        <v>28731</v>
      </c>
    </row>
    <row r="14" spans="1:30" ht="15" customHeight="1" x14ac:dyDescent="0.15">
      <c r="A14" s="3" t="s">
        <v>104</v>
      </c>
      <c r="B14" s="81"/>
      <c r="C14" s="81"/>
      <c r="D14" s="82">
        <f>歳入・旧南河内町!D14+歳入・旧石橋町!D14+歳入・旧国分寺町!D14</f>
        <v>0</v>
      </c>
      <c r="E14" s="82">
        <f>歳入・旧南河内町!E14+歳入・旧石橋町!E14+歳入・旧国分寺町!E14</f>
        <v>0</v>
      </c>
      <c r="F14" s="82">
        <f>歳入・旧南河内町!F14+歳入・旧石橋町!F14+歳入・旧国分寺町!F14</f>
        <v>0</v>
      </c>
      <c r="G14" s="82">
        <f>歳入・旧南河内町!G14+歳入・旧石橋町!G14+歳入・旧国分寺町!G14</f>
        <v>0</v>
      </c>
      <c r="H14" s="82">
        <f>歳入・旧南河内町!H14+歳入・旧石橋町!H14+歳入・旧国分寺町!H14</f>
        <v>0</v>
      </c>
      <c r="I14" s="82">
        <f>歳入・旧南河内町!I14+歳入・旧石橋町!I14+歳入・旧国分寺町!I14</f>
        <v>0</v>
      </c>
      <c r="J14" s="82">
        <f>歳入・旧南河内町!J14+歳入・旧石橋町!J14+歳入・旧国分寺町!J14</f>
        <v>0</v>
      </c>
      <c r="K14" s="82">
        <f>歳入・旧南河内町!K14+歳入・旧石橋町!K14+歳入・旧国分寺町!K14</f>
        <v>0</v>
      </c>
      <c r="L14" s="82">
        <f>歳入・旧南河内町!L14+歳入・旧石橋町!L14+歳入・旧国分寺町!L14</f>
        <v>211275</v>
      </c>
      <c r="M14" s="82">
        <f>歳入・旧南河内町!M14+歳入・旧石橋町!M14+歳入・旧国分寺町!M14</f>
        <v>274039</v>
      </c>
      <c r="N14" s="82">
        <f>歳入・旧南河内町!N14+歳入・旧石橋町!N14+歳入・旧国分寺町!N14</f>
        <v>285120</v>
      </c>
      <c r="O14" s="82">
        <f>歳入・旧南河内町!O14+歳入・旧石橋町!O14+歳入・旧国分寺町!O14</f>
        <v>278583</v>
      </c>
      <c r="P14" s="82">
        <f>歳入・旧南河内町!P14+歳入・旧石橋町!P14+歳入・旧国分寺町!P14</f>
        <v>293624</v>
      </c>
      <c r="Q14" s="82">
        <f>歳入・旧南河内町!Q14+歳入・旧石橋町!Q14+歳入・旧国分寺町!Q14</f>
        <v>314713</v>
      </c>
      <c r="R14" s="7">
        <v>302190</v>
      </c>
      <c r="S14" s="7">
        <v>229080</v>
      </c>
      <c r="T14" s="7">
        <v>53414</v>
      </c>
      <c r="U14" s="7">
        <v>102689</v>
      </c>
      <c r="V14" s="7">
        <v>110640</v>
      </c>
      <c r="W14" s="7">
        <v>113676</v>
      </c>
      <c r="X14" s="7">
        <v>104128</v>
      </c>
      <c r="Y14" s="7">
        <v>35801</v>
      </c>
      <c r="Z14" s="7">
        <v>35716</v>
      </c>
      <c r="AA14" s="108">
        <v>33707</v>
      </c>
      <c r="AB14" s="108">
        <v>34142</v>
      </c>
      <c r="AC14" s="108">
        <v>34795</v>
      </c>
      <c r="AD14" s="108">
        <v>37595</v>
      </c>
    </row>
    <row r="15" spans="1:30" ht="15" customHeight="1" x14ac:dyDescent="0.15">
      <c r="A15" s="3" t="s">
        <v>105</v>
      </c>
      <c r="B15" s="81"/>
      <c r="C15" s="81"/>
      <c r="D15" s="82">
        <f>歳入・旧南河内町!D15+歳入・旧石橋町!D15+歳入・旧国分寺町!D15</f>
        <v>3566748</v>
      </c>
      <c r="E15" s="82">
        <f>歳入・旧南河内町!E15+歳入・旧石橋町!E15+歳入・旧国分寺町!E15</f>
        <v>4210781</v>
      </c>
      <c r="F15" s="82">
        <f>歳入・旧南河内町!F15+歳入・旧石橋町!F15+歳入・旧国分寺町!F15</f>
        <v>3681363</v>
      </c>
      <c r="G15" s="82">
        <f>歳入・旧南河内町!G15+歳入・旧石橋町!G15+歳入・旧国分寺町!G15</f>
        <v>3570202</v>
      </c>
      <c r="H15" s="82">
        <f>歳入・旧南河内町!H15+歳入・旧石橋町!H15+歳入・旧国分寺町!H15</f>
        <v>3501189</v>
      </c>
      <c r="I15" s="82">
        <f>歳入・旧南河内町!I15+歳入・旧石橋町!I15+歳入・旧国分寺町!I15</f>
        <v>3781703</v>
      </c>
      <c r="J15" s="82">
        <f>歳入・旧南河内町!J15+歳入・旧石橋町!J15+歳入・旧国分寺町!J15</f>
        <v>3848030</v>
      </c>
      <c r="K15" s="82">
        <f>歳入・旧南河内町!K15+歳入・旧石橋町!K15+歳入・旧国分寺町!K15</f>
        <v>3951423</v>
      </c>
      <c r="L15" s="82">
        <f>歳入・旧南河内町!L15+歳入・旧石橋町!L15+歳入・旧国分寺町!L15</f>
        <v>4454809</v>
      </c>
      <c r="M15" s="82">
        <f>歳入・旧南河内町!M15+歳入・旧石橋町!M15+歳入・旧国分寺町!M15</f>
        <v>4501982</v>
      </c>
      <c r="N15" s="82">
        <f>歳入・旧南河内町!N15+歳入・旧石橋町!N15+歳入・旧国分寺町!N15</f>
        <v>3862227</v>
      </c>
      <c r="O15" s="82">
        <f>歳入・旧南河内町!O15+歳入・旧石橋町!O15+歳入・旧国分寺町!O15</f>
        <v>3506490</v>
      </c>
      <c r="P15" s="82">
        <f>歳入・旧南河内町!P15+歳入・旧石橋町!P15+歳入・旧国分寺町!P15</f>
        <v>2776357</v>
      </c>
      <c r="Q15" s="82">
        <f>歳入・旧南河内町!Q15+歳入・旧石橋町!Q15+歳入・旧国分寺町!Q15</f>
        <v>2171817</v>
      </c>
      <c r="R15" s="7">
        <v>2354757</v>
      </c>
      <c r="S15" s="7">
        <v>2803002</v>
      </c>
      <c r="T15" s="7">
        <v>2954902</v>
      </c>
      <c r="U15" s="7">
        <v>2995850</v>
      </c>
      <c r="V15" s="7">
        <v>2969903</v>
      </c>
      <c r="W15" s="7">
        <v>3326508</v>
      </c>
      <c r="X15" s="7">
        <v>3736417</v>
      </c>
      <c r="Y15" s="7">
        <v>3819345</v>
      </c>
      <c r="Z15" s="7">
        <v>3665272</v>
      </c>
      <c r="AA15" s="108">
        <v>3662999</v>
      </c>
      <c r="AB15" s="108">
        <v>3869063</v>
      </c>
      <c r="AC15" s="108">
        <v>3630584</v>
      </c>
      <c r="AD15" s="108">
        <v>3594189</v>
      </c>
    </row>
    <row r="16" spans="1:30" ht="15" customHeight="1" x14ac:dyDescent="0.15">
      <c r="A16" s="3" t="s">
        <v>106</v>
      </c>
      <c r="B16" s="81"/>
      <c r="C16" s="81"/>
      <c r="D16" s="84">
        <f>歳入・旧南河内町!D16+歳入・旧石橋町!D16+歳入・旧国分寺町!D16</f>
        <v>3187717</v>
      </c>
      <c r="E16" s="84">
        <f>歳入・旧南河内町!E16+歳入・旧石橋町!E16+歳入・旧国分寺町!E16</f>
        <v>3819770</v>
      </c>
      <c r="F16" s="84">
        <f>歳入・旧南河内町!F16+歳入・旧石橋町!F16+歳入・旧国分寺町!F16</f>
        <v>0</v>
      </c>
      <c r="G16" s="84">
        <f>歳入・旧南河内町!G16+歳入・旧石橋町!G16+歳入・旧国分寺町!G16</f>
        <v>0</v>
      </c>
      <c r="H16" s="84">
        <f>歳入・旧南河内町!H16+歳入・旧石橋町!H16+歳入・旧国分寺町!H16</f>
        <v>0</v>
      </c>
      <c r="I16" s="84">
        <f>歳入・旧南河内町!I16+歳入・旧石橋町!I16+歳入・旧国分寺町!I16</f>
        <v>0</v>
      </c>
      <c r="J16" s="84">
        <f>歳入・旧南河内町!J16+歳入・旧石橋町!J16+歳入・旧国分寺町!J16</f>
        <v>3413889</v>
      </c>
      <c r="K16" s="84">
        <f>歳入・旧南河内町!K16+歳入・旧石橋町!K16+歳入・旧国分寺町!K16</f>
        <v>3502616</v>
      </c>
      <c r="L16" s="84">
        <f>歳入・旧南河内町!L16+歳入・旧石橋町!L16+歳入・旧国分寺町!L16</f>
        <v>3939749</v>
      </c>
      <c r="M16" s="84">
        <f>歳入・旧南河内町!M16+歳入・旧石橋町!M16+歳入・旧国分寺町!M16</f>
        <v>3943007</v>
      </c>
      <c r="N16" s="84">
        <f>歳入・旧南河内町!N16+歳入・旧石橋町!N16+歳入・旧国分寺町!N16</f>
        <v>3336823</v>
      </c>
      <c r="O16" s="84">
        <f>歳入・旧南河内町!O16+歳入・旧石橋町!O16+歳入・旧国分寺町!O16</f>
        <v>3016020</v>
      </c>
      <c r="P16" s="84">
        <f>歳入・旧南河内町!P16+歳入・旧石橋町!P16+歳入・旧国分寺町!P16</f>
        <v>2332428</v>
      </c>
      <c r="Q16" s="84">
        <f>歳入・旧南河内町!Q16+歳入・旧石橋町!Q16+歳入・旧国分寺町!Q16</f>
        <v>1741691</v>
      </c>
      <c r="R16" s="6">
        <v>1807610</v>
      </c>
      <c r="S16" s="6">
        <v>2089861</v>
      </c>
      <c r="T16" s="6">
        <v>2306765</v>
      </c>
      <c r="U16" s="6">
        <v>2346439</v>
      </c>
      <c r="V16" s="6">
        <v>2390196</v>
      </c>
      <c r="W16" s="6">
        <v>2714979</v>
      </c>
      <c r="X16" s="6">
        <v>3060972</v>
      </c>
      <c r="Y16" s="6">
        <v>3198050</v>
      </c>
      <c r="Z16" s="6">
        <v>3044898</v>
      </c>
      <c r="AA16" s="6">
        <v>3045629</v>
      </c>
      <c r="AB16" s="6">
        <v>3247249</v>
      </c>
      <c r="AC16" s="6">
        <v>3062794</v>
      </c>
      <c r="AD16" s="6">
        <v>3066291</v>
      </c>
    </row>
    <row r="17" spans="1:30" ht="15" customHeight="1" x14ac:dyDescent="0.15">
      <c r="A17" s="3" t="s">
        <v>107</v>
      </c>
      <c r="B17" s="81"/>
      <c r="C17" s="81"/>
      <c r="D17" s="84">
        <f>歳入・旧南河内町!D17+歳入・旧石橋町!D17+歳入・旧国分寺町!D17</f>
        <v>379031</v>
      </c>
      <c r="E17" s="84">
        <f>歳入・旧南河内町!E17+歳入・旧石橋町!E17+歳入・旧国分寺町!E17</f>
        <v>391011</v>
      </c>
      <c r="F17" s="84">
        <f>歳入・旧南河内町!F17+歳入・旧石橋町!F17+歳入・旧国分寺町!F17</f>
        <v>0</v>
      </c>
      <c r="G17" s="84">
        <f>歳入・旧南河内町!G17+歳入・旧石橋町!G17+歳入・旧国分寺町!G17</f>
        <v>0</v>
      </c>
      <c r="H17" s="84">
        <f>歳入・旧南河内町!H17+歳入・旧石橋町!H17+歳入・旧国分寺町!H17</f>
        <v>0</v>
      </c>
      <c r="I17" s="84">
        <f>歳入・旧南河内町!I17+歳入・旧石橋町!I17+歳入・旧国分寺町!I17</f>
        <v>0</v>
      </c>
      <c r="J17" s="84">
        <f>歳入・旧南河内町!J17+歳入・旧石橋町!J17+歳入・旧国分寺町!J17</f>
        <v>434141</v>
      </c>
      <c r="K17" s="84">
        <f>歳入・旧南河内町!K17+歳入・旧石橋町!K17+歳入・旧国分寺町!K17</f>
        <v>448807</v>
      </c>
      <c r="L17" s="84">
        <f>歳入・旧南河内町!L17+歳入・旧石橋町!L17+歳入・旧国分寺町!L17</f>
        <v>515060</v>
      </c>
      <c r="M17" s="84">
        <f>歳入・旧南河内町!M17+歳入・旧石橋町!M17+歳入・旧国分寺町!M17</f>
        <v>558975</v>
      </c>
      <c r="N17" s="84">
        <f>歳入・旧南河内町!N17+歳入・旧石橋町!N17+歳入・旧国分寺町!N17</f>
        <v>525404</v>
      </c>
      <c r="O17" s="84">
        <f>歳入・旧南河内町!O17+歳入・旧石橋町!O17+歳入・旧国分寺町!O17</f>
        <v>490470</v>
      </c>
      <c r="P17" s="84">
        <f>歳入・旧南河内町!P17+歳入・旧石橋町!P17+歳入・旧国分寺町!P17</f>
        <v>443929</v>
      </c>
      <c r="Q17" s="84">
        <f>歳入・旧南河内町!Q17+歳入・旧石橋町!Q17+歳入・旧国分寺町!Q17</f>
        <v>430126</v>
      </c>
      <c r="R17" s="6">
        <v>547147</v>
      </c>
      <c r="S17" s="6">
        <v>713141</v>
      </c>
      <c r="T17" s="6">
        <v>648137</v>
      </c>
      <c r="U17" s="6">
        <v>649411</v>
      </c>
      <c r="V17" s="6">
        <v>579707</v>
      </c>
      <c r="W17" s="6">
        <v>611529</v>
      </c>
      <c r="X17" s="6">
        <v>611810</v>
      </c>
      <c r="Y17" s="6">
        <v>612022</v>
      </c>
      <c r="Z17" s="6">
        <v>620314</v>
      </c>
      <c r="AA17" s="6">
        <v>617370</v>
      </c>
      <c r="AB17" s="6">
        <v>621814</v>
      </c>
      <c r="AC17" s="6">
        <v>567650</v>
      </c>
      <c r="AD17" s="6">
        <v>527308</v>
      </c>
    </row>
    <row r="18" spans="1:30" ht="15" customHeight="1" x14ac:dyDescent="0.15">
      <c r="A18" s="3" t="s">
        <v>310</v>
      </c>
      <c r="B18" s="81"/>
      <c r="C18" s="81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6"/>
      <c r="S18" s="6"/>
      <c r="T18" s="6"/>
      <c r="U18" s="6"/>
      <c r="V18" s="6"/>
      <c r="W18" s="6"/>
      <c r="X18" s="6">
        <v>63635</v>
      </c>
      <c r="Y18" s="6">
        <v>9273</v>
      </c>
      <c r="Z18" s="6">
        <v>60</v>
      </c>
      <c r="AA18" s="6">
        <v>60</v>
      </c>
      <c r="AB18" s="6">
        <v>60</v>
      </c>
      <c r="AC18" s="6">
        <v>140</v>
      </c>
      <c r="AD18" s="6">
        <v>590</v>
      </c>
    </row>
    <row r="19" spans="1:30" ht="15" customHeight="1" x14ac:dyDescent="0.15">
      <c r="A19" s="3" t="s">
        <v>108</v>
      </c>
      <c r="B19" s="81"/>
      <c r="C19" s="81"/>
      <c r="D19" s="82">
        <f>歳入・旧南河内町!D18+歳入・旧石橋町!D18+歳入・旧国分寺町!D18</f>
        <v>9242</v>
      </c>
      <c r="E19" s="82">
        <f>歳入・旧南河内町!E18+歳入・旧石橋町!E18+歳入・旧国分寺町!E18</f>
        <v>9901</v>
      </c>
      <c r="F19" s="82">
        <f>歳入・旧南河内町!F18+歳入・旧石橋町!F18+歳入・旧国分寺町!F18</f>
        <v>10803</v>
      </c>
      <c r="G19" s="82">
        <f>歳入・旧南河内町!G18+歳入・旧石橋町!G18+歳入・旧国分寺町!G18</f>
        <v>10338</v>
      </c>
      <c r="H19" s="82">
        <f>歳入・旧南河内町!H18+歳入・旧石橋町!H18+歳入・旧国分寺町!H18</f>
        <v>11026</v>
      </c>
      <c r="I19" s="82">
        <f>歳入・旧南河内町!I18+歳入・旧石橋町!I18+歳入・旧国分寺町!I18</f>
        <v>13542</v>
      </c>
      <c r="J19" s="82">
        <f>歳入・旧南河内町!J18+歳入・旧石橋町!J18+歳入・旧国分寺町!J18</f>
        <v>14858</v>
      </c>
      <c r="K19" s="82">
        <f>歳入・旧南河内町!K18+歳入・旧石橋町!K18+歳入・旧国分寺町!K18</f>
        <v>14675</v>
      </c>
      <c r="L19" s="82">
        <f>歳入・旧南河内町!L18+歳入・旧石橋町!L18+歳入・旧国分寺町!L18</f>
        <v>14901</v>
      </c>
      <c r="M19" s="82">
        <f>歳入・旧南河内町!M18+歳入・旧石橋町!M18+歳入・旧国分寺町!M18</f>
        <v>13024</v>
      </c>
      <c r="N19" s="82">
        <f>歳入・旧南河内町!N18+歳入・旧石橋町!N18+歳入・旧国分寺町!N18</f>
        <v>13167</v>
      </c>
      <c r="O19" s="82">
        <f>歳入・旧南河内町!O18+歳入・旧石橋町!O18+歳入・旧国分寺町!O18</f>
        <v>12727</v>
      </c>
      <c r="P19" s="82">
        <f>歳入・旧南河内町!P18+歳入・旧石橋町!P18+歳入・旧国分寺町!P18</f>
        <v>13625</v>
      </c>
      <c r="Q19" s="82">
        <f>歳入・旧南河内町!Q18+歳入・旧石橋町!Q18+歳入・旧国分寺町!Q18</f>
        <v>12949</v>
      </c>
      <c r="R19" s="7">
        <v>12433</v>
      </c>
      <c r="S19" s="7">
        <v>13163</v>
      </c>
      <c r="T19" s="7">
        <v>13781</v>
      </c>
      <c r="U19" s="7">
        <v>12038</v>
      </c>
      <c r="V19" s="7">
        <v>11263</v>
      </c>
      <c r="W19" s="7">
        <v>10505</v>
      </c>
      <c r="X19" s="7">
        <v>10165</v>
      </c>
      <c r="Y19" s="7">
        <v>9970</v>
      </c>
      <c r="Z19" s="7">
        <v>9260</v>
      </c>
      <c r="AA19" s="108">
        <v>7999</v>
      </c>
      <c r="AB19" s="108">
        <v>8460</v>
      </c>
      <c r="AC19" s="108">
        <v>7842</v>
      </c>
      <c r="AD19" s="108">
        <v>7636</v>
      </c>
    </row>
    <row r="20" spans="1:30" ht="15" customHeight="1" x14ac:dyDescent="0.15">
      <c r="A20" s="3" t="s">
        <v>109</v>
      </c>
      <c r="B20" s="81"/>
      <c r="C20" s="81"/>
      <c r="D20" s="82">
        <f>歳入・旧南河内町!D19+歳入・旧石橋町!D19+歳入・旧国分寺町!D19</f>
        <v>22851</v>
      </c>
      <c r="E20" s="82">
        <f>歳入・旧南河内町!E19+歳入・旧石橋町!E19+歳入・旧国分寺町!E19</f>
        <v>39559</v>
      </c>
      <c r="F20" s="82">
        <f>歳入・旧南河内町!F19+歳入・旧石橋町!F19+歳入・旧国分寺町!F19</f>
        <v>55096</v>
      </c>
      <c r="G20" s="82">
        <f>歳入・旧南河内町!G19+歳入・旧石橋町!G19+歳入・旧国分寺町!G19</f>
        <v>68833</v>
      </c>
      <c r="H20" s="82">
        <f>歳入・旧南河内町!H19+歳入・旧石橋町!H19+歳入・旧国分寺町!H19</f>
        <v>63597</v>
      </c>
      <c r="I20" s="82">
        <f>歳入・旧南河内町!I19+歳入・旧石橋町!I19+歳入・旧国分寺町!I19</f>
        <v>233416</v>
      </c>
      <c r="J20" s="82">
        <f>歳入・旧南河内町!J19+歳入・旧石橋町!J19+歳入・旧国分寺町!J19</f>
        <v>302217</v>
      </c>
      <c r="K20" s="82">
        <f>歳入・旧南河内町!K19+歳入・旧石橋町!K19+歳入・旧国分寺町!K19</f>
        <v>92234</v>
      </c>
      <c r="L20" s="82">
        <f>歳入・旧南河内町!L19+歳入・旧石橋町!L19+歳入・旧国分寺町!L19</f>
        <v>126238</v>
      </c>
      <c r="M20" s="82">
        <f>歳入・旧南河内町!M19+歳入・旧石橋町!M19+歳入・旧国分寺町!M19</f>
        <v>58442</v>
      </c>
      <c r="N20" s="82">
        <f>歳入・旧南河内町!N19+歳入・旧石橋町!N19+歳入・旧国分寺町!N19</f>
        <v>70069</v>
      </c>
      <c r="O20" s="82">
        <f>歳入・旧南河内町!O19+歳入・旧石橋町!O19+歳入・旧国分寺町!O19</f>
        <v>81561</v>
      </c>
      <c r="P20" s="82">
        <f>歳入・旧南河内町!P19+歳入・旧石橋町!P19+歳入・旧国分寺町!P19</f>
        <v>50878</v>
      </c>
      <c r="Q20" s="82">
        <f>歳入・旧南河内町!Q19+歳入・旧石橋町!Q19+歳入・旧国分寺町!Q19</f>
        <v>90775</v>
      </c>
      <c r="R20" s="7">
        <v>104212</v>
      </c>
      <c r="S20" s="7">
        <v>58285</v>
      </c>
      <c r="T20" s="7">
        <v>68149</v>
      </c>
      <c r="U20" s="7">
        <v>48671</v>
      </c>
      <c r="V20" s="7">
        <v>66559</v>
      </c>
      <c r="W20" s="7">
        <v>110022</v>
      </c>
      <c r="X20" s="7">
        <v>69051</v>
      </c>
      <c r="Y20" s="7">
        <v>89757</v>
      </c>
      <c r="Z20" s="7">
        <v>76691</v>
      </c>
      <c r="AA20" s="108">
        <v>85145</v>
      </c>
      <c r="AB20" s="108">
        <v>95460</v>
      </c>
      <c r="AC20" s="108">
        <v>101138</v>
      </c>
      <c r="AD20" s="108">
        <v>114800</v>
      </c>
    </row>
    <row r="21" spans="1:30" ht="15" customHeight="1" x14ac:dyDescent="0.15">
      <c r="A21" s="3" t="s">
        <v>110</v>
      </c>
      <c r="B21" s="81"/>
      <c r="C21" s="81"/>
      <c r="D21" s="82">
        <f>歳入・旧南河内町!D20+歳入・旧石橋町!D20+歳入・旧国分寺町!D20</f>
        <v>100288</v>
      </c>
      <c r="E21" s="82">
        <f>歳入・旧南河内町!E20+歳入・旧石橋町!E20+歳入・旧国分寺町!E20</f>
        <v>109322</v>
      </c>
      <c r="F21" s="82">
        <f>歳入・旧南河内町!F20+歳入・旧石橋町!F20+歳入・旧国分寺町!F20</f>
        <v>112357</v>
      </c>
      <c r="G21" s="82">
        <f>歳入・旧南河内町!G20+歳入・旧石橋町!G20+歳入・旧国分寺町!G20</f>
        <v>165643</v>
      </c>
      <c r="H21" s="82">
        <f>歳入・旧南河内町!H20+歳入・旧石橋町!H20+歳入・旧国分寺町!H20</f>
        <v>144797</v>
      </c>
      <c r="I21" s="82">
        <f>歳入・旧南河内町!I20+歳入・旧石橋町!I20+歳入・旧国分寺町!I20</f>
        <v>141684</v>
      </c>
      <c r="J21" s="82">
        <f>歳入・旧南河内町!J20+歳入・旧石橋町!J20+歳入・旧国分寺町!J20</f>
        <v>184998</v>
      </c>
      <c r="K21" s="82">
        <f>歳入・旧南河内町!K20+歳入・旧石橋町!K20+歳入・旧国分寺町!K20</f>
        <v>192381</v>
      </c>
      <c r="L21" s="82">
        <f>歳入・旧南河内町!L20+歳入・旧石橋町!L20+歳入・旧国分寺町!L20</f>
        <v>200370</v>
      </c>
      <c r="M21" s="82">
        <f>歳入・旧南河内町!M20+歳入・旧石橋町!M20+歳入・旧国分寺町!M20</f>
        <v>254320</v>
      </c>
      <c r="N21" s="82">
        <f>歳入・旧南河内町!N20+歳入・旧石橋町!N20+歳入・旧国分寺町!N20</f>
        <v>258043</v>
      </c>
      <c r="O21" s="82">
        <f>歳入・旧南河内町!O20+歳入・旧石橋町!O20+歳入・旧国分寺町!O20</f>
        <v>253670</v>
      </c>
      <c r="P21" s="82">
        <f>歳入・旧南河内町!P20+歳入・旧石橋町!P20+歳入・旧国分寺町!P20</f>
        <v>282537</v>
      </c>
      <c r="Q21" s="82">
        <f>歳入・旧南河内町!Q20+歳入・旧石橋町!Q20+歳入・旧国分寺町!Q20</f>
        <v>281621</v>
      </c>
      <c r="R21" s="7">
        <v>289952</v>
      </c>
      <c r="S21" s="7">
        <v>316548</v>
      </c>
      <c r="T21" s="7">
        <v>294799</v>
      </c>
      <c r="U21" s="7">
        <v>286257</v>
      </c>
      <c r="V21" s="7">
        <v>274042</v>
      </c>
      <c r="W21" s="7">
        <v>268990</v>
      </c>
      <c r="X21" s="7">
        <v>286113</v>
      </c>
      <c r="Y21" s="7">
        <v>363371</v>
      </c>
      <c r="Z21" s="7">
        <v>376367</v>
      </c>
      <c r="AA21" s="108">
        <v>373599</v>
      </c>
      <c r="AB21" s="108">
        <v>334606</v>
      </c>
      <c r="AC21" s="108">
        <v>335325</v>
      </c>
      <c r="AD21" s="108">
        <v>315807</v>
      </c>
    </row>
    <row r="22" spans="1:30" ht="15" customHeight="1" x14ac:dyDescent="0.15">
      <c r="A22" s="4" t="s">
        <v>111</v>
      </c>
      <c r="B22" s="85"/>
      <c r="C22" s="85"/>
      <c r="D22" s="86">
        <f>歳入・旧南河内町!D21+歳入・旧石橋町!D21+歳入・旧国分寺町!D21</f>
        <v>24017</v>
      </c>
      <c r="E22" s="86">
        <f>歳入・旧南河内町!E21+歳入・旧石橋町!E21+歳入・旧国分寺町!E21</f>
        <v>26312</v>
      </c>
      <c r="F22" s="86">
        <f>歳入・旧南河内町!F21+歳入・旧石橋町!F21+歳入・旧国分寺町!F21</f>
        <v>26701</v>
      </c>
      <c r="G22" s="86">
        <f>歳入・旧南河内町!G21+歳入・旧石橋町!G21+歳入・旧国分寺町!G21</f>
        <v>28531</v>
      </c>
      <c r="H22" s="86">
        <f>歳入・旧南河内町!H21+歳入・旧石橋町!H21+歳入・旧国分寺町!H21</f>
        <v>30756</v>
      </c>
      <c r="I22" s="86">
        <f>歳入・旧南河内町!I21+歳入・旧石橋町!I21+歳入・旧国分寺町!I21</f>
        <v>31956</v>
      </c>
      <c r="J22" s="86">
        <f>歳入・旧南河内町!J21+歳入・旧石橋町!J21+歳入・旧国分寺町!J21</f>
        <v>34547</v>
      </c>
      <c r="K22" s="86">
        <f>歳入・旧南河内町!K21+歳入・旧石橋町!K21+歳入・旧国分寺町!K21</f>
        <v>70577</v>
      </c>
      <c r="L22" s="86">
        <f>歳入・旧南河内町!L21+歳入・旧石橋町!L21+歳入・旧国分寺町!L21</f>
        <v>72596</v>
      </c>
      <c r="M22" s="86">
        <f>歳入・旧南河内町!M21+歳入・旧石橋町!M21+歳入・旧国分寺町!M21</f>
        <v>67806</v>
      </c>
      <c r="N22" s="86">
        <f>歳入・旧南河内町!N21+歳入・旧石橋町!N21+歳入・旧国分寺町!N21</f>
        <v>59688</v>
      </c>
      <c r="O22" s="86">
        <f>歳入・旧南河内町!O21+歳入・旧石橋町!O21+歳入・旧国分寺町!O21</f>
        <v>59211</v>
      </c>
      <c r="P22" s="86">
        <f>歳入・旧南河内町!P21+歳入・旧石橋町!P21+歳入・旧国分寺町!P21</f>
        <v>59083</v>
      </c>
      <c r="Q22" s="86">
        <f>歳入・旧南河内町!Q21+歳入・旧石橋町!Q21+歳入・旧国分寺町!Q21</f>
        <v>57267</v>
      </c>
      <c r="R22" s="8">
        <v>59444</v>
      </c>
      <c r="S22" s="8">
        <v>65460</v>
      </c>
      <c r="T22" s="8">
        <v>68399</v>
      </c>
      <c r="U22" s="8">
        <v>65558</v>
      </c>
      <c r="V22" s="8">
        <v>66496</v>
      </c>
      <c r="W22" s="8">
        <v>66944</v>
      </c>
      <c r="X22" s="8">
        <v>64699</v>
      </c>
      <c r="Y22" s="8">
        <v>65298</v>
      </c>
      <c r="Z22" s="8">
        <v>34017</v>
      </c>
      <c r="AA22" s="110">
        <v>32537</v>
      </c>
      <c r="AB22" s="110">
        <v>33942</v>
      </c>
      <c r="AC22" s="110">
        <v>33794</v>
      </c>
      <c r="AD22" s="110">
        <v>34561</v>
      </c>
    </row>
    <row r="23" spans="1:30" ht="15" customHeight="1" x14ac:dyDescent="0.15">
      <c r="A23" s="3" t="s">
        <v>112</v>
      </c>
      <c r="B23" s="81"/>
      <c r="C23" s="81"/>
      <c r="D23" s="82">
        <f>歳入・旧南河内町!D22+歳入・旧石橋町!D22+歳入・旧国分寺町!D22</f>
        <v>728737</v>
      </c>
      <c r="E23" s="82">
        <f>歳入・旧南河内町!E22+歳入・旧石橋町!E22+歳入・旧国分寺町!E22</f>
        <v>1077639</v>
      </c>
      <c r="F23" s="82">
        <f>歳入・旧南河内町!F22+歳入・旧石橋町!F22+歳入・旧国分寺町!F22</f>
        <v>1974556</v>
      </c>
      <c r="G23" s="82">
        <f>歳入・旧南河内町!G22+歳入・旧石橋町!G22+歳入・旧国分寺町!G22</f>
        <v>1461597</v>
      </c>
      <c r="H23" s="82">
        <f>歳入・旧南河内町!H22+歳入・旧石橋町!H22+歳入・旧国分寺町!H22</f>
        <v>2229380</v>
      </c>
      <c r="I23" s="82">
        <f>歳入・旧南河内町!I22+歳入・旧石橋町!I22+歳入・旧国分寺町!I22</f>
        <v>1189309</v>
      </c>
      <c r="J23" s="82">
        <f>歳入・旧南河内町!J22+歳入・旧石橋町!J22+歳入・旧国分寺町!J22</f>
        <v>1135331</v>
      </c>
      <c r="K23" s="82">
        <f>歳入・旧南河内町!K22+歳入・旧石橋町!K22+歳入・旧国分寺町!K22</f>
        <v>1299235</v>
      </c>
      <c r="L23" s="82">
        <f>歳入・旧南河内町!L22+歳入・旧石橋町!L22+歳入・旧国分寺町!L22</f>
        <v>1627126</v>
      </c>
      <c r="M23" s="82">
        <f>歳入・旧南河内町!M22+歳入・旧石橋町!M22+歳入・旧国分寺町!M22</f>
        <v>1086327</v>
      </c>
      <c r="N23" s="82">
        <f>歳入・旧南河内町!N22+歳入・旧石橋町!N22+歳入・旧国分寺町!N22</f>
        <v>1032354</v>
      </c>
      <c r="O23" s="82">
        <f>歳入・旧南河内町!O22+歳入・旧石橋町!O22+歳入・旧国分寺町!O22</f>
        <v>854022</v>
      </c>
      <c r="P23" s="82">
        <f>歳入・旧南河内町!P22+歳入・旧石橋町!P22+歳入・旧国分寺町!P22</f>
        <v>867269</v>
      </c>
      <c r="Q23" s="82">
        <f>歳入・旧南河内町!Q22+歳入・旧石橋町!Q22+歳入・旧国分寺町!Q22</f>
        <v>781080</v>
      </c>
      <c r="R23" s="7">
        <v>914076</v>
      </c>
      <c r="S23" s="7">
        <v>971672</v>
      </c>
      <c r="T23" s="7">
        <v>1479236</v>
      </c>
      <c r="U23" s="7">
        <v>1565742</v>
      </c>
      <c r="V23" s="7">
        <v>3312512</v>
      </c>
      <c r="W23" s="7">
        <v>2747165</v>
      </c>
      <c r="X23" s="7">
        <v>2342517</v>
      </c>
      <c r="Y23" s="7">
        <v>2270478</v>
      </c>
      <c r="Z23" s="7">
        <v>3044623</v>
      </c>
      <c r="AA23" s="108">
        <v>2491516</v>
      </c>
      <c r="AB23" s="108">
        <v>3029363</v>
      </c>
      <c r="AC23" s="108">
        <v>3057551</v>
      </c>
      <c r="AD23" s="108">
        <v>3230935</v>
      </c>
    </row>
    <row r="24" spans="1:30" ht="15" customHeight="1" x14ac:dyDescent="0.15">
      <c r="A24" s="3" t="s">
        <v>113</v>
      </c>
      <c r="B24" s="81"/>
      <c r="C24" s="81"/>
      <c r="D24" s="82">
        <f>歳入・旧南河内町!D23+歳入・旧石橋町!D23+歳入・旧国分寺町!D23</f>
        <v>1046749</v>
      </c>
      <c r="E24" s="82">
        <f>歳入・旧南河内町!E23+歳入・旧石橋町!E23+歳入・旧国分寺町!E23</f>
        <v>972225</v>
      </c>
      <c r="F24" s="82">
        <f>歳入・旧南河内町!F23+歳入・旧石橋町!F23+歳入・旧国分寺町!F23</f>
        <v>1276266</v>
      </c>
      <c r="G24" s="82">
        <f>歳入・旧南河内町!G23+歳入・旧石橋町!G23+歳入・旧国分寺町!G23</f>
        <v>1281763</v>
      </c>
      <c r="H24" s="82">
        <f>歳入・旧南河内町!H23+歳入・旧石橋町!H23+歳入・旧国分寺町!H23</f>
        <v>1511598</v>
      </c>
      <c r="I24" s="82">
        <f>歳入・旧南河内町!I23+歳入・旧石橋町!I23+歳入・旧国分寺町!I23</f>
        <v>1043708</v>
      </c>
      <c r="J24" s="82">
        <f>歳入・旧南河内町!J23+歳入・旧石橋町!J23+歳入・旧国分寺町!J23</f>
        <v>1063119</v>
      </c>
      <c r="K24" s="82">
        <f>歳入・旧南河内町!K23+歳入・旧石橋町!K23+歳入・旧国分寺町!K23</f>
        <v>795064</v>
      </c>
      <c r="L24" s="82">
        <f>歳入・旧南河内町!L23+歳入・旧石橋町!L23+歳入・旧国分寺町!L23</f>
        <v>791622</v>
      </c>
      <c r="M24" s="82">
        <f>歳入・旧南河内町!M23+歳入・旧石橋町!M23+歳入・旧国分寺町!M23</f>
        <v>638973</v>
      </c>
      <c r="N24" s="82">
        <f>歳入・旧南河内町!N23+歳入・旧石橋町!N23+歳入・旧国分寺町!N23</f>
        <v>891264</v>
      </c>
      <c r="O24" s="82">
        <f>歳入・旧南河内町!O23+歳入・旧石橋町!O23+歳入・旧国分寺町!O23</f>
        <v>653071</v>
      </c>
      <c r="P24" s="82">
        <f>歳入・旧南河内町!P23+歳入・旧石橋町!P23+歳入・旧国分寺町!P23</f>
        <v>654955</v>
      </c>
      <c r="Q24" s="82">
        <f>歳入・旧南河内町!Q23+歳入・旧石橋町!Q23+歳入・旧国分寺町!Q23</f>
        <v>665109</v>
      </c>
      <c r="R24" s="7">
        <v>1020158</v>
      </c>
      <c r="S24" s="7">
        <v>939895</v>
      </c>
      <c r="T24" s="7">
        <v>1074198</v>
      </c>
      <c r="U24" s="7">
        <v>900586</v>
      </c>
      <c r="V24" s="7">
        <v>859377</v>
      </c>
      <c r="W24" s="7">
        <v>1101649</v>
      </c>
      <c r="X24" s="7">
        <v>1134069</v>
      </c>
      <c r="Y24" s="7">
        <v>1201977</v>
      </c>
      <c r="Z24" s="7">
        <v>1382727</v>
      </c>
      <c r="AA24" s="108">
        <v>1420484</v>
      </c>
      <c r="AB24" s="108">
        <v>1452431</v>
      </c>
      <c r="AC24" s="108">
        <v>1546743</v>
      </c>
      <c r="AD24" s="108">
        <v>1574597</v>
      </c>
    </row>
    <row r="25" spans="1:30" ht="15" customHeight="1" x14ac:dyDescent="0.15">
      <c r="A25" s="3" t="s">
        <v>114</v>
      </c>
      <c r="B25" s="81"/>
      <c r="C25" s="81"/>
      <c r="D25" s="82">
        <f>歳入・旧南河内町!D24+歳入・旧石橋町!D24+歳入・旧国分寺町!D24</f>
        <v>403656</v>
      </c>
      <c r="E25" s="82">
        <f>歳入・旧南河内町!E24+歳入・旧石橋町!E24+歳入・旧国分寺町!E24</f>
        <v>274702</v>
      </c>
      <c r="F25" s="82">
        <f>歳入・旧南河内町!F24+歳入・旧石橋町!F24+歳入・旧国分寺町!F24</f>
        <v>242894</v>
      </c>
      <c r="G25" s="82">
        <f>歳入・旧南河内町!G24+歳入・旧石橋町!G24+歳入・旧国分寺町!G24</f>
        <v>901817</v>
      </c>
      <c r="H25" s="82">
        <f>歳入・旧南河内町!H24+歳入・旧石橋町!H24+歳入・旧国分寺町!H24</f>
        <v>251162</v>
      </c>
      <c r="I25" s="82">
        <f>歳入・旧南河内町!I24+歳入・旧石橋町!I24+歳入・旧国分寺町!I24</f>
        <v>54353</v>
      </c>
      <c r="J25" s="82">
        <f>歳入・旧南河内町!J24+歳入・旧石橋町!J24+歳入・旧国分寺町!J24</f>
        <v>83317</v>
      </c>
      <c r="K25" s="82">
        <f>歳入・旧南河内町!K24+歳入・旧石橋町!K24+歳入・旧国分寺町!K24</f>
        <v>88244</v>
      </c>
      <c r="L25" s="82">
        <f>歳入・旧南河内町!L24+歳入・旧石橋町!L24+歳入・旧国分寺町!L24</f>
        <v>189059</v>
      </c>
      <c r="M25" s="82">
        <f>歳入・旧南河内町!M24+歳入・旧石橋町!M24+歳入・旧国分寺町!M24</f>
        <v>361879</v>
      </c>
      <c r="N25" s="82">
        <f>歳入・旧南河内町!N24+歳入・旧石橋町!N24+歳入・旧国分寺町!N24</f>
        <v>50416</v>
      </c>
      <c r="O25" s="82">
        <f>歳入・旧南河内町!O24+歳入・旧石橋町!O24+歳入・旧国分寺町!O24</f>
        <v>105460</v>
      </c>
      <c r="P25" s="82">
        <f>歳入・旧南河内町!P24+歳入・旧石橋町!P24+歳入・旧国分寺町!P24</f>
        <v>811190</v>
      </c>
      <c r="Q25" s="82">
        <f>歳入・旧南河内町!Q24+歳入・旧石橋町!Q24+歳入・旧国分寺町!Q24</f>
        <v>213981</v>
      </c>
      <c r="R25" s="7">
        <v>228644</v>
      </c>
      <c r="S25" s="7">
        <v>80388</v>
      </c>
      <c r="T25" s="7">
        <v>60305</v>
      </c>
      <c r="U25" s="7">
        <v>61075</v>
      </c>
      <c r="V25" s="7">
        <v>82565</v>
      </c>
      <c r="W25" s="7">
        <v>64184</v>
      </c>
      <c r="X25" s="7">
        <v>90552</v>
      </c>
      <c r="Y25" s="7">
        <v>79706</v>
      </c>
      <c r="Z25" s="7">
        <v>71346</v>
      </c>
      <c r="AA25" s="108">
        <v>83826</v>
      </c>
      <c r="AB25" s="108">
        <v>82291</v>
      </c>
      <c r="AC25" s="108">
        <v>79465</v>
      </c>
      <c r="AD25" s="108">
        <v>107582</v>
      </c>
    </row>
    <row r="26" spans="1:30" ht="15" customHeight="1" x14ac:dyDescent="0.15">
      <c r="A26" s="3" t="s">
        <v>115</v>
      </c>
      <c r="B26" s="81"/>
      <c r="C26" s="81"/>
      <c r="D26" s="82">
        <f>歳入・旧南河内町!D25+歳入・旧石橋町!D25+歳入・旧国分寺町!D25</f>
        <v>10748</v>
      </c>
      <c r="E26" s="82">
        <f>歳入・旧南河内町!E25+歳入・旧石橋町!E25+歳入・旧国分寺町!E25</f>
        <v>16990</v>
      </c>
      <c r="F26" s="82">
        <f>歳入・旧南河内町!F25+歳入・旧石橋町!F25+歳入・旧国分寺町!F25</f>
        <v>6050</v>
      </c>
      <c r="G26" s="82">
        <f>歳入・旧南河内町!G25+歳入・旧石橋町!G25+歳入・旧国分寺町!G25</f>
        <v>5143</v>
      </c>
      <c r="H26" s="82">
        <f>歳入・旧南河内町!H25+歳入・旧石橋町!H25+歳入・旧国分寺町!H25</f>
        <v>31340</v>
      </c>
      <c r="I26" s="82">
        <f>歳入・旧南河内町!I25+歳入・旧石橋町!I25+歳入・旧国分寺町!I25</f>
        <v>11610</v>
      </c>
      <c r="J26" s="82">
        <f>歳入・旧南河内町!J25+歳入・旧石橋町!J25+歳入・旧国分寺町!J25</f>
        <v>9569</v>
      </c>
      <c r="K26" s="82">
        <f>歳入・旧南河内町!K25+歳入・旧石橋町!K25+歳入・旧国分寺町!K25</f>
        <v>13660</v>
      </c>
      <c r="L26" s="82">
        <f>歳入・旧南河内町!L25+歳入・旧石橋町!L25+歳入・旧国分寺町!L25</f>
        <v>6026</v>
      </c>
      <c r="M26" s="82">
        <f>歳入・旧南河内町!M25+歳入・旧石橋町!M25+歳入・旧国分寺町!M25</f>
        <v>23365</v>
      </c>
      <c r="N26" s="82">
        <f>歳入・旧南河内町!N25+歳入・旧石橋町!N25+歳入・旧国分寺町!N25</f>
        <v>9637</v>
      </c>
      <c r="O26" s="82">
        <f>歳入・旧南河内町!O25+歳入・旧石橋町!O25+歳入・旧国分寺町!O25</f>
        <v>3065</v>
      </c>
      <c r="P26" s="82">
        <f>歳入・旧南河内町!P25+歳入・旧石橋町!P25+歳入・旧国分寺町!P25</f>
        <v>36606</v>
      </c>
      <c r="Q26" s="82">
        <f>歳入・旧南河内町!Q25+歳入・旧石橋町!Q25+歳入・旧国分寺町!Q25</f>
        <v>2278</v>
      </c>
      <c r="R26" s="7">
        <v>2489</v>
      </c>
      <c r="S26" s="7">
        <v>836</v>
      </c>
      <c r="T26" s="7">
        <v>444</v>
      </c>
      <c r="U26" s="7">
        <v>6460</v>
      </c>
      <c r="V26" s="7">
        <v>1193</v>
      </c>
      <c r="W26" s="7">
        <v>5013</v>
      </c>
      <c r="X26" s="7">
        <v>6640</v>
      </c>
      <c r="Y26" s="7">
        <v>2799</v>
      </c>
      <c r="Z26" s="7">
        <v>5015</v>
      </c>
      <c r="AA26" s="108">
        <v>7085</v>
      </c>
      <c r="AB26" s="108">
        <v>11757</v>
      </c>
      <c r="AC26" s="108">
        <v>9005</v>
      </c>
      <c r="AD26" s="108">
        <v>10427</v>
      </c>
    </row>
    <row r="27" spans="1:30" ht="15" customHeight="1" x14ac:dyDescent="0.15">
      <c r="A27" s="3" t="s">
        <v>116</v>
      </c>
      <c r="B27" s="81"/>
      <c r="C27" s="81"/>
      <c r="D27" s="82">
        <f>歳入・旧南河内町!D26+歳入・旧石橋町!D26+歳入・旧国分寺町!D26</f>
        <v>878892</v>
      </c>
      <c r="E27" s="82">
        <f>歳入・旧南河内町!E26+歳入・旧石橋町!E26+歳入・旧国分寺町!E26</f>
        <v>1344243</v>
      </c>
      <c r="F27" s="82">
        <f>歳入・旧南河内町!F26+歳入・旧石橋町!F26+歳入・旧国分寺町!F26</f>
        <v>2584732</v>
      </c>
      <c r="G27" s="82">
        <f>歳入・旧南河内町!G26+歳入・旧石橋町!G26+歳入・旧国分寺町!G26</f>
        <v>1376278</v>
      </c>
      <c r="H27" s="82">
        <f>歳入・旧南河内町!H26+歳入・旧石橋町!H26+歳入・旧国分寺町!H26</f>
        <v>1265896</v>
      </c>
      <c r="I27" s="82">
        <f>歳入・旧南河内町!I26+歳入・旧石橋町!I26+歳入・旧国分寺町!I26</f>
        <v>1117741</v>
      </c>
      <c r="J27" s="82">
        <f>歳入・旧南河内町!J26+歳入・旧石橋町!J26+歳入・旧国分寺町!J26</f>
        <v>1133104</v>
      </c>
      <c r="K27" s="82">
        <f>歳入・旧南河内町!K26+歳入・旧石橋町!K26+歳入・旧国分寺町!K26</f>
        <v>1484278</v>
      </c>
      <c r="L27" s="82">
        <f>歳入・旧南河内町!L26+歳入・旧石橋町!L26+歳入・旧国分寺町!L26</f>
        <v>1110479</v>
      </c>
      <c r="M27" s="82">
        <f>歳入・旧南河内町!M26+歳入・旧石橋町!M26+歳入・旧国分寺町!M26</f>
        <v>1048912</v>
      </c>
      <c r="N27" s="82">
        <f>歳入・旧南河内町!N26+歳入・旧石橋町!N26+歳入・旧国分寺町!N26</f>
        <v>2052427</v>
      </c>
      <c r="O27" s="82">
        <f>歳入・旧南河内町!O26+歳入・旧石橋町!O26+歳入・旧国分寺町!O26</f>
        <v>1450583</v>
      </c>
      <c r="P27" s="82">
        <f>歳入・旧南河内町!P26+歳入・旧石橋町!P26+歳入・旧国分寺町!P26</f>
        <v>1064065</v>
      </c>
      <c r="Q27" s="82">
        <f>歳入・旧南河内町!Q26+歳入・旧石橋町!Q26+歳入・旧国分寺町!Q26</f>
        <v>1822646</v>
      </c>
      <c r="R27" s="7">
        <v>2558126</v>
      </c>
      <c r="S27" s="7">
        <v>936178</v>
      </c>
      <c r="T27" s="7">
        <v>544609</v>
      </c>
      <c r="U27" s="7">
        <v>951997</v>
      </c>
      <c r="V27" s="7">
        <v>318684</v>
      </c>
      <c r="W27" s="7">
        <v>117298</v>
      </c>
      <c r="X27" s="7">
        <v>248319</v>
      </c>
      <c r="Y27" s="7">
        <v>205708</v>
      </c>
      <c r="Z27" s="7">
        <v>686374</v>
      </c>
      <c r="AA27" s="108">
        <v>458357</v>
      </c>
      <c r="AB27" s="108">
        <v>859209</v>
      </c>
      <c r="AC27" s="108">
        <v>938352</v>
      </c>
      <c r="AD27" s="108">
        <v>443012</v>
      </c>
    </row>
    <row r="28" spans="1:30" ht="15" customHeight="1" x14ac:dyDescent="0.15">
      <c r="A28" s="3" t="s">
        <v>117</v>
      </c>
      <c r="B28" s="81"/>
      <c r="C28" s="81"/>
      <c r="D28" s="82">
        <f>歳入・旧南河内町!D27+歳入・旧石橋町!D27+歳入・旧国分寺町!D27</f>
        <v>759034</v>
      </c>
      <c r="E28" s="82">
        <f>歳入・旧南河内町!E27+歳入・旧石橋町!E27+歳入・旧国分寺町!E27</f>
        <v>869438</v>
      </c>
      <c r="F28" s="82">
        <f>歳入・旧南河内町!F27+歳入・旧石橋町!F27+歳入・旧国分寺町!F27</f>
        <v>810536</v>
      </c>
      <c r="G28" s="82">
        <f>歳入・旧南河内町!G27+歳入・旧石橋町!G27+歳入・旧国分寺町!G27</f>
        <v>766682</v>
      </c>
      <c r="H28" s="82">
        <f>歳入・旧南河内町!H27+歳入・旧石橋町!H27+歳入・旧国分寺町!H27</f>
        <v>907024</v>
      </c>
      <c r="I28" s="82">
        <f>歳入・旧南河内町!I27+歳入・旧石橋町!I27+歳入・旧国分寺町!I27</f>
        <v>929348</v>
      </c>
      <c r="J28" s="82">
        <f>歳入・旧南河内町!J27+歳入・旧石橋町!J27+歳入・旧国分寺町!J27</f>
        <v>901230</v>
      </c>
      <c r="K28" s="82">
        <f>歳入・旧南河内町!K27+歳入・旧石橋町!K27+歳入・旧国分寺町!K27</f>
        <v>860454</v>
      </c>
      <c r="L28" s="82">
        <f>歳入・旧南河内町!L27+歳入・旧石橋町!L27+歳入・旧国分寺町!L27</f>
        <v>1159999</v>
      </c>
      <c r="M28" s="82">
        <f>歳入・旧南河内町!M27+歳入・旧石橋町!M27+歳入・旧国分寺町!M27</f>
        <v>812700</v>
      </c>
      <c r="N28" s="82">
        <f>歳入・旧南河内町!N27+歳入・旧石橋町!N27+歳入・旧国分寺町!N27</f>
        <v>1140378</v>
      </c>
      <c r="O28" s="82">
        <f>歳入・旧南河内町!O27+歳入・旧石橋町!O27+歳入・旧国分寺町!O27</f>
        <v>992517</v>
      </c>
      <c r="P28" s="82">
        <f>歳入・旧南河内町!P27+歳入・旧石橋町!P27+歳入・旧国分寺町!P27</f>
        <v>710490</v>
      </c>
      <c r="Q28" s="82">
        <f>歳入・旧南河内町!Q27+歳入・旧石橋町!Q27+歳入・旧国分寺町!Q27</f>
        <v>732307</v>
      </c>
      <c r="R28" s="7">
        <v>920353</v>
      </c>
      <c r="S28" s="7">
        <v>753669</v>
      </c>
      <c r="T28" s="7">
        <v>1384183</v>
      </c>
      <c r="U28" s="7">
        <v>1055587</v>
      </c>
      <c r="V28" s="7">
        <v>1034795</v>
      </c>
      <c r="W28" s="7">
        <v>1104520</v>
      </c>
      <c r="X28" s="7">
        <v>1199764</v>
      </c>
      <c r="Y28" s="7">
        <v>1434683</v>
      </c>
      <c r="Z28" s="7">
        <v>1306211</v>
      </c>
      <c r="AA28" s="108">
        <v>1211569</v>
      </c>
      <c r="AB28" s="108">
        <v>1390560</v>
      </c>
      <c r="AC28" s="108">
        <v>2046570</v>
      </c>
      <c r="AD28" s="108">
        <v>1376935</v>
      </c>
    </row>
    <row r="29" spans="1:30" ht="15" customHeight="1" x14ac:dyDescent="0.15">
      <c r="A29" s="3" t="s">
        <v>118</v>
      </c>
      <c r="B29" s="81"/>
      <c r="C29" s="81"/>
      <c r="D29" s="82">
        <f>歳入・旧南河内町!D28+歳入・旧石橋町!D28+歳入・旧国分寺町!D28</f>
        <v>320227</v>
      </c>
      <c r="E29" s="82">
        <f>歳入・旧南河内町!E28+歳入・旧石橋町!E28+歳入・旧国分寺町!E28</f>
        <v>269110</v>
      </c>
      <c r="F29" s="82">
        <f>歳入・旧南河内町!F28+歳入・旧石橋町!F28+歳入・旧国分寺町!F28</f>
        <v>335783</v>
      </c>
      <c r="G29" s="82">
        <f>歳入・旧南河内町!G28+歳入・旧石橋町!G28+歳入・旧国分寺町!G28</f>
        <v>248631</v>
      </c>
      <c r="H29" s="82">
        <f>歳入・旧南河内町!H28+歳入・旧石橋町!H28+歳入・旧国分寺町!H28</f>
        <v>154546</v>
      </c>
      <c r="I29" s="82">
        <f>歳入・旧南河内町!I28+歳入・旧石橋町!I28+歳入・旧国分寺町!I28</f>
        <v>150483</v>
      </c>
      <c r="J29" s="82">
        <f>歳入・旧南河内町!J28+歳入・旧石橋町!J28+歳入・旧国分寺町!J28</f>
        <v>132957</v>
      </c>
      <c r="K29" s="82">
        <f>歳入・旧南河内町!K28+歳入・旧石橋町!K28+歳入・旧国分寺町!K28</f>
        <v>154831</v>
      </c>
      <c r="L29" s="82">
        <f>歳入・旧南河内町!L28+歳入・旧石橋町!L28+歳入・旧国分寺町!L28</f>
        <v>254475</v>
      </c>
      <c r="M29" s="82">
        <f>歳入・旧南河内町!M28+歳入・旧石橋町!M28+歳入・旧国分寺町!M28</f>
        <v>198585</v>
      </c>
      <c r="N29" s="82">
        <f>歳入・旧南河内町!N28+歳入・旧石橋町!N28+歳入・旧国分寺町!N28</f>
        <v>282272</v>
      </c>
      <c r="O29" s="82">
        <f>歳入・旧南河内町!O28+歳入・旧石橋町!O28+歳入・旧国分寺町!O28</f>
        <v>164983</v>
      </c>
      <c r="P29" s="82">
        <f>歳入・旧南河内町!P28+歳入・旧石橋町!P28+歳入・旧国分寺町!P28</f>
        <v>174140</v>
      </c>
      <c r="Q29" s="82">
        <f>歳入・旧南河内町!Q28+歳入・旧石橋町!Q28+歳入・旧国分寺町!Q28</f>
        <v>198524</v>
      </c>
      <c r="R29" s="7">
        <v>161035</v>
      </c>
      <c r="S29" s="7">
        <v>251982</v>
      </c>
      <c r="T29" s="7">
        <v>241422</v>
      </c>
      <c r="U29" s="7">
        <v>286831</v>
      </c>
      <c r="V29" s="7">
        <v>379694</v>
      </c>
      <c r="W29" s="7">
        <v>537503</v>
      </c>
      <c r="X29" s="7">
        <v>518230</v>
      </c>
      <c r="Y29" s="7">
        <v>534521</v>
      </c>
      <c r="Z29" s="7">
        <v>551288</v>
      </c>
      <c r="AA29" s="108">
        <v>562846</v>
      </c>
      <c r="AB29" s="108">
        <v>617916</v>
      </c>
      <c r="AC29" s="108">
        <v>590925</v>
      </c>
      <c r="AD29" s="108">
        <v>639365</v>
      </c>
    </row>
    <row r="30" spans="1:30" ht="15" customHeight="1" x14ac:dyDescent="0.15">
      <c r="A30" s="3" t="s">
        <v>119</v>
      </c>
      <c r="B30" s="81"/>
      <c r="C30" s="81"/>
      <c r="D30" s="82">
        <f>歳入・旧南河内町!D29+歳入・旧石橋町!D29+歳入・旧国分寺町!D29</f>
        <v>775450</v>
      </c>
      <c r="E30" s="82">
        <f>歳入・旧南河内町!E29+歳入・旧石橋町!E29+歳入・旧国分寺町!E29</f>
        <v>1217500</v>
      </c>
      <c r="F30" s="82">
        <f>歳入・旧南河内町!F29+歳入・旧石橋町!F29+歳入・旧国分寺町!F29</f>
        <v>2709500</v>
      </c>
      <c r="G30" s="82">
        <f>歳入・旧南河内町!G29+歳入・旧石橋町!G29+歳入・旧国分寺町!G29</f>
        <v>3566200</v>
      </c>
      <c r="H30" s="82">
        <f>歳入・旧南河内町!H29+歳入・旧石橋町!H29+歳入・旧国分寺町!H29</f>
        <v>3257500</v>
      </c>
      <c r="I30" s="82">
        <f>歳入・旧南河内町!I29+歳入・旧石橋町!I29+歳入・旧国分寺町!I29</f>
        <v>3247700</v>
      </c>
      <c r="J30" s="82">
        <f>歳入・旧南河内町!J29+歳入・旧石橋町!J29+歳入・旧国分寺町!J29</f>
        <v>2825200</v>
      </c>
      <c r="K30" s="82">
        <f>歳入・旧南河内町!K29+歳入・旧石橋町!K29+歳入・旧国分寺町!K29</f>
        <v>2201514</v>
      </c>
      <c r="L30" s="82">
        <f>歳入・旧南河内町!L29+歳入・旧石橋町!L29+歳入・旧国分寺町!L29</f>
        <v>2579600</v>
      </c>
      <c r="M30" s="82">
        <f>歳入・旧南河内町!M29+歳入・旧石橋町!M29+歳入・旧国分寺町!M29</f>
        <v>1364400</v>
      </c>
      <c r="N30" s="82">
        <f>歳入・旧南河内町!N29+歳入・旧石橋町!N29+歳入・旧国分寺町!N29</f>
        <v>1645237</v>
      </c>
      <c r="O30" s="82">
        <f>歳入・旧南河内町!O29+歳入・旧石橋町!O29+歳入・旧国分寺町!O29</f>
        <v>1599975</v>
      </c>
      <c r="P30" s="82">
        <f>歳入・旧南河内町!P29+歳入・旧石橋町!P29+歳入・旧国分寺町!P29</f>
        <v>1521700</v>
      </c>
      <c r="Q30" s="82">
        <f>歳入・旧南河内町!Q29+歳入・旧石橋町!Q29+歳入・旧国分寺町!Q29</f>
        <v>1210900</v>
      </c>
      <c r="R30" s="7">
        <v>990200</v>
      </c>
      <c r="S30" s="7">
        <v>2567100</v>
      </c>
      <c r="T30" s="7">
        <v>1246600</v>
      </c>
      <c r="U30" s="7">
        <v>1229200</v>
      </c>
      <c r="V30" s="7">
        <v>1877000</v>
      </c>
      <c r="W30" s="7">
        <v>2576700</v>
      </c>
      <c r="X30" s="7">
        <v>2463040</v>
      </c>
      <c r="Y30" s="7">
        <v>2617200</v>
      </c>
      <c r="Z30" s="7">
        <v>3035000</v>
      </c>
      <c r="AA30" s="108">
        <v>2739500</v>
      </c>
      <c r="AB30" s="108">
        <v>6933500</v>
      </c>
      <c r="AC30" s="108">
        <v>3477500</v>
      </c>
      <c r="AD30" s="108">
        <v>2692800</v>
      </c>
    </row>
    <row r="31" spans="1:30" ht="15" customHeight="1" x14ac:dyDescent="0.15">
      <c r="A31" s="3" t="s">
        <v>158</v>
      </c>
      <c r="B31" s="81"/>
      <c r="C31" s="81"/>
      <c r="D31" s="82">
        <f>歳入・旧南河内町!D30+歳入・旧石橋町!D30+歳入・旧国分寺町!D30</f>
        <v>0</v>
      </c>
      <c r="E31" s="82">
        <f>歳入・旧南河内町!E30+歳入・旧石橋町!E30+歳入・旧国分寺町!E30</f>
        <v>0</v>
      </c>
      <c r="F31" s="82">
        <f>歳入・旧南河内町!F30+歳入・旧石橋町!F30+歳入・旧国分寺町!F30</f>
        <v>0</v>
      </c>
      <c r="G31" s="82">
        <f>歳入・旧南河内町!G30+歳入・旧石橋町!G30+歳入・旧国分寺町!G30</f>
        <v>0</v>
      </c>
      <c r="H31" s="82">
        <f>歳入・旧南河内町!H30+歳入・旧石橋町!H30+歳入・旧国分寺町!H30</f>
        <v>0</v>
      </c>
      <c r="I31" s="82">
        <f>歳入・旧南河内町!I30+歳入・旧石橋町!I30+歳入・旧国分寺町!I30</f>
        <v>0</v>
      </c>
      <c r="J31" s="82">
        <f>歳入・旧南河内町!J30+歳入・旧石橋町!J30+歳入・旧国分寺町!J30</f>
        <v>0</v>
      </c>
      <c r="K31" s="82">
        <f>歳入・旧南河内町!K30+歳入・旧石橋町!K30+歳入・旧国分寺町!K30</f>
        <v>0</v>
      </c>
      <c r="L31" s="82">
        <f>歳入・旧南河内町!L30+歳入・旧石橋町!L30+歳入・旧国分寺町!L30</f>
        <v>0</v>
      </c>
      <c r="M31" s="82">
        <f>歳入・旧南河内町!M30+歳入・旧石橋町!M30+歳入・旧国分寺町!M30</f>
        <v>0</v>
      </c>
      <c r="N31" s="82">
        <f>歳入・旧南河内町!N30+歳入・旧石橋町!N30+歳入・旧国分寺町!N30</f>
        <v>84700</v>
      </c>
      <c r="O31" s="82">
        <f>歳入・旧南河内町!O30+歳入・旧石橋町!O30+歳入・旧国分寺町!O30</f>
        <v>73700</v>
      </c>
      <c r="P31" s="82">
        <f>歳入・旧南河内町!P30+歳入・旧石橋町!P30+歳入・旧国分寺町!P30</f>
        <v>74700</v>
      </c>
      <c r="Q31" s="82">
        <f>歳入・旧南河内町!Q30+歳入・旧石橋町!Q30+歳入・旧国分寺町!Q30</f>
        <v>96900</v>
      </c>
      <c r="R31" s="7">
        <v>81300</v>
      </c>
      <c r="S31" s="7">
        <v>82900</v>
      </c>
      <c r="T31" s="7">
        <v>0</v>
      </c>
      <c r="U31" s="7">
        <v>0</v>
      </c>
      <c r="V31" s="7">
        <v>0</v>
      </c>
      <c r="W31" s="7"/>
      <c r="X31" s="7"/>
      <c r="Y31" s="7"/>
      <c r="Z31" s="7"/>
      <c r="AA31" s="108"/>
      <c r="AB31" s="108"/>
      <c r="AC31" s="108"/>
      <c r="AD31" s="108"/>
    </row>
    <row r="32" spans="1:30" ht="15" customHeight="1" x14ac:dyDescent="0.15">
      <c r="A32" s="3" t="s">
        <v>159</v>
      </c>
      <c r="B32" s="81"/>
      <c r="C32" s="81"/>
      <c r="D32" s="82">
        <f>歳入・旧南河内町!D31+歳入・旧石橋町!D31+歳入・旧国分寺町!D31</f>
        <v>0</v>
      </c>
      <c r="E32" s="82">
        <f>歳入・旧南河内町!E31+歳入・旧石橋町!E31+歳入・旧国分寺町!E31</f>
        <v>0</v>
      </c>
      <c r="F32" s="82">
        <f>歳入・旧南河内町!F31+歳入・旧石橋町!F31+歳入・旧国分寺町!F31</f>
        <v>0</v>
      </c>
      <c r="G32" s="82">
        <f>歳入・旧南河内町!G31+歳入・旧石橋町!G31+歳入・旧国分寺町!G31</f>
        <v>0</v>
      </c>
      <c r="H32" s="82">
        <f>歳入・旧南河内町!H31+歳入・旧石橋町!H31+歳入・旧国分寺町!H31</f>
        <v>0</v>
      </c>
      <c r="I32" s="82">
        <f>歳入・旧南河内町!I31+歳入・旧石橋町!I31+歳入・旧国分寺町!I31</f>
        <v>0</v>
      </c>
      <c r="J32" s="82">
        <f>歳入・旧南河内町!J31+歳入・旧石橋町!J31+歳入・旧国分寺町!J31</f>
        <v>0</v>
      </c>
      <c r="K32" s="82">
        <f>歳入・旧南河内町!K31+歳入・旧石橋町!K31+歳入・旧国分寺町!K31</f>
        <v>0</v>
      </c>
      <c r="L32" s="82">
        <f>歳入・旧南河内町!L31+歳入・旧石橋町!L31+歳入・旧国分寺町!L31</f>
        <v>0</v>
      </c>
      <c r="M32" s="82">
        <f>歳入・旧南河内町!M31+歳入・旧石橋町!M31+歳入・旧国分寺町!M31</f>
        <v>0</v>
      </c>
      <c r="N32" s="82">
        <f>歳入・旧南河内町!N31+歳入・旧石橋町!N31+歳入・旧国分寺町!N31</f>
        <v>226000</v>
      </c>
      <c r="O32" s="82">
        <f>歳入・旧南河内町!O31+歳入・旧石橋町!O31+歳入・旧国分寺町!O31</f>
        <v>549700</v>
      </c>
      <c r="P32" s="82">
        <f>歳入・旧南河内町!P31+歳入・旧石橋町!P31+歳入・旧国分寺町!P31</f>
        <v>1274300</v>
      </c>
      <c r="Q32" s="82">
        <f>歳入・旧南河内町!Q31+歳入・旧石橋町!Q31+歳入・旧国分寺町!Q31</f>
        <v>984900</v>
      </c>
      <c r="R32" s="7">
        <v>763500</v>
      </c>
      <c r="S32" s="7">
        <v>707000</v>
      </c>
      <c r="T32" s="7">
        <v>641500</v>
      </c>
      <c r="U32" s="7">
        <v>600900</v>
      </c>
      <c r="V32" s="7">
        <v>932600</v>
      </c>
      <c r="W32" s="7">
        <v>1200000</v>
      </c>
      <c r="X32" s="7">
        <v>1229340</v>
      </c>
      <c r="Y32" s="7">
        <v>1100000</v>
      </c>
      <c r="Z32" s="7">
        <v>883000</v>
      </c>
      <c r="AA32" s="108">
        <v>540000</v>
      </c>
      <c r="AB32" s="108">
        <v>1000000</v>
      </c>
      <c r="AC32" s="108">
        <v>930000</v>
      </c>
      <c r="AD32" s="108">
        <v>1010000</v>
      </c>
    </row>
    <row r="33" spans="1:30" ht="15" customHeight="1" x14ac:dyDescent="0.15">
      <c r="A33" s="3" t="s">
        <v>0</v>
      </c>
      <c r="B33" s="81"/>
      <c r="C33" s="81"/>
      <c r="D33" s="84">
        <f>歳入・旧南河内町!D32+歳入・旧石橋町!D32+歳入・旧国分寺町!D32</f>
        <v>15130141</v>
      </c>
      <c r="E33" s="84">
        <f>歳入・旧南河内町!E32+歳入・旧石橋町!E32+歳入・旧国分寺町!E32</f>
        <v>17366325</v>
      </c>
      <c r="F33" s="84">
        <f>歳入・旧南河内町!F32+歳入・旧石橋町!F32+歳入・旧国分寺町!F32</f>
        <v>21164560</v>
      </c>
      <c r="G33" s="84">
        <f>歳入・旧南河内町!G32+歳入・旧石橋町!G32+歳入・旧国分寺町!G32</f>
        <v>20879497</v>
      </c>
      <c r="H33" s="84">
        <f>歳入・旧南河内町!H32+歳入・旧石橋町!H32+歳入・旧国分寺町!H32</f>
        <v>21618052</v>
      </c>
      <c r="I33" s="84">
        <f>歳入・旧南河内町!I32+歳入・旧石橋町!I32+歳入・旧国分寺町!I32</f>
        <v>20384067</v>
      </c>
      <c r="J33" s="84">
        <f>歳入・旧南河内町!J32+歳入・旧石橋町!J32+歳入・旧国分寺町!J32</f>
        <v>20668131</v>
      </c>
      <c r="K33" s="84">
        <f>歳入・旧南河内町!K32+歳入・旧石橋町!K32+歳入・旧国分寺町!K32</f>
        <v>20268977</v>
      </c>
      <c r="L33" s="84">
        <f>歳入・旧南河内町!L32+歳入・旧石橋町!L32+歳入・旧国分寺町!L32</f>
        <v>22069325</v>
      </c>
      <c r="M33" s="84">
        <f>歳入・旧南河内町!M32+歳入・旧石橋町!M32+歳入・旧国分寺町!M32</f>
        <v>20122808</v>
      </c>
      <c r="N33" s="84">
        <f>歳入・旧南河内町!N32+歳入・旧石橋町!N32+歳入・旧国分寺町!N32</f>
        <v>21088133</v>
      </c>
      <c r="O33" s="84">
        <f>歳入・旧南河内町!O32+歳入・旧石橋町!O32+歳入・旧国分寺町!O32</f>
        <v>19324171</v>
      </c>
      <c r="P33" s="84">
        <f>歳入・旧南河内町!P32+歳入・旧石橋町!P32+歳入・旧国分寺町!P32</f>
        <v>18660226</v>
      </c>
      <c r="Q33" s="84">
        <f>歳入・旧南河内町!Q32+歳入・旧石橋町!Q32+歳入・旧国分寺町!Q32</f>
        <v>18060226</v>
      </c>
      <c r="R33" s="6">
        <f t="shared" ref="R33:W33" si="0">SUM(R4:R30)-R16-R17</f>
        <v>19691565</v>
      </c>
      <c r="S33" s="6">
        <f t="shared" si="0"/>
        <v>20100146</v>
      </c>
      <c r="T33" s="6">
        <f t="shared" si="0"/>
        <v>19909919</v>
      </c>
      <c r="U33" s="6">
        <f t="shared" si="0"/>
        <v>19964637</v>
      </c>
      <c r="V33" s="6">
        <f t="shared" si="0"/>
        <v>21473698</v>
      </c>
      <c r="W33" s="6">
        <f t="shared" si="0"/>
        <v>22037968</v>
      </c>
      <c r="X33" s="6">
        <f>SUM(X4:X30)-X16-X17-X18</f>
        <v>22347379</v>
      </c>
      <c r="Y33" s="6">
        <f>SUM(Y4:Y30)-Y16-Y17-Y18</f>
        <v>22808259</v>
      </c>
      <c r="Z33" s="6">
        <f>SUM(Z4:Z30)-Z16-Z17-Z18</f>
        <v>24511314</v>
      </c>
      <c r="AA33" s="6">
        <f t="shared" ref="AA33:AB33" si="1">SUM(AA4:AA30)-AA16-AA17-AA18</f>
        <v>23679299</v>
      </c>
      <c r="AB33" s="6">
        <f t="shared" si="1"/>
        <v>29688030</v>
      </c>
      <c r="AC33" s="6">
        <f t="shared" ref="AC33:AD33" si="2">SUM(AC4:AC30)-AC16-AC17-AC18</f>
        <v>26727950</v>
      </c>
      <c r="AD33" s="6">
        <f t="shared" si="2"/>
        <v>25310260</v>
      </c>
    </row>
    <row r="34" spans="1:30" ht="15" customHeight="1" x14ac:dyDescent="0.15">
      <c r="A34" s="3" t="s">
        <v>1</v>
      </c>
      <c r="B34" s="81"/>
      <c r="C34" s="81"/>
      <c r="D34" s="87">
        <f>歳入・旧南河内町!D33+歳入・旧石橋町!D33+歳入・旧国分寺町!D33</f>
        <v>10059492</v>
      </c>
      <c r="E34" s="87">
        <f>歳入・旧南河内町!E33+歳入・旧石橋町!E33+歳入・旧国分寺町!E33</f>
        <v>11149285</v>
      </c>
      <c r="F34" s="87">
        <f>歳入・旧南河内町!F33+歳入・旧石橋町!F33+歳入・旧国分寺町!F33</f>
        <v>11030089</v>
      </c>
      <c r="G34" s="87">
        <f>歳入・旧南河内町!G33+歳入・旧石橋町!G33+歳入・旧国分寺町!G33</f>
        <v>11008379</v>
      </c>
      <c r="H34" s="87">
        <f>歳入・旧南河内町!H33+歳入・旧石橋町!H33+歳入・旧国分寺町!H33</f>
        <v>11770456</v>
      </c>
      <c r="I34" s="87">
        <f>歳入・旧南河内町!I33+歳入・旧石橋町!I33+歳入・旧国分寺町!I33</f>
        <v>12232759</v>
      </c>
      <c r="J34" s="87">
        <f>歳入・旧南河内町!J33+歳入・旧石橋町!J33+歳入・旧国分寺町!J33</f>
        <v>12862542</v>
      </c>
      <c r="K34" s="87">
        <f>歳入・旧南河内町!K33+歳入・旧石橋町!K33+歳入・旧国分寺町!K33</f>
        <v>13016505</v>
      </c>
      <c r="L34" s="87">
        <f>歳入・旧南河内町!L33+歳入・旧石橋町!L33+歳入・旧国分寺町!L33</f>
        <v>13951735</v>
      </c>
      <c r="M34" s="87">
        <f>歳入・旧南河内町!M33+歳入・旧石橋町!M33+歳入・旧国分寺町!M33</f>
        <v>14207099</v>
      </c>
      <c r="N34" s="87">
        <f>歳入・旧南河内町!N33+歳入・旧石橋町!N33+歳入・旧国分寺町!N33</f>
        <v>13596348</v>
      </c>
      <c r="O34" s="87">
        <f>歳入・旧南河内町!O33+歳入・旧石橋町!O33+歳入・旧国分寺町!O33</f>
        <v>13106053</v>
      </c>
      <c r="P34" s="87">
        <f>歳入・旧南河内町!P33+歳入・旧石橋町!P33+歳入・旧国分寺町!P33</f>
        <v>12427313</v>
      </c>
      <c r="Q34" s="87">
        <f>歳入・旧南河内町!Q33+歳入・旧石橋町!Q33+歳入・旧国分寺町!Q33</f>
        <v>12003738</v>
      </c>
      <c r="R34" s="9">
        <f t="shared" ref="R34:X34" si="3">SUM(R4:R15)+R19</f>
        <v>12442876</v>
      </c>
      <c r="S34" s="9">
        <f t="shared" si="3"/>
        <v>13158133</v>
      </c>
      <c r="T34" s="9">
        <f t="shared" si="3"/>
        <v>13447575</v>
      </c>
      <c r="U34" s="9">
        <f t="shared" si="3"/>
        <v>13506673</v>
      </c>
      <c r="V34" s="9">
        <f t="shared" si="3"/>
        <v>13200781</v>
      </c>
      <c r="W34" s="9">
        <f t="shared" si="3"/>
        <v>13337980</v>
      </c>
      <c r="X34" s="9">
        <f t="shared" si="3"/>
        <v>13924385</v>
      </c>
      <c r="Y34" s="9">
        <f>SUM(Y4:Y15)+Y19</f>
        <v>13942761</v>
      </c>
      <c r="Z34" s="9">
        <f>SUM(Z4:Z15)+Z19</f>
        <v>13941655</v>
      </c>
      <c r="AA34" s="111">
        <f t="shared" ref="AA34:AB34" si="4">SUM(AA4:AA15)+AA19</f>
        <v>14212835</v>
      </c>
      <c r="AB34" s="111">
        <f t="shared" si="4"/>
        <v>14846995</v>
      </c>
      <c r="AC34" s="111">
        <f t="shared" ref="AC34:AD34" si="5">SUM(AC4:AC15)+AC19</f>
        <v>14511582</v>
      </c>
      <c r="AD34" s="111">
        <f t="shared" si="5"/>
        <v>14769439</v>
      </c>
    </row>
    <row r="35" spans="1:30" ht="15" customHeight="1" x14ac:dyDescent="0.15">
      <c r="A35" s="3" t="s">
        <v>151</v>
      </c>
      <c r="B35" s="81"/>
      <c r="C35" s="81"/>
      <c r="D35" s="87">
        <f>歳入・旧南河内町!D34+歳入・旧石橋町!D34+歳入・旧国分寺町!D34</f>
        <v>5070649</v>
      </c>
      <c r="E35" s="87">
        <f>歳入・旧南河内町!E34+歳入・旧石橋町!E34+歳入・旧国分寺町!E34</f>
        <v>6217040</v>
      </c>
      <c r="F35" s="87">
        <f>歳入・旧南河内町!F34+歳入・旧石橋町!F34+歳入・旧国分寺町!F34</f>
        <v>10134471</v>
      </c>
      <c r="G35" s="87">
        <f>歳入・旧南河内町!G34+歳入・旧石橋町!G34+歳入・旧国分寺町!G34</f>
        <v>9871118</v>
      </c>
      <c r="H35" s="87">
        <f>歳入・旧南河内町!H34+歳入・旧石橋町!H34+歳入・旧国分寺町!H34</f>
        <v>9847596</v>
      </c>
      <c r="I35" s="87">
        <f>歳入・旧南河内町!I34+歳入・旧石橋町!I34+歳入・旧国分寺町!I34</f>
        <v>8151308</v>
      </c>
      <c r="J35" s="87">
        <f>歳入・旧南河内町!J34+歳入・旧石橋町!J34+歳入・旧国分寺町!J34</f>
        <v>7805589</v>
      </c>
      <c r="K35" s="87">
        <f>歳入・旧南河内町!K34+歳入・旧石橋町!K34+歳入・旧国分寺町!K34</f>
        <v>7252472</v>
      </c>
      <c r="L35" s="87">
        <f>歳入・旧南河内町!L34+歳入・旧石橋町!L34+歳入・旧国分寺町!L34</f>
        <v>8117590</v>
      </c>
      <c r="M35" s="87">
        <f>歳入・旧南河内町!M34+歳入・旧石橋町!M34+歳入・旧国分寺町!M34</f>
        <v>5915709</v>
      </c>
      <c r="N35" s="87">
        <f>歳入・旧南河内町!N34+歳入・旧石橋町!N34+歳入・旧国分寺町!N34</f>
        <v>7491785</v>
      </c>
      <c r="O35" s="87">
        <f>歳入・旧南河内町!O34+歳入・旧石橋町!O34+歳入・旧国分寺町!O34</f>
        <v>6218118</v>
      </c>
      <c r="P35" s="87">
        <f>歳入・旧南河内町!P34+歳入・旧石橋町!P34+歳入・旧国分寺町!P34</f>
        <v>6232913</v>
      </c>
      <c r="Q35" s="87">
        <f>歳入・旧南河内町!Q34+歳入・旧石橋町!Q34+歳入・旧国分寺町!Q34</f>
        <v>6056488</v>
      </c>
      <c r="R35" s="9">
        <f t="shared" ref="R35:X35" si="6">SUM(R20:R30)</f>
        <v>7248689</v>
      </c>
      <c r="S35" s="9">
        <f t="shared" si="6"/>
        <v>6942013</v>
      </c>
      <c r="T35" s="9">
        <f t="shared" si="6"/>
        <v>6462344</v>
      </c>
      <c r="U35" s="9">
        <f t="shared" si="6"/>
        <v>6457964</v>
      </c>
      <c r="V35" s="9">
        <f t="shared" si="6"/>
        <v>8272917</v>
      </c>
      <c r="W35" s="9">
        <f t="shared" si="6"/>
        <v>8699988</v>
      </c>
      <c r="X35" s="9">
        <f t="shared" si="6"/>
        <v>8422994</v>
      </c>
      <c r="Y35" s="9">
        <f>SUM(Y20:Y30)</f>
        <v>8865498</v>
      </c>
      <c r="Z35" s="9">
        <f>SUM(Z20:Z30)</f>
        <v>10569659</v>
      </c>
      <c r="AA35" s="111">
        <f t="shared" ref="AA35:AB35" si="7">SUM(AA20:AA30)</f>
        <v>9466464</v>
      </c>
      <c r="AB35" s="111">
        <f t="shared" si="7"/>
        <v>14841035</v>
      </c>
      <c r="AC35" s="111">
        <f t="shared" ref="AC35:AD35" si="8">SUM(AC20:AC30)</f>
        <v>12216368</v>
      </c>
      <c r="AD35" s="111">
        <f t="shared" si="8"/>
        <v>10540821</v>
      </c>
    </row>
    <row r="36" spans="1:30" ht="15" customHeight="1" x14ac:dyDescent="0.15">
      <c r="A36" s="3" t="s">
        <v>3</v>
      </c>
      <c r="B36" s="81"/>
      <c r="C36" s="81"/>
      <c r="D36" s="87">
        <f>歳入・旧南河内町!D35+歳入・旧石橋町!D35+歳入・旧国分寺町!D35</f>
        <v>8123786</v>
      </c>
      <c r="E36" s="87">
        <f>歳入・旧南河内町!E35+歳入・旧石橋町!E35+歳入・旧国分寺町!E35</f>
        <v>9045631</v>
      </c>
      <c r="F36" s="87">
        <f>歳入・旧南河内町!F35+歳入・旧石橋町!F35+歳入・旧国分寺町!F35</f>
        <v>10625154</v>
      </c>
      <c r="G36" s="87">
        <f>歳入・旧南河内町!G35+歳入・旧石橋町!G35+歳入・旧国分寺町!G35</f>
        <v>10021667</v>
      </c>
      <c r="H36" s="87">
        <f>歳入・旧南河内町!H35+歳入・旧石橋町!H35+歳入・旧国分寺町!H35</f>
        <v>10164418</v>
      </c>
      <c r="I36" s="87">
        <f>歳入・旧南河内町!I35+歳入・旧石橋町!I35+歳入・旧国分寺町!I35</f>
        <v>10191345</v>
      </c>
      <c r="J36" s="87">
        <f>歳入・旧南河内町!J35+歳入・旧石橋町!J35+歳入・旧国分寺町!J35</f>
        <v>10975711</v>
      </c>
      <c r="K36" s="87">
        <f>歳入・旧南河内町!K35+歳入・旧石橋町!K35+歳入・旧国分寺町!K35</f>
        <v>10922858</v>
      </c>
      <c r="L36" s="87">
        <f>歳入・旧南河内町!L35+歳入・旧石橋町!L35+歳入・旧国分寺町!L35</f>
        <v>11333309</v>
      </c>
      <c r="M36" s="87">
        <f>歳入・旧南河内町!M35+歳入・旧石橋町!M35+歳入・旧国分寺町!M35</f>
        <v>10961165</v>
      </c>
      <c r="N36" s="87">
        <f>歳入・旧南河内町!N35+歳入・旧石橋町!N35+歳入・旧国分寺町!N35</f>
        <v>12064652</v>
      </c>
      <c r="O36" s="87">
        <f>歳入・旧南河内町!O35+歳入・旧石橋町!O35+歳入・旧国分寺町!O35</f>
        <v>11396633</v>
      </c>
      <c r="P36" s="87">
        <f>歳入・旧南河内町!P35+歳入・旧石橋町!P35+歳入・旧国分寺町!P35</f>
        <v>11444463</v>
      </c>
      <c r="Q36" s="87">
        <f>歳入・旧南河内町!Q35+歳入・旧石橋町!Q35+歳入・旧国分寺町!Q35</f>
        <v>11633812</v>
      </c>
      <c r="R36" s="9">
        <f t="shared" ref="R36:X36" si="9">+R4+R20+R21+R22+R25+R26+R27+R28+R29</f>
        <v>12748811</v>
      </c>
      <c r="S36" s="9">
        <f t="shared" si="9"/>
        <v>11057156</v>
      </c>
      <c r="T36" s="9">
        <f t="shared" si="9"/>
        <v>11931840</v>
      </c>
      <c r="U36" s="9">
        <f t="shared" si="9"/>
        <v>12110110</v>
      </c>
      <c r="V36" s="9">
        <f t="shared" si="9"/>
        <v>11345248</v>
      </c>
      <c r="W36" s="9">
        <f t="shared" si="9"/>
        <v>11199244</v>
      </c>
      <c r="X36" s="9">
        <f t="shared" si="9"/>
        <v>11617207</v>
      </c>
      <c r="Y36" s="9">
        <f>+Y4+Y20+Y21+Y22+Y25+Y26+Y27+Y28+Y29</f>
        <v>11899803</v>
      </c>
      <c r="Z36" s="9">
        <f>+Z4+Z20+Z21+Z22+Z25+Z26+Z27+Z28+Z29</f>
        <v>12346211</v>
      </c>
      <c r="AA36" s="111">
        <f t="shared" ref="AA36:AB36" si="10">+AA4+AA20+AA21+AA22+AA25+AA26+AA27+AA28+AA29</f>
        <v>12246237</v>
      </c>
      <c r="AB36" s="111">
        <f t="shared" si="10"/>
        <v>12814654</v>
      </c>
      <c r="AC36" s="111">
        <f t="shared" ref="AC36:AD36" si="11">+AC4+AC20+AC21+AC22+AC25+AC26+AC27+AC28+AC29</f>
        <v>13579352</v>
      </c>
      <c r="AD36" s="111">
        <f t="shared" si="11"/>
        <v>12650855</v>
      </c>
    </row>
    <row r="37" spans="1:30" ht="15" customHeight="1" x14ac:dyDescent="0.15">
      <c r="A37" s="3" t="s">
        <v>2</v>
      </c>
      <c r="B37" s="81"/>
      <c r="C37" s="81"/>
      <c r="D37" s="87">
        <f>歳入・旧南河内町!D36+歳入・旧石橋町!D36+歳入・旧国分寺町!D36</f>
        <v>7006355</v>
      </c>
      <c r="E37" s="87">
        <f>歳入・旧南河内町!E36+歳入・旧石橋町!E36+歳入・旧国分寺町!E36</f>
        <v>8320694</v>
      </c>
      <c r="F37" s="87">
        <f>歳入・旧南河内町!F36+歳入・旧石橋町!F36+歳入・旧国分寺町!F36</f>
        <v>10539406</v>
      </c>
      <c r="G37" s="87">
        <f>歳入・旧南河内町!G36+歳入・旧石橋町!G36+歳入・旧国分寺町!G36</f>
        <v>10857830</v>
      </c>
      <c r="H37" s="87">
        <f>歳入・旧南河内町!H36+歳入・旧石橋町!H36+歳入・旧国分寺町!H36</f>
        <v>11453634</v>
      </c>
      <c r="I37" s="87">
        <f>歳入・旧南河内町!I36+歳入・旧石橋町!I36+歳入・旧国分寺町!I36</f>
        <v>10192722</v>
      </c>
      <c r="J37" s="87">
        <f>歳入・旧南河内町!J36+歳入・旧石橋町!J36+歳入・旧国分寺町!J36</f>
        <v>9692420</v>
      </c>
      <c r="K37" s="87">
        <f>歳入・旧南河内町!K36+歳入・旧石橋町!K36+歳入・旧国分寺町!K36</f>
        <v>9346119</v>
      </c>
      <c r="L37" s="87">
        <f>歳入・旧南河内町!L36+歳入・旧石橋町!L36+歳入・旧国分寺町!L36</f>
        <v>10736016</v>
      </c>
      <c r="M37" s="87">
        <f>歳入・旧南河内町!M36+歳入・旧石橋町!M36+歳入・旧国分寺町!M36</f>
        <v>9161643</v>
      </c>
      <c r="N37" s="87">
        <f>歳入・旧南河内町!N36+歳入・旧石橋町!N36+歳入・旧国分寺町!N36</f>
        <v>9023481</v>
      </c>
      <c r="O37" s="87">
        <f>歳入・旧南河内町!O36+歳入・旧石橋町!O36+歳入・旧国分寺町!O36</f>
        <v>7927538</v>
      </c>
      <c r="P37" s="87">
        <f>歳入・旧南河内町!P36+歳入・旧石橋町!P36+歳入・旧国分寺町!P36</f>
        <v>7215763</v>
      </c>
      <c r="Q37" s="87">
        <f>歳入・旧南河内町!Q36+歳入・旧石橋町!Q36+歳入・旧国分寺町!Q36</f>
        <v>6426414</v>
      </c>
      <c r="R37" s="9">
        <f t="shared" ref="R37:X37" si="12">SUM(R5:R19)-R16-R17+R23+R24+R30</f>
        <v>6942754</v>
      </c>
      <c r="S37" s="9">
        <f t="shared" si="12"/>
        <v>9042990</v>
      </c>
      <c r="T37" s="9">
        <f t="shared" si="12"/>
        <v>7978079</v>
      </c>
      <c r="U37" s="9">
        <f t="shared" si="12"/>
        <v>7854527</v>
      </c>
      <c r="V37" s="9">
        <f t="shared" si="12"/>
        <v>10128450</v>
      </c>
      <c r="W37" s="9">
        <f t="shared" si="12"/>
        <v>10838724</v>
      </c>
      <c r="X37" s="9">
        <f t="shared" si="12"/>
        <v>10793807</v>
      </c>
      <c r="Y37" s="9">
        <f>SUM(Y5:Y19)-Y16-Y17+Y23+Y24+Y30</f>
        <v>10917729</v>
      </c>
      <c r="Z37" s="9">
        <f>SUM(Z5:Z19)-Z16-Z17+Z23+Z24+Z30</f>
        <v>12165163</v>
      </c>
      <c r="AA37" s="111">
        <f t="shared" ref="AA37:AB37" si="13">SUM(AA5:AA19)-AA16-AA17+AA23+AA24+AA30</f>
        <v>11433122</v>
      </c>
      <c r="AB37" s="111">
        <f t="shared" si="13"/>
        <v>16873436</v>
      </c>
      <c r="AC37" s="111">
        <f t="shared" ref="AC37:AD37" si="14">SUM(AC5:AC19)-AC16-AC17+AC23+AC24+AC30</f>
        <v>13148738</v>
      </c>
      <c r="AD37" s="111">
        <f t="shared" si="14"/>
        <v>12659995</v>
      </c>
    </row>
    <row r="38" spans="1:30" ht="15" customHeight="1" x14ac:dyDescent="0.2">
      <c r="A38" s="22" t="s">
        <v>78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 t="str">
        <f>財政指標!$X$1</f>
        <v>下野市</v>
      </c>
    </row>
    <row r="39" spans="1:30" ht="15" customHeight="1" x14ac:dyDescent="0.15">
      <c r="N39" s="35" t="s">
        <v>218</v>
      </c>
    </row>
    <row r="40" spans="1:30" ht="15" customHeight="1" x14ac:dyDescent="0.15">
      <c r="A40" s="2"/>
      <c r="B40" s="66" t="s">
        <v>168</v>
      </c>
      <c r="C40" s="66" t="s">
        <v>170</v>
      </c>
      <c r="D40" s="66" t="s">
        <v>172</v>
      </c>
      <c r="E40" s="66" t="s">
        <v>174</v>
      </c>
      <c r="F40" s="66" t="s">
        <v>176</v>
      </c>
      <c r="G40" s="66" t="s">
        <v>178</v>
      </c>
      <c r="H40" s="67" t="s">
        <v>180</v>
      </c>
      <c r="I40" s="66" t="s">
        <v>182</v>
      </c>
      <c r="J40" s="67" t="s">
        <v>184</v>
      </c>
      <c r="K40" s="67" t="s">
        <v>186</v>
      </c>
      <c r="L40" s="66" t="s">
        <v>188</v>
      </c>
      <c r="M40" s="66" t="s">
        <v>190</v>
      </c>
      <c r="N40" s="66" t="s">
        <v>192</v>
      </c>
      <c r="O40" s="66" t="s">
        <v>194</v>
      </c>
      <c r="P40" s="66" t="s">
        <v>196</v>
      </c>
      <c r="Q40" s="66" t="s">
        <v>197</v>
      </c>
      <c r="R40" s="39" t="s">
        <v>164</v>
      </c>
      <c r="S40" s="39" t="s">
        <v>295</v>
      </c>
      <c r="T40" s="39" t="s">
        <v>297</v>
      </c>
      <c r="U40" s="39" t="s">
        <v>304</v>
      </c>
      <c r="V40" s="39" t="s">
        <v>305</v>
      </c>
      <c r="W40" s="39" t="s">
        <v>306</v>
      </c>
      <c r="X40" s="39" t="s">
        <v>307</v>
      </c>
      <c r="Y40" s="39" t="s">
        <v>311</v>
      </c>
      <c r="Z40" s="39" t="s">
        <v>312</v>
      </c>
      <c r="AA40" s="39" t="s">
        <v>315</v>
      </c>
      <c r="AB40" s="39" t="s">
        <v>316</v>
      </c>
      <c r="AC40" s="39" t="s">
        <v>319</v>
      </c>
      <c r="AD40" s="39" t="s">
        <v>322</v>
      </c>
    </row>
    <row r="41" spans="1:30" ht="15" customHeight="1" x14ac:dyDescent="0.15">
      <c r="A41" s="3" t="s">
        <v>97</v>
      </c>
      <c r="B41" s="81"/>
      <c r="C41" s="81"/>
      <c r="D41" s="88">
        <f t="shared" ref="D41:X41" si="15">+D4/D$33*100</f>
        <v>37.039132682240037</v>
      </c>
      <c r="E41" s="88">
        <f t="shared" si="15"/>
        <v>35.102158919633261</v>
      </c>
      <c r="F41" s="88">
        <f t="shared" si="15"/>
        <v>30.480222598532642</v>
      </c>
      <c r="G41" s="88">
        <f t="shared" si="15"/>
        <v>30.939964693593915</v>
      </c>
      <c r="H41" s="88">
        <f t="shared" si="15"/>
        <v>33.838849124796262</v>
      </c>
      <c r="I41" s="88">
        <f t="shared" si="15"/>
        <v>36.895257457699685</v>
      </c>
      <c r="J41" s="88">
        <f t="shared" si="15"/>
        <v>39.64447486809523</v>
      </c>
      <c r="K41" s="88">
        <f t="shared" si="15"/>
        <v>39.30242261363265</v>
      </c>
      <c r="L41" s="88">
        <f t="shared" si="15"/>
        <v>37.219384824864377</v>
      </c>
      <c r="M41" s="88">
        <f t="shared" si="15"/>
        <v>40.427538741114063</v>
      </c>
      <c r="N41" s="88">
        <f t="shared" si="15"/>
        <v>38.608074029123394</v>
      </c>
      <c r="O41" s="88">
        <f t="shared" si="15"/>
        <v>42.876783692299142</v>
      </c>
      <c r="P41" s="88">
        <f t="shared" si="15"/>
        <v>44.241018302779402</v>
      </c>
      <c r="Q41" s="88">
        <f t="shared" si="15"/>
        <v>45.594185809191977</v>
      </c>
      <c r="R41" s="20">
        <f t="shared" si="15"/>
        <v>42.782561975140112</v>
      </c>
      <c r="S41" s="20">
        <f t="shared" si="15"/>
        <v>42.75496307340255</v>
      </c>
      <c r="T41" s="20">
        <f t="shared" si="15"/>
        <v>46.55734661703044</v>
      </c>
      <c r="U41" s="20">
        <f t="shared" si="15"/>
        <v>46.82115682844622</v>
      </c>
      <c r="V41" s="20">
        <f t="shared" si="15"/>
        <v>42.476242331432623</v>
      </c>
      <c r="W41" s="20">
        <f t="shared" si="15"/>
        <v>40.497245481071573</v>
      </c>
      <c r="X41" s="20">
        <f t="shared" si="15"/>
        <v>40.872081687968866</v>
      </c>
      <c r="Y41" s="20">
        <f t="shared" ref="Y41:Z54" si="16">+Y4/Y$33*100</f>
        <v>40.002877904885246</v>
      </c>
      <c r="Z41" s="20">
        <f t="shared" si="16"/>
        <v>37.69239788613536</v>
      </c>
      <c r="AA41" s="20">
        <f t="shared" ref="AA41:AB41" si="17">+AA4/AA$33*100</f>
        <v>39.829190044857327</v>
      </c>
      <c r="AB41" s="20">
        <f t="shared" si="17"/>
        <v>31.625247616632024</v>
      </c>
      <c r="AC41" s="20">
        <f t="shared" ref="AC41:AD41" si="18">+AC4/AC$33*100</f>
        <v>35.336709324882754</v>
      </c>
      <c r="AD41" s="20">
        <f t="shared" si="18"/>
        <v>37.96233622254374</v>
      </c>
    </row>
    <row r="42" spans="1:30" ht="15" customHeight="1" x14ac:dyDescent="0.15">
      <c r="A42" s="3" t="s">
        <v>98</v>
      </c>
      <c r="B42" s="81"/>
      <c r="C42" s="81"/>
      <c r="D42" s="88">
        <f t="shared" ref="D42:X42" si="19">+D5/D$33*100</f>
        <v>2.5023824959727738</v>
      </c>
      <c r="E42" s="88">
        <f t="shared" si="19"/>
        <v>2.3556048847410147</v>
      </c>
      <c r="F42" s="88">
        <f t="shared" si="19"/>
        <v>2.1900573411400943</v>
      </c>
      <c r="G42" s="88">
        <f t="shared" si="19"/>
        <v>2.2338325487438708</v>
      </c>
      <c r="H42" s="88">
        <f t="shared" si="19"/>
        <v>2.230779165486326</v>
      </c>
      <c r="I42" s="88">
        <f t="shared" si="19"/>
        <v>2.5599749058909587</v>
      </c>
      <c r="J42" s="88">
        <f t="shared" si="19"/>
        <v>1.7399105898835265</v>
      </c>
      <c r="K42" s="88">
        <f t="shared" si="19"/>
        <v>1.3500434679066438</v>
      </c>
      <c r="L42" s="88">
        <f t="shared" si="19"/>
        <v>1.2419727381784444</v>
      </c>
      <c r="M42" s="88">
        <f t="shared" si="19"/>
        <v>1.3924498012404629</v>
      </c>
      <c r="N42" s="88">
        <f t="shared" si="19"/>
        <v>1.3381696710657127</v>
      </c>
      <c r="O42" s="88">
        <f t="shared" si="19"/>
        <v>1.4867183694451886</v>
      </c>
      <c r="P42" s="88">
        <f t="shared" si="19"/>
        <v>1.6186299136998663</v>
      </c>
      <c r="Q42" s="88">
        <f t="shared" si="19"/>
        <v>2.3080718923450902</v>
      </c>
      <c r="R42" s="20">
        <f t="shared" si="19"/>
        <v>2.6689701910437287</v>
      </c>
      <c r="S42" s="20">
        <f t="shared" si="19"/>
        <v>3.4297661320470012</v>
      </c>
      <c r="T42" s="20">
        <f t="shared" si="19"/>
        <v>1.5875403611636993</v>
      </c>
      <c r="U42" s="20">
        <f t="shared" si="19"/>
        <v>1.5293691540697685</v>
      </c>
      <c r="V42" s="20">
        <f t="shared" si="19"/>
        <v>1.3333101732174868</v>
      </c>
      <c r="W42" s="20">
        <f t="shared" si="19"/>
        <v>1.2660559267533196</v>
      </c>
      <c r="X42" s="20">
        <f t="shared" si="19"/>
        <v>1.2154132258642054</v>
      </c>
      <c r="Y42" s="20">
        <f t="shared" si="16"/>
        <v>1.1203660919494118</v>
      </c>
      <c r="Z42" s="20">
        <f t="shared" si="16"/>
        <v>0.99812682420860832</v>
      </c>
      <c r="AA42" s="20">
        <f t="shared" ref="AA42:AB42" si="20">+AA5/AA$33*100</f>
        <v>0.98384246932309949</v>
      </c>
      <c r="AB42" s="20">
        <f t="shared" si="20"/>
        <v>0.81674668208028633</v>
      </c>
      <c r="AC42" s="20">
        <f t="shared" ref="AC42:AD42" si="21">+AC5/AC$33*100</f>
        <v>0.89743134060038277</v>
      </c>
      <c r="AD42" s="20">
        <f t="shared" si="21"/>
        <v>0.94822810986532735</v>
      </c>
    </row>
    <row r="43" spans="1:30" ht="15" customHeight="1" x14ac:dyDescent="0.15">
      <c r="A43" s="3" t="s">
        <v>161</v>
      </c>
      <c r="B43" s="81"/>
      <c r="C43" s="81"/>
      <c r="D43" s="88">
        <f t="shared" ref="D43:X43" si="22">+D6/D$33*100</f>
        <v>1.4046927916930847</v>
      </c>
      <c r="E43" s="88">
        <f t="shared" si="22"/>
        <v>0.89487557096852677</v>
      </c>
      <c r="F43" s="88">
        <f t="shared" si="22"/>
        <v>0.79562721833102124</v>
      </c>
      <c r="G43" s="88">
        <f t="shared" si="22"/>
        <v>1.0831247515205946</v>
      </c>
      <c r="H43" s="88">
        <f t="shared" si="22"/>
        <v>0.77104079498004729</v>
      </c>
      <c r="I43" s="88">
        <f t="shared" si="22"/>
        <v>0.47980120944461185</v>
      </c>
      <c r="J43" s="88">
        <f t="shared" si="22"/>
        <v>0.39677995073671635</v>
      </c>
      <c r="K43" s="88">
        <f t="shared" si="22"/>
        <v>0.33414118531981168</v>
      </c>
      <c r="L43" s="88">
        <f t="shared" si="22"/>
        <v>0.29768921342179699</v>
      </c>
      <c r="M43" s="88">
        <f t="shared" si="22"/>
        <v>1.4273455275227991</v>
      </c>
      <c r="N43" s="88">
        <f t="shared" si="22"/>
        <v>1.4163510823836327</v>
      </c>
      <c r="O43" s="88">
        <f t="shared" si="22"/>
        <v>0.50079250488934302</v>
      </c>
      <c r="P43" s="88">
        <f t="shared" si="22"/>
        <v>0.3628894955505898</v>
      </c>
      <c r="Q43" s="88">
        <f t="shared" si="22"/>
        <v>0.38039391090676272</v>
      </c>
      <c r="R43" s="20">
        <f t="shared" si="22"/>
        <v>0.20611363291846027</v>
      </c>
      <c r="S43" s="20">
        <f t="shared" si="22"/>
        <v>0.14233229947682968</v>
      </c>
      <c r="T43" s="20">
        <f t="shared" si="22"/>
        <v>0.19539506916125574</v>
      </c>
      <c r="U43" s="20">
        <f t="shared" si="22"/>
        <v>0.19737398681478657</v>
      </c>
      <c r="V43" s="20">
        <f t="shared" si="22"/>
        <v>0.1485119144359765</v>
      </c>
      <c r="W43" s="20">
        <f t="shared" si="22"/>
        <v>0.12397694742092373</v>
      </c>
      <c r="X43" s="20">
        <f t="shared" si="22"/>
        <v>9.5827792601539535E-2</v>
      </c>
      <c r="Y43" s="20">
        <f t="shared" si="16"/>
        <v>8.3618832985016531E-2</v>
      </c>
      <c r="Z43" s="20">
        <f t="shared" si="16"/>
        <v>7.3198850131004814E-2</v>
      </c>
      <c r="AA43" s="20">
        <f t="shared" ref="AA43:AB43" si="23">+AA6/AA$33*100</f>
        <v>6.8338171666314951E-2</v>
      </c>
      <c r="AB43" s="20">
        <f t="shared" si="23"/>
        <v>4.513266794731749E-2</v>
      </c>
      <c r="AC43" s="20">
        <f t="shared" ref="AC43:AD43" si="24">+AC6/AC$33*100</f>
        <v>2.9179192568079482E-2</v>
      </c>
      <c r="AD43" s="20">
        <f t="shared" si="24"/>
        <v>5.811477242825637E-2</v>
      </c>
    </row>
    <row r="44" spans="1:30" ht="15" customHeight="1" x14ac:dyDescent="0.15">
      <c r="A44" s="3" t="s">
        <v>162</v>
      </c>
      <c r="B44" s="81"/>
      <c r="C44" s="81"/>
      <c r="D44" s="88">
        <f t="shared" ref="D44:X44" si="25">+D7/D$33*100</f>
        <v>0</v>
      </c>
      <c r="E44" s="88">
        <f t="shared" si="25"/>
        <v>0</v>
      </c>
      <c r="F44" s="88">
        <f t="shared" si="25"/>
        <v>0</v>
      </c>
      <c r="G44" s="88">
        <f t="shared" si="25"/>
        <v>0</v>
      </c>
      <c r="H44" s="88">
        <f t="shared" si="25"/>
        <v>0</v>
      </c>
      <c r="I44" s="88">
        <f t="shared" si="25"/>
        <v>0</v>
      </c>
      <c r="J44" s="88">
        <f t="shared" si="25"/>
        <v>0</v>
      </c>
      <c r="K44" s="88">
        <f t="shared" si="25"/>
        <v>0</v>
      </c>
      <c r="L44" s="88">
        <f t="shared" si="25"/>
        <v>0</v>
      </c>
      <c r="M44" s="88">
        <f t="shared" si="25"/>
        <v>0</v>
      </c>
      <c r="N44" s="88">
        <f t="shared" si="25"/>
        <v>0</v>
      </c>
      <c r="O44" s="88">
        <f t="shared" si="25"/>
        <v>0</v>
      </c>
      <c r="P44" s="88">
        <f t="shared" si="25"/>
        <v>0</v>
      </c>
      <c r="Q44" s="88">
        <f t="shared" si="25"/>
        <v>5.9174231817475602E-2</v>
      </c>
      <c r="R44" s="20">
        <f t="shared" si="25"/>
        <v>9.7843924543326036E-2</v>
      </c>
      <c r="S44" s="20">
        <f t="shared" si="25"/>
        <v>0.15336207010635644</v>
      </c>
      <c r="T44" s="20">
        <f t="shared" si="25"/>
        <v>0.17309964947622339</v>
      </c>
      <c r="U44" s="20">
        <f t="shared" si="25"/>
        <v>6.2740935384900817E-2</v>
      </c>
      <c r="V44" s="20">
        <f t="shared" si="25"/>
        <v>4.553011782134591E-2</v>
      </c>
      <c r="W44" s="20">
        <f t="shared" si="25"/>
        <v>5.6302831549623809E-2</v>
      </c>
      <c r="X44" s="20">
        <f t="shared" si="25"/>
        <v>6.3801665510751837E-2</v>
      </c>
      <c r="Y44" s="20">
        <f t="shared" si="16"/>
        <v>7.3692604069429415E-2</v>
      </c>
      <c r="Z44" s="20">
        <f t="shared" si="16"/>
        <v>0.14154279937827896</v>
      </c>
      <c r="AA44" s="20">
        <f t="shared" ref="AA44:AB44" si="26">+AA7/AA$33*100</f>
        <v>0.28586994910617919</v>
      </c>
      <c r="AB44" s="20">
        <f t="shared" si="26"/>
        <v>0.17578465125506812</v>
      </c>
      <c r="AC44" s="20">
        <f t="shared" ref="AC44:AD44" si="27">+AC7/AC$33*100</f>
        <v>0.11207743205146672</v>
      </c>
      <c r="AD44" s="20">
        <f t="shared" si="27"/>
        <v>0.17726803280566852</v>
      </c>
    </row>
    <row r="45" spans="1:30" ht="15" customHeight="1" x14ac:dyDescent="0.15">
      <c r="A45" s="3" t="s">
        <v>163</v>
      </c>
      <c r="B45" s="81"/>
      <c r="C45" s="81"/>
      <c r="D45" s="88">
        <f t="shared" ref="D45:X45" si="28">+D8/D$33*100</f>
        <v>0</v>
      </c>
      <c r="E45" s="88">
        <f t="shared" si="28"/>
        <v>0</v>
      </c>
      <c r="F45" s="88">
        <f t="shared" si="28"/>
        <v>0</v>
      </c>
      <c r="G45" s="88">
        <f t="shared" si="28"/>
        <v>0</v>
      </c>
      <c r="H45" s="88">
        <f t="shared" si="28"/>
        <v>0</v>
      </c>
      <c r="I45" s="88">
        <f t="shared" si="28"/>
        <v>0</v>
      </c>
      <c r="J45" s="88">
        <f t="shared" si="28"/>
        <v>0</v>
      </c>
      <c r="K45" s="88">
        <f t="shared" si="28"/>
        <v>0</v>
      </c>
      <c r="L45" s="88">
        <f t="shared" si="28"/>
        <v>0</v>
      </c>
      <c r="M45" s="88">
        <f t="shared" si="28"/>
        <v>0</v>
      </c>
      <c r="N45" s="88">
        <f t="shared" si="28"/>
        <v>0</v>
      </c>
      <c r="O45" s="88">
        <f t="shared" si="28"/>
        <v>0</v>
      </c>
      <c r="P45" s="88">
        <f t="shared" si="28"/>
        <v>0</v>
      </c>
      <c r="Q45" s="88">
        <f t="shared" si="28"/>
        <v>6.9511865466135372E-2</v>
      </c>
      <c r="R45" s="20">
        <f t="shared" si="28"/>
        <v>0.14630122085268488</v>
      </c>
      <c r="S45" s="20">
        <f t="shared" si="28"/>
        <v>0.11289967744512902</v>
      </c>
      <c r="T45" s="20">
        <f t="shared" si="28"/>
        <v>0.10038212611512885</v>
      </c>
      <c r="U45" s="20">
        <f t="shared" si="28"/>
        <v>3.6564651789060827E-2</v>
      </c>
      <c r="V45" s="20">
        <f t="shared" si="28"/>
        <v>2.680954160759828E-2</v>
      </c>
      <c r="W45" s="20">
        <f t="shared" si="28"/>
        <v>2.1785130099108957E-2</v>
      </c>
      <c r="X45" s="20">
        <f t="shared" si="28"/>
        <v>1.6543327072047243E-2</v>
      </c>
      <c r="Y45" s="20">
        <f t="shared" si="16"/>
        <v>2.1505367858195578E-2</v>
      </c>
      <c r="Z45" s="20">
        <f t="shared" si="16"/>
        <v>0.22824561751361028</v>
      </c>
      <c r="AA45" s="20">
        <f t="shared" ref="AA45:AB45" si="29">+AA8/AA$33*100</f>
        <v>0.15629685659191178</v>
      </c>
      <c r="AB45" s="20">
        <f t="shared" si="29"/>
        <v>0.15116530130156833</v>
      </c>
      <c r="AC45" s="20">
        <f t="shared" ref="AC45:AD45" si="30">+AC8/AC$33*100</f>
        <v>6.4905838270424787E-2</v>
      </c>
      <c r="AD45" s="20">
        <f t="shared" si="30"/>
        <v>0.18833074018204474</v>
      </c>
    </row>
    <row r="46" spans="1:30" ht="15" customHeight="1" x14ac:dyDescent="0.15">
      <c r="A46" s="3" t="s">
        <v>99</v>
      </c>
      <c r="B46" s="81"/>
      <c r="C46" s="81"/>
      <c r="D46" s="88">
        <f t="shared" ref="D46:X46" si="31">+D9/D$33*100</f>
        <v>0</v>
      </c>
      <c r="E46" s="88">
        <f t="shared" si="31"/>
        <v>0</v>
      </c>
      <c r="F46" s="88">
        <f t="shared" si="31"/>
        <v>0</v>
      </c>
      <c r="G46" s="88">
        <f t="shared" si="31"/>
        <v>0</v>
      </c>
      <c r="H46" s="88">
        <f t="shared" si="31"/>
        <v>0</v>
      </c>
      <c r="I46" s="88">
        <f t="shared" si="31"/>
        <v>0</v>
      </c>
      <c r="J46" s="88">
        <f t="shared" si="31"/>
        <v>0.55636864310565859</v>
      </c>
      <c r="K46" s="88">
        <f t="shared" si="31"/>
        <v>2.5706477440869362</v>
      </c>
      <c r="L46" s="88">
        <f t="shared" si="31"/>
        <v>2.2399642943316116</v>
      </c>
      <c r="M46" s="88">
        <f t="shared" si="31"/>
        <v>2.5334585511127474</v>
      </c>
      <c r="N46" s="88">
        <f t="shared" si="31"/>
        <v>2.3740318784977315</v>
      </c>
      <c r="O46" s="88">
        <f t="shared" si="31"/>
        <v>2.3113333037675976</v>
      </c>
      <c r="P46" s="88">
        <f t="shared" si="31"/>
        <v>2.7049779568586145</v>
      </c>
      <c r="Q46" s="88">
        <f t="shared" si="31"/>
        <v>3.0843689331462407</v>
      </c>
      <c r="R46" s="20">
        <f t="shared" si="31"/>
        <v>2.6127126005474932</v>
      </c>
      <c r="S46" s="20">
        <f t="shared" si="31"/>
        <v>2.6714333318772909</v>
      </c>
      <c r="T46" s="20">
        <f t="shared" si="31"/>
        <v>2.6760731673493998</v>
      </c>
      <c r="U46" s="20">
        <f t="shared" si="31"/>
        <v>2.5063866675862929</v>
      </c>
      <c r="V46" s="20">
        <f t="shared" si="31"/>
        <v>2.4690484144836162</v>
      </c>
      <c r="W46" s="20">
        <f t="shared" si="31"/>
        <v>2.4016960184350933</v>
      </c>
      <c r="X46" s="20">
        <f t="shared" si="31"/>
        <v>2.4011719674150602</v>
      </c>
      <c r="Y46" s="20">
        <f t="shared" si="16"/>
        <v>2.3718162793574029</v>
      </c>
      <c r="Z46" s="20">
        <f t="shared" si="16"/>
        <v>2.1882139815107426</v>
      </c>
      <c r="AA46" s="20">
        <f t="shared" ref="AA46:AB46" si="32">+AA9/AA$33*100</f>
        <v>2.7849810925568366</v>
      </c>
      <c r="AB46" s="20">
        <f t="shared" si="32"/>
        <v>3.7418784607803213</v>
      </c>
      <c r="AC46" s="20">
        <f t="shared" ref="AC46:AD46" si="33">+AC9/AC$33*100</f>
        <v>3.7864370443674131</v>
      </c>
      <c r="AD46" s="20">
        <f t="shared" si="33"/>
        <v>4.2605923447645342</v>
      </c>
    </row>
    <row r="47" spans="1:30" ht="15" customHeight="1" x14ac:dyDescent="0.15">
      <c r="A47" s="3" t="s">
        <v>100</v>
      </c>
      <c r="B47" s="81"/>
      <c r="C47" s="81"/>
      <c r="D47" s="88">
        <f t="shared" ref="D47:X47" si="34">+D10/D$33*100</f>
        <v>0</v>
      </c>
      <c r="E47" s="88">
        <f t="shared" si="34"/>
        <v>0</v>
      </c>
      <c r="F47" s="88">
        <f t="shared" si="34"/>
        <v>0</v>
      </c>
      <c r="G47" s="88">
        <f t="shared" si="34"/>
        <v>0</v>
      </c>
      <c r="H47" s="88">
        <f t="shared" si="34"/>
        <v>0</v>
      </c>
      <c r="I47" s="88">
        <f t="shared" si="34"/>
        <v>0</v>
      </c>
      <c r="J47" s="88">
        <f t="shared" si="34"/>
        <v>0</v>
      </c>
      <c r="K47" s="88">
        <f t="shared" si="34"/>
        <v>0</v>
      </c>
      <c r="L47" s="88">
        <f t="shared" si="34"/>
        <v>3.7835321198088301E-2</v>
      </c>
      <c r="M47" s="88">
        <f t="shared" si="34"/>
        <v>5.8093283998932954E-3</v>
      </c>
      <c r="N47" s="88">
        <f t="shared" si="34"/>
        <v>5.1687837894421476E-3</v>
      </c>
      <c r="O47" s="88">
        <f t="shared" si="34"/>
        <v>5.0972432400851761E-3</v>
      </c>
      <c r="P47" s="88">
        <f t="shared" si="34"/>
        <v>4.9624265000863333E-3</v>
      </c>
      <c r="Q47" s="88">
        <f t="shared" si="34"/>
        <v>4.479456680110204E-3</v>
      </c>
      <c r="R47" s="20">
        <f t="shared" si="34"/>
        <v>4.9513586147165046E-3</v>
      </c>
      <c r="S47" s="20">
        <f t="shared" si="34"/>
        <v>5.0497145642623689E-3</v>
      </c>
      <c r="T47" s="20">
        <f t="shared" si="34"/>
        <v>4.7514005456275338E-3</v>
      </c>
      <c r="U47" s="20">
        <f t="shared" si="34"/>
        <v>3.8417928660561171E-3</v>
      </c>
      <c r="V47" s="20">
        <f t="shared" si="34"/>
        <v>3.865193596370779E-3</v>
      </c>
      <c r="W47" s="20">
        <f t="shared" si="34"/>
        <v>3.9477323862163695E-3</v>
      </c>
      <c r="X47" s="20">
        <f t="shared" si="34"/>
        <v>3.7006576923405646E-3</v>
      </c>
      <c r="Y47" s="20">
        <f t="shared" si="16"/>
        <v>3.9064796659841507E-3</v>
      </c>
      <c r="Z47" s="20">
        <f t="shared" si="16"/>
        <v>3.7778472422979855E-3</v>
      </c>
      <c r="AA47" s="20">
        <f t="shared" ref="AA47:AB47" si="35">+AA10/AA$33*100</f>
        <v>3.8134574845311085E-3</v>
      </c>
      <c r="AB47" s="20">
        <f t="shared" si="35"/>
        <v>2.9338423600353408E-3</v>
      </c>
      <c r="AC47" s="20">
        <f t="shared" ref="AC47:AD47" si="36">+AC10/AC$33*100</f>
        <v>2.9931214328072302E-3</v>
      </c>
      <c r="AD47" s="20">
        <f t="shared" si="36"/>
        <v>2.9829800247014454E-3</v>
      </c>
    </row>
    <row r="48" spans="1:30" ht="15" customHeight="1" x14ac:dyDescent="0.15">
      <c r="A48" s="3" t="s">
        <v>101</v>
      </c>
      <c r="B48" s="81"/>
      <c r="C48" s="81"/>
      <c r="D48" s="88">
        <f t="shared" ref="D48:X48" si="37">+D11/D$33*100</f>
        <v>0</v>
      </c>
      <c r="E48" s="88">
        <f t="shared" si="37"/>
        <v>6.6220112775731196E-4</v>
      </c>
      <c r="F48" s="88">
        <f t="shared" si="37"/>
        <v>1.0205740161855479E-3</v>
      </c>
      <c r="G48" s="88">
        <f t="shared" si="37"/>
        <v>1.1494529777225956E-3</v>
      </c>
      <c r="H48" s="88">
        <f t="shared" si="37"/>
        <v>5.7822046130705956E-4</v>
      </c>
      <c r="I48" s="88">
        <f t="shared" si="37"/>
        <v>6.1812983640605187E-4</v>
      </c>
      <c r="J48" s="88">
        <f t="shared" si="37"/>
        <v>2.1240430496594007E-3</v>
      </c>
      <c r="K48" s="88">
        <f t="shared" si="37"/>
        <v>2.0573312604775266E-3</v>
      </c>
      <c r="L48" s="88">
        <f t="shared" si="37"/>
        <v>9.9232758591393249E-4</v>
      </c>
      <c r="M48" s="88">
        <f t="shared" si="37"/>
        <v>0</v>
      </c>
      <c r="N48" s="88">
        <f t="shared" si="37"/>
        <v>6.5439647976423519E-4</v>
      </c>
      <c r="O48" s="88">
        <f t="shared" si="37"/>
        <v>5.1748662335890115E-6</v>
      </c>
      <c r="P48" s="88">
        <f t="shared" si="37"/>
        <v>0</v>
      </c>
      <c r="Q48" s="88">
        <f t="shared" si="37"/>
        <v>5.5370292708407973E-6</v>
      </c>
      <c r="R48" s="20">
        <f t="shared" si="37"/>
        <v>0</v>
      </c>
      <c r="S48" s="20">
        <f t="shared" si="37"/>
        <v>0</v>
      </c>
      <c r="T48" s="20">
        <f t="shared" si="37"/>
        <v>0</v>
      </c>
      <c r="U48" s="20">
        <f t="shared" si="37"/>
        <v>0</v>
      </c>
      <c r="V48" s="20">
        <f t="shared" si="37"/>
        <v>0</v>
      </c>
      <c r="W48" s="20">
        <f t="shared" si="37"/>
        <v>0</v>
      </c>
      <c r="X48" s="20">
        <f t="shared" si="37"/>
        <v>0</v>
      </c>
      <c r="Y48" s="20">
        <f t="shared" si="16"/>
        <v>0</v>
      </c>
      <c r="Z48" s="20">
        <f t="shared" si="16"/>
        <v>0</v>
      </c>
      <c r="AA48" s="20">
        <f t="shared" ref="AA48:AB48" si="38">+AA11/AA$33*100</f>
        <v>0</v>
      </c>
      <c r="AB48" s="20">
        <f t="shared" si="38"/>
        <v>0</v>
      </c>
      <c r="AC48" s="20">
        <f t="shared" ref="AC48:AD48" si="39">+AC11/AC$33*100</f>
        <v>0</v>
      </c>
      <c r="AD48" s="20">
        <f t="shared" si="39"/>
        <v>0</v>
      </c>
    </row>
    <row r="49" spans="1:30" ht="15" customHeight="1" x14ac:dyDescent="0.15">
      <c r="A49" s="3" t="s">
        <v>102</v>
      </c>
      <c r="B49" s="81"/>
      <c r="C49" s="81"/>
      <c r="D49" s="88">
        <f t="shared" ref="D49:X49" si="40">+D12/D$33*100</f>
        <v>1.7780006147992937</v>
      </c>
      <c r="E49" s="88">
        <f t="shared" si="40"/>
        <v>1.4303083697903844</v>
      </c>
      <c r="F49" s="88">
        <f t="shared" si="40"/>
        <v>1.1110223883699921</v>
      </c>
      <c r="G49" s="88">
        <f t="shared" si="40"/>
        <v>1.2226060809798245</v>
      </c>
      <c r="H49" s="88">
        <f t="shared" si="40"/>
        <v>1.2664554604642453</v>
      </c>
      <c r="I49" s="88">
        <f t="shared" si="40"/>
        <v>1.3701387461098906</v>
      </c>
      <c r="J49" s="88">
        <f t="shared" si="40"/>
        <v>1.1251864041310751</v>
      </c>
      <c r="K49" s="88">
        <f t="shared" si="40"/>
        <v>0.99750964244520091</v>
      </c>
      <c r="L49" s="88">
        <f t="shared" si="40"/>
        <v>0.88951519813134283</v>
      </c>
      <c r="M49" s="88">
        <f t="shared" si="40"/>
        <v>0.92848870793777893</v>
      </c>
      <c r="N49" s="88">
        <f t="shared" si="40"/>
        <v>0.90587440813276365</v>
      </c>
      <c r="O49" s="88">
        <f t="shared" si="40"/>
        <v>0.88231469282692643</v>
      </c>
      <c r="P49" s="88">
        <f t="shared" si="40"/>
        <v>1.0304108856988121</v>
      </c>
      <c r="Q49" s="88">
        <f t="shared" si="40"/>
        <v>1.0058456632823973</v>
      </c>
      <c r="R49" s="20">
        <f t="shared" si="40"/>
        <v>0.99438008101438347</v>
      </c>
      <c r="S49" s="20">
        <f t="shared" si="40"/>
        <v>0.92282414267040647</v>
      </c>
      <c r="T49" s="20">
        <f t="shared" si="40"/>
        <v>0.93871301033419574</v>
      </c>
      <c r="U49" s="20">
        <f t="shared" si="40"/>
        <v>0.78209285748596391</v>
      </c>
      <c r="V49" s="20">
        <f t="shared" si="40"/>
        <v>0.45665166754231157</v>
      </c>
      <c r="W49" s="20">
        <f t="shared" si="40"/>
        <v>0.37535221033082544</v>
      </c>
      <c r="X49" s="20">
        <f t="shared" si="40"/>
        <v>0.27907523293895004</v>
      </c>
      <c r="Y49" s="20">
        <f t="shared" si="16"/>
        <v>0.38668887441167693</v>
      </c>
      <c r="Z49" s="20">
        <f t="shared" si="16"/>
        <v>0.30349250146279383</v>
      </c>
      <c r="AA49" s="20">
        <f t="shared" ref="AA49:AB49" si="41">+AA12/AA$33*100</f>
        <v>0.15151208656979245</v>
      </c>
      <c r="AB49" s="20">
        <f t="shared" si="41"/>
        <v>0.18563037021991691</v>
      </c>
      <c r="AC49" s="20">
        <f t="shared" ref="AC49:AD49" si="42">+AC12/AC$33*100</f>
        <v>0.21234700005050891</v>
      </c>
      <c r="AD49" s="20">
        <f t="shared" si="42"/>
        <v>0.26296845627030302</v>
      </c>
    </row>
    <row r="50" spans="1:30" ht="15" customHeight="1" x14ac:dyDescent="0.15">
      <c r="A50" s="3" t="s">
        <v>103</v>
      </c>
      <c r="B50" s="81"/>
      <c r="C50" s="81"/>
      <c r="D50" s="88">
        <f t="shared" ref="D50:X50" si="43">+D13/D$33*100</f>
        <v>0.12735505901762581</v>
      </c>
      <c r="E50" s="88">
        <f t="shared" si="43"/>
        <v>0.11316153532771038</v>
      </c>
      <c r="F50" s="88">
        <f t="shared" si="43"/>
        <v>9.2853335954066613E-2</v>
      </c>
      <c r="G50" s="88">
        <f t="shared" si="43"/>
        <v>9.4121041325851862E-2</v>
      </c>
      <c r="H50" s="88">
        <f t="shared" si="43"/>
        <v>9.2968598650794265E-2</v>
      </c>
      <c r="I50" s="88">
        <f t="shared" si="43"/>
        <v>8.6901205730927009E-2</v>
      </c>
      <c r="J50" s="88">
        <f t="shared" si="43"/>
        <v>7.8783127511626472E-2</v>
      </c>
      <c r="K50" s="88">
        <f t="shared" si="43"/>
        <v>9.4701375407352822E-2</v>
      </c>
      <c r="L50" s="88">
        <f t="shared" si="43"/>
        <v>8.004775859705722E-2</v>
      </c>
      <c r="M50" s="88">
        <f t="shared" si="43"/>
        <v>8.7790928582134262E-2</v>
      </c>
      <c r="N50" s="88">
        <f t="shared" si="43"/>
        <v>9.6433382699170192E-2</v>
      </c>
      <c r="O50" s="88">
        <f t="shared" si="43"/>
        <v>0.10591916206909989</v>
      </c>
      <c r="P50" s="88">
        <f t="shared" si="43"/>
        <v>0.10996115481130828</v>
      </c>
      <c r="Q50" s="88">
        <f t="shared" si="43"/>
        <v>0.11932298078661918</v>
      </c>
      <c r="R50" s="20">
        <f t="shared" si="43"/>
        <v>0.11907128763000807</v>
      </c>
      <c r="S50" s="20">
        <f t="shared" si="43"/>
        <v>0.11987972624676459</v>
      </c>
      <c r="T50" s="20">
        <f t="shared" si="43"/>
        <v>0.12993523479427516</v>
      </c>
      <c r="U50" s="20">
        <f t="shared" si="43"/>
        <v>0.13302520852244898</v>
      </c>
      <c r="V50" s="20">
        <f t="shared" si="43"/>
        <v>0.11610948426302725</v>
      </c>
      <c r="W50" s="20">
        <f t="shared" si="43"/>
        <v>0.11844104683335595</v>
      </c>
      <c r="X50" s="20">
        <f t="shared" si="43"/>
        <v>0.13004209576433998</v>
      </c>
      <c r="Y50" s="20">
        <f t="shared" si="16"/>
        <v>0.11971979097571629</v>
      </c>
      <c r="Z50" s="20">
        <f t="shared" si="16"/>
        <v>0.11257250427292474</v>
      </c>
      <c r="AA50" s="20">
        <f t="shared" ref="AA50:AB50" si="44">+AA13/AA$33*100</f>
        <v>0.11301854839537269</v>
      </c>
      <c r="AB50" s="20">
        <f t="shared" si="44"/>
        <v>8.9618610598278151E-2</v>
      </c>
      <c r="AC50" s="20">
        <f t="shared" ref="AC50:AD50" si="45">+AC13/AC$33*100</f>
        <v>0.10858296277866428</v>
      </c>
      <c r="AD50" s="20">
        <f t="shared" si="45"/>
        <v>0.11351523058238042</v>
      </c>
    </row>
    <row r="51" spans="1:30" ht="15" customHeight="1" x14ac:dyDescent="0.15">
      <c r="A51" s="3" t="s">
        <v>104</v>
      </c>
      <c r="B51" s="81"/>
      <c r="C51" s="81"/>
      <c r="D51" s="88">
        <f t="shared" ref="D51:X51" si="46">+D14/D$33*100</f>
        <v>0</v>
      </c>
      <c r="E51" s="88">
        <f t="shared" si="46"/>
        <v>0</v>
      </c>
      <c r="F51" s="88">
        <f t="shared" si="46"/>
        <v>0</v>
      </c>
      <c r="G51" s="88">
        <f t="shared" si="46"/>
        <v>0</v>
      </c>
      <c r="H51" s="88">
        <f t="shared" si="46"/>
        <v>0</v>
      </c>
      <c r="I51" s="88">
        <f t="shared" si="46"/>
        <v>0</v>
      </c>
      <c r="J51" s="88">
        <f t="shared" si="46"/>
        <v>0</v>
      </c>
      <c r="K51" s="88">
        <f t="shared" si="46"/>
        <v>0</v>
      </c>
      <c r="L51" s="88">
        <f t="shared" si="46"/>
        <v>0.95732424983546172</v>
      </c>
      <c r="M51" s="88">
        <f t="shared" si="46"/>
        <v>1.3618328018634378</v>
      </c>
      <c r="N51" s="88">
        <f t="shared" si="46"/>
        <v>1.3520400312346283</v>
      </c>
      <c r="O51" s="88">
        <f t="shared" si="46"/>
        <v>1.4416297599519277</v>
      </c>
      <c r="P51" s="88">
        <f t="shared" si="46"/>
        <v>1.5735286378632283</v>
      </c>
      <c r="Q51" s="88">
        <f t="shared" si="46"/>
        <v>1.7425750929141199</v>
      </c>
      <c r="R51" s="20">
        <f t="shared" si="46"/>
        <v>1.5346164715704416</v>
      </c>
      <c r="S51" s="20">
        <f t="shared" si="46"/>
        <v>1.1396932141686931</v>
      </c>
      <c r="T51" s="20">
        <f t="shared" si="46"/>
        <v>0.26827833905301174</v>
      </c>
      <c r="U51" s="20">
        <f t="shared" si="46"/>
        <v>0.51435445583107764</v>
      </c>
      <c r="V51" s="20">
        <f t="shared" si="46"/>
        <v>0.51523496325597951</v>
      </c>
      <c r="W51" s="20">
        <f t="shared" si="46"/>
        <v>0.51581888130520925</v>
      </c>
      <c r="X51" s="20">
        <f t="shared" si="46"/>
        <v>0.46595173420560859</v>
      </c>
      <c r="Y51" s="20">
        <f t="shared" si="16"/>
        <v>0.15696507129281545</v>
      </c>
      <c r="Z51" s="20">
        <f t="shared" si="16"/>
        <v>0.14571230249018882</v>
      </c>
      <c r="AA51" s="20">
        <f t="shared" ref="AA51:AB51" si="47">+AA14/AA$33*100</f>
        <v>0.14234796393254714</v>
      </c>
      <c r="AB51" s="20">
        <f t="shared" si="47"/>
        <v>0.11500257848028313</v>
      </c>
      <c r="AC51" s="20">
        <f t="shared" ref="AC51:AD51" si="48">+AC14/AC$33*100</f>
        <v>0.13018207531815945</v>
      </c>
      <c r="AD51" s="20">
        <f t="shared" si="48"/>
        <v>0.14853660136245145</v>
      </c>
    </row>
    <row r="52" spans="1:30" ht="15" customHeight="1" x14ac:dyDescent="0.15">
      <c r="A52" s="3" t="s">
        <v>105</v>
      </c>
      <c r="B52" s="81"/>
      <c r="C52" s="81"/>
      <c r="D52" s="88">
        <f t="shared" ref="D52:X52" si="49">+D15/D$33*100</f>
        <v>23.573792207223978</v>
      </c>
      <c r="E52" s="88">
        <f t="shared" si="49"/>
        <v>24.246816755991841</v>
      </c>
      <c r="F52" s="88">
        <f t="shared" si="49"/>
        <v>17.393997323828138</v>
      </c>
      <c r="G52" s="88">
        <f t="shared" si="49"/>
        <v>17.099080499879861</v>
      </c>
      <c r="H52" s="88">
        <f t="shared" si="49"/>
        <v>16.195672949625621</v>
      </c>
      <c r="I52" s="88">
        <f t="shared" si="49"/>
        <v>18.552249656557741</v>
      </c>
      <c r="J52" s="88">
        <f t="shared" si="49"/>
        <v>18.618180811801512</v>
      </c>
      <c r="K52" s="88">
        <f t="shared" si="49"/>
        <v>19.494930602565685</v>
      </c>
      <c r="L52" s="88">
        <f t="shared" si="49"/>
        <v>20.185524477980181</v>
      </c>
      <c r="M52" s="88">
        <f t="shared" si="49"/>
        <v>22.372533694104717</v>
      </c>
      <c r="N52" s="88">
        <f t="shared" si="49"/>
        <v>18.314693861234659</v>
      </c>
      <c r="O52" s="88">
        <f t="shared" si="49"/>
        <v>18.145616699417534</v>
      </c>
      <c r="P52" s="88">
        <f t="shared" si="49"/>
        <v>14.878474676566084</v>
      </c>
      <c r="Q52" s="88">
        <f t="shared" si="49"/>
        <v>12.025414299909647</v>
      </c>
      <c r="R52" s="20">
        <f t="shared" si="49"/>
        <v>11.958201392322042</v>
      </c>
      <c r="S52" s="20">
        <f t="shared" si="49"/>
        <v>13.945182288725663</v>
      </c>
      <c r="T52" s="20">
        <f t="shared" si="49"/>
        <v>14.841356210439629</v>
      </c>
      <c r="U52" s="20">
        <f t="shared" si="49"/>
        <v>15.005782474281901</v>
      </c>
      <c r="V52" s="20">
        <f t="shared" si="49"/>
        <v>13.830421755954655</v>
      </c>
      <c r="W52" s="20">
        <f t="shared" si="49"/>
        <v>15.094440648974533</v>
      </c>
      <c r="X52" s="20">
        <f t="shared" si="49"/>
        <v>16.719710172723161</v>
      </c>
      <c r="Y52" s="20">
        <f t="shared" si="16"/>
        <v>16.745447339930681</v>
      </c>
      <c r="Z52" s="20">
        <f t="shared" si="16"/>
        <v>14.953388463792679</v>
      </c>
      <c r="AA52" s="20">
        <f t="shared" ref="AA52:AB52" si="50">+AA15/AA$33*100</f>
        <v>15.469203712491659</v>
      </c>
      <c r="AB52" s="20">
        <f t="shared" si="50"/>
        <v>13.032400600511384</v>
      </c>
      <c r="AC52" s="20">
        <f t="shared" ref="AC52:AD52" si="51">+AC15/AC$33*100</f>
        <v>13.583473480008754</v>
      </c>
      <c r="AD52" s="20">
        <f t="shared" si="51"/>
        <v>14.200521843710812</v>
      </c>
    </row>
    <row r="53" spans="1:30" ht="15" customHeight="1" x14ac:dyDescent="0.15">
      <c r="A53" s="3" t="s">
        <v>309</v>
      </c>
      <c r="B53" s="81"/>
      <c r="C53" s="81"/>
      <c r="D53" s="88">
        <f t="shared" ref="D53:X53" si="52">+D16/D$33*100</f>
        <v>21.068653623254402</v>
      </c>
      <c r="E53" s="88">
        <f t="shared" si="52"/>
        <v>21.995269580639544</v>
      </c>
      <c r="F53" s="88">
        <f t="shared" si="52"/>
        <v>0</v>
      </c>
      <c r="G53" s="88">
        <f t="shared" si="52"/>
        <v>0</v>
      </c>
      <c r="H53" s="88">
        <f t="shared" si="52"/>
        <v>0</v>
      </c>
      <c r="I53" s="88">
        <f t="shared" si="52"/>
        <v>0</v>
      </c>
      <c r="J53" s="88">
        <f t="shared" si="52"/>
        <v>16.517647386694037</v>
      </c>
      <c r="K53" s="88">
        <f t="shared" si="52"/>
        <v>17.280674796759598</v>
      </c>
      <c r="L53" s="88">
        <f t="shared" si="52"/>
        <v>17.851696868843973</v>
      </c>
      <c r="M53" s="88">
        <f t="shared" si="52"/>
        <v>19.594715608278925</v>
      </c>
      <c r="N53" s="88">
        <f t="shared" si="52"/>
        <v>15.823226266640106</v>
      </c>
      <c r="O53" s="88">
        <f t="shared" si="52"/>
        <v>15.60750005782913</v>
      </c>
      <c r="P53" s="88">
        <f t="shared" si="52"/>
        <v>12.499462761061951</v>
      </c>
      <c r="Q53" s="88">
        <f t="shared" si="52"/>
        <v>9.6437940477599771</v>
      </c>
      <c r="R53" s="20">
        <f t="shared" si="52"/>
        <v>9.1796157390232818</v>
      </c>
      <c r="S53" s="20">
        <f t="shared" si="52"/>
        <v>10.397242885698441</v>
      </c>
      <c r="T53" s="20">
        <f t="shared" si="52"/>
        <v>11.58600896367283</v>
      </c>
      <c r="U53" s="20">
        <f t="shared" si="52"/>
        <v>11.752976024557823</v>
      </c>
      <c r="V53" s="20">
        <f t="shared" si="52"/>
        <v>11.130807558157892</v>
      </c>
      <c r="W53" s="20">
        <f t="shared" si="52"/>
        <v>12.319552328962452</v>
      </c>
      <c r="X53" s="20">
        <f t="shared" si="52"/>
        <v>13.697230444787284</v>
      </c>
      <c r="Y53" s="20">
        <f t="shared" si="16"/>
        <v>14.021455999776222</v>
      </c>
      <c r="Z53" s="20">
        <f t="shared" si="16"/>
        <v>12.422418479890551</v>
      </c>
      <c r="AA53" s="20">
        <f t="shared" ref="AA53:AB53" si="53">+AA16/AA$33*100</f>
        <v>12.861989706705423</v>
      </c>
      <c r="AB53" s="20">
        <f t="shared" si="53"/>
        <v>10.937906624319634</v>
      </c>
      <c r="AC53" s="20">
        <f t="shared" ref="AC53:AD53" si="54">+AC16/AC$33*100</f>
        <v>11.459142957091734</v>
      </c>
      <c r="AD53" s="20">
        <f t="shared" si="54"/>
        <v>12.114814308505721</v>
      </c>
    </row>
    <row r="54" spans="1:30" ht="15" customHeight="1" x14ac:dyDescent="0.15">
      <c r="A54" s="3" t="s">
        <v>107</v>
      </c>
      <c r="B54" s="81"/>
      <c r="C54" s="81"/>
      <c r="D54" s="88">
        <f t="shared" ref="D54:X54" si="55">+D17/D$33*100</f>
        <v>2.5051385839695741</v>
      </c>
      <c r="E54" s="88">
        <f t="shared" si="55"/>
        <v>2.2515471753522984</v>
      </c>
      <c r="F54" s="88">
        <f t="shared" si="55"/>
        <v>0</v>
      </c>
      <c r="G54" s="88">
        <f t="shared" si="55"/>
        <v>0</v>
      </c>
      <c r="H54" s="88">
        <f t="shared" si="55"/>
        <v>0</v>
      </c>
      <c r="I54" s="88">
        <f t="shared" si="55"/>
        <v>0</v>
      </c>
      <c r="J54" s="88">
        <f t="shared" si="55"/>
        <v>2.1005334251074759</v>
      </c>
      <c r="K54" s="88">
        <f t="shared" si="55"/>
        <v>2.2142558058060846</v>
      </c>
      <c r="L54" s="88">
        <f t="shared" si="55"/>
        <v>2.3338276091362107</v>
      </c>
      <c r="M54" s="88">
        <f t="shared" si="55"/>
        <v>2.7778180858257953</v>
      </c>
      <c r="N54" s="88">
        <f t="shared" si="55"/>
        <v>2.4914675945945524</v>
      </c>
      <c r="O54" s="88">
        <f t="shared" si="55"/>
        <v>2.5381166415884024</v>
      </c>
      <c r="P54" s="88">
        <f t="shared" si="55"/>
        <v>2.3790119155041314</v>
      </c>
      <c r="Q54" s="88">
        <f t="shared" si="55"/>
        <v>2.3816202521496685</v>
      </c>
      <c r="R54" s="20">
        <f t="shared" si="55"/>
        <v>2.7785856532987605</v>
      </c>
      <c r="S54" s="20">
        <f t="shared" si="55"/>
        <v>3.5479394030272218</v>
      </c>
      <c r="T54" s="20">
        <f t="shared" si="55"/>
        <v>3.2553472467668003</v>
      </c>
      <c r="U54" s="20">
        <f t="shared" si="55"/>
        <v>3.2528064497240798</v>
      </c>
      <c r="V54" s="20">
        <f t="shared" si="55"/>
        <v>2.6996141977967651</v>
      </c>
      <c r="W54" s="20">
        <f t="shared" si="55"/>
        <v>2.7748883200120811</v>
      </c>
      <c r="X54" s="20">
        <f t="shared" si="55"/>
        <v>2.7377259767241608</v>
      </c>
      <c r="Y54" s="20">
        <f t="shared" si="16"/>
        <v>2.6833350147418091</v>
      </c>
      <c r="Z54" s="20">
        <f t="shared" si="16"/>
        <v>2.5307251989836206</v>
      </c>
      <c r="AA54" s="20">
        <f t="shared" ref="AA54:AB54" si="56">+AA17/AA$33*100</f>
        <v>2.6072140057862354</v>
      </c>
      <c r="AB54" s="20">
        <f t="shared" si="56"/>
        <v>2.0944939761917514</v>
      </c>
      <c r="AC54" s="20">
        <f t="shared" ref="AC54:AD54" si="57">+AC17/AC$33*100</f>
        <v>2.1238067266662797</v>
      </c>
      <c r="AD54" s="20">
        <f t="shared" si="57"/>
        <v>2.0833764647222113</v>
      </c>
    </row>
    <row r="55" spans="1:30" ht="15" customHeight="1" x14ac:dyDescent="0.15">
      <c r="A55" s="3" t="s">
        <v>308</v>
      </c>
      <c r="B55" s="81"/>
      <c r="C55" s="81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20"/>
      <c r="S55" s="20"/>
      <c r="T55" s="20"/>
      <c r="U55" s="20"/>
      <c r="V55" s="20"/>
      <c r="W55" s="20"/>
      <c r="X55" s="20">
        <f t="shared" ref="X55:Z69" si="58">+X18/X$33*100</f>
        <v>0.28475375121171925</v>
      </c>
      <c r="Y55" s="20">
        <f t="shared" si="58"/>
        <v>4.0656325412649866E-2</v>
      </c>
      <c r="Z55" s="20">
        <f t="shared" si="58"/>
        <v>2.4478491850742887E-4</v>
      </c>
      <c r="AA55" s="20">
        <f t="shared" ref="AA55:AB55" si="59">+AA18/AA$33*100</f>
        <v>2.5338587937083777E-4</v>
      </c>
      <c r="AB55" s="20">
        <f t="shared" si="59"/>
        <v>2.0210165511150456E-4</v>
      </c>
      <c r="AC55" s="20">
        <f t="shared" ref="AC55:AD55" si="60">+AC18/AC$33*100</f>
        <v>5.237962507412653E-4</v>
      </c>
      <c r="AD55" s="20">
        <f t="shared" si="60"/>
        <v>2.331070482879275E-3</v>
      </c>
    </row>
    <row r="56" spans="1:30" ht="15" customHeight="1" x14ac:dyDescent="0.15">
      <c r="A56" s="3" t="s">
        <v>108</v>
      </c>
      <c r="B56" s="81"/>
      <c r="C56" s="81"/>
      <c r="D56" s="88">
        <f t="shared" ref="D56:W56" si="61">+D19/D$33*100</f>
        <v>6.1083369943479043E-2</v>
      </c>
      <c r="E56" s="88">
        <f t="shared" si="61"/>
        <v>5.7012637964566487E-2</v>
      </c>
      <c r="F56" s="88">
        <f t="shared" si="61"/>
        <v>5.1042875448391083E-2</v>
      </c>
      <c r="G56" s="88">
        <f t="shared" si="61"/>
        <v>4.9512687015400798E-2</v>
      </c>
      <c r="H56" s="88">
        <f t="shared" si="61"/>
        <v>5.10036704509731E-2</v>
      </c>
      <c r="I56" s="88">
        <f t="shared" si="61"/>
        <v>6.6434240036593289E-2</v>
      </c>
      <c r="J56" s="88">
        <f t="shared" si="61"/>
        <v>7.188845474223092E-2</v>
      </c>
      <c r="K56" s="88">
        <f t="shared" si="61"/>
        <v>7.2401285965246295E-2</v>
      </c>
      <c r="L56" s="88">
        <f t="shared" si="61"/>
        <v>6.75190564278699E-2</v>
      </c>
      <c r="M56" s="88">
        <f t="shared" si="61"/>
        <v>6.472257748520982E-2</v>
      </c>
      <c r="N56" s="88">
        <f t="shared" si="61"/>
        <v>6.2437959775765828E-2</v>
      </c>
      <c r="O56" s="88">
        <f t="shared" si="61"/>
        <v>6.5860522554887349E-2</v>
      </c>
      <c r="P56" s="88">
        <f t="shared" si="61"/>
        <v>7.3016264647598583E-2</v>
      </c>
      <c r="Q56" s="88">
        <f t="shared" si="61"/>
        <v>7.169899202811747E-2</v>
      </c>
      <c r="R56" s="20">
        <f t="shared" si="61"/>
        <v>6.3138709391559286E-2</v>
      </c>
      <c r="S56" s="20">
        <f t="shared" si="61"/>
        <v>6.548708651170991E-2</v>
      </c>
      <c r="T56" s="20">
        <f t="shared" si="61"/>
        <v>6.9216755728639584E-2</v>
      </c>
      <c r="U56" s="20">
        <f t="shared" si="61"/>
        <v>6.0296613457084147E-2</v>
      </c>
      <c r="V56" s="20">
        <f t="shared" si="61"/>
        <v>5.2450211416776006E-2</v>
      </c>
      <c r="W56" s="20">
        <f t="shared" si="61"/>
        <v>4.7667734157704554E-2</v>
      </c>
      <c r="X56" s="20">
        <f t="shared" si="58"/>
        <v>4.5486318552166678E-2</v>
      </c>
      <c r="Y56" s="20">
        <f t="shared" si="58"/>
        <v>4.3712235993111095E-2</v>
      </c>
      <c r="Z56" s="20">
        <f t="shared" si="58"/>
        <v>3.7778472422979853E-2</v>
      </c>
      <c r="AA56" s="20">
        <f t="shared" ref="AA56:AB56" si="62">+AA19/AA$33*100</f>
        <v>3.3780560818122189E-2</v>
      </c>
      <c r="AB56" s="20">
        <f t="shared" si="62"/>
        <v>2.8496333370722143E-2</v>
      </c>
      <c r="AC56" s="20">
        <f t="shared" ref="AC56:AD56" si="63">+AC19/AC$33*100</f>
        <v>2.9340072845092872E-2</v>
      </c>
      <c r="AD56" s="20">
        <f t="shared" si="63"/>
        <v>3.0169583402146007E-2</v>
      </c>
    </row>
    <row r="57" spans="1:30" ht="15" customHeight="1" x14ac:dyDescent="0.15">
      <c r="A57" s="3" t="s">
        <v>109</v>
      </c>
      <c r="B57" s="81"/>
      <c r="C57" s="81"/>
      <c r="D57" s="88">
        <f t="shared" ref="D57:W57" si="64">+D20/D$33*100</f>
        <v>0.15102965663043061</v>
      </c>
      <c r="E57" s="88">
        <f t="shared" si="64"/>
        <v>0.22779142967783916</v>
      </c>
      <c r="F57" s="88">
        <f t="shared" si="64"/>
        <v>0.26032197220258774</v>
      </c>
      <c r="G57" s="88">
        <f t="shared" si="64"/>
        <v>0.32966790339824753</v>
      </c>
      <c r="H57" s="88">
        <f t="shared" si="64"/>
        <v>0.29418469342196052</v>
      </c>
      <c r="I57" s="88">
        <f t="shared" si="64"/>
        <v>1.1450904277345635</v>
      </c>
      <c r="J57" s="88">
        <f t="shared" si="64"/>
        <v>1.4622367160339753</v>
      </c>
      <c r="K57" s="88">
        <f t="shared" si="64"/>
        <v>0.45505009946974634</v>
      </c>
      <c r="L57" s="88">
        <f t="shared" si="64"/>
        <v>0.57200662004841563</v>
      </c>
      <c r="M57" s="88">
        <f t="shared" si="64"/>
        <v>0.29042666411168855</v>
      </c>
      <c r="N57" s="88">
        <f t="shared" si="64"/>
        <v>0.33226744159855215</v>
      </c>
      <c r="O57" s="88">
        <f t="shared" si="64"/>
        <v>0.42206726487775337</v>
      </c>
      <c r="P57" s="88">
        <f t="shared" si="64"/>
        <v>0.2726547899259098</v>
      </c>
      <c r="Q57" s="88">
        <f t="shared" si="64"/>
        <v>0.50262383206057337</v>
      </c>
      <c r="R57" s="20">
        <f t="shared" si="64"/>
        <v>0.52922152200701156</v>
      </c>
      <c r="S57" s="20">
        <f t="shared" si="64"/>
        <v>0.28997301810643561</v>
      </c>
      <c r="T57" s="20">
        <f t="shared" si="64"/>
        <v>0.34228667630440884</v>
      </c>
      <c r="U57" s="20">
        <f t="shared" si="64"/>
        <v>0.24378605030484654</v>
      </c>
      <c r="V57" s="20">
        <f t="shared" si="64"/>
        <v>0.30995592841065384</v>
      </c>
      <c r="W57" s="20">
        <f t="shared" si="64"/>
        <v>0.49923840528310048</v>
      </c>
      <c r="X57" s="20">
        <f t="shared" si="58"/>
        <v>0.3089892555185107</v>
      </c>
      <c r="Y57" s="20">
        <f t="shared" si="58"/>
        <v>0.39352850210969631</v>
      </c>
      <c r="Z57" s="20">
        <f t="shared" si="58"/>
        <v>0.31288000308755376</v>
      </c>
      <c r="AA57" s="20">
        <f t="shared" ref="AA57:AB57" si="65">+AA20/AA$33*100</f>
        <v>0.35957567831716641</v>
      </c>
      <c r="AB57" s="20">
        <f t="shared" si="65"/>
        <v>0.32154373328240371</v>
      </c>
      <c r="AC57" s="20">
        <f t="shared" ref="AC57:AD57" si="66">+AC20/AC$33*100</f>
        <v>0.37839789433907201</v>
      </c>
      <c r="AD57" s="20">
        <f t="shared" si="66"/>
        <v>0.45357100243142501</v>
      </c>
    </row>
    <row r="58" spans="1:30" ht="15" customHeight="1" x14ac:dyDescent="0.15">
      <c r="A58" s="3" t="s">
        <v>110</v>
      </c>
      <c r="B58" s="81"/>
      <c r="C58" s="81"/>
      <c r="D58" s="88">
        <f t="shared" ref="D58:W58" si="67">+D21/D$33*100</f>
        <v>0.66283585856866767</v>
      </c>
      <c r="E58" s="88">
        <f t="shared" si="67"/>
        <v>0.62950566685812914</v>
      </c>
      <c r="F58" s="88">
        <f t="shared" si="67"/>
        <v>0.53087330896555374</v>
      </c>
      <c r="G58" s="88">
        <f t="shared" si="67"/>
        <v>0.7933284982870995</v>
      </c>
      <c r="H58" s="88">
        <f t="shared" si="67"/>
        <v>0.66979670508702638</v>
      </c>
      <c r="I58" s="88">
        <f t="shared" si="67"/>
        <v>0.69507228366154805</v>
      </c>
      <c r="J58" s="88">
        <f t="shared" si="67"/>
        <v>0.89508819157378094</v>
      </c>
      <c r="K58" s="88">
        <f t="shared" si="67"/>
        <v>0.94914015640749894</v>
      </c>
      <c r="L58" s="88">
        <f t="shared" si="67"/>
        <v>0.90791177346837748</v>
      </c>
      <c r="M58" s="88">
        <f t="shared" si="67"/>
        <v>1.2638395198125432</v>
      </c>
      <c r="N58" s="88">
        <f t="shared" si="67"/>
        <v>1.2236408031000183</v>
      </c>
      <c r="O58" s="88">
        <f t="shared" si="67"/>
        <v>1.3127083174745247</v>
      </c>
      <c r="P58" s="88">
        <f t="shared" si="67"/>
        <v>1.514113494659711</v>
      </c>
      <c r="Q58" s="88">
        <f t="shared" si="67"/>
        <v>1.5593437202834559</v>
      </c>
      <c r="R58" s="20">
        <f t="shared" si="67"/>
        <v>1.4724680339018255</v>
      </c>
      <c r="S58" s="20">
        <f t="shared" si="67"/>
        <v>1.5748542324020929</v>
      </c>
      <c r="T58" s="20">
        <f t="shared" si="67"/>
        <v>1.4806639846199274</v>
      </c>
      <c r="U58" s="20">
        <f t="shared" si="67"/>
        <v>1.4338202092029022</v>
      </c>
      <c r="V58" s="20">
        <f t="shared" si="67"/>
        <v>1.2761751608875191</v>
      </c>
      <c r="W58" s="20">
        <f t="shared" si="67"/>
        <v>1.2205753270900475</v>
      </c>
      <c r="X58" s="20">
        <f t="shared" si="58"/>
        <v>1.2802977924167303</v>
      </c>
      <c r="Y58" s="20">
        <f t="shared" si="58"/>
        <v>1.5931553565750021</v>
      </c>
      <c r="Z58" s="20">
        <f t="shared" si="58"/>
        <v>1.535482757064758</v>
      </c>
      <c r="AA58" s="20">
        <f t="shared" ref="AA58:AB58" si="68">+AA21/AA$33*100</f>
        <v>1.5777451857844274</v>
      </c>
      <c r="AB58" s="20">
        <f t="shared" si="68"/>
        <v>1.1270737735040015</v>
      </c>
      <c r="AC58" s="20">
        <f t="shared" ref="AC58:AD58" si="69">+AC21/AC$33*100</f>
        <v>1.2545855555701055</v>
      </c>
      <c r="AD58" s="20">
        <f t="shared" si="69"/>
        <v>1.2477430101468732</v>
      </c>
    </row>
    <row r="59" spans="1:30" ht="15" customHeight="1" x14ac:dyDescent="0.15">
      <c r="A59" s="4" t="s">
        <v>111</v>
      </c>
      <c r="B59" s="85"/>
      <c r="C59" s="85"/>
      <c r="D59" s="88">
        <f t="shared" ref="D59:W59" si="70">+D22/D$33*100</f>
        <v>0.15873612810349882</v>
      </c>
      <c r="E59" s="88">
        <f t="shared" si="70"/>
        <v>0.15151161803087296</v>
      </c>
      <c r="F59" s="88">
        <f t="shared" si="70"/>
        <v>0.12615901299152923</v>
      </c>
      <c r="G59" s="88">
        <f t="shared" si="70"/>
        <v>0.13664601211418073</v>
      </c>
      <c r="H59" s="88">
        <f t="shared" si="70"/>
        <v>0.14226998806367935</v>
      </c>
      <c r="I59" s="88">
        <f t="shared" si="70"/>
        <v>0.15676950041422058</v>
      </c>
      <c r="J59" s="88">
        <f t="shared" si="70"/>
        <v>0.16715105976442671</v>
      </c>
      <c r="K59" s="88">
        <f t="shared" si="70"/>
        <v>0.34820208242379475</v>
      </c>
      <c r="L59" s="88">
        <f t="shared" si="70"/>
        <v>0.32894526678999014</v>
      </c>
      <c r="M59" s="88">
        <f t="shared" si="70"/>
        <v>0.33696092513529924</v>
      </c>
      <c r="N59" s="88">
        <f t="shared" si="70"/>
        <v>0.28304070350846139</v>
      </c>
      <c r="O59" s="88">
        <f t="shared" si="70"/>
        <v>0.30640900455703896</v>
      </c>
      <c r="P59" s="88">
        <f t="shared" si="70"/>
        <v>0.31662531847149117</v>
      </c>
      <c r="Q59" s="88">
        <f t="shared" si="70"/>
        <v>0.31708905525323994</v>
      </c>
      <c r="R59" s="20">
        <f t="shared" si="70"/>
        <v>0.30187544768534141</v>
      </c>
      <c r="S59" s="20">
        <f t="shared" si="70"/>
        <v>0.32566927623311787</v>
      </c>
      <c r="T59" s="20">
        <f t="shared" si="70"/>
        <v>0.34354233183972271</v>
      </c>
      <c r="U59" s="20">
        <f t="shared" si="70"/>
        <v>0.32837060849140404</v>
      </c>
      <c r="V59" s="20">
        <f t="shared" si="70"/>
        <v>0.30966254624611</v>
      </c>
      <c r="W59" s="20">
        <f t="shared" si="70"/>
        <v>0.3037666630607686</v>
      </c>
      <c r="X59" s="20">
        <f t="shared" si="58"/>
        <v>0.28951493595736666</v>
      </c>
      <c r="Y59" s="20">
        <f t="shared" si="58"/>
        <v>0.2862910316828654</v>
      </c>
      <c r="Z59" s="20">
        <f t="shared" si="58"/>
        <v>0.13878080954778679</v>
      </c>
      <c r="AA59" s="20">
        <f t="shared" ref="AA59:AB59" si="71">+AA22/AA$33*100</f>
        <v>0.13740693928481582</v>
      </c>
      <c r="AB59" s="20">
        <f t="shared" si="71"/>
        <v>0.1143289062965781</v>
      </c>
      <c r="AC59" s="20">
        <f t="shared" ref="AC59:AD59" si="72">+AC22/AC$33*100</f>
        <v>0.12643693212535939</v>
      </c>
      <c r="AD59" s="20">
        <f t="shared" si="72"/>
        <v>0.13654936772676377</v>
      </c>
    </row>
    <row r="60" spans="1:30" ht="15" customHeight="1" x14ac:dyDescent="0.15">
      <c r="A60" s="3" t="s">
        <v>112</v>
      </c>
      <c r="B60" s="81"/>
      <c r="C60" s="81"/>
      <c r="D60" s="88">
        <f t="shared" ref="D60:W60" si="73">+D23/D$33*100</f>
        <v>4.8164587494591089</v>
      </c>
      <c r="E60" s="88">
        <f t="shared" si="73"/>
        <v>6.2053370531761898</v>
      </c>
      <c r="F60" s="88">
        <f t="shared" si="73"/>
        <v>9.3295395699225505</v>
      </c>
      <c r="G60" s="88">
        <f t="shared" si="73"/>
        <v>7.0001542661683844</v>
      </c>
      <c r="H60" s="88">
        <f t="shared" si="73"/>
        <v>10.312585056229858</v>
      </c>
      <c r="I60" s="88">
        <f t="shared" si="73"/>
        <v>5.8345029968749618</v>
      </c>
      <c r="J60" s="88">
        <f t="shared" si="73"/>
        <v>5.4931478806671006</v>
      </c>
      <c r="K60" s="88">
        <f t="shared" si="73"/>
        <v>6.409968297857362</v>
      </c>
      <c r="L60" s="88">
        <f t="shared" si="73"/>
        <v>7.3727945915880984</v>
      </c>
      <c r="M60" s="88">
        <f t="shared" si="73"/>
        <v>5.3984861357321501</v>
      </c>
      <c r="N60" s="88">
        <f t="shared" si="73"/>
        <v>4.8954262570328062</v>
      </c>
      <c r="O60" s="88">
        <f t="shared" si="73"/>
        <v>4.4194496105421548</v>
      </c>
      <c r="P60" s="88">
        <f t="shared" si="73"/>
        <v>4.6476875467639029</v>
      </c>
      <c r="Q60" s="88">
        <f t="shared" si="73"/>
        <v>4.3248628228683295</v>
      </c>
      <c r="R60" s="20">
        <f t="shared" si="73"/>
        <v>4.6419672585698502</v>
      </c>
      <c r="S60" s="20">
        <f t="shared" si="73"/>
        <v>4.8341539409713734</v>
      </c>
      <c r="T60" s="20">
        <f t="shared" si="73"/>
        <v>7.4296434857419564</v>
      </c>
      <c r="U60" s="20">
        <f t="shared" si="73"/>
        <v>7.8425768522613266</v>
      </c>
      <c r="V60" s="20">
        <f t="shared" si="73"/>
        <v>15.425903819640194</v>
      </c>
      <c r="W60" s="20">
        <f t="shared" si="73"/>
        <v>12.465600276758728</v>
      </c>
      <c r="X60" s="20">
        <f t="shared" si="58"/>
        <v>10.482289668063533</v>
      </c>
      <c r="Y60" s="20">
        <f t="shared" si="58"/>
        <v>9.9546309080408104</v>
      </c>
      <c r="Z60" s="20">
        <f t="shared" si="58"/>
        <v>12.421296549014059</v>
      </c>
      <c r="AA60" s="20">
        <f t="shared" ref="AA60:AB60" si="74">+AA23/AA$33*100</f>
        <v>10.521916210441871</v>
      </c>
      <c r="AB60" s="20">
        <f t="shared" si="74"/>
        <v>10.203987937225879</v>
      </c>
      <c r="AC60" s="20">
        <f t="shared" ref="AC60:AD60" si="75">+AC23/AC$33*100</f>
        <v>11.439526787501473</v>
      </c>
      <c r="AD60" s="20">
        <f t="shared" si="75"/>
        <v>12.765317306104324</v>
      </c>
    </row>
    <row r="61" spans="1:30" ht="15" customHeight="1" x14ac:dyDescent="0.15">
      <c r="A61" s="3" t="s">
        <v>113</v>
      </c>
      <c r="B61" s="81"/>
      <c r="C61" s="81"/>
      <c r="D61" s="88">
        <f t="shared" ref="D61:W61" si="76">+D24/D$33*100</f>
        <v>6.9183030085443349</v>
      </c>
      <c r="E61" s="88">
        <f t="shared" si="76"/>
        <v>5.5983347081204577</v>
      </c>
      <c r="F61" s="88">
        <f t="shared" si="76"/>
        <v>6.0302033210234463</v>
      </c>
      <c r="G61" s="88">
        <f t="shared" si="76"/>
        <v>6.1388595711860301</v>
      </c>
      <c r="H61" s="88">
        <f t="shared" si="76"/>
        <v>6.9922951429666282</v>
      </c>
      <c r="I61" s="88">
        <f t="shared" si="76"/>
        <v>5.1202147245689487</v>
      </c>
      <c r="J61" s="88">
        <f t="shared" si="76"/>
        <v>5.1437597332821241</v>
      </c>
      <c r="K61" s="88">
        <f t="shared" si="76"/>
        <v>3.9225659982741115</v>
      </c>
      <c r="L61" s="88">
        <f t="shared" si="76"/>
        <v>3.5869787589788085</v>
      </c>
      <c r="M61" s="88">
        <f t="shared" si="76"/>
        <v>3.175366976616782</v>
      </c>
      <c r="N61" s="88">
        <f t="shared" si="76"/>
        <v>4.2263769865260237</v>
      </c>
      <c r="O61" s="88">
        <f t="shared" si="76"/>
        <v>3.3795550660362093</v>
      </c>
      <c r="P61" s="88">
        <f t="shared" si="76"/>
        <v>3.5098985403499401</v>
      </c>
      <c r="Q61" s="88">
        <f t="shared" si="76"/>
        <v>3.6827280012996519</v>
      </c>
      <c r="R61" s="20">
        <f t="shared" si="76"/>
        <v>5.1806852324840609</v>
      </c>
      <c r="S61" s="20">
        <f t="shared" si="76"/>
        <v>4.676060561948157</v>
      </c>
      <c r="T61" s="20">
        <f t="shared" si="76"/>
        <v>5.3952906588921836</v>
      </c>
      <c r="U61" s="20">
        <f t="shared" si="76"/>
        <v>4.5109059583702926</v>
      </c>
      <c r="V61" s="20">
        <f t="shared" si="76"/>
        <v>4.0019981653835313</v>
      </c>
      <c r="W61" s="20">
        <f t="shared" si="76"/>
        <v>4.9988683167159511</v>
      </c>
      <c r="X61" s="20">
        <f t="shared" si="58"/>
        <v>5.0747293452176203</v>
      </c>
      <c r="Y61" s="20">
        <f t="shared" si="58"/>
        <v>5.2699199881937506</v>
      </c>
      <c r="Z61" s="20">
        <f t="shared" si="58"/>
        <v>5.6411786002170263</v>
      </c>
      <c r="AA61" s="20">
        <f t="shared" ref="AA61:AB61" si="77">+AA24/AA$33*100</f>
        <v>5.9988431245367524</v>
      </c>
      <c r="AB61" s="20">
        <f t="shared" si="77"/>
        <v>4.8923118172542939</v>
      </c>
      <c r="AC61" s="20">
        <f t="shared" ref="AC61:AD61" si="78">+AC24/AC$33*100</f>
        <v>5.7869870304306916</v>
      </c>
      <c r="AD61" s="20">
        <f t="shared" si="78"/>
        <v>6.2211806595428101</v>
      </c>
    </row>
    <row r="62" spans="1:30" ht="15" customHeight="1" x14ac:dyDescent="0.15">
      <c r="A62" s="3" t="s">
        <v>114</v>
      </c>
      <c r="B62" s="81"/>
      <c r="C62" s="81"/>
      <c r="D62" s="88">
        <f t="shared" ref="D62:W62" si="79">+D25/D$33*100</f>
        <v>2.6678931809029405</v>
      </c>
      <c r="E62" s="88">
        <f t="shared" si="79"/>
        <v>1.5818084712799052</v>
      </c>
      <c r="F62" s="88">
        <f t="shared" si="79"/>
        <v>1.1476449309600578</v>
      </c>
      <c r="G62" s="88">
        <f t="shared" si="79"/>
        <v>4.3191509833785746</v>
      </c>
      <c r="H62" s="88">
        <f t="shared" si="79"/>
        <v>1.1618160600224294</v>
      </c>
      <c r="I62" s="88">
        <f t="shared" si="79"/>
        <v>0.26664453173157254</v>
      </c>
      <c r="J62" s="88">
        <f t="shared" si="79"/>
        <v>0.40311821131770453</v>
      </c>
      <c r="K62" s="88">
        <f t="shared" si="79"/>
        <v>0.43536484352416993</v>
      </c>
      <c r="L62" s="88">
        <f t="shared" si="79"/>
        <v>0.85665963956758995</v>
      </c>
      <c r="M62" s="88">
        <f t="shared" si="79"/>
        <v>1.7983523969418185</v>
      </c>
      <c r="N62" s="88">
        <f t="shared" si="79"/>
        <v>0.23907284727386724</v>
      </c>
      <c r="O62" s="88">
        <f t="shared" si="79"/>
        <v>0.54574139299429714</v>
      </c>
      <c r="P62" s="88">
        <f t="shared" si="79"/>
        <v>4.3471606399622384</v>
      </c>
      <c r="Q62" s="88">
        <f t="shared" si="79"/>
        <v>1.1848190604037845</v>
      </c>
      <c r="R62" s="20">
        <f t="shared" si="79"/>
        <v>1.1611266042084516</v>
      </c>
      <c r="S62" s="20">
        <f t="shared" si="79"/>
        <v>0.39993739348957968</v>
      </c>
      <c r="T62" s="20">
        <f t="shared" si="79"/>
        <v>0.30288922822840214</v>
      </c>
      <c r="U62" s="20">
        <f t="shared" si="79"/>
        <v>0.30591590520779316</v>
      </c>
      <c r="V62" s="20">
        <f t="shared" si="79"/>
        <v>0.38449362564379919</v>
      </c>
      <c r="W62" s="20">
        <f t="shared" si="79"/>
        <v>0.29124282238725457</v>
      </c>
      <c r="X62" s="20">
        <f t="shared" si="58"/>
        <v>0.40520188072167207</v>
      </c>
      <c r="Y62" s="20">
        <f t="shared" si="58"/>
        <v>0.34946113160149578</v>
      </c>
      <c r="Z62" s="20">
        <f t="shared" si="58"/>
        <v>0.29107374659718366</v>
      </c>
      <c r="AA62" s="20">
        <f t="shared" ref="AA62:AB62" si="80">+AA25/AA$33*100</f>
        <v>0.35400541206899749</v>
      </c>
      <c r="AB62" s="20">
        <f t="shared" si="80"/>
        <v>0.277185788346347</v>
      </c>
      <c r="AC62" s="20">
        <f t="shared" ref="AC62:AD62" si="81">+AC25/AC$33*100</f>
        <v>0.29731049332253318</v>
      </c>
      <c r="AD62" s="20">
        <f t="shared" si="81"/>
        <v>0.42505292320189519</v>
      </c>
    </row>
    <row r="63" spans="1:30" ht="15" customHeight="1" x14ac:dyDescent="0.15">
      <c r="A63" s="3" t="s">
        <v>115</v>
      </c>
      <c r="B63" s="81"/>
      <c r="C63" s="81"/>
      <c r="D63" s="88">
        <f t="shared" ref="D63:W63" si="82">+D26/D$33*100</f>
        <v>7.1037011485881055E-2</v>
      </c>
      <c r="E63" s="88">
        <f t="shared" si="82"/>
        <v>9.7833018787797654E-2</v>
      </c>
      <c r="F63" s="88">
        <f t="shared" si="82"/>
        <v>2.8585522212604467E-2</v>
      </c>
      <c r="G63" s="88">
        <f t="shared" si="82"/>
        <v>2.4631819435113788E-2</v>
      </c>
      <c r="H63" s="88">
        <f t="shared" si="82"/>
        <v>0.14497143405890595</v>
      </c>
      <c r="I63" s="88">
        <f t="shared" si="82"/>
        <v>5.6956249211700491E-2</v>
      </c>
      <c r="J63" s="88">
        <f t="shared" si="82"/>
        <v>4.6298332442348079E-2</v>
      </c>
      <c r="K63" s="88">
        <f t="shared" si="82"/>
        <v>6.7393633136985653E-2</v>
      </c>
      <c r="L63" s="88">
        <f t="shared" si="82"/>
        <v>2.7304867729303007E-2</v>
      </c>
      <c r="M63" s="88">
        <f t="shared" si="82"/>
        <v>0.11611202571728557</v>
      </c>
      <c r="N63" s="88">
        <f t="shared" si="82"/>
        <v>4.5698687503535756E-2</v>
      </c>
      <c r="O63" s="88">
        <f t="shared" si="82"/>
        <v>1.5860965005950321E-2</v>
      </c>
      <c r="P63" s="88">
        <f t="shared" si="82"/>
        <v>0.19617125751853165</v>
      </c>
      <c r="Q63" s="88">
        <f t="shared" si="82"/>
        <v>1.2613352678975334E-2</v>
      </c>
      <c r="R63" s="20">
        <f t="shared" si="82"/>
        <v>1.2639929837978851E-2</v>
      </c>
      <c r="S63" s="20">
        <f t="shared" si="82"/>
        <v>4.1591737691855576E-3</v>
      </c>
      <c r="T63" s="20">
        <f t="shared" si="82"/>
        <v>2.2300442307173624E-3</v>
      </c>
      <c r="U63" s="20">
        <f t="shared" si="82"/>
        <v>3.2357212405114105E-2</v>
      </c>
      <c r="V63" s="20">
        <f t="shared" si="82"/>
        <v>5.5556336873136616E-3</v>
      </c>
      <c r="W63" s="20">
        <f t="shared" si="82"/>
        <v>2.274710626678467E-2</v>
      </c>
      <c r="X63" s="20">
        <f t="shared" si="58"/>
        <v>2.9712656683363182E-2</v>
      </c>
      <c r="Y63" s="20">
        <f t="shared" si="58"/>
        <v>1.2271870465869405E-2</v>
      </c>
      <c r="Z63" s="20">
        <f t="shared" si="58"/>
        <v>2.0459939438579263E-2</v>
      </c>
      <c r="AA63" s="20">
        <f t="shared" ref="AA63:AB63" si="83">+AA26/AA$33*100</f>
        <v>2.9920649255706429E-2</v>
      </c>
      <c r="AB63" s="20">
        <f t="shared" si="83"/>
        <v>3.9601819319099313E-2</v>
      </c>
      <c r="AC63" s="20">
        <f t="shared" ref="AC63:AD63" si="84">+AC26/AC$33*100</f>
        <v>3.3691323128036382E-2</v>
      </c>
      <c r="AD63" s="20">
        <f t="shared" si="84"/>
        <v>4.119673207624102E-2</v>
      </c>
    </row>
    <row r="64" spans="1:30" ht="15" customHeight="1" x14ac:dyDescent="0.15">
      <c r="A64" s="3" t="s">
        <v>116</v>
      </c>
      <c r="B64" s="81"/>
      <c r="C64" s="81"/>
      <c r="D64" s="88">
        <f t="shared" ref="D64:W64" si="85">+D27/D$33*100</f>
        <v>5.8088817546379774</v>
      </c>
      <c r="E64" s="88">
        <f t="shared" si="85"/>
        <v>7.7405150485206287</v>
      </c>
      <c r="F64" s="88">
        <f t="shared" si="85"/>
        <v>12.212547768533813</v>
      </c>
      <c r="G64" s="88">
        <f t="shared" si="85"/>
        <v>6.5915285219754089</v>
      </c>
      <c r="H64" s="88">
        <f t="shared" si="85"/>
        <v>5.8557357526940912</v>
      </c>
      <c r="I64" s="88">
        <f t="shared" si="85"/>
        <v>5.4834052497963235</v>
      </c>
      <c r="J64" s="88">
        <f t="shared" si="85"/>
        <v>5.4823728376794199</v>
      </c>
      <c r="K64" s="88">
        <f t="shared" si="85"/>
        <v>7.3229053444581833</v>
      </c>
      <c r="L64" s="88">
        <f t="shared" si="85"/>
        <v>5.0317760058361545</v>
      </c>
      <c r="M64" s="88">
        <f t="shared" si="85"/>
        <v>5.2125528405379606</v>
      </c>
      <c r="N64" s="88">
        <f t="shared" si="85"/>
        <v>9.7326159693700713</v>
      </c>
      <c r="O64" s="88">
        <f t="shared" si="85"/>
        <v>7.5065729857182486</v>
      </c>
      <c r="P64" s="88">
        <f t="shared" si="85"/>
        <v>5.7023157168621639</v>
      </c>
      <c r="Q64" s="88">
        <f t="shared" si="85"/>
        <v>10.092044252380896</v>
      </c>
      <c r="R64" s="20">
        <f t="shared" si="85"/>
        <v>12.99097354628746</v>
      </c>
      <c r="S64" s="20">
        <f t="shared" si="85"/>
        <v>4.657568158957651</v>
      </c>
      <c r="T64" s="20">
        <f t="shared" si="85"/>
        <v>2.7353652217269193</v>
      </c>
      <c r="U64" s="20">
        <f t="shared" si="85"/>
        <v>4.7684162752370609</v>
      </c>
      <c r="V64" s="20">
        <f t="shared" si="85"/>
        <v>1.4840666940552112</v>
      </c>
      <c r="W64" s="20">
        <f t="shared" si="85"/>
        <v>0.53225415337748017</v>
      </c>
      <c r="X64" s="20">
        <f t="shared" si="58"/>
        <v>1.1111772883969973</v>
      </c>
      <c r="Y64" s="20">
        <f t="shared" si="58"/>
        <v>0.90190136827190548</v>
      </c>
      <c r="Z64" s="20">
        <f t="shared" si="58"/>
        <v>2.8002333942602995</v>
      </c>
      <c r="AA64" s="20">
        <f t="shared" ref="AA64:AB64" si="86">+AA27/AA$33*100</f>
        <v>1.9356865251796516</v>
      </c>
      <c r="AB64" s="20">
        <f t="shared" si="86"/>
        <v>2.8941260164450116</v>
      </c>
      <c r="AC64" s="20">
        <f t="shared" ref="AC64:AD64" si="87">+AC27/AC$33*100</f>
        <v>3.5107518533969122</v>
      </c>
      <c r="AD64" s="20">
        <f t="shared" si="87"/>
        <v>1.750325757222565</v>
      </c>
    </row>
    <row r="65" spans="1:30" ht="15" customHeight="1" x14ac:dyDescent="0.15">
      <c r="A65" s="3" t="s">
        <v>117</v>
      </c>
      <c r="B65" s="81"/>
      <c r="C65" s="81"/>
      <c r="D65" s="88">
        <f t="shared" ref="D65:W65" si="88">+D28/D$33*100</f>
        <v>5.0167014306079496</v>
      </c>
      <c r="E65" s="88">
        <f t="shared" si="88"/>
        <v>5.0064593401309718</v>
      </c>
      <c r="F65" s="88">
        <f t="shared" si="88"/>
        <v>3.82968509621745</v>
      </c>
      <c r="G65" s="88">
        <f t="shared" si="88"/>
        <v>3.6719371161096457</v>
      </c>
      <c r="H65" s="88">
        <f t="shared" si="88"/>
        <v>4.1956786855725943</v>
      </c>
      <c r="I65" s="88">
        <f t="shared" si="88"/>
        <v>4.5591883111451699</v>
      </c>
      <c r="J65" s="88">
        <f t="shared" si="88"/>
        <v>4.3604813613770883</v>
      </c>
      <c r="K65" s="88">
        <f t="shared" si="88"/>
        <v>4.2451772479686571</v>
      </c>
      <c r="L65" s="88">
        <f t="shared" si="88"/>
        <v>5.2561598508336793</v>
      </c>
      <c r="M65" s="88">
        <f t="shared" si="88"/>
        <v>4.0387007618419855</v>
      </c>
      <c r="N65" s="88">
        <f t="shared" si="88"/>
        <v>5.4076764405839057</v>
      </c>
      <c r="O65" s="88">
        <f t="shared" si="88"/>
        <v>5.1361427095630647</v>
      </c>
      <c r="P65" s="88">
        <f t="shared" si="88"/>
        <v>3.8075101555576016</v>
      </c>
      <c r="Q65" s="88">
        <f t="shared" si="88"/>
        <v>4.0548052942416115</v>
      </c>
      <c r="R65" s="20">
        <f t="shared" si="88"/>
        <v>4.673843851415568</v>
      </c>
      <c r="S65" s="20">
        <f t="shared" si="88"/>
        <v>3.7495697792443896</v>
      </c>
      <c r="T65" s="20">
        <f t="shared" si="88"/>
        <v>6.9522281833492139</v>
      </c>
      <c r="U65" s="20">
        <f t="shared" si="88"/>
        <v>5.2872837106930612</v>
      </c>
      <c r="V65" s="20">
        <f t="shared" si="88"/>
        <v>4.8188951898271082</v>
      </c>
      <c r="W65" s="20">
        <f t="shared" si="88"/>
        <v>5.011895833590466</v>
      </c>
      <c r="X65" s="20">
        <f t="shared" si="58"/>
        <v>5.3687011796774913</v>
      </c>
      <c r="Y65" s="20">
        <f t="shared" si="58"/>
        <v>6.2901907594086852</v>
      </c>
      <c r="Z65" s="20">
        <f t="shared" si="58"/>
        <v>5.3290125531417862</v>
      </c>
      <c r="AA65" s="20">
        <f t="shared" ref="AA65:AB65" si="89">+AA28/AA$33*100</f>
        <v>5.1165746080574426</v>
      </c>
      <c r="AB65" s="20">
        <f t="shared" si="89"/>
        <v>4.6839079588642294</v>
      </c>
      <c r="AC65" s="20">
        <f t="shared" ref="AC65:AD65" si="90">+AC28/AC$33*100</f>
        <v>7.6570406634253656</v>
      </c>
      <c r="AD65" s="20">
        <f t="shared" si="90"/>
        <v>5.4402246361752109</v>
      </c>
    </row>
    <row r="66" spans="1:30" ht="15" customHeight="1" x14ac:dyDescent="0.15">
      <c r="A66" s="3" t="s">
        <v>118</v>
      </c>
      <c r="B66" s="81"/>
      <c r="C66" s="81"/>
      <c r="D66" s="88">
        <f t="shared" ref="D66:W66" si="91">+D29/D$33*100</f>
        <v>2.1164839111545621</v>
      </c>
      <c r="E66" s="88">
        <f t="shared" si="91"/>
        <v>1.5496082216588714</v>
      </c>
      <c r="F66" s="88">
        <f t="shared" si="91"/>
        <v>1.5865342818371844</v>
      </c>
      <c r="G66" s="88">
        <f t="shared" si="91"/>
        <v>1.1907901804339445</v>
      </c>
      <c r="H66" s="88">
        <f t="shared" si="91"/>
        <v>0.71489327530528646</v>
      </c>
      <c r="I66" s="88">
        <f t="shared" si="91"/>
        <v>0.73823835057057063</v>
      </c>
      <c r="J66" s="88">
        <f t="shared" si="91"/>
        <v>0.64329474203545545</v>
      </c>
      <c r="K66" s="88">
        <f t="shared" si="91"/>
        <v>0.76388167000238838</v>
      </c>
      <c r="L66" s="88">
        <f t="shared" si="91"/>
        <v>1.1530710613034154</v>
      </c>
      <c r="M66" s="88">
        <f t="shared" si="91"/>
        <v>0.98686525260291702</v>
      </c>
      <c r="N66" s="88">
        <f t="shared" si="91"/>
        <v>1.3385348053334072</v>
      </c>
      <c r="O66" s="88">
        <f t="shared" si="91"/>
        <v>0.85376495581621581</v>
      </c>
      <c r="P66" s="88">
        <f t="shared" si="91"/>
        <v>0.93321484959506917</v>
      </c>
      <c r="Q66" s="88">
        <f t="shared" si="91"/>
        <v>1.0992331989643984</v>
      </c>
      <c r="R66" s="20">
        <f t="shared" si="91"/>
        <v>0.81778670207268944</v>
      </c>
      <c r="S66" s="20">
        <f t="shared" si="91"/>
        <v>1.2536326850561184</v>
      </c>
      <c r="T66" s="20">
        <f t="shared" si="91"/>
        <v>1.2125714825861422</v>
      </c>
      <c r="U66" s="20">
        <f t="shared" si="91"/>
        <v>1.4366952927819323</v>
      </c>
      <c r="V66" s="20">
        <f t="shared" si="91"/>
        <v>1.7681817076872368</v>
      </c>
      <c r="W66" s="20">
        <f t="shared" si="91"/>
        <v>2.4389862078028246</v>
      </c>
      <c r="X66" s="20">
        <f t="shared" si="58"/>
        <v>2.3189744085872444</v>
      </c>
      <c r="Y66" s="20">
        <f t="shared" si="58"/>
        <v>2.34354143382886</v>
      </c>
      <c r="Z66" s="20">
        <f t="shared" si="58"/>
        <v>2.2491164692353909</v>
      </c>
      <c r="AA66" s="20">
        <f t="shared" ref="AA66:AB66" si="92">+AA29/AA$33*100</f>
        <v>2.3769538110059765</v>
      </c>
      <c r="AB66" s="20">
        <f t="shared" si="92"/>
        <v>2.0813641053313408</v>
      </c>
      <c r="AC66" s="20">
        <f t="shared" ref="AC66:AD66" si="93">+AC29/AC$33*100</f>
        <v>2.2108878533520153</v>
      </c>
      <c r="AD66" s="20">
        <f t="shared" si="93"/>
        <v>2.5261099648917078</v>
      </c>
    </row>
    <row r="67" spans="1:30" ht="15" customHeight="1" x14ac:dyDescent="0.15">
      <c r="A67" s="3" t="s">
        <v>119</v>
      </c>
      <c r="B67" s="81"/>
      <c r="C67" s="81"/>
      <c r="D67" s="88">
        <f t="shared" ref="D67:W67" si="94">+D30/D$33*100</f>
        <v>5.1252000890143723</v>
      </c>
      <c r="E67" s="88">
        <f t="shared" si="94"/>
        <v>7.010694548213281</v>
      </c>
      <c r="F67" s="88">
        <f t="shared" si="94"/>
        <v>12.802061559512696</v>
      </c>
      <c r="G67" s="88">
        <f t="shared" si="94"/>
        <v>17.079913371476334</v>
      </c>
      <c r="H67" s="88">
        <f t="shared" si="94"/>
        <v>15.068425221661972</v>
      </c>
      <c r="I67" s="88">
        <f t="shared" si="94"/>
        <v>15.932541822983609</v>
      </c>
      <c r="J67" s="88">
        <f t="shared" si="94"/>
        <v>13.669354040769338</v>
      </c>
      <c r="K67" s="88">
        <f t="shared" si="94"/>
        <v>10.861495377887103</v>
      </c>
      <c r="L67" s="88">
        <f t="shared" si="94"/>
        <v>11.68862210330402</v>
      </c>
      <c r="M67" s="88">
        <f t="shared" si="94"/>
        <v>6.7803658415863239</v>
      </c>
      <c r="N67" s="88">
        <f t="shared" si="94"/>
        <v>7.8017195737526883</v>
      </c>
      <c r="O67" s="88">
        <f t="shared" si="94"/>
        <v>8.2796566020865789</v>
      </c>
      <c r="P67" s="88">
        <f t="shared" si="94"/>
        <v>8.1547779753578542</v>
      </c>
      <c r="Q67" s="88">
        <f t="shared" si="94"/>
        <v>6.7047887440611218</v>
      </c>
      <c r="R67" s="20">
        <f t="shared" si="94"/>
        <v>5.0285490259408023</v>
      </c>
      <c r="S67" s="20">
        <f t="shared" si="94"/>
        <v>12.77154902257924</v>
      </c>
      <c r="T67" s="20">
        <f t="shared" si="94"/>
        <v>6.2612007612888831</v>
      </c>
      <c r="U67" s="20">
        <f t="shared" si="94"/>
        <v>6.1568862985087085</v>
      </c>
      <c r="V67" s="20">
        <f t="shared" si="94"/>
        <v>8.7409257595035559</v>
      </c>
      <c r="W67" s="20">
        <f t="shared" si="94"/>
        <v>11.692094298349105</v>
      </c>
      <c r="X67" s="20">
        <f t="shared" si="58"/>
        <v>11.021605710450428</v>
      </c>
      <c r="Y67" s="20">
        <f t="shared" si="58"/>
        <v>11.474790776446374</v>
      </c>
      <c r="Z67" s="20">
        <f t="shared" si="58"/>
        <v>12.38203712783411</v>
      </c>
      <c r="AA67" s="20">
        <f t="shared" ref="AA67:AB67" si="95">+AA30/AA$33*100</f>
        <v>11.569176942273502</v>
      </c>
      <c r="AB67" s="20">
        <f t="shared" si="95"/>
        <v>23.354530428593613</v>
      </c>
      <c r="AC67" s="20">
        <f t="shared" ref="AC67:AD68" si="96">+AC30/AC$33*100</f>
        <v>13.010724728233928</v>
      </c>
      <c r="AD67" s="20">
        <f t="shared" si="96"/>
        <v>10.639163722537818</v>
      </c>
    </row>
    <row r="68" spans="1:30" ht="15" customHeight="1" x14ac:dyDescent="0.15">
      <c r="A68" s="3" t="s">
        <v>158</v>
      </c>
      <c r="B68" s="81"/>
      <c r="C68" s="81"/>
      <c r="D68" s="88">
        <f t="shared" ref="D68:W68" si="97">+D31/D$33*100</f>
        <v>0</v>
      </c>
      <c r="E68" s="88">
        <f t="shared" si="97"/>
        <v>0</v>
      </c>
      <c r="F68" s="88">
        <f t="shared" si="97"/>
        <v>0</v>
      </c>
      <c r="G68" s="88">
        <f t="shared" si="97"/>
        <v>0</v>
      </c>
      <c r="H68" s="88">
        <f t="shared" si="97"/>
        <v>0</v>
      </c>
      <c r="I68" s="88">
        <f t="shared" si="97"/>
        <v>0</v>
      </c>
      <c r="J68" s="88">
        <f t="shared" si="97"/>
        <v>0</v>
      </c>
      <c r="K68" s="88">
        <f t="shared" si="97"/>
        <v>0</v>
      </c>
      <c r="L68" s="88">
        <f t="shared" si="97"/>
        <v>0</v>
      </c>
      <c r="M68" s="88">
        <f t="shared" si="97"/>
        <v>0</v>
      </c>
      <c r="N68" s="88">
        <f t="shared" si="97"/>
        <v>0.40164769446399068</v>
      </c>
      <c r="O68" s="88">
        <f t="shared" si="97"/>
        <v>0.38138764141551018</v>
      </c>
      <c r="P68" s="88">
        <f t="shared" si="97"/>
        <v>0.40031669498536615</v>
      </c>
      <c r="Q68" s="88">
        <f t="shared" si="97"/>
        <v>0.53653813634447323</v>
      </c>
      <c r="R68" s="20">
        <f t="shared" si="97"/>
        <v>0.41286713371943773</v>
      </c>
      <c r="S68" s="20">
        <f t="shared" si="97"/>
        <v>0.41243481515009889</v>
      </c>
      <c r="T68" s="20">
        <f t="shared" si="97"/>
        <v>0</v>
      </c>
      <c r="U68" s="20">
        <f t="shared" si="97"/>
        <v>0</v>
      </c>
      <c r="V68" s="20">
        <f t="shared" si="97"/>
        <v>0</v>
      </c>
      <c r="W68" s="20">
        <f t="shared" si="97"/>
        <v>0</v>
      </c>
      <c r="X68" s="20">
        <f t="shared" si="58"/>
        <v>0</v>
      </c>
      <c r="Y68" s="20">
        <f t="shared" si="58"/>
        <v>0</v>
      </c>
      <c r="Z68" s="20">
        <f t="shared" si="58"/>
        <v>0</v>
      </c>
      <c r="AA68" s="20">
        <f t="shared" ref="AA68:AB68" si="98">+AA31/AA$33*100</f>
        <v>0</v>
      </c>
      <c r="AB68" s="20">
        <f t="shared" si="98"/>
        <v>0</v>
      </c>
      <c r="AC68" s="20">
        <f t="shared" si="96"/>
        <v>0</v>
      </c>
      <c r="AD68" s="20">
        <f t="shared" si="96"/>
        <v>0</v>
      </c>
    </row>
    <row r="69" spans="1:30" ht="15" customHeight="1" x14ac:dyDescent="0.15">
      <c r="A69" s="3" t="s">
        <v>159</v>
      </c>
      <c r="B69" s="81"/>
      <c r="C69" s="81"/>
      <c r="D69" s="88">
        <f t="shared" ref="D69:W69" si="99">+D32/D$33*100</f>
        <v>0</v>
      </c>
      <c r="E69" s="88">
        <f t="shared" si="99"/>
        <v>0</v>
      </c>
      <c r="F69" s="88">
        <f t="shared" si="99"/>
        <v>0</v>
      </c>
      <c r="G69" s="88">
        <f t="shared" si="99"/>
        <v>0</v>
      </c>
      <c r="H69" s="88">
        <f t="shared" si="99"/>
        <v>0</v>
      </c>
      <c r="I69" s="88">
        <f t="shared" si="99"/>
        <v>0</v>
      </c>
      <c r="J69" s="88">
        <f t="shared" si="99"/>
        <v>0</v>
      </c>
      <c r="K69" s="88">
        <f t="shared" si="99"/>
        <v>0</v>
      </c>
      <c r="L69" s="88">
        <f t="shared" si="99"/>
        <v>0</v>
      </c>
      <c r="M69" s="88">
        <f t="shared" si="99"/>
        <v>0</v>
      </c>
      <c r="N69" s="88">
        <f t="shared" si="99"/>
        <v>1.0716927857008489</v>
      </c>
      <c r="O69" s="88">
        <f t="shared" si="99"/>
        <v>2.8446239686038797</v>
      </c>
      <c r="P69" s="88">
        <f t="shared" si="99"/>
        <v>6.8289633791144864</v>
      </c>
      <c r="Q69" s="88">
        <f t="shared" si="99"/>
        <v>5.4534201288511008</v>
      </c>
      <c r="R69" s="20">
        <f t="shared" si="99"/>
        <v>3.8772946690626164</v>
      </c>
      <c r="S69" s="20">
        <f t="shared" si="99"/>
        <v>3.5173873861413743</v>
      </c>
      <c r="T69" s="20">
        <f t="shared" si="99"/>
        <v>3.2220121036152882</v>
      </c>
      <c r="U69" s="20">
        <f t="shared" si="99"/>
        <v>3.009821816444747</v>
      </c>
      <c r="V69" s="20">
        <f t="shared" si="99"/>
        <v>4.3429874071992627</v>
      </c>
      <c r="W69" s="20">
        <f t="shared" si="99"/>
        <v>5.4451481189191311</v>
      </c>
      <c r="X69" s="20">
        <f t="shared" si="58"/>
        <v>5.5010477962538697</v>
      </c>
      <c r="Y69" s="20">
        <f t="shared" si="58"/>
        <v>4.8228144024495689</v>
      </c>
      <c r="Z69" s="20">
        <f t="shared" si="58"/>
        <v>3.6024180507009942</v>
      </c>
      <c r="AA69" s="20">
        <f t="shared" ref="AA69:AB69" si="100">+AA32/AA$33*100</f>
        <v>2.28047291433754</v>
      </c>
      <c r="AB69" s="20">
        <f t="shared" si="100"/>
        <v>3.3683609185250756</v>
      </c>
      <c r="AC69" s="20">
        <f t="shared" ref="AC69:AD69" si="101">+AC32/AC$33*100</f>
        <v>3.4795036656384046</v>
      </c>
      <c r="AD69" s="20">
        <f t="shared" si="101"/>
        <v>3.9904765893357084</v>
      </c>
    </row>
    <row r="70" spans="1:30" ht="15" customHeight="1" x14ac:dyDescent="0.15">
      <c r="A70" s="3" t="s">
        <v>0</v>
      </c>
      <c r="B70" s="81"/>
      <c r="C70" s="81"/>
      <c r="D70" s="89">
        <f t="shared" ref="D70:Q70" si="102">SUM(D41:D67)-D53-D54</f>
        <v>100</v>
      </c>
      <c r="E70" s="89">
        <f t="shared" si="102"/>
        <v>100</v>
      </c>
      <c r="F70" s="89">
        <f t="shared" si="102"/>
        <v>100</v>
      </c>
      <c r="G70" s="89">
        <f t="shared" si="102"/>
        <v>100.00000000000001</v>
      </c>
      <c r="H70" s="89">
        <f t="shared" si="102"/>
        <v>99.999999999999986</v>
      </c>
      <c r="I70" s="89">
        <f t="shared" si="102"/>
        <v>99.999999999999986</v>
      </c>
      <c r="J70" s="89">
        <f t="shared" si="102"/>
        <v>99.999999999999972</v>
      </c>
      <c r="K70" s="89">
        <f t="shared" si="102"/>
        <v>100</v>
      </c>
      <c r="L70" s="89">
        <f t="shared" si="102"/>
        <v>99.999999999999972</v>
      </c>
      <c r="M70" s="89">
        <f t="shared" si="102"/>
        <v>100.00000000000003</v>
      </c>
      <c r="N70" s="89">
        <f t="shared" si="102"/>
        <v>100</v>
      </c>
      <c r="O70" s="89">
        <f t="shared" si="102"/>
        <v>100</v>
      </c>
      <c r="P70" s="89">
        <f t="shared" si="102"/>
        <v>100.00000000000001</v>
      </c>
      <c r="Q70" s="89">
        <f t="shared" si="102"/>
        <v>99.999999999999986</v>
      </c>
      <c r="R70" s="21">
        <f t="shared" ref="R70:W70" si="103">SUM(R41:R67)-R53-R54</f>
        <v>100.00000000000001</v>
      </c>
      <c r="S70" s="21">
        <f t="shared" si="103"/>
        <v>99.999999999999972</v>
      </c>
      <c r="T70" s="21">
        <f t="shared" si="103"/>
        <v>100.00000000000001</v>
      </c>
      <c r="U70" s="21">
        <f t="shared" si="103"/>
        <v>100.00000000000001</v>
      </c>
      <c r="V70" s="21">
        <f t="shared" si="103"/>
        <v>99.999999999999986</v>
      </c>
      <c r="W70" s="21">
        <f t="shared" si="103"/>
        <v>100</v>
      </c>
      <c r="X70" s="21">
        <f>SUM(X41:X67)-X53-X54-X55</f>
        <v>100</v>
      </c>
      <c r="Y70" s="21">
        <f>SUM(Y41:Y67)-Y53-Y54-Y55</f>
        <v>100.00000000000001</v>
      </c>
      <c r="Z70" s="21">
        <f>SUM(Z41:Z67)-Z53-Z54-Z55</f>
        <v>100</v>
      </c>
      <c r="AA70" s="21">
        <f t="shared" ref="AA70:AB70" si="104">SUM(AA41:AA67)-AA53-AA54-AA55</f>
        <v>100</v>
      </c>
      <c r="AB70" s="21">
        <f t="shared" si="104"/>
        <v>100.00000000000001</v>
      </c>
      <c r="AC70" s="21">
        <f t="shared" ref="AC70:AD70" si="105">SUM(AC41:AC67)-AC53-AC54-AC55</f>
        <v>100</v>
      </c>
      <c r="AD70" s="21">
        <f t="shared" si="105"/>
        <v>99.999999999999986</v>
      </c>
    </row>
    <row r="71" spans="1:30" ht="15" customHeight="1" x14ac:dyDescent="0.15">
      <c r="A71" s="3" t="s">
        <v>1</v>
      </c>
      <c r="B71" s="81"/>
      <c r="C71" s="81"/>
      <c r="D71" s="88">
        <f t="shared" ref="D71:Q71" si="106">+D34/D$33*100</f>
        <v>66.486439220890276</v>
      </c>
      <c r="E71" s="88">
        <f t="shared" si="106"/>
        <v>64.200600875545049</v>
      </c>
      <c r="F71" s="88">
        <f t="shared" si="106"/>
        <v>52.11584365562053</v>
      </c>
      <c r="G71" s="88">
        <f t="shared" si="106"/>
        <v>52.723391756037032</v>
      </c>
      <c r="H71" s="88">
        <f t="shared" si="106"/>
        <v>54.447347984915574</v>
      </c>
      <c r="I71" s="88">
        <f t="shared" si="106"/>
        <v>60.011375551306813</v>
      </c>
      <c r="J71" s="88">
        <f t="shared" si="106"/>
        <v>62.233696893057235</v>
      </c>
      <c r="K71" s="88">
        <f t="shared" si="106"/>
        <v>64.218855248590003</v>
      </c>
      <c r="L71" s="88">
        <f t="shared" si="106"/>
        <v>63.217769460552141</v>
      </c>
      <c r="M71" s="88">
        <f t="shared" si="106"/>
        <v>70.601970659363246</v>
      </c>
      <c r="N71" s="88">
        <f t="shared" si="106"/>
        <v>64.473929484416658</v>
      </c>
      <c r="O71" s="88">
        <f t="shared" si="106"/>
        <v>67.822071125327966</v>
      </c>
      <c r="P71" s="88">
        <f t="shared" si="106"/>
        <v>66.597869714975587</v>
      </c>
      <c r="Q71" s="88">
        <f t="shared" si="106"/>
        <v>66.465048665503971</v>
      </c>
      <c r="R71" s="20">
        <f t="shared" ref="R71:S74" si="107">+R34/R$33*100</f>
        <v>63.188862845588964</v>
      </c>
      <c r="S71" s="20">
        <f t="shared" si="107"/>
        <v>65.462872757242664</v>
      </c>
      <c r="T71" s="20">
        <f t="shared" ref="T71:U74" si="108">+T34/T$33*100</f>
        <v>67.542087941191525</v>
      </c>
      <c r="U71" s="20">
        <f t="shared" si="108"/>
        <v>67.652985626535553</v>
      </c>
      <c r="V71" s="20">
        <f t="shared" ref="V71:X74" si="109">+V34/V$33*100</f>
        <v>61.47418576902777</v>
      </c>
      <c r="W71" s="20">
        <f t="shared" si="109"/>
        <v>60.522730589317483</v>
      </c>
      <c r="X71" s="20">
        <f t="shared" si="109"/>
        <v>62.308805878309037</v>
      </c>
      <c r="Y71" s="20">
        <f t="shared" ref="Y71:Z74" si="110">+Y34/Y$33*100</f>
        <v>61.130316873374682</v>
      </c>
      <c r="Z71" s="20">
        <f t="shared" si="110"/>
        <v>56.878448050561467</v>
      </c>
      <c r="AA71" s="20">
        <f t="shared" ref="AA71:AB71" si="111">+AA34/AA$33*100</f>
        <v>60.02219491379369</v>
      </c>
      <c r="AB71" s="20">
        <f t="shared" si="111"/>
        <v>50.010037715537202</v>
      </c>
      <c r="AC71" s="20">
        <f t="shared" ref="AC71:AD71" si="112">+AC34/AC$33*100</f>
        <v>54.293658885174509</v>
      </c>
      <c r="AD71" s="20">
        <f t="shared" si="112"/>
        <v>58.353564917942371</v>
      </c>
    </row>
    <row r="72" spans="1:30" ht="15" customHeight="1" x14ac:dyDescent="0.15">
      <c r="A72" s="3" t="s">
        <v>151</v>
      </c>
      <c r="B72" s="81"/>
      <c r="C72" s="81"/>
      <c r="D72" s="88">
        <f t="shared" ref="D72:Q72" si="113">+D35/D$33*100</f>
        <v>33.513560779109724</v>
      </c>
      <c r="E72" s="88">
        <f t="shared" si="113"/>
        <v>35.799399124454943</v>
      </c>
      <c r="F72" s="88">
        <f t="shared" si="113"/>
        <v>47.88415634437947</v>
      </c>
      <c r="G72" s="88">
        <f t="shared" si="113"/>
        <v>47.276608243962961</v>
      </c>
      <c r="H72" s="88">
        <f t="shared" si="113"/>
        <v>45.552652015084433</v>
      </c>
      <c r="I72" s="88">
        <f t="shared" si="113"/>
        <v>39.988624448693187</v>
      </c>
      <c r="J72" s="88">
        <f t="shared" si="113"/>
        <v>37.766303106942765</v>
      </c>
      <c r="K72" s="88">
        <f t="shared" si="113"/>
        <v>35.781144751409997</v>
      </c>
      <c r="L72" s="88">
        <f t="shared" si="113"/>
        <v>36.782230539447852</v>
      </c>
      <c r="M72" s="88">
        <f t="shared" si="113"/>
        <v>29.398029340636754</v>
      </c>
      <c r="N72" s="88">
        <f t="shared" si="113"/>
        <v>35.526070515583335</v>
      </c>
      <c r="O72" s="88">
        <f t="shared" si="113"/>
        <v>32.177928874672034</v>
      </c>
      <c r="P72" s="88">
        <f t="shared" si="113"/>
        <v>33.40213028502442</v>
      </c>
      <c r="Q72" s="88">
        <f t="shared" si="113"/>
        <v>33.534951334496036</v>
      </c>
      <c r="R72" s="20">
        <f t="shared" si="107"/>
        <v>36.811137154411036</v>
      </c>
      <c r="S72" s="20">
        <f t="shared" si="107"/>
        <v>34.537127242757343</v>
      </c>
      <c r="T72" s="20">
        <f t="shared" si="108"/>
        <v>32.457912058808475</v>
      </c>
      <c r="U72" s="20">
        <f t="shared" si="108"/>
        <v>32.34701437346444</v>
      </c>
      <c r="V72" s="20">
        <f t="shared" si="109"/>
        <v>38.52581423097223</v>
      </c>
      <c r="W72" s="20">
        <f t="shared" si="109"/>
        <v>39.47726941068251</v>
      </c>
      <c r="X72" s="20">
        <f t="shared" si="109"/>
        <v>37.691194121690955</v>
      </c>
      <c r="Y72" s="20">
        <f t="shared" si="110"/>
        <v>38.869683126625318</v>
      </c>
      <c r="Z72" s="20">
        <f t="shared" si="110"/>
        <v>43.121551949438533</v>
      </c>
      <c r="AA72" s="20">
        <f t="shared" ref="AA72:AB72" si="114">+AA35/AA$33*100</f>
        <v>39.97780508620631</v>
      </c>
      <c r="AB72" s="20">
        <f t="shared" si="114"/>
        <v>49.989962284462798</v>
      </c>
      <c r="AC72" s="20">
        <f t="shared" ref="AC72:AD72" si="115">+AC35/AC$33*100</f>
        <v>45.706341114825491</v>
      </c>
      <c r="AD72" s="20">
        <f t="shared" si="115"/>
        <v>41.646435082057629</v>
      </c>
    </row>
    <row r="73" spans="1:30" ht="15" customHeight="1" x14ac:dyDescent="0.15">
      <c r="A73" s="3" t="s">
        <v>3</v>
      </c>
      <c r="B73" s="81"/>
      <c r="C73" s="81"/>
      <c r="D73" s="88">
        <f t="shared" ref="D73:Q73" si="116">+D36/D$33*100</f>
        <v>53.692731614331947</v>
      </c>
      <c r="E73" s="88">
        <f t="shared" si="116"/>
        <v>52.087191734578276</v>
      </c>
      <c r="F73" s="88">
        <f t="shared" si="116"/>
        <v>50.202574492453422</v>
      </c>
      <c r="G73" s="88">
        <f t="shared" si="116"/>
        <v>47.997645728726127</v>
      </c>
      <c r="H73" s="88">
        <f t="shared" si="116"/>
        <v>47.018195719022231</v>
      </c>
      <c r="I73" s="88">
        <f t="shared" si="116"/>
        <v>49.99662236196535</v>
      </c>
      <c r="J73" s="88">
        <f t="shared" si="116"/>
        <v>53.104516320319426</v>
      </c>
      <c r="K73" s="88">
        <f t="shared" si="116"/>
        <v>53.889537691024067</v>
      </c>
      <c r="L73" s="88">
        <f t="shared" si="116"/>
        <v>51.353219910441304</v>
      </c>
      <c r="M73" s="88">
        <f t="shared" si="116"/>
        <v>54.471349127815557</v>
      </c>
      <c r="N73" s="88">
        <f t="shared" si="116"/>
        <v>57.210621727395214</v>
      </c>
      <c r="O73" s="88">
        <f t="shared" si="116"/>
        <v>58.97605128830623</v>
      </c>
      <c r="P73" s="88">
        <f t="shared" si="116"/>
        <v>61.330784525332113</v>
      </c>
      <c r="Q73" s="88">
        <f t="shared" si="116"/>
        <v>64.416757575458917</v>
      </c>
      <c r="R73" s="20">
        <f t="shared" si="107"/>
        <v>64.742497612556434</v>
      </c>
      <c r="S73" s="20">
        <f t="shared" si="107"/>
        <v>55.010326790661125</v>
      </c>
      <c r="T73" s="20">
        <f t="shared" si="108"/>
        <v>59.92912376991589</v>
      </c>
      <c r="U73" s="20">
        <f t="shared" si="108"/>
        <v>60.657802092770332</v>
      </c>
      <c r="V73" s="20">
        <f t="shared" si="109"/>
        <v>52.833228817877576</v>
      </c>
      <c r="W73" s="20">
        <f t="shared" si="109"/>
        <v>50.817951999930301</v>
      </c>
      <c r="X73" s="20">
        <f t="shared" si="109"/>
        <v>51.984651085928249</v>
      </c>
      <c r="Y73" s="20">
        <f t="shared" si="110"/>
        <v>52.173219358829627</v>
      </c>
      <c r="Z73" s="20">
        <f t="shared" si="110"/>
        <v>50.3694375585087</v>
      </c>
      <c r="AA73" s="20">
        <f t="shared" ref="AA73:AB73" si="117">+AA36/AA$33*100</f>
        <v>51.717058853811501</v>
      </c>
      <c r="AB73" s="20">
        <f t="shared" si="117"/>
        <v>43.164379718021031</v>
      </c>
      <c r="AC73" s="20">
        <f t="shared" ref="AC73:AD73" si="118">+AC36/AC$33*100</f>
        <v>50.805811893542149</v>
      </c>
      <c r="AD73" s="20">
        <f t="shared" si="118"/>
        <v>49.983109616416428</v>
      </c>
    </row>
    <row r="74" spans="1:30" ht="15" customHeight="1" x14ac:dyDescent="0.15">
      <c r="A74" s="3" t="s">
        <v>2</v>
      </c>
      <c r="B74" s="81"/>
      <c r="C74" s="81"/>
      <c r="D74" s="88">
        <f t="shared" ref="D74:Q74" si="119">+D37/D$33*100</f>
        <v>46.307268385668046</v>
      </c>
      <c r="E74" s="88">
        <f t="shared" si="119"/>
        <v>47.912808265421731</v>
      </c>
      <c r="F74" s="88">
        <f t="shared" si="119"/>
        <v>49.797425507546578</v>
      </c>
      <c r="G74" s="88">
        <f t="shared" si="119"/>
        <v>52.002354271273873</v>
      </c>
      <c r="H74" s="88">
        <f t="shared" si="119"/>
        <v>52.981804280977777</v>
      </c>
      <c r="I74" s="88">
        <f t="shared" si="119"/>
        <v>50.00337763803465</v>
      </c>
      <c r="J74" s="88">
        <f t="shared" si="119"/>
        <v>46.895483679680567</v>
      </c>
      <c r="K74" s="88">
        <f t="shared" si="119"/>
        <v>46.110462308975933</v>
      </c>
      <c r="L74" s="88">
        <f t="shared" si="119"/>
        <v>48.646780089558703</v>
      </c>
      <c r="M74" s="88">
        <f t="shared" si="119"/>
        <v>45.528650872184443</v>
      </c>
      <c r="N74" s="88">
        <f t="shared" si="119"/>
        <v>42.789378272604786</v>
      </c>
      <c r="O74" s="88">
        <f t="shared" si="119"/>
        <v>41.023948711693762</v>
      </c>
      <c r="P74" s="88">
        <f t="shared" si="119"/>
        <v>38.669215474667887</v>
      </c>
      <c r="Q74" s="88">
        <f t="shared" si="119"/>
        <v>35.583242424541091</v>
      </c>
      <c r="R74" s="20">
        <f t="shared" si="107"/>
        <v>35.257502387443559</v>
      </c>
      <c r="S74" s="20">
        <f t="shared" si="107"/>
        <v>44.989673209338875</v>
      </c>
      <c r="T74" s="20">
        <f t="shared" si="108"/>
        <v>40.07087623008411</v>
      </c>
      <c r="U74" s="20">
        <f t="shared" si="108"/>
        <v>39.342197907229668</v>
      </c>
      <c r="V74" s="20">
        <f t="shared" si="109"/>
        <v>47.166771182122424</v>
      </c>
      <c r="W74" s="20">
        <f t="shared" si="109"/>
        <v>49.182048000069699</v>
      </c>
      <c r="X74" s="20">
        <f t="shared" si="109"/>
        <v>48.300102665283475</v>
      </c>
      <c r="Y74" s="20">
        <f t="shared" si="110"/>
        <v>47.867436966583028</v>
      </c>
      <c r="Z74" s="20">
        <f t="shared" si="110"/>
        <v>49.630807226409814</v>
      </c>
      <c r="AA74" s="20">
        <f t="shared" ref="AA74:AB74" si="120">+AA37/AA$33*100</f>
        <v>48.283194532067867</v>
      </c>
      <c r="AB74" s="20">
        <f t="shared" si="120"/>
        <v>56.835822383634081</v>
      </c>
      <c r="AC74" s="20">
        <f t="shared" ref="AC74:AD74" si="121">+AC37/AC$33*100</f>
        <v>49.19471190270859</v>
      </c>
      <c r="AD74" s="20">
        <f t="shared" si="121"/>
        <v>50.019221454066454</v>
      </c>
    </row>
    <row r="75" spans="1:30" ht="15" customHeight="1" x14ac:dyDescent="0.15"/>
    <row r="76" spans="1:30" ht="15" customHeight="1" x14ac:dyDescent="0.15"/>
    <row r="77" spans="1:30" ht="15" customHeight="1" x14ac:dyDescent="0.15"/>
    <row r="78" spans="1:30" ht="15" customHeight="1" x14ac:dyDescent="0.15"/>
    <row r="79" spans="1:30" ht="15" customHeight="1" x14ac:dyDescent="0.15"/>
    <row r="80" spans="1:3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</sheetData>
  <phoneticPr fontId="3"/>
  <pageMargins left="0.78740157480314965" right="0.78740157480314965" top="0.47244094488188981" bottom="0.55118110236220474" header="0.51181102362204722" footer="0.35433070866141736"/>
  <pageSetup paperSize="9" firstPageNumber="2" orientation="landscape" useFirstPageNumber="1" r:id="rId1"/>
  <headerFooter alignWithMargins="0">
    <oddFooter>&amp;C-&amp;P--</oddFooter>
  </headerFooter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Q554"/>
  <sheetViews>
    <sheetView workbookViewId="0">
      <selection sqref="A1:IV65536"/>
    </sheetView>
  </sheetViews>
  <sheetFormatPr defaultColWidth="9" defaultRowHeight="12" x14ac:dyDescent="0.15"/>
  <cols>
    <col min="1" max="1" width="24.77734375" style="1" customWidth="1"/>
    <col min="2" max="9" width="8.6640625" style="1" customWidth="1"/>
    <col min="10" max="11" width="8.6640625" style="76" customWidth="1"/>
    <col min="12" max="12" width="8.6640625" style="1" customWidth="1"/>
    <col min="13" max="13" width="8.6640625" style="51" customWidth="1"/>
    <col min="14" max="35" width="8.6640625" style="1" customWidth="1"/>
    <col min="36" max="16384" width="9" style="1"/>
  </cols>
  <sheetData>
    <row r="1" spans="1:17" ht="15" customHeight="1" x14ac:dyDescent="0.2">
      <c r="A1" s="22" t="s">
        <v>77</v>
      </c>
      <c r="L1" s="37" t="s">
        <v>198</v>
      </c>
      <c r="P1" s="37" t="str">
        <f>[1]財政指標!$Q$1</f>
        <v>南河内町</v>
      </c>
      <c r="Q1" s="51"/>
    </row>
    <row r="2" spans="1:17" ht="15" customHeight="1" x14ac:dyDescent="0.15">
      <c r="M2" s="18" t="s">
        <v>148</v>
      </c>
      <c r="Q2" s="18" t="s">
        <v>148</v>
      </c>
    </row>
    <row r="3" spans="1:17" ht="15" customHeight="1" x14ac:dyDescent="0.15">
      <c r="A3" s="2"/>
      <c r="B3" s="2" t="s">
        <v>168</v>
      </c>
      <c r="C3" s="2" t="s">
        <v>169</v>
      </c>
      <c r="D3" s="2" t="s">
        <v>171</v>
      </c>
      <c r="E3" s="2" t="s">
        <v>173</v>
      </c>
      <c r="F3" s="2" t="s">
        <v>175</v>
      </c>
      <c r="G3" s="2" t="s">
        <v>177</v>
      </c>
      <c r="H3" s="2" t="s">
        <v>179</v>
      </c>
      <c r="I3" s="2" t="s">
        <v>181</v>
      </c>
      <c r="J3" s="77" t="s">
        <v>219</v>
      </c>
      <c r="K3" s="77" t="s">
        <v>220</v>
      </c>
      <c r="L3" s="2" t="s">
        <v>221</v>
      </c>
      <c r="M3" s="2" t="s">
        <v>222</v>
      </c>
      <c r="N3" s="2" t="s">
        <v>191</v>
      </c>
      <c r="O3" s="2" t="s">
        <v>193</v>
      </c>
      <c r="P3" s="2" t="s">
        <v>195</v>
      </c>
      <c r="Q3" s="2" t="s">
        <v>160</v>
      </c>
    </row>
    <row r="4" spans="1:17" ht="15" customHeight="1" x14ac:dyDescent="0.15">
      <c r="A4" s="3" t="s">
        <v>97</v>
      </c>
      <c r="B4" s="12">
        <v>1196319</v>
      </c>
      <c r="C4" s="12">
        <v>1372694</v>
      </c>
      <c r="D4" s="12">
        <v>1545610</v>
      </c>
      <c r="E4" s="12">
        <v>1787187</v>
      </c>
      <c r="F4" s="12">
        <v>2019479</v>
      </c>
      <c r="G4" s="12">
        <v>2103820</v>
      </c>
      <c r="H4" s="12">
        <v>2447287</v>
      </c>
      <c r="I4" s="12">
        <v>2578369</v>
      </c>
      <c r="J4" s="6">
        <v>2895031</v>
      </c>
      <c r="K4" s="7">
        <v>2903700</v>
      </c>
      <c r="L4" s="7">
        <v>3000153</v>
      </c>
      <c r="M4" s="7">
        <v>2991321</v>
      </c>
      <c r="N4" s="7">
        <v>2987009</v>
      </c>
      <c r="O4" s="7">
        <v>3026539</v>
      </c>
      <c r="P4" s="7">
        <v>3097907</v>
      </c>
      <c r="Q4" s="7">
        <v>3020762</v>
      </c>
    </row>
    <row r="5" spans="1:17" ht="15" customHeight="1" x14ac:dyDescent="0.15">
      <c r="A5" s="3" t="s">
        <v>98</v>
      </c>
      <c r="B5" s="12">
        <v>104782</v>
      </c>
      <c r="C5" s="12">
        <v>113910</v>
      </c>
      <c r="D5" s="12">
        <v>116944</v>
      </c>
      <c r="E5" s="12">
        <v>128022</v>
      </c>
      <c r="F5" s="12">
        <v>145622</v>
      </c>
      <c r="G5" s="12">
        <v>147647</v>
      </c>
      <c r="H5" s="12">
        <v>155712</v>
      </c>
      <c r="I5" s="12">
        <v>184808</v>
      </c>
      <c r="J5" s="6">
        <v>128551</v>
      </c>
      <c r="K5" s="7">
        <v>100537</v>
      </c>
      <c r="L5" s="7">
        <v>102358</v>
      </c>
      <c r="M5" s="7">
        <v>104850</v>
      </c>
      <c r="N5" s="7">
        <v>104894</v>
      </c>
      <c r="O5" s="7">
        <v>105877</v>
      </c>
      <c r="P5" s="7">
        <v>110761</v>
      </c>
      <c r="Q5" s="7">
        <v>152505</v>
      </c>
    </row>
    <row r="6" spans="1:17" ht="15" customHeight="1" x14ac:dyDescent="0.15">
      <c r="A6" s="3" t="s">
        <v>161</v>
      </c>
      <c r="B6" s="12">
        <v>20015</v>
      </c>
      <c r="C6" s="12">
        <v>45974</v>
      </c>
      <c r="D6" s="12">
        <v>54729</v>
      </c>
      <c r="E6" s="12">
        <v>42570</v>
      </c>
      <c r="F6" s="12">
        <v>49447</v>
      </c>
      <c r="G6" s="12">
        <v>70390</v>
      </c>
      <c r="H6" s="12">
        <v>55328</v>
      </c>
      <c r="I6" s="12">
        <v>34877</v>
      </c>
      <c r="J6" s="6">
        <v>31641</v>
      </c>
      <c r="K6" s="7">
        <v>27270</v>
      </c>
      <c r="L6" s="7">
        <v>27058</v>
      </c>
      <c r="M6" s="7">
        <v>119304</v>
      </c>
      <c r="N6" s="7">
        <v>125325</v>
      </c>
      <c r="O6" s="7">
        <v>41062</v>
      </c>
      <c r="P6" s="7">
        <v>28872</v>
      </c>
      <c r="Q6" s="7">
        <v>29393</v>
      </c>
    </row>
    <row r="7" spans="1:17" ht="15" customHeight="1" x14ac:dyDescent="0.15">
      <c r="A7" s="3" t="s">
        <v>162</v>
      </c>
      <c r="B7" s="12"/>
      <c r="C7" s="12"/>
      <c r="D7" s="12"/>
      <c r="E7" s="12"/>
      <c r="F7" s="12"/>
      <c r="G7" s="12"/>
      <c r="H7" s="12"/>
      <c r="I7" s="12"/>
      <c r="J7" s="6"/>
      <c r="K7" s="7"/>
      <c r="L7" s="7"/>
      <c r="M7" s="7"/>
      <c r="N7" s="7"/>
      <c r="O7" s="7"/>
      <c r="P7" s="7"/>
      <c r="Q7" s="7">
        <v>4570</v>
      </c>
    </row>
    <row r="8" spans="1:17" ht="15" customHeight="1" x14ac:dyDescent="0.15">
      <c r="A8" s="3" t="s">
        <v>163</v>
      </c>
      <c r="B8" s="12"/>
      <c r="C8" s="12"/>
      <c r="D8" s="12"/>
      <c r="E8" s="12"/>
      <c r="F8" s="12"/>
      <c r="G8" s="12"/>
      <c r="H8" s="12"/>
      <c r="I8" s="12"/>
      <c r="J8" s="6"/>
      <c r="K8" s="7"/>
      <c r="L8" s="7"/>
      <c r="M8" s="7"/>
      <c r="N8" s="7"/>
      <c r="O8" s="7"/>
      <c r="P8" s="7"/>
      <c r="Q8" s="7">
        <v>5375</v>
      </c>
    </row>
    <row r="9" spans="1:17" ht="15" customHeight="1" x14ac:dyDescent="0.15">
      <c r="A9" s="3" t="s">
        <v>99</v>
      </c>
      <c r="B9" s="12"/>
      <c r="C9" s="12"/>
      <c r="D9" s="12"/>
      <c r="E9" s="12"/>
      <c r="F9" s="12"/>
      <c r="G9" s="12"/>
      <c r="H9" s="12"/>
      <c r="I9" s="12"/>
      <c r="J9" s="6">
        <v>38258</v>
      </c>
      <c r="K9" s="7">
        <v>175857</v>
      </c>
      <c r="L9" s="7">
        <v>166845</v>
      </c>
      <c r="M9" s="7">
        <v>172062</v>
      </c>
      <c r="N9" s="7">
        <v>169954</v>
      </c>
      <c r="O9" s="7">
        <v>154509</v>
      </c>
      <c r="P9" s="7">
        <v>180056</v>
      </c>
      <c r="Q9" s="7">
        <v>198709</v>
      </c>
    </row>
    <row r="10" spans="1:17" ht="15" customHeight="1" x14ac:dyDescent="0.15">
      <c r="A10" s="3" t="s">
        <v>100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</v>
      </c>
      <c r="P10" s="12">
        <v>0</v>
      </c>
      <c r="Q10" s="12">
        <v>1</v>
      </c>
    </row>
    <row r="11" spans="1:17" ht="15" customHeight="1" x14ac:dyDescent="0.15">
      <c r="A11" s="3" t="s">
        <v>101</v>
      </c>
      <c r="B11" s="12"/>
      <c r="C11" s="12"/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124</v>
      </c>
      <c r="L11" s="12">
        <v>0</v>
      </c>
      <c r="M11" s="12">
        <v>0</v>
      </c>
      <c r="N11" s="12">
        <v>0</v>
      </c>
      <c r="O11" s="12">
        <v>1</v>
      </c>
      <c r="P11" s="12">
        <v>0</v>
      </c>
      <c r="Q11" s="12">
        <v>1</v>
      </c>
    </row>
    <row r="12" spans="1:17" ht="15" customHeight="1" x14ac:dyDescent="0.15">
      <c r="A12" s="3" t="s">
        <v>102</v>
      </c>
      <c r="B12" s="12">
        <v>83666</v>
      </c>
      <c r="C12" s="12">
        <v>85705</v>
      </c>
      <c r="D12" s="12">
        <v>88969</v>
      </c>
      <c r="E12" s="12">
        <v>83487</v>
      </c>
      <c r="F12" s="12">
        <v>79370</v>
      </c>
      <c r="G12" s="12">
        <v>87255</v>
      </c>
      <c r="H12" s="12">
        <v>96496</v>
      </c>
      <c r="I12" s="12">
        <v>104250</v>
      </c>
      <c r="J12" s="6">
        <v>84960</v>
      </c>
      <c r="K12" s="7">
        <v>74284</v>
      </c>
      <c r="L12" s="7">
        <v>73306</v>
      </c>
      <c r="M12" s="7">
        <v>69769</v>
      </c>
      <c r="N12" s="7">
        <v>71007</v>
      </c>
      <c r="O12" s="7">
        <v>62833</v>
      </c>
      <c r="P12" s="7">
        <v>70506</v>
      </c>
      <c r="Q12" s="7">
        <v>66249</v>
      </c>
    </row>
    <row r="13" spans="1:17" ht="15" customHeight="1" x14ac:dyDescent="0.15">
      <c r="A13" s="3" t="s">
        <v>103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1</v>
      </c>
      <c r="P13" s="12">
        <v>0</v>
      </c>
      <c r="Q13" s="12">
        <v>1</v>
      </c>
    </row>
    <row r="14" spans="1:17" ht="15" customHeight="1" x14ac:dyDescent="0.15">
      <c r="A14" s="3" t="s">
        <v>104</v>
      </c>
      <c r="B14" s="12"/>
      <c r="C14" s="12"/>
      <c r="D14" s="12"/>
      <c r="E14" s="12"/>
      <c r="F14" s="12"/>
      <c r="G14" s="12"/>
      <c r="H14" s="12"/>
      <c r="I14" s="12"/>
      <c r="J14" s="6"/>
      <c r="K14" s="7"/>
      <c r="L14" s="7">
        <v>93881</v>
      </c>
      <c r="M14" s="7">
        <v>116841</v>
      </c>
      <c r="N14" s="7">
        <v>124355</v>
      </c>
      <c r="O14" s="7">
        <v>122172</v>
      </c>
      <c r="P14" s="7">
        <v>130411</v>
      </c>
      <c r="Q14" s="7">
        <v>147834</v>
      </c>
    </row>
    <row r="15" spans="1:17" ht="15" customHeight="1" x14ac:dyDescent="0.15">
      <c r="A15" s="3" t="s">
        <v>105</v>
      </c>
      <c r="B15" s="12">
        <v>871699</v>
      </c>
      <c r="C15" s="12">
        <v>1082780</v>
      </c>
      <c r="D15" s="12">
        <v>1140348</v>
      </c>
      <c r="E15" s="12">
        <v>1453572</v>
      </c>
      <c r="F15" s="12">
        <v>1229896</v>
      </c>
      <c r="G15" s="12">
        <v>1149512</v>
      </c>
      <c r="H15" s="12">
        <v>1220372</v>
      </c>
      <c r="I15" s="12">
        <v>1446216</v>
      </c>
      <c r="J15" s="6">
        <v>1267502</v>
      </c>
      <c r="K15" s="7">
        <v>1278901</v>
      </c>
      <c r="L15" s="7">
        <v>1451041</v>
      </c>
      <c r="M15" s="7">
        <v>1548096</v>
      </c>
      <c r="N15" s="7">
        <v>1229729</v>
      </c>
      <c r="O15" s="7">
        <v>1158879</v>
      </c>
      <c r="P15" s="7">
        <v>871191</v>
      </c>
      <c r="Q15" s="7">
        <v>552214</v>
      </c>
    </row>
    <row r="16" spans="1:17" ht="15" customHeight="1" x14ac:dyDescent="0.15">
      <c r="A16" s="3" t="s">
        <v>106</v>
      </c>
      <c r="B16" s="12">
        <v>739620</v>
      </c>
      <c r="C16" s="12">
        <v>942839</v>
      </c>
      <c r="D16" s="12">
        <v>986979</v>
      </c>
      <c r="E16" s="12">
        <v>1295927</v>
      </c>
      <c r="F16" s="12"/>
      <c r="G16" s="12"/>
      <c r="H16" s="12"/>
      <c r="I16" s="12"/>
      <c r="J16" s="6">
        <v>1103264</v>
      </c>
      <c r="K16" s="6">
        <v>1113968</v>
      </c>
      <c r="L16" s="6">
        <v>1265997</v>
      </c>
      <c r="M16" s="6">
        <v>1346294</v>
      </c>
      <c r="N16" s="6">
        <v>1046614</v>
      </c>
      <c r="O16" s="6">
        <v>981151</v>
      </c>
      <c r="P16" s="6">
        <v>709912</v>
      </c>
      <c r="Q16" s="6">
        <v>395004</v>
      </c>
    </row>
    <row r="17" spans="1:17" ht="15" customHeight="1" x14ac:dyDescent="0.15">
      <c r="A17" s="3" t="s">
        <v>107</v>
      </c>
      <c r="B17" s="12">
        <v>132079</v>
      </c>
      <c r="C17" s="12">
        <v>139941</v>
      </c>
      <c r="D17" s="12">
        <v>153369</v>
      </c>
      <c r="E17" s="12">
        <v>157645</v>
      </c>
      <c r="F17" s="12"/>
      <c r="G17" s="12"/>
      <c r="H17" s="12"/>
      <c r="I17" s="12"/>
      <c r="J17" s="6">
        <v>164238</v>
      </c>
      <c r="K17" s="6">
        <v>164933</v>
      </c>
      <c r="L17" s="6">
        <v>185044</v>
      </c>
      <c r="M17" s="6">
        <v>201802</v>
      </c>
      <c r="N17" s="6">
        <v>183115</v>
      </c>
      <c r="O17" s="6">
        <v>177728</v>
      </c>
      <c r="P17" s="6">
        <v>161279</v>
      </c>
      <c r="Q17" s="6">
        <v>157210</v>
      </c>
    </row>
    <row r="18" spans="1:17" ht="15" customHeight="1" x14ac:dyDescent="0.15">
      <c r="A18" s="3" t="s">
        <v>108</v>
      </c>
      <c r="B18" s="12">
        <v>1561</v>
      </c>
      <c r="C18" s="12">
        <v>1623</v>
      </c>
      <c r="D18" s="12">
        <v>1977</v>
      </c>
      <c r="E18" s="12">
        <v>2814</v>
      </c>
      <c r="F18" s="12">
        <v>3065</v>
      </c>
      <c r="G18" s="12">
        <v>3208</v>
      </c>
      <c r="H18" s="12">
        <v>3713</v>
      </c>
      <c r="I18" s="12">
        <v>4649</v>
      </c>
      <c r="J18" s="6">
        <v>5315</v>
      </c>
      <c r="K18" s="7">
        <v>5313</v>
      </c>
      <c r="L18" s="7">
        <v>5420</v>
      </c>
      <c r="M18" s="7">
        <v>4900</v>
      </c>
      <c r="N18" s="7">
        <v>4854</v>
      </c>
      <c r="O18" s="7">
        <v>4500</v>
      </c>
      <c r="P18" s="7">
        <v>4880</v>
      </c>
      <c r="Q18" s="7">
        <v>4583</v>
      </c>
    </row>
    <row r="19" spans="1:17" ht="15" customHeight="1" x14ac:dyDescent="0.15">
      <c r="A19" s="3" t="s">
        <v>109</v>
      </c>
      <c r="B19" s="12">
        <v>112854</v>
      </c>
      <c r="C19" s="12">
        <v>10304</v>
      </c>
      <c r="D19" s="12">
        <v>11669</v>
      </c>
      <c r="E19" s="12">
        <v>16094</v>
      </c>
      <c r="F19" s="12">
        <v>24759</v>
      </c>
      <c r="G19" s="12">
        <v>39573</v>
      </c>
      <c r="H19" s="12">
        <v>38753</v>
      </c>
      <c r="I19" s="12">
        <v>40835</v>
      </c>
      <c r="J19" s="6">
        <v>39633</v>
      </c>
      <c r="K19" s="7">
        <v>40812</v>
      </c>
      <c r="L19" s="7">
        <v>39857</v>
      </c>
      <c r="M19" s="7">
        <v>29123</v>
      </c>
      <c r="N19" s="7">
        <v>32972</v>
      </c>
      <c r="O19" s="7">
        <v>29303</v>
      </c>
      <c r="P19" s="7">
        <v>21129</v>
      </c>
      <c r="Q19" s="7">
        <v>20936</v>
      </c>
    </row>
    <row r="20" spans="1:17" ht="15" customHeight="1" x14ac:dyDescent="0.15">
      <c r="A20" s="3" t="s">
        <v>110</v>
      </c>
      <c r="B20" s="12">
        <v>14958</v>
      </c>
      <c r="C20" s="12">
        <v>18112</v>
      </c>
      <c r="D20" s="12">
        <v>18529</v>
      </c>
      <c r="E20" s="12">
        <v>20552</v>
      </c>
      <c r="F20" s="12">
        <v>23492</v>
      </c>
      <c r="G20" s="12">
        <v>24353</v>
      </c>
      <c r="H20" s="12">
        <v>28759</v>
      </c>
      <c r="I20" s="12">
        <v>34604</v>
      </c>
      <c r="J20" s="6">
        <v>75906</v>
      </c>
      <c r="K20" s="7">
        <v>90558</v>
      </c>
      <c r="L20" s="7">
        <v>88565</v>
      </c>
      <c r="M20" s="7">
        <v>82337</v>
      </c>
      <c r="N20" s="7">
        <v>83591</v>
      </c>
      <c r="O20" s="7">
        <v>78661</v>
      </c>
      <c r="P20" s="7">
        <v>70227</v>
      </c>
      <c r="Q20" s="7">
        <v>68899</v>
      </c>
    </row>
    <row r="21" spans="1:17" ht="15" customHeight="1" x14ac:dyDescent="0.15">
      <c r="A21" s="4" t="s">
        <v>111</v>
      </c>
      <c r="B21" s="12">
        <v>5668</v>
      </c>
      <c r="C21" s="12">
        <v>5988</v>
      </c>
      <c r="D21" s="12">
        <v>7026</v>
      </c>
      <c r="E21" s="12">
        <v>8683</v>
      </c>
      <c r="F21" s="12">
        <v>8969</v>
      </c>
      <c r="G21" s="12">
        <v>9910</v>
      </c>
      <c r="H21" s="12">
        <v>9704</v>
      </c>
      <c r="I21" s="12">
        <v>8424</v>
      </c>
      <c r="J21" s="6">
        <v>8316</v>
      </c>
      <c r="K21" s="8">
        <v>8288</v>
      </c>
      <c r="L21" s="8">
        <v>8341</v>
      </c>
      <c r="M21" s="8">
        <v>8835</v>
      </c>
      <c r="N21" s="8">
        <v>8729</v>
      </c>
      <c r="O21" s="8">
        <v>9622</v>
      </c>
      <c r="P21" s="8">
        <v>9851</v>
      </c>
      <c r="Q21" s="8">
        <v>9483</v>
      </c>
    </row>
    <row r="22" spans="1:17" ht="15" customHeight="1" x14ac:dyDescent="0.15">
      <c r="A22" s="3" t="s">
        <v>112</v>
      </c>
      <c r="B22" s="12">
        <v>332353</v>
      </c>
      <c r="C22" s="12">
        <v>413510</v>
      </c>
      <c r="D22" s="12">
        <v>171055</v>
      </c>
      <c r="E22" s="12">
        <v>313682</v>
      </c>
      <c r="F22" s="12">
        <v>912599</v>
      </c>
      <c r="G22" s="12">
        <v>708361</v>
      </c>
      <c r="H22" s="12">
        <v>1530056</v>
      </c>
      <c r="I22" s="12">
        <v>607455</v>
      </c>
      <c r="J22" s="6">
        <v>335271</v>
      </c>
      <c r="K22" s="7">
        <v>492825</v>
      </c>
      <c r="L22" s="7">
        <v>705997</v>
      </c>
      <c r="M22" s="7">
        <v>639587</v>
      </c>
      <c r="N22" s="7">
        <v>535460</v>
      </c>
      <c r="O22" s="7">
        <v>367846</v>
      </c>
      <c r="P22" s="7">
        <v>382073</v>
      </c>
      <c r="Q22" s="7">
        <v>320539</v>
      </c>
    </row>
    <row r="23" spans="1:17" ht="15" customHeight="1" x14ac:dyDescent="0.15">
      <c r="A23" s="3" t="s">
        <v>113</v>
      </c>
      <c r="B23" s="12">
        <v>200414</v>
      </c>
      <c r="C23" s="12">
        <v>235370</v>
      </c>
      <c r="D23" s="12">
        <v>281152</v>
      </c>
      <c r="E23" s="12">
        <v>343271</v>
      </c>
      <c r="F23" s="12">
        <v>484032</v>
      </c>
      <c r="G23" s="12">
        <v>532217</v>
      </c>
      <c r="H23" s="12">
        <v>475751</v>
      </c>
      <c r="I23" s="12">
        <v>365037</v>
      </c>
      <c r="J23" s="6">
        <v>343670</v>
      </c>
      <c r="K23" s="7">
        <v>244092</v>
      </c>
      <c r="L23" s="7">
        <v>224080</v>
      </c>
      <c r="M23" s="7">
        <v>228824</v>
      </c>
      <c r="N23" s="7">
        <v>264589</v>
      </c>
      <c r="O23" s="7">
        <v>233361</v>
      </c>
      <c r="P23" s="7">
        <v>244181</v>
      </c>
      <c r="Q23" s="7">
        <v>241912</v>
      </c>
    </row>
    <row r="24" spans="1:17" ht="15" customHeight="1" x14ac:dyDescent="0.15">
      <c r="A24" s="3" t="s">
        <v>114</v>
      </c>
      <c r="B24" s="12">
        <v>67359</v>
      </c>
      <c r="C24" s="12">
        <v>91790</v>
      </c>
      <c r="D24" s="12">
        <v>123230</v>
      </c>
      <c r="E24" s="12">
        <v>72826</v>
      </c>
      <c r="F24" s="12">
        <v>54736</v>
      </c>
      <c r="G24" s="12">
        <v>767368</v>
      </c>
      <c r="H24" s="12">
        <v>29128</v>
      </c>
      <c r="I24" s="12">
        <v>13110</v>
      </c>
      <c r="J24" s="6">
        <v>11039</v>
      </c>
      <c r="K24" s="7">
        <v>16798</v>
      </c>
      <c r="L24" s="7">
        <v>13123</v>
      </c>
      <c r="M24" s="7">
        <v>25595</v>
      </c>
      <c r="N24" s="7">
        <v>31907</v>
      </c>
      <c r="O24" s="7">
        <v>43941</v>
      </c>
      <c r="P24" s="7">
        <v>679152</v>
      </c>
      <c r="Q24" s="7">
        <v>15679</v>
      </c>
    </row>
    <row r="25" spans="1:17" ht="15" customHeight="1" x14ac:dyDescent="0.15">
      <c r="A25" s="3" t="s">
        <v>115</v>
      </c>
      <c r="B25" s="12">
        <v>500</v>
      </c>
      <c r="C25" s="12">
        <v>100</v>
      </c>
      <c r="D25" s="12">
        <v>0</v>
      </c>
      <c r="E25" s="12">
        <v>0</v>
      </c>
      <c r="F25" s="12">
        <v>0</v>
      </c>
      <c r="G25" s="12">
        <v>0</v>
      </c>
      <c r="H25" s="12">
        <v>20000</v>
      </c>
      <c r="I25" s="12">
        <v>0</v>
      </c>
      <c r="J25" s="14">
        <v>0</v>
      </c>
      <c r="K25" s="13">
        <v>0</v>
      </c>
      <c r="L25" s="13">
        <v>0</v>
      </c>
      <c r="M25" s="13">
        <v>0</v>
      </c>
      <c r="N25" s="13">
        <v>404</v>
      </c>
      <c r="O25" s="13">
        <v>1</v>
      </c>
      <c r="P25" s="13">
        <v>500</v>
      </c>
      <c r="Q25" s="13">
        <v>100</v>
      </c>
    </row>
    <row r="26" spans="1:17" ht="15" customHeight="1" x14ac:dyDescent="0.15">
      <c r="A26" s="3" t="s">
        <v>116</v>
      </c>
      <c r="B26" s="12">
        <v>649307</v>
      </c>
      <c r="C26" s="12">
        <v>592396</v>
      </c>
      <c r="D26" s="12">
        <v>518015</v>
      </c>
      <c r="E26" s="12">
        <v>453474</v>
      </c>
      <c r="F26" s="12">
        <v>1121735</v>
      </c>
      <c r="G26" s="12">
        <v>710351</v>
      </c>
      <c r="H26" s="12">
        <v>816323</v>
      </c>
      <c r="I26" s="12">
        <v>789558</v>
      </c>
      <c r="J26" s="6">
        <v>904596</v>
      </c>
      <c r="K26" s="7">
        <v>1172223</v>
      </c>
      <c r="L26" s="7">
        <v>862549</v>
      </c>
      <c r="M26" s="7">
        <v>909993</v>
      </c>
      <c r="N26" s="7">
        <v>1668151</v>
      </c>
      <c r="O26" s="7">
        <v>1056476</v>
      </c>
      <c r="P26" s="7">
        <v>932770</v>
      </c>
      <c r="Q26" s="7">
        <v>1192783</v>
      </c>
    </row>
    <row r="27" spans="1:17" ht="15" customHeight="1" x14ac:dyDescent="0.15">
      <c r="A27" s="3" t="s">
        <v>117</v>
      </c>
      <c r="B27" s="12">
        <v>240719</v>
      </c>
      <c r="C27" s="12">
        <v>115129</v>
      </c>
      <c r="D27" s="12">
        <v>173530</v>
      </c>
      <c r="E27" s="12">
        <v>150198</v>
      </c>
      <c r="F27" s="12">
        <v>128644</v>
      </c>
      <c r="G27" s="12">
        <v>320534</v>
      </c>
      <c r="H27" s="12">
        <v>130603</v>
      </c>
      <c r="I27" s="12">
        <v>273680</v>
      </c>
      <c r="J27" s="6">
        <v>248129</v>
      </c>
      <c r="K27" s="7">
        <v>206888</v>
      </c>
      <c r="L27" s="7">
        <v>244779</v>
      </c>
      <c r="M27" s="7">
        <v>135956</v>
      </c>
      <c r="N27" s="7">
        <v>182166</v>
      </c>
      <c r="O27" s="7">
        <v>390111</v>
      </c>
      <c r="P27" s="7">
        <v>209454</v>
      </c>
      <c r="Q27" s="7">
        <v>150857</v>
      </c>
    </row>
    <row r="28" spans="1:17" ht="15" customHeight="1" x14ac:dyDescent="0.15">
      <c r="A28" s="3" t="s">
        <v>118</v>
      </c>
      <c r="B28" s="12">
        <v>41231</v>
      </c>
      <c r="C28" s="12">
        <v>173626</v>
      </c>
      <c r="D28" s="12">
        <v>88328</v>
      </c>
      <c r="E28" s="12">
        <v>92075</v>
      </c>
      <c r="F28" s="12">
        <v>213504</v>
      </c>
      <c r="G28" s="12">
        <v>128386</v>
      </c>
      <c r="H28" s="12">
        <v>46291</v>
      </c>
      <c r="I28" s="12">
        <v>69604</v>
      </c>
      <c r="J28" s="6">
        <v>58247</v>
      </c>
      <c r="K28" s="7">
        <v>47758</v>
      </c>
      <c r="L28" s="7">
        <v>43092</v>
      </c>
      <c r="M28" s="7">
        <v>32491</v>
      </c>
      <c r="N28" s="7">
        <v>33349</v>
      </c>
      <c r="O28" s="7">
        <v>38051</v>
      </c>
      <c r="P28" s="7">
        <v>44126</v>
      </c>
      <c r="Q28" s="7">
        <v>85018</v>
      </c>
    </row>
    <row r="29" spans="1:17" ht="15" customHeight="1" x14ac:dyDescent="0.15">
      <c r="A29" s="3" t="s">
        <v>119</v>
      </c>
      <c r="B29" s="12">
        <v>440387</v>
      </c>
      <c r="C29" s="12">
        <v>399507</v>
      </c>
      <c r="D29" s="12">
        <v>367410</v>
      </c>
      <c r="E29" s="12">
        <v>338800</v>
      </c>
      <c r="F29" s="12">
        <v>915600</v>
      </c>
      <c r="G29" s="12">
        <v>2012400</v>
      </c>
      <c r="H29" s="12">
        <v>1935300</v>
      </c>
      <c r="I29" s="12">
        <v>1517200</v>
      </c>
      <c r="J29" s="6">
        <v>1495700</v>
      </c>
      <c r="K29" s="7">
        <v>447500</v>
      </c>
      <c r="L29" s="7">
        <v>183000</v>
      </c>
      <c r="M29" s="7">
        <v>256200</v>
      </c>
      <c r="N29" s="7">
        <v>420500</v>
      </c>
      <c r="O29" s="7">
        <v>278800</v>
      </c>
      <c r="P29" s="7">
        <v>557300</v>
      </c>
      <c r="Q29" s="7">
        <v>421300</v>
      </c>
    </row>
    <row r="30" spans="1:17" ht="15" customHeight="1" x14ac:dyDescent="0.15">
      <c r="A30" s="3" t="s">
        <v>223</v>
      </c>
      <c r="B30" s="78"/>
      <c r="C30" s="78"/>
      <c r="D30" s="78"/>
      <c r="E30" s="12"/>
      <c r="F30" s="12"/>
      <c r="G30" s="12"/>
      <c r="H30" s="12"/>
      <c r="I30" s="12"/>
      <c r="J30" s="6"/>
      <c r="K30" s="7"/>
      <c r="L30" s="7"/>
      <c r="M30" s="7"/>
      <c r="N30" s="7">
        <v>44700</v>
      </c>
      <c r="O30" s="7">
        <v>43300</v>
      </c>
      <c r="P30" s="7">
        <v>44400</v>
      </c>
      <c r="Q30" s="7">
        <v>66800</v>
      </c>
    </row>
    <row r="31" spans="1:17" ht="15" customHeight="1" x14ac:dyDescent="0.15">
      <c r="A31" s="3" t="s">
        <v>224</v>
      </c>
      <c r="B31" s="78"/>
      <c r="C31" s="78"/>
      <c r="D31" s="78"/>
      <c r="E31" s="12"/>
      <c r="F31" s="12"/>
      <c r="G31" s="12"/>
      <c r="H31" s="12"/>
      <c r="I31" s="12"/>
      <c r="J31" s="6"/>
      <c r="K31" s="7"/>
      <c r="L31" s="7"/>
      <c r="M31" s="7"/>
      <c r="N31" s="7">
        <v>116000</v>
      </c>
      <c r="O31" s="7">
        <v>230000</v>
      </c>
      <c r="P31" s="7">
        <v>498400</v>
      </c>
      <c r="Q31" s="7">
        <v>350700</v>
      </c>
    </row>
    <row r="32" spans="1:17" ht="15" customHeight="1" x14ac:dyDescent="0.15">
      <c r="A32" s="3" t="s">
        <v>0</v>
      </c>
      <c r="B32" s="79">
        <f t="shared" ref="B32:Q32" si="0">SUM(B4:B29)-B16-B17</f>
        <v>4383792</v>
      </c>
      <c r="C32" s="79">
        <f t="shared" si="0"/>
        <v>4758518</v>
      </c>
      <c r="D32" s="79">
        <f t="shared" si="0"/>
        <v>4708521</v>
      </c>
      <c r="E32" s="6">
        <f t="shared" si="0"/>
        <v>5307307</v>
      </c>
      <c r="F32" s="6">
        <f t="shared" si="0"/>
        <v>7414949</v>
      </c>
      <c r="G32" s="6">
        <f t="shared" si="0"/>
        <v>8815285</v>
      </c>
      <c r="H32" s="6">
        <f t="shared" si="0"/>
        <v>9039576</v>
      </c>
      <c r="I32" s="6">
        <f t="shared" si="0"/>
        <v>8072676</v>
      </c>
      <c r="J32" s="6">
        <f t="shared" si="0"/>
        <v>7971765</v>
      </c>
      <c r="K32" s="6">
        <f t="shared" si="0"/>
        <v>7333728</v>
      </c>
      <c r="L32" s="6">
        <f t="shared" si="0"/>
        <v>7333445</v>
      </c>
      <c r="M32" s="6">
        <f t="shared" si="0"/>
        <v>7476084</v>
      </c>
      <c r="N32" s="6">
        <f t="shared" si="0"/>
        <v>8078945</v>
      </c>
      <c r="O32" s="6">
        <f t="shared" si="0"/>
        <v>7202547</v>
      </c>
      <c r="P32" s="6">
        <f t="shared" si="0"/>
        <v>7645347</v>
      </c>
      <c r="Q32" s="6">
        <f t="shared" si="0"/>
        <v>6709703</v>
      </c>
    </row>
    <row r="33" spans="1:17" ht="15" customHeight="1" x14ac:dyDescent="0.15">
      <c r="A33" s="3" t="s">
        <v>1</v>
      </c>
      <c r="B33" s="12">
        <f t="shared" ref="B33:L33" si="1">+B4+B5+B6+B9+B10+B11+B12+B13+B14+B15+B18</f>
        <v>2278042</v>
      </c>
      <c r="C33" s="12">
        <f t="shared" si="1"/>
        <v>2702686</v>
      </c>
      <c r="D33" s="12">
        <f t="shared" si="1"/>
        <v>2948577</v>
      </c>
      <c r="E33" s="12">
        <f t="shared" si="1"/>
        <v>3497652</v>
      </c>
      <c r="F33" s="12">
        <f t="shared" si="1"/>
        <v>3526879</v>
      </c>
      <c r="G33" s="12">
        <f t="shared" si="1"/>
        <v>3561832</v>
      </c>
      <c r="H33" s="12">
        <f t="shared" si="1"/>
        <v>3978908</v>
      </c>
      <c r="I33" s="12">
        <f t="shared" si="1"/>
        <v>4353169</v>
      </c>
      <c r="J33" s="9">
        <f t="shared" si="1"/>
        <v>4451258</v>
      </c>
      <c r="K33" s="9">
        <f t="shared" si="1"/>
        <v>4565986</v>
      </c>
      <c r="L33" s="9">
        <f t="shared" si="1"/>
        <v>4920062</v>
      </c>
      <c r="M33" s="9">
        <f>+M4+M5+M6+M9+M10+M11+M12+M13+M14+M15+M18</f>
        <v>5127143</v>
      </c>
      <c r="N33" s="9">
        <f>+N4+N5+N6+N9+N10+N11+N12+N13+N14+N15+N18</f>
        <v>4817127</v>
      </c>
      <c r="O33" s="9">
        <f>+O4+O5+O6+O9+O10+O11+O12+O13+O14+O15+O18</f>
        <v>4676374</v>
      </c>
      <c r="P33" s="9">
        <f>+P4+P5+P6+P9+P10+P11+P12+P13+P14+P15+P18</f>
        <v>4494584</v>
      </c>
      <c r="Q33" s="9">
        <f>SUM(Q4:Q15)+Q18</f>
        <v>4182197</v>
      </c>
    </row>
    <row r="34" spans="1:17" ht="15" customHeight="1" x14ac:dyDescent="0.15">
      <c r="A34" s="3" t="s">
        <v>151</v>
      </c>
      <c r="B34" s="12">
        <f t="shared" ref="B34:O34" si="2">SUM(B19:B29)</f>
        <v>2105750</v>
      </c>
      <c r="C34" s="12">
        <f t="shared" si="2"/>
        <v>2055832</v>
      </c>
      <c r="D34" s="12">
        <f t="shared" si="2"/>
        <v>1759944</v>
      </c>
      <c r="E34" s="12">
        <f t="shared" si="2"/>
        <v>1809655</v>
      </c>
      <c r="F34" s="12">
        <f t="shared" si="2"/>
        <v>3888070</v>
      </c>
      <c r="G34" s="12">
        <f t="shared" si="2"/>
        <v>5253453</v>
      </c>
      <c r="H34" s="12">
        <f t="shared" si="2"/>
        <v>5060668</v>
      </c>
      <c r="I34" s="12">
        <f t="shared" si="2"/>
        <v>3719507</v>
      </c>
      <c r="J34" s="9">
        <f t="shared" si="2"/>
        <v>3520507</v>
      </c>
      <c r="K34" s="9">
        <f t="shared" si="2"/>
        <v>2767742</v>
      </c>
      <c r="L34" s="9">
        <f t="shared" si="2"/>
        <v>2413383</v>
      </c>
      <c r="M34" s="9">
        <f t="shared" si="2"/>
        <v>2348941</v>
      </c>
      <c r="N34" s="9">
        <f t="shared" si="2"/>
        <v>3261818</v>
      </c>
      <c r="O34" s="9">
        <f t="shared" si="2"/>
        <v>2526173</v>
      </c>
      <c r="P34" s="9">
        <f>SUM(P19:P29)</f>
        <v>3150763</v>
      </c>
      <c r="Q34" s="9">
        <f>SUM(Q19:Q29)</f>
        <v>2527506</v>
      </c>
    </row>
    <row r="35" spans="1:17" ht="15" customHeight="1" x14ac:dyDescent="0.15">
      <c r="A35" s="3" t="s">
        <v>3</v>
      </c>
      <c r="B35" s="12">
        <f t="shared" ref="B35:L35" si="3">+B4+B19+B20+B21+B24+B25+B26+B27+B28</f>
        <v>2328915</v>
      </c>
      <c r="C35" s="12">
        <f t="shared" si="3"/>
        <v>2380139</v>
      </c>
      <c r="D35" s="12">
        <f t="shared" si="3"/>
        <v>2485937</v>
      </c>
      <c r="E35" s="12">
        <f t="shared" si="3"/>
        <v>2601089</v>
      </c>
      <c r="F35" s="12">
        <f t="shared" si="3"/>
        <v>3595318</v>
      </c>
      <c r="G35" s="12">
        <f t="shared" si="3"/>
        <v>4104295</v>
      </c>
      <c r="H35" s="12">
        <f t="shared" si="3"/>
        <v>3566848</v>
      </c>
      <c r="I35" s="12">
        <f t="shared" si="3"/>
        <v>3808184</v>
      </c>
      <c r="J35" s="9">
        <f t="shared" si="3"/>
        <v>4240897</v>
      </c>
      <c r="K35" s="9">
        <f t="shared" si="3"/>
        <v>4487025</v>
      </c>
      <c r="L35" s="9">
        <f t="shared" si="3"/>
        <v>4300459</v>
      </c>
      <c r="M35" s="9">
        <f>+M4+M19+M20+M21+M24+M25+M26+M27+M28</f>
        <v>4215651</v>
      </c>
      <c r="N35" s="9">
        <f>+N4+N19+N20+N21+N24+N25+N26+N27+N28</f>
        <v>5028278</v>
      </c>
      <c r="O35" s="9">
        <f>+O4+O19+O20+O21+O24+O25+O26+O27+O28</f>
        <v>4672705</v>
      </c>
      <c r="P35" s="9">
        <f>+P4+P19+P20+P21+P24+P25+P26+P27+P28</f>
        <v>5065116</v>
      </c>
      <c r="Q35" s="9">
        <f>+Q4+Q19+Q20+Q21+Q24+Q25+Q26+Q27+Q28</f>
        <v>4564517</v>
      </c>
    </row>
    <row r="36" spans="1:17" ht="15" customHeight="1" x14ac:dyDescent="0.15">
      <c r="A36" s="3" t="s">
        <v>2</v>
      </c>
      <c r="B36" s="9">
        <f t="shared" ref="B36:Q36" si="4">SUM(B5:B18)-B16-B17+B22+B23+B29</f>
        <v>2054877</v>
      </c>
      <c r="C36" s="9">
        <f t="shared" si="4"/>
        <v>2378379</v>
      </c>
      <c r="D36" s="9">
        <f t="shared" si="4"/>
        <v>2222584</v>
      </c>
      <c r="E36" s="9">
        <f t="shared" si="4"/>
        <v>2706218</v>
      </c>
      <c r="F36" s="9">
        <f t="shared" si="4"/>
        <v>3819631</v>
      </c>
      <c r="G36" s="9">
        <f t="shared" si="4"/>
        <v>4710990</v>
      </c>
      <c r="H36" s="9">
        <f t="shared" si="4"/>
        <v>5472728</v>
      </c>
      <c r="I36" s="9">
        <f t="shared" si="4"/>
        <v>4264492</v>
      </c>
      <c r="J36" s="9">
        <f t="shared" si="4"/>
        <v>3730868</v>
      </c>
      <c r="K36" s="9">
        <f t="shared" si="4"/>
        <v>2846703</v>
      </c>
      <c r="L36" s="9">
        <f t="shared" si="4"/>
        <v>3032986</v>
      </c>
      <c r="M36" s="9">
        <f t="shared" si="4"/>
        <v>3260433</v>
      </c>
      <c r="N36" s="9">
        <f t="shared" si="4"/>
        <v>3050667</v>
      </c>
      <c r="O36" s="9">
        <f t="shared" si="4"/>
        <v>2529842</v>
      </c>
      <c r="P36" s="9">
        <f t="shared" si="4"/>
        <v>2580231</v>
      </c>
      <c r="Q36" s="9">
        <f t="shared" si="4"/>
        <v>2145186</v>
      </c>
    </row>
    <row r="37" spans="1:17" ht="15" customHeight="1" x14ac:dyDescent="0.2">
      <c r="A37" s="22" t="s">
        <v>78</v>
      </c>
      <c r="L37" s="23"/>
      <c r="M37" s="37" t="s">
        <v>198</v>
      </c>
      <c r="O37" s="37"/>
      <c r="P37" s="37"/>
      <c r="Q37" s="37" t="s">
        <v>198</v>
      </c>
    </row>
    <row r="38" spans="1:17" ht="15" customHeight="1" x14ac:dyDescent="0.15">
      <c r="N38" s="51"/>
      <c r="O38" s="51"/>
      <c r="P38" s="51"/>
      <c r="Q38" s="51"/>
    </row>
    <row r="39" spans="1:17" ht="15" customHeight="1" x14ac:dyDescent="0.15">
      <c r="A39" s="2"/>
      <c r="B39" s="2" t="s">
        <v>168</v>
      </c>
      <c r="C39" s="2" t="s">
        <v>169</v>
      </c>
      <c r="D39" s="2" t="s">
        <v>171</v>
      </c>
      <c r="E39" s="2" t="s">
        <v>173</v>
      </c>
      <c r="F39" s="2" t="s">
        <v>175</v>
      </c>
      <c r="G39" s="2" t="s">
        <v>177</v>
      </c>
      <c r="H39" s="2" t="s">
        <v>179</v>
      </c>
      <c r="I39" s="2" t="s">
        <v>181</v>
      </c>
      <c r="J39" s="77" t="s">
        <v>219</v>
      </c>
      <c r="K39" s="77" t="s">
        <v>220</v>
      </c>
      <c r="L39" s="2" t="s">
        <v>187</v>
      </c>
      <c r="M39" s="2" t="s">
        <v>222</v>
      </c>
      <c r="N39" s="2" t="s">
        <v>191</v>
      </c>
      <c r="O39" s="2" t="s">
        <v>193</v>
      </c>
      <c r="P39" s="2" t="s">
        <v>195</v>
      </c>
      <c r="Q39" s="2" t="s">
        <v>160</v>
      </c>
    </row>
    <row r="40" spans="1:17" ht="15" customHeight="1" x14ac:dyDescent="0.15">
      <c r="A40" s="3" t="s">
        <v>97</v>
      </c>
      <c r="B40" s="20">
        <f>+B4/$B$32*100</f>
        <v>27.289593119381578</v>
      </c>
      <c r="C40" s="20">
        <f t="shared" ref="C40:Q40" si="5">+C4/C$32*100</f>
        <v>28.847090627796302</v>
      </c>
      <c r="D40" s="20">
        <f t="shared" si="5"/>
        <v>32.82580665988322</v>
      </c>
      <c r="E40" s="20">
        <f t="shared" si="5"/>
        <v>33.67408367369741</v>
      </c>
      <c r="F40" s="20">
        <f t="shared" si="5"/>
        <v>27.23523789576975</v>
      </c>
      <c r="G40" s="20">
        <f t="shared" si="5"/>
        <v>23.865592547489957</v>
      </c>
      <c r="H40" s="20">
        <f t="shared" si="5"/>
        <v>27.073028646476338</v>
      </c>
      <c r="I40" s="20">
        <f t="shared" si="5"/>
        <v>31.939458489353466</v>
      </c>
      <c r="J40" s="20">
        <f t="shared" si="5"/>
        <v>36.316060496013115</v>
      </c>
      <c r="K40" s="20">
        <f t="shared" si="5"/>
        <v>39.593778225753667</v>
      </c>
      <c r="L40" s="20">
        <f t="shared" si="5"/>
        <v>40.910554316559271</v>
      </c>
      <c r="M40" s="20">
        <f t="shared" si="5"/>
        <v>40.011869850579529</v>
      </c>
      <c r="N40" s="20">
        <f t="shared" si="5"/>
        <v>36.972760676053618</v>
      </c>
      <c r="O40" s="20">
        <f t="shared" si="5"/>
        <v>42.020399172681557</v>
      </c>
      <c r="P40" s="20">
        <f t="shared" si="5"/>
        <v>40.520162132601698</v>
      </c>
      <c r="Q40" s="20">
        <f t="shared" si="5"/>
        <v>45.02080047358281</v>
      </c>
    </row>
    <row r="41" spans="1:17" ht="15" customHeight="1" x14ac:dyDescent="0.15">
      <c r="A41" s="3" t="s">
        <v>98</v>
      </c>
      <c r="B41" s="20">
        <f>+B5/$B$32*100</f>
        <v>2.3902137692664249</v>
      </c>
      <c r="C41" s="20">
        <f t="shared" ref="C41:Q41" si="6">+C5/C$32*100</f>
        <v>2.3938125273456987</v>
      </c>
      <c r="D41" s="20">
        <f t="shared" si="6"/>
        <v>2.4836673766560664</v>
      </c>
      <c r="E41" s="20">
        <f t="shared" si="6"/>
        <v>2.4121838062128305</v>
      </c>
      <c r="F41" s="20">
        <f t="shared" si="6"/>
        <v>1.9638975264698382</v>
      </c>
      <c r="G41" s="20">
        <f t="shared" si="6"/>
        <v>1.6748976351870644</v>
      </c>
      <c r="H41" s="20">
        <f t="shared" si="6"/>
        <v>1.7225586686809204</v>
      </c>
      <c r="I41" s="20">
        <f t="shared" si="6"/>
        <v>2.2893028284549017</v>
      </c>
      <c r="J41" s="20">
        <f t="shared" si="6"/>
        <v>1.6125788956397986</v>
      </c>
      <c r="K41" s="20">
        <f t="shared" si="6"/>
        <v>1.3708853123540987</v>
      </c>
      <c r="L41" s="20">
        <f t="shared" si="6"/>
        <v>1.3957696553257031</v>
      </c>
      <c r="M41" s="20">
        <f t="shared" si="6"/>
        <v>1.4024722033620811</v>
      </c>
      <c r="N41" s="20">
        <f t="shared" si="6"/>
        <v>1.2983625956111844</v>
      </c>
      <c r="O41" s="20">
        <f t="shared" si="6"/>
        <v>1.4699938785543503</v>
      </c>
      <c r="P41" s="20">
        <f t="shared" si="6"/>
        <v>1.4487373823581846</v>
      </c>
      <c r="Q41" s="20">
        <f t="shared" si="6"/>
        <v>2.2729023922519369</v>
      </c>
    </row>
    <row r="42" spans="1:17" ht="15" customHeight="1" x14ac:dyDescent="0.15">
      <c r="A42" s="3" t="s">
        <v>161</v>
      </c>
      <c r="B42" s="20">
        <f>+B6/$B$32*100</f>
        <v>0.45656819484136107</v>
      </c>
      <c r="C42" s="20">
        <f t="shared" ref="C42:Q42" si="7">+C6/C$32*100</f>
        <v>0.96614113890080899</v>
      </c>
      <c r="D42" s="20">
        <f t="shared" si="7"/>
        <v>1.1623395117065423</v>
      </c>
      <c r="E42" s="20">
        <f t="shared" si="7"/>
        <v>0.80210170619487431</v>
      </c>
      <c r="F42" s="20">
        <f t="shared" si="7"/>
        <v>0.6668555643471048</v>
      </c>
      <c r="G42" s="20">
        <f t="shared" si="7"/>
        <v>0.79849942457901246</v>
      </c>
      <c r="H42" s="20">
        <f t="shared" si="7"/>
        <v>0.61206410566159297</v>
      </c>
      <c r="I42" s="20">
        <f t="shared" si="7"/>
        <v>0.43203765393284704</v>
      </c>
      <c r="J42" s="20">
        <f t="shared" si="7"/>
        <v>0.39691335607610112</v>
      </c>
      <c r="K42" s="20">
        <f t="shared" si="7"/>
        <v>0.37184362441584962</v>
      </c>
      <c r="L42" s="20">
        <f t="shared" si="7"/>
        <v>0.36896710890993251</v>
      </c>
      <c r="M42" s="20">
        <f t="shared" si="7"/>
        <v>1.5958087148298494</v>
      </c>
      <c r="N42" s="20">
        <f t="shared" si="7"/>
        <v>1.5512545264264084</v>
      </c>
      <c r="O42" s="20">
        <f t="shared" si="7"/>
        <v>0.57010388130754297</v>
      </c>
      <c r="P42" s="20">
        <f t="shared" si="7"/>
        <v>0.37764145957011497</v>
      </c>
      <c r="Q42" s="20">
        <f t="shared" si="7"/>
        <v>0.43806707986925797</v>
      </c>
    </row>
    <row r="43" spans="1:17" ht="15" customHeight="1" x14ac:dyDescent="0.15">
      <c r="A43" s="3" t="s">
        <v>162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ref="Q43:Q55" si="8">+Q7/Q$32*100</f>
        <v>6.8110317252492406E-2</v>
      </c>
    </row>
    <row r="44" spans="1:17" ht="15" customHeight="1" x14ac:dyDescent="0.15">
      <c r="A44" s="3" t="s">
        <v>163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f t="shared" si="8"/>
        <v>8.010786766567761E-2</v>
      </c>
    </row>
    <row r="45" spans="1:17" ht="15" customHeight="1" x14ac:dyDescent="0.15">
      <c r="A45" s="3" t="s">
        <v>99</v>
      </c>
      <c r="B45" s="20">
        <f t="shared" ref="B45:B65" si="9">+B9/$B$32*100</f>
        <v>0</v>
      </c>
      <c r="C45" s="20">
        <f t="shared" ref="C45:Q60" si="10">+C9/C$32*100</f>
        <v>0</v>
      </c>
      <c r="D45" s="20">
        <f t="shared" si="10"/>
        <v>0</v>
      </c>
      <c r="E45" s="20">
        <f t="shared" si="10"/>
        <v>0</v>
      </c>
      <c r="F45" s="20">
        <f t="shared" si="10"/>
        <v>0</v>
      </c>
      <c r="G45" s="20">
        <f t="shared" si="10"/>
        <v>0</v>
      </c>
      <c r="H45" s="20">
        <f t="shared" si="10"/>
        <v>0</v>
      </c>
      <c r="I45" s="20">
        <f t="shared" si="10"/>
        <v>0</v>
      </c>
      <c r="J45" s="20">
        <f t="shared" si="10"/>
        <v>0.47991881346226334</v>
      </c>
      <c r="K45" s="20">
        <f t="shared" si="10"/>
        <v>2.3979209482544213</v>
      </c>
      <c r="L45" s="20">
        <f t="shared" si="10"/>
        <v>2.2751244469686482</v>
      </c>
      <c r="M45" s="20">
        <f t="shared" si="10"/>
        <v>2.3014990200752159</v>
      </c>
      <c r="N45" s="20">
        <f t="shared" si="10"/>
        <v>2.1036657632896376</v>
      </c>
      <c r="O45" s="20">
        <f t="shared" si="10"/>
        <v>2.1451994690211671</v>
      </c>
      <c r="P45" s="20">
        <f t="shared" si="10"/>
        <v>2.3551056609987748</v>
      </c>
      <c r="Q45" s="20">
        <f t="shared" si="8"/>
        <v>2.9615170746007684</v>
      </c>
    </row>
    <row r="46" spans="1:17" ht="15" customHeight="1" x14ac:dyDescent="0.15">
      <c r="A46" s="3" t="s">
        <v>100</v>
      </c>
      <c r="B46" s="20">
        <f t="shared" si="9"/>
        <v>0</v>
      </c>
      <c r="C46" s="20">
        <f t="shared" si="10"/>
        <v>0</v>
      </c>
      <c r="D46" s="20">
        <f t="shared" si="10"/>
        <v>0</v>
      </c>
      <c r="E46" s="20">
        <f t="shared" si="10"/>
        <v>0</v>
      </c>
      <c r="F46" s="20">
        <f t="shared" si="10"/>
        <v>0</v>
      </c>
      <c r="G46" s="20">
        <f t="shared" si="10"/>
        <v>0</v>
      </c>
      <c r="H46" s="20">
        <f t="shared" si="10"/>
        <v>0</v>
      </c>
      <c r="I46" s="20">
        <f t="shared" si="10"/>
        <v>0</v>
      </c>
      <c r="J46" s="20">
        <f t="shared" si="10"/>
        <v>0</v>
      </c>
      <c r="K46" s="20">
        <f t="shared" si="10"/>
        <v>0</v>
      </c>
      <c r="L46" s="20">
        <f t="shared" si="10"/>
        <v>0</v>
      </c>
      <c r="M46" s="20">
        <f t="shared" si="10"/>
        <v>0</v>
      </c>
      <c r="N46" s="20">
        <f t="shared" si="10"/>
        <v>0</v>
      </c>
      <c r="O46" s="20">
        <f t="shared" si="10"/>
        <v>1.3883977431872364E-5</v>
      </c>
      <c r="P46" s="20">
        <f t="shared" si="10"/>
        <v>0</v>
      </c>
      <c r="Q46" s="20">
        <f t="shared" si="8"/>
        <v>1.4903789333149321E-5</v>
      </c>
    </row>
    <row r="47" spans="1:17" ht="15" customHeight="1" x14ac:dyDescent="0.15">
      <c r="A47" s="3" t="s">
        <v>101</v>
      </c>
      <c r="B47" s="20">
        <f t="shared" si="9"/>
        <v>0</v>
      </c>
      <c r="C47" s="20">
        <f t="shared" si="10"/>
        <v>0</v>
      </c>
      <c r="D47" s="20">
        <f t="shared" si="10"/>
        <v>0</v>
      </c>
      <c r="E47" s="20">
        <f t="shared" si="10"/>
        <v>0</v>
      </c>
      <c r="F47" s="20">
        <f t="shared" si="10"/>
        <v>0</v>
      </c>
      <c r="G47" s="20">
        <f t="shared" si="10"/>
        <v>0</v>
      </c>
      <c r="H47" s="20">
        <f t="shared" si="10"/>
        <v>0</v>
      </c>
      <c r="I47" s="20">
        <f t="shared" si="10"/>
        <v>0</v>
      </c>
      <c r="J47" s="20">
        <f t="shared" si="10"/>
        <v>0</v>
      </c>
      <c r="K47" s="20">
        <f t="shared" si="10"/>
        <v>1.6908180941534784E-3</v>
      </c>
      <c r="L47" s="20">
        <f t="shared" si="10"/>
        <v>0</v>
      </c>
      <c r="M47" s="20">
        <f t="shared" si="10"/>
        <v>0</v>
      </c>
      <c r="N47" s="20">
        <f t="shared" si="10"/>
        <v>0</v>
      </c>
      <c r="O47" s="20">
        <f t="shared" si="10"/>
        <v>1.3883977431872364E-5</v>
      </c>
      <c r="P47" s="20">
        <f t="shared" si="10"/>
        <v>0</v>
      </c>
      <c r="Q47" s="20">
        <f t="shared" si="8"/>
        <v>1.4903789333149321E-5</v>
      </c>
    </row>
    <row r="48" spans="1:17" ht="15" customHeight="1" x14ac:dyDescent="0.15">
      <c r="A48" s="3" t="s">
        <v>102</v>
      </c>
      <c r="B48" s="20">
        <f t="shared" si="9"/>
        <v>1.9085303317310676</v>
      </c>
      <c r="C48" s="20">
        <f t="shared" si="10"/>
        <v>1.8010859683624185</v>
      </c>
      <c r="D48" s="20">
        <f t="shared" si="10"/>
        <v>1.8895317659197017</v>
      </c>
      <c r="E48" s="20">
        <f t="shared" si="10"/>
        <v>1.5730576731287638</v>
      </c>
      <c r="F48" s="20">
        <f t="shared" si="10"/>
        <v>1.0704052044053169</v>
      </c>
      <c r="G48" s="20">
        <f t="shared" si="10"/>
        <v>0.98981485000201352</v>
      </c>
      <c r="H48" s="20">
        <f t="shared" si="10"/>
        <v>1.0674836961379603</v>
      </c>
      <c r="I48" s="20">
        <f t="shared" si="10"/>
        <v>1.2913933372279527</v>
      </c>
      <c r="J48" s="20">
        <f t="shared" si="10"/>
        <v>1.0657614718948689</v>
      </c>
      <c r="K48" s="20">
        <f t="shared" si="10"/>
        <v>1.0129091234362659</v>
      </c>
      <c r="L48" s="20">
        <f t="shared" si="10"/>
        <v>0.9996120513619452</v>
      </c>
      <c r="M48" s="20">
        <f t="shared" si="10"/>
        <v>0.93322921465301878</v>
      </c>
      <c r="N48" s="20">
        <f t="shared" si="10"/>
        <v>0.87891426417682006</v>
      </c>
      <c r="O48" s="20">
        <f t="shared" si="10"/>
        <v>0.87237195397683631</v>
      </c>
      <c r="P48" s="20">
        <f t="shared" si="10"/>
        <v>0.92220797826442669</v>
      </c>
      <c r="Q48" s="20">
        <f t="shared" si="8"/>
        <v>0.98736113953180937</v>
      </c>
    </row>
    <row r="49" spans="1:17" ht="15" customHeight="1" x14ac:dyDescent="0.15">
      <c r="A49" s="3" t="s">
        <v>103</v>
      </c>
      <c r="B49" s="20">
        <f t="shared" si="9"/>
        <v>0</v>
      </c>
      <c r="C49" s="20">
        <f t="shared" si="10"/>
        <v>0</v>
      </c>
      <c r="D49" s="20">
        <f t="shared" si="10"/>
        <v>0</v>
      </c>
      <c r="E49" s="20">
        <f t="shared" si="10"/>
        <v>0</v>
      </c>
      <c r="F49" s="20">
        <f t="shared" si="10"/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20">
        <f t="shared" si="10"/>
        <v>0</v>
      </c>
      <c r="O49" s="20">
        <f t="shared" si="10"/>
        <v>1.3883977431872364E-5</v>
      </c>
      <c r="P49" s="20">
        <f t="shared" si="10"/>
        <v>0</v>
      </c>
      <c r="Q49" s="20">
        <f t="shared" si="8"/>
        <v>1.4903789333149321E-5</v>
      </c>
    </row>
    <row r="50" spans="1:17" ht="15" customHeight="1" x14ac:dyDescent="0.15">
      <c r="A50" s="3" t="s">
        <v>104</v>
      </c>
      <c r="B50" s="20">
        <f t="shared" si="9"/>
        <v>0</v>
      </c>
      <c r="C50" s="20">
        <f t="shared" si="10"/>
        <v>0</v>
      </c>
      <c r="D50" s="20">
        <f t="shared" si="10"/>
        <v>0</v>
      </c>
      <c r="E50" s="20">
        <f t="shared" si="10"/>
        <v>0</v>
      </c>
      <c r="F50" s="20">
        <f t="shared" si="10"/>
        <v>0</v>
      </c>
      <c r="G50" s="20">
        <f t="shared" si="10"/>
        <v>0</v>
      </c>
      <c r="H50" s="20">
        <f t="shared" si="10"/>
        <v>0</v>
      </c>
      <c r="I50" s="20">
        <f t="shared" si="10"/>
        <v>0</v>
      </c>
      <c r="J50" s="20">
        <f t="shared" si="10"/>
        <v>0</v>
      </c>
      <c r="K50" s="20">
        <f t="shared" si="10"/>
        <v>0</v>
      </c>
      <c r="L50" s="20">
        <f t="shared" si="10"/>
        <v>1.2801759609569581</v>
      </c>
      <c r="M50" s="20">
        <f t="shared" si="10"/>
        <v>1.5628636596378531</v>
      </c>
      <c r="N50" s="20">
        <f t="shared" si="10"/>
        <v>1.5392480082486018</v>
      </c>
      <c r="O50" s="20">
        <f t="shared" si="10"/>
        <v>1.6962332908067104</v>
      </c>
      <c r="P50" s="20">
        <f t="shared" si="10"/>
        <v>1.7057564555277869</v>
      </c>
      <c r="Q50" s="20">
        <f t="shared" si="8"/>
        <v>2.2032867922767969</v>
      </c>
    </row>
    <row r="51" spans="1:17" ht="15" customHeight="1" x14ac:dyDescent="0.15">
      <c r="A51" s="3" t="s">
        <v>105</v>
      </c>
      <c r="B51" s="20">
        <f t="shared" si="9"/>
        <v>19.8845885023742</v>
      </c>
      <c r="C51" s="20">
        <f t="shared" si="10"/>
        <v>22.754563500652935</v>
      </c>
      <c r="D51" s="20">
        <f t="shared" si="10"/>
        <v>24.218815207577922</v>
      </c>
      <c r="E51" s="20">
        <f t="shared" si="10"/>
        <v>27.388127349708618</v>
      </c>
      <c r="F51" s="20">
        <f t="shared" si="10"/>
        <v>16.586708822946726</v>
      </c>
      <c r="G51" s="20">
        <f t="shared" si="10"/>
        <v>13.039986795662307</v>
      </c>
      <c r="H51" s="20">
        <f t="shared" si="10"/>
        <v>13.50032346649887</v>
      </c>
      <c r="I51" s="20">
        <f t="shared" si="10"/>
        <v>17.914951621990031</v>
      </c>
      <c r="J51" s="20">
        <f t="shared" si="10"/>
        <v>15.899891680198802</v>
      </c>
      <c r="K51" s="20">
        <f t="shared" si="10"/>
        <v>17.43862057605627</v>
      </c>
      <c r="L51" s="20">
        <f t="shared" si="10"/>
        <v>19.786621430991847</v>
      </c>
      <c r="M51" s="20">
        <f t="shared" si="10"/>
        <v>20.707311474830941</v>
      </c>
      <c r="N51" s="20">
        <f t="shared" si="10"/>
        <v>15.221405765232959</v>
      </c>
      <c r="O51" s="20">
        <f t="shared" si="10"/>
        <v>16.089849882270812</v>
      </c>
      <c r="P51" s="20">
        <f t="shared" si="10"/>
        <v>11.395048517745501</v>
      </c>
      <c r="Q51" s="20">
        <f t="shared" si="8"/>
        <v>8.2300811228157187</v>
      </c>
    </row>
    <row r="52" spans="1:17" ht="15" customHeight="1" x14ac:dyDescent="0.15">
      <c r="A52" s="3" t="s">
        <v>106</v>
      </c>
      <c r="B52" s="20">
        <f t="shared" si="9"/>
        <v>16.871694642446538</v>
      </c>
      <c r="C52" s="20">
        <f t="shared" si="10"/>
        <v>19.813710907471613</v>
      </c>
      <c r="D52" s="20">
        <f t="shared" si="10"/>
        <v>20.961550346701223</v>
      </c>
      <c r="E52" s="20">
        <f t="shared" si="10"/>
        <v>24.417788531924007</v>
      </c>
      <c r="F52" s="20">
        <f t="shared" si="10"/>
        <v>0</v>
      </c>
      <c r="G52" s="20">
        <f t="shared" si="10"/>
        <v>0</v>
      </c>
      <c r="H52" s="20">
        <f t="shared" si="10"/>
        <v>0</v>
      </c>
      <c r="I52" s="20">
        <f t="shared" si="10"/>
        <v>0</v>
      </c>
      <c r="J52" s="20">
        <f t="shared" si="10"/>
        <v>13.839645298124067</v>
      </c>
      <c r="K52" s="20">
        <f t="shared" si="10"/>
        <v>15.189655247644854</v>
      </c>
      <c r="L52" s="20">
        <f t="shared" si="10"/>
        <v>17.26333258107206</v>
      </c>
      <c r="M52" s="20">
        <f t="shared" si="10"/>
        <v>18.008010610902716</v>
      </c>
      <c r="N52" s="20">
        <f t="shared" si="10"/>
        <v>12.954835068192692</v>
      </c>
      <c r="O52" s="20">
        <f t="shared" si="10"/>
        <v>13.622278341259003</v>
      </c>
      <c r="P52" s="20">
        <f t="shared" si="10"/>
        <v>9.2855432199480283</v>
      </c>
      <c r="Q52" s="20">
        <f t="shared" si="8"/>
        <v>5.8870564017513143</v>
      </c>
    </row>
    <row r="53" spans="1:17" ht="15" customHeight="1" x14ac:dyDescent="0.15">
      <c r="A53" s="3" t="s">
        <v>107</v>
      </c>
      <c r="B53" s="20">
        <f t="shared" si="9"/>
        <v>3.0128938599276607</v>
      </c>
      <c r="C53" s="20">
        <f t="shared" si="10"/>
        <v>2.9408525931813223</v>
      </c>
      <c r="D53" s="20">
        <f t="shared" si="10"/>
        <v>3.2572648608766954</v>
      </c>
      <c r="E53" s="20">
        <f t="shared" si="10"/>
        <v>2.9703388177846128</v>
      </c>
      <c r="F53" s="20">
        <f t="shared" si="10"/>
        <v>0</v>
      </c>
      <c r="G53" s="20">
        <f t="shared" si="10"/>
        <v>0</v>
      </c>
      <c r="H53" s="20">
        <f t="shared" si="10"/>
        <v>0</v>
      </c>
      <c r="I53" s="20">
        <f t="shared" si="10"/>
        <v>0</v>
      </c>
      <c r="J53" s="20">
        <f t="shared" si="10"/>
        <v>2.0602463820747352</v>
      </c>
      <c r="K53" s="20">
        <f t="shared" si="10"/>
        <v>2.2489653284114164</v>
      </c>
      <c r="L53" s="20">
        <f t="shared" si="10"/>
        <v>2.5232888499197852</v>
      </c>
      <c r="M53" s="20">
        <f t="shared" si="10"/>
        <v>2.6993008639282277</v>
      </c>
      <c r="N53" s="20">
        <f t="shared" si="10"/>
        <v>2.2665706970402697</v>
      </c>
      <c r="O53" s="20">
        <f t="shared" si="10"/>
        <v>2.4675715410118113</v>
      </c>
      <c r="P53" s="20">
        <f t="shared" si="10"/>
        <v>2.1095052977974706</v>
      </c>
      <c r="Q53" s="20">
        <f t="shared" si="8"/>
        <v>2.3430247210644048</v>
      </c>
    </row>
    <row r="54" spans="1:17" ht="15" customHeight="1" x14ac:dyDescent="0.15">
      <c r="A54" s="3" t="s">
        <v>108</v>
      </c>
      <c r="B54" s="20">
        <f t="shared" si="9"/>
        <v>3.5608441276410926E-2</v>
      </c>
      <c r="C54" s="20">
        <f t="shared" si="10"/>
        <v>3.4107257763866819E-2</v>
      </c>
      <c r="D54" s="20">
        <f t="shared" si="10"/>
        <v>4.1987706967856787E-2</v>
      </c>
      <c r="E54" s="20">
        <f t="shared" si="10"/>
        <v>5.3021240339026929E-2</v>
      </c>
      <c r="F54" s="20">
        <f t="shared" si="10"/>
        <v>4.1335415793149755E-2</v>
      </c>
      <c r="G54" s="20">
        <f t="shared" si="10"/>
        <v>3.6391336184819892E-2</v>
      </c>
      <c r="H54" s="20">
        <f t="shared" si="10"/>
        <v>4.1074935373075022E-2</v>
      </c>
      <c r="I54" s="20">
        <f t="shared" si="10"/>
        <v>5.7589329734031192E-2</v>
      </c>
      <c r="J54" s="20">
        <f t="shared" si="10"/>
        <v>6.6672813360654754E-2</v>
      </c>
      <c r="K54" s="20">
        <f t="shared" si="10"/>
        <v>7.244610108255993E-2</v>
      </c>
      <c r="L54" s="20">
        <f t="shared" si="10"/>
        <v>7.390796549234363E-2</v>
      </c>
      <c r="M54" s="20">
        <f t="shared" si="10"/>
        <v>6.554233473032138E-2</v>
      </c>
      <c r="N54" s="20">
        <f t="shared" si="10"/>
        <v>6.0082102304199372E-2</v>
      </c>
      <c r="O54" s="20">
        <f t="shared" si="10"/>
        <v>6.247789844342564E-2</v>
      </c>
      <c r="P54" s="20">
        <f t="shared" si="10"/>
        <v>6.3829673133214235E-2</v>
      </c>
      <c r="Q54" s="20">
        <f t="shared" si="8"/>
        <v>6.8304066513823342E-2</v>
      </c>
    </row>
    <row r="55" spans="1:17" ht="15" customHeight="1" x14ac:dyDescent="0.15">
      <c r="A55" s="3" t="s">
        <v>109</v>
      </c>
      <c r="B55" s="20">
        <f t="shared" si="9"/>
        <v>2.5743465930865335</v>
      </c>
      <c r="C55" s="20">
        <f t="shared" si="10"/>
        <v>0.21653800616074165</v>
      </c>
      <c r="D55" s="20">
        <f t="shared" si="10"/>
        <v>0.24782729014057706</v>
      </c>
      <c r="E55" s="20">
        <f t="shared" si="10"/>
        <v>0.30324230348837933</v>
      </c>
      <c r="F55" s="20">
        <f t="shared" si="10"/>
        <v>0.33390654473820386</v>
      </c>
      <c r="G55" s="20">
        <f t="shared" si="10"/>
        <v>0.44891344976367753</v>
      </c>
      <c r="H55" s="20">
        <f t="shared" si="10"/>
        <v>0.42870373566193815</v>
      </c>
      <c r="I55" s="20">
        <f t="shared" si="10"/>
        <v>0.50584217674535681</v>
      </c>
      <c r="J55" s="20">
        <f t="shared" si="10"/>
        <v>0.49716718944926247</v>
      </c>
      <c r="K55" s="20">
        <f t="shared" si="10"/>
        <v>0.55649732305315924</v>
      </c>
      <c r="L55" s="20">
        <f t="shared" si="10"/>
        <v>0.54349626948862373</v>
      </c>
      <c r="M55" s="20">
        <f t="shared" si="10"/>
        <v>0.38954886007166317</v>
      </c>
      <c r="N55" s="20">
        <f t="shared" si="10"/>
        <v>0.40812259521509309</v>
      </c>
      <c r="O55" s="20">
        <f t="shared" si="10"/>
        <v>0.4068421906861559</v>
      </c>
      <c r="P55" s="20">
        <f t="shared" si="10"/>
        <v>0.27636417287534498</v>
      </c>
      <c r="Q55" s="20">
        <f t="shared" si="8"/>
        <v>0.31202573347881418</v>
      </c>
    </row>
    <row r="56" spans="1:17" ht="15" customHeight="1" x14ac:dyDescent="0.15">
      <c r="A56" s="3" t="s">
        <v>110</v>
      </c>
      <c r="B56" s="20">
        <f t="shared" si="9"/>
        <v>0.34121144433860001</v>
      </c>
      <c r="C56" s="20">
        <f t="shared" si="10"/>
        <v>0.38062270648130364</v>
      </c>
      <c r="D56" s="20">
        <f t="shared" si="10"/>
        <v>0.39352059808164819</v>
      </c>
      <c r="E56" s="20">
        <f t="shared" si="10"/>
        <v>0.3872397055606544</v>
      </c>
      <c r="F56" s="20">
        <f t="shared" si="10"/>
        <v>0.31681944137444507</v>
      </c>
      <c r="G56" s="20">
        <f t="shared" si="10"/>
        <v>0.27625879367485001</v>
      </c>
      <c r="H56" s="20">
        <f t="shared" si="10"/>
        <v>0.31814545283982348</v>
      </c>
      <c r="I56" s="20">
        <f t="shared" si="10"/>
        <v>0.42865587569722852</v>
      </c>
      <c r="J56" s="20">
        <f t="shared" si="10"/>
        <v>0.95218562012302166</v>
      </c>
      <c r="K56" s="20">
        <f t="shared" si="10"/>
        <v>1.2348153626641185</v>
      </c>
      <c r="L56" s="20">
        <f t="shared" si="10"/>
        <v>1.2076861556880838</v>
      </c>
      <c r="M56" s="20">
        <f t="shared" si="10"/>
        <v>1.1013386152429534</v>
      </c>
      <c r="N56" s="20">
        <f t="shared" si="10"/>
        <v>1.0346771762897258</v>
      </c>
      <c r="O56" s="20">
        <f t="shared" si="10"/>
        <v>1.092127548768512</v>
      </c>
      <c r="P56" s="20">
        <f t="shared" si="10"/>
        <v>0.91855869982094984</v>
      </c>
      <c r="Q56" s="20">
        <f t="shared" si="10"/>
        <v>1.0268561812646551</v>
      </c>
    </row>
    <row r="57" spans="1:17" ht="15" customHeight="1" x14ac:dyDescent="0.15">
      <c r="A57" s="4" t="s">
        <v>111</v>
      </c>
      <c r="B57" s="20">
        <f t="shared" si="9"/>
        <v>0.12929445557635946</v>
      </c>
      <c r="C57" s="20">
        <f t="shared" si="10"/>
        <v>0.12583749814543099</v>
      </c>
      <c r="D57" s="20">
        <f t="shared" si="10"/>
        <v>0.14921883113614656</v>
      </c>
      <c r="E57" s="20">
        <f t="shared" si="10"/>
        <v>0.16360463037092071</v>
      </c>
      <c r="F57" s="20">
        <f t="shared" si="10"/>
        <v>0.12095835048899189</v>
      </c>
      <c r="G57" s="20">
        <f t="shared" si="10"/>
        <v>0.11241837331407889</v>
      </c>
      <c r="H57" s="20">
        <f t="shared" si="10"/>
        <v>0.10735016775123081</v>
      </c>
      <c r="I57" s="20">
        <f t="shared" si="10"/>
        <v>0.10435201412765729</v>
      </c>
      <c r="J57" s="20">
        <f t="shared" si="10"/>
        <v>0.10431817796937065</v>
      </c>
      <c r="K57" s="20">
        <f t="shared" si="10"/>
        <v>0.11301209971245185</v>
      </c>
      <c r="L57" s="20">
        <f t="shared" si="10"/>
        <v>0.1137391771534388</v>
      </c>
      <c r="M57" s="20">
        <f t="shared" si="10"/>
        <v>0.11817684231477335</v>
      </c>
      <c r="N57" s="20">
        <f t="shared" si="10"/>
        <v>0.10804628574646814</v>
      </c>
      <c r="O57" s="20">
        <f t="shared" si="10"/>
        <v>0.1335916308494759</v>
      </c>
      <c r="P57" s="20">
        <f t="shared" si="10"/>
        <v>0.12884961271215029</v>
      </c>
      <c r="Q57" s="20">
        <f t="shared" si="10"/>
        <v>0.14133263424625503</v>
      </c>
    </row>
    <row r="58" spans="1:17" ht="15" customHeight="1" x14ac:dyDescent="0.15">
      <c r="A58" s="3" t="s">
        <v>112</v>
      </c>
      <c r="B58" s="20">
        <f t="shared" si="9"/>
        <v>7.58140440969827</v>
      </c>
      <c r="C58" s="20">
        <f t="shared" si="10"/>
        <v>8.6898904238672614</v>
      </c>
      <c r="D58" s="20">
        <f t="shared" si="10"/>
        <v>3.6328817477929904</v>
      </c>
      <c r="E58" s="20">
        <f t="shared" si="10"/>
        <v>5.9103797839469241</v>
      </c>
      <c r="F58" s="20">
        <f t="shared" si="10"/>
        <v>12.307555992630563</v>
      </c>
      <c r="G58" s="20">
        <f t="shared" si="10"/>
        <v>8.0355995296805496</v>
      </c>
      <c r="H58" s="20">
        <f t="shared" si="10"/>
        <v>16.926192113435409</v>
      </c>
      <c r="I58" s="20">
        <f t="shared" si="10"/>
        <v>7.5248281982331511</v>
      </c>
      <c r="J58" s="20">
        <f t="shared" si="10"/>
        <v>4.2057311022088584</v>
      </c>
      <c r="K58" s="20">
        <f t="shared" si="10"/>
        <v>6.7199792520257091</v>
      </c>
      <c r="L58" s="20">
        <f t="shared" si="10"/>
        <v>9.6270852239295444</v>
      </c>
      <c r="M58" s="20">
        <f t="shared" si="10"/>
        <v>8.555107192482053</v>
      </c>
      <c r="N58" s="20">
        <f t="shared" si="10"/>
        <v>6.6278455912250918</v>
      </c>
      <c r="O58" s="20">
        <f t="shared" si="10"/>
        <v>5.1071655624045222</v>
      </c>
      <c r="P58" s="20">
        <f t="shared" si="10"/>
        <v>4.9974579309480651</v>
      </c>
      <c r="Q58" s="20">
        <f t="shared" si="10"/>
        <v>4.7772457290583503</v>
      </c>
    </row>
    <row r="59" spans="1:17" ht="15" customHeight="1" x14ac:dyDescent="0.15">
      <c r="A59" s="3" t="s">
        <v>113</v>
      </c>
      <c r="B59" s="20">
        <f t="shared" si="9"/>
        <v>4.5717041319478655</v>
      </c>
      <c r="C59" s="20">
        <f t="shared" si="10"/>
        <v>4.946287898879441</v>
      </c>
      <c r="D59" s="20">
        <f t="shared" si="10"/>
        <v>5.9711319116979622</v>
      </c>
      <c r="E59" s="20">
        <f t="shared" si="10"/>
        <v>6.4678941693028129</v>
      </c>
      <c r="F59" s="20">
        <f t="shared" si="10"/>
        <v>6.5277859631940824</v>
      </c>
      <c r="G59" s="20">
        <f t="shared" si="10"/>
        <v>6.0374338436023338</v>
      </c>
      <c r="H59" s="20">
        <f t="shared" si="10"/>
        <v>5.262979148579535</v>
      </c>
      <c r="I59" s="20">
        <f t="shared" si="10"/>
        <v>4.5218834498002893</v>
      </c>
      <c r="J59" s="20">
        <f t="shared" si="10"/>
        <v>4.3110904548741713</v>
      </c>
      <c r="K59" s="20">
        <f t="shared" si="10"/>
        <v>3.328348147081539</v>
      </c>
      <c r="L59" s="20">
        <f t="shared" si="10"/>
        <v>3.0555898353365984</v>
      </c>
      <c r="M59" s="20">
        <f t="shared" si="10"/>
        <v>3.0607467759859306</v>
      </c>
      <c r="N59" s="20">
        <f t="shared" si="10"/>
        <v>3.2750439568532776</v>
      </c>
      <c r="O59" s="20">
        <f t="shared" si="10"/>
        <v>3.2399788574791666</v>
      </c>
      <c r="P59" s="20">
        <f t="shared" si="10"/>
        <v>3.1938511097011033</v>
      </c>
      <c r="Q59" s="20">
        <f t="shared" si="10"/>
        <v>3.6054054851608188</v>
      </c>
    </row>
    <row r="60" spans="1:17" ht="15" customHeight="1" x14ac:dyDescent="0.15">
      <c r="A60" s="3" t="s">
        <v>114</v>
      </c>
      <c r="B60" s="20">
        <f t="shared" si="9"/>
        <v>1.5365464419844739</v>
      </c>
      <c r="C60" s="20">
        <f t="shared" si="10"/>
        <v>1.9289619162941067</v>
      </c>
      <c r="D60" s="20">
        <f t="shared" si="10"/>
        <v>2.6171700200551298</v>
      </c>
      <c r="E60" s="20">
        <f t="shared" si="10"/>
        <v>1.3721836705508086</v>
      </c>
      <c r="F60" s="20">
        <f t="shared" si="10"/>
        <v>0.7381844433454634</v>
      </c>
      <c r="G60" s="20">
        <f t="shared" si="10"/>
        <v>8.7049709680401719</v>
      </c>
      <c r="H60" s="20">
        <f t="shared" si="10"/>
        <v>0.32222750270587913</v>
      </c>
      <c r="I60" s="20">
        <f t="shared" si="10"/>
        <v>0.16239968010607633</v>
      </c>
      <c r="J60" s="20">
        <f t="shared" si="10"/>
        <v>0.13847623456035144</v>
      </c>
      <c r="K60" s="20">
        <f t="shared" si="10"/>
        <v>0.22905130923863004</v>
      </c>
      <c r="L60" s="20">
        <f t="shared" si="10"/>
        <v>0.17894727512103795</v>
      </c>
      <c r="M60" s="20">
        <f t="shared" si="10"/>
        <v>0.34235837906583177</v>
      </c>
      <c r="N60" s="20">
        <f t="shared" si="10"/>
        <v>0.39494018092708888</v>
      </c>
      <c r="O60" s="20">
        <f t="shared" si="10"/>
        <v>0.6100758523339036</v>
      </c>
      <c r="P60" s="20">
        <f t="shared" si="10"/>
        <v>8.8832070015919484</v>
      </c>
      <c r="Q60" s="20">
        <f t="shared" si="10"/>
        <v>0.23367651295444822</v>
      </c>
    </row>
    <row r="61" spans="1:17" ht="15" customHeight="1" x14ac:dyDescent="0.15">
      <c r="A61" s="3" t="s">
        <v>115</v>
      </c>
      <c r="B61" s="20">
        <f t="shared" si="9"/>
        <v>1.1405650633059233E-2</v>
      </c>
      <c r="C61" s="20">
        <f t="shared" ref="C61:Q67" si="11">+C25/C$32*100</f>
        <v>2.1014946250071977E-3</v>
      </c>
      <c r="D61" s="20">
        <f t="shared" si="11"/>
        <v>0</v>
      </c>
      <c r="E61" s="20">
        <f t="shared" si="11"/>
        <v>0</v>
      </c>
      <c r="F61" s="20">
        <f t="shared" si="11"/>
        <v>0</v>
      </c>
      <c r="G61" s="20">
        <f t="shared" si="11"/>
        <v>0</v>
      </c>
      <c r="H61" s="20">
        <f t="shared" si="11"/>
        <v>0.22124931523336938</v>
      </c>
      <c r="I61" s="20">
        <f t="shared" si="11"/>
        <v>0</v>
      </c>
      <c r="J61" s="20">
        <f t="shared" si="11"/>
        <v>0</v>
      </c>
      <c r="K61" s="20">
        <f t="shared" si="11"/>
        <v>0</v>
      </c>
      <c r="L61" s="20">
        <f t="shared" si="11"/>
        <v>0</v>
      </c>
      <c r="M61" s="20">
        <f t="shared" si="11"/>
        <v>0</v>
      </c>
      <c r="N61" s="20">
        <f t="shared" si="11"/>
        <v>5.0006529317875043E-3</v>
      </c>
      <c r="O61" s="20">
        <f t="shared" si="11"/>
        <v>1.3883977431872364E-5</v>
      </c>
      <c r="P61" s="20">
        <f t="shared" si="11"/>
        <v>6.5399255259440811E-3</v>
      </c>
      <c r="Q61" s="20">
        <f t="shared" si="11"/>
        <v>1.4903789333149322E-3</v>
      </c>
    </row>
    <row r="62" spans="1:17" ht="15" customHeight="1" x14ac:dyDescent="0.15">
      <c r="A62" s="3" t="s">
        <v>116</v>
      </c>
      <c r="B62" s="20">
        <f t="shared" si="9"/>
        <v>14.811537591199583</v>
      </c>
      <c r="C62" s="20">
        <f t="shared" si="11"/>
        <v>12.449170098757637</v>
      </c>
      <c r="D62" s="20">
        <f t="shared" si="11"/>
        <v>11.001649987331479</v>
      </c>
      <c r="E62" s="20">
        <f t="shared" si="11"/>
        <v>8.544333312544385</v>
      </c>
      <c r="F62" s="20">
        <f t="shared" si="11"/>
        <v>15.128020435474337</v>
      </c>
      <c r="G62" s="20">
        <f t="shared" si="11"/>
        <v>8.0581739558051737</v>
      </c>
      <c r="H62" s="20">
        <f t="shared" si="11"/>
        <v>9.0305452379624889</v>
      </c>
      <c r="I62" s="20">
        <f t="shared" si="11"/>
        <v>9.7806229309834798</v>
      </c>
      <c r="J62" s="20">
        <f t="shared" si="11"/>
        <v>11.347499581334874</v>
      </c>
      <c r="K62" s="20">
        <f t="shared" si="11"/>
        <v>15.983998861152198</v>
      </c>
      <c r="L62" s="20">
        <f t="shared" si="11"/>
        <v>11.761852717242714</v>
      </c>
      <c r="M62" s="20">
        <f t="shared" si="11"/>
        <v>12.172054246581499</v>
      </c>
      <c r="N62" s="20">
        <f t="shared" si="11"/>
        <v>20.648129180233312</v>
      </c>
      <c r="O62" s="20">
        <f t="shared" si="11"/>
        <v>14.668088941314789</v>
      </c>
      <c r="P62" s="20">
        <f t="shared" si="11"/>
        <v>12.200492665669721</v>
      </c>
      <c r="Q62" s="20">
        <f t="shared" si="11"/>
        <v>17.776986552161848</v>
      </c>
    </row>
    <row r="63" spans="1:17" ht="15" customHeight="1" x14ac:dyDescent="0.15">
      <c r="A63" s="3" t="s">
        <v>117</v>
      </c>
      <c r="B63" s="20">
        <f t="shared" si="9"/>
        <v>5.4911136294787708</v>
      </c>
      <c r="C63" s="20">
        <f t="shared" si="11"/>
        <v>2.4194297468245365</v>
      </c>
      <c r="D63" s="20">
        <f t="shared" si="11"/>
        <v>3.6854460243460738</v>
      </c>
      <c r="E63" s="20">
        <f t="shared" si="11"/>
        <v>2.8300228345562073</v>
      </c>
      <c r="F63" s="20">
        <f t="shared" si="11"/>
        <v>1.7349276441415848</v>
      </c>
      <c r="G63" s="20">
        <f t="shared" si="11"/>
        <v>3.6361161323768885</v>
      </c>
      <c r="H63" s="20">
        <f t="shared" si="11"/>
        <v>1.4447912158711869</v>
      </c>
      <c r="I63" s="20">
        <f t="shared" si="11"/>
        <v>3.3902017125424089</v>
      </c>
      <c r="J63" s="20">
        <f t="shared" si="11"/>
        <v>3.1125980256568027</v>
      </c>
      <c r="K63" s="20">
        <f t="shared" si="11"/>
        <v>2.8210481763163293</v>
      </c>
      <c r="L63" s="20">
        <f t="shared" si="11"/>
        <v>3.3378446282749787</v>
      </c>
      <c r="M63" s="20">
        <f t="shared" si="11"/>
        <v>1.8185456450195048</v>
      </c>
      <c r="N63" s="20">
        <f t="shared" si="11"/>
        <v>2.2548241137920857</v>
      </c>
      <c r="O63" s="20">
        <f t="shared" si="11"/>
        <v>5.4162923199251596</v>
      </c>
      <c r="P63" s="20">
        <f t="shared" si="11"/>
        <v>2.7396271222221831</v>
      </c>
      <c r="Q63" s="20">
        <f t="shared" si="11"/>
        <v>2.2483409474309068</v>
      </c>
    </row>
    <row r="64" spans="1:17" ht="15" customHeight="1" x14ac:dyDescent="0.15">
      <c r="A64" s="3" t="s">
        <v>118</v>
      </c>
      <c r="B64" s="20">
        <f t="shared" si="9"/>
        <v>0.9405327625033304</v>
      </c>
      <c r="C64" s="20">
        <f t="shared" si="11"/>
        <v>3.6487410576149966</v>
      </c>
      <c r="D64" s="20">
        <f t="shared" si="11"/>
        <v>1.8759181492447417</v>
      </c>
      <c r="E64" s="20">
        <f t="shared" si="11"/>
        <v>1.7348723184846853</v>
      </c>
      <c r="F64" s="20">
        <f t="shared" si="11"/>
        <v>2.8793724677000476</v>
      </c>
      <c r="G64" s="20">
        <f t="shared" si="11"/>
        <v>1.4564021469527078</v>
      </c>
      <c r="H64" s="20">
        <f t="shared" si="11"/>
        <v>0.51209260257339506</v>
      </c>
      <c r="I64" s="20">
        <f t="shared" si="11"/>
        <v>0.86221718795601365</v>
      </c>
      <c r="J64" s="20">
        <f t="shared" si="11"/>
        <v>0.73066629535617267</v>
      </c>
      <c r="K64" s="20">
        <f t="shared" si="11"/>
        <v>0.65121040758533721</v>
      </c>
      <c r="L64" s="20">
        <f t="shared" si="11"/>
        <v>0.58760923413211663</v>
      </c>
      <c r="M64" s="20">
        <f t="shared" si="11"/>
        <v>0.43459918320874941</v>
      </c>
      <c r="N64" s="20">
        <f t="shared" si="11"/>
        <v>0.41278904609450862</v>
      </c>
      <c r="O64" s="20">
        <f t="shared" si="11"/>
        <v>0.52829922526017536</v>
      </c>
      <c r="P64" s="20">
        <f t="shared" si="11"/>
        <v>0.57716150751561701</v>
      </c>
      <c r="Q64" s="20">
        <f t="shared" si="11"/>
        <v>1.267090361525689</v>
      </c>
    </row>
    <row r="65" spans="1:17" ht="15" customHeight="1" x14ac:dyDescent="0.15">
      <c r="A65" s="3" t="s">
        <v>119</v>
      </c>
      <c r="B65" s="20">
        <f t="shared" si="9"/>
        <v>10.045800530682113</v>
      </c>
      <c r="C65" s="20">
        <f t="shared" si="11"/>
        <v>8.3956181315275042</v>
      </c>
      <c r="D65" s="20">
        <f t="shared" si="11"/>
        <v>7.8030872114619427</v>
      </c>
      <c r="E65" s="20">
        <f t="shared" si="11"/>
        <v>6.3836518219126948</v>
      </c>
      <c r="F65" s="20">
        <f t="shared" si="11"/>
        <v>12.348028287180398</v>
      </c>
      <c r="G65" s="20">
        <f t="shared" si="11"/>
        <v>22.828530217684399</v>
      </c>
      <c r="H65" s="20">
        <f t="shared" si="11"/>
        <v>21.409189988556985</v>
      </c>
      <c r="I65" s="20">
        <f t="shared" si="11"/>
        <v>18.794263513115105</v>
      </c>
      <c r="J65" s="20">
        <f t="shared" si="11"/>
        <v>18.762469791821509</v>
      </c>
      <c r="K65" s="20">
        <f t="shared" si="11"/>
        <v>6.1019443317232378</v>
      </c>
      <c r="L65" s="20">
        <f t="shared" si="11"/>
        <v>2.4954165470662151</v>
      </c>
      <c r="M65" s="20">
        <f t="shared" si="11"/>
        <v>3.426927787328232</v>
      </c>
      <c r="N65" s="20">
        <f t="shared" si="11"/>
        <v>5.2048875193481328</v>
      </c>
      <c r="O65" s="20">
        <f t="shared" si="11"/>
        <v>3.870852908006015</v>
      </c>
      <c r="P65" s="20">
        <f t="shared" si="11"/>
        <v>7.2894009912172724</v>
      </c>
      <c r="Q65" s="20">
        <f t="shared" si="11"/>
        <v>6.2789664460558088</v>
      </c>
    </row>
    <row r="66" spans="1:17" ht="15" customHeight="1" x14ac:dyDescent="0.15">
      <c r="A66" s="3" t="s">
        <v>223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>
        <f t="shared" si="11"/>
        <v>0.55329006448242934</v>
      </c>
      <c r="O66" s="20">
        <f t="shared" si="11"/>
        <v>0.60117622280007332</v>
      </c>
      <c r="P66" s="20">
        <f t="shared" si="11"/>
        <v>0.58074538670383435</v>
      </c>
      <c r="Q66" s="20">
        <f t="shared" si="11"/>
        <v>0.99557312745437465</v>
      </c>
    </row>
    <row r="67" spans="1:17" ht="15" customHeight="1" x14ac:dyDescent="0.15">
      <c r="A67" s="3" t="s">
        <v>224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>
        <f t="shared" si="11"/>
        <v>1.4358310398201746</v>
      </c>
      <c r="O67" s="20">
        <f t="shared" si="11"/>
        <v>3.1933148093306443</v>
      </c>
      <c r="P67" s="20">
        <f t="shared" si="11"/>
        <v>6.5189977642610604</v>
      </c>
      <c r="Q67" s="20">
        <f t="shared" si="11"/>
        <v>5.2267589191354675</v>
      </c>
    </row>
    <row r="68" spans="1:17" ht="15" customHeight="1" x14ac:dyDescent="0.15">
      <c r="A68" s="3" t="s">
        <v>0</v>
      </c>
      <c r="B68" s="21">
        <f t="shared" ref="B68:P68" si="12">SUM(B40:B65)-B52-B53</f>
        <v>99.999999999999986</v>
      </c>
      <c r="C68" s="21">
        <f t="shared" si="12"/>
        <v>100</v>
      </c>
      <c r="D68" s="21">
        <f t="shared" si="12"/>
        <v>100.00000000000003</v>
      </c>
      <c r="E68" s="21">
        <f t="shared" si="12"/>
        <v>99.999999999999986</v>
      </c>
      <c r="F68" s="21">
        <f t="shared" si="12"/>
        <v>100</v>
      </c>
      <c r="G68" s="21">
        <f t="shared" si="12"/>
        <v>100.00000000000001</v>
      </c>
      <c r="H68" s="21">
        <f t="shared" si="12"/>
        <v>99.999999999999986</v>
      </c>
      <c r="I68" s="21">
        <f t="shared" si="12"/>
        <v>100</v>
      </c>
      <c r="J68" s="21">
        <f t="shared" si="12"/>
        <v>100</v>
      </c>
      <c r="K68" s="21">
        <f t="shared" si="12"/>
        <v>100</v>
      </c>
      <c r="L68" s="21">
        <f t="shared" si="12"/>
        <v>99.999999999999986</v>
      </c>
      <c r="M68" s="21">
        <f t="shared" si="12"/>
        <v>99.999999999999986</v>
      </c>
      <c r="N68" s="21">
        <f t="shared" si="12"/>
        <v>99.999999999999986</v>
      </c>
      <c r="O68" s="21">
        <f t="shared" si="12"/>
        <v>100.00000000000001</v>
      </c>
      <c r="P68" s="21">
        <f t="shared" si="12"/>
        <v>99.999999999999986</v>
      </c>
      <c r="Q68" s="21">
        <f>SUM(Q40:Q65)-Q52-Q53</f>
        <v>99.999999999999972</v>
      </c>
    </row>
    <row r="69" spans="1:17" ht="15" customHeight="1" x14ac:dyDescent="0.15">
      <c r="A69" s="3" t="s">
        <v>1</v>
      </c>
      <c r="B69" s="20">
        <f>+B33/$B$32*100</f>
        <v>51.965102358871043</v>
      </c>
      <c r="C69" s="20">
        <f t="shared" ref="C69:P72" si="13">+C33/C$32*100</f>
        <v>56.796801020822031</v>
      </c>
      <c r="D69" s="20">
        <f t="shared" si="13"/>
        <v>62.622148228711303</v>
      </c>
      <c r="E69" s="20">
        <f t="shared" si="13"/>
        <v>65.902575449281528</v>
      </c>
      <c r="F69" s="20">
        <f t="shared" si="13"/>
        <v>47.564440429731889</v>
      </c>
      <c r="G69" s="20">
        <f t="shared" si="13"/>
        <v>40.405182589105173</v>
      </c>
      <c r="H69" s="20">
        <f t="shared" si="13"/>
        <v>44.016533518828759</v>
      </c>
      <c r="I69" s="20">
        <f t="shared" si="13"/>
        <v>53.924733260693237</v>
      </c>
      <c r="J69" s="20">
        <f t="shared" si="13"/>
        <v>55.837797526645602</v>
      </c>
      <c r="K69" s="20">
        <f t="shared" si="13"/>
        <v>62.260094729447289</v>
      </c>
      <c r="L69" s="20">
        <f t="shared" si="13"/>
        <v>67.090732936566639</v>
      </c>
      <c r="M69" s="20">
        <f t="shared" si="13"/>
        <v>68.580596472698801</v>
      </c>
      <c r="N69" s="20">
        <f t="shared" si="13"/>
        <v>59.62569370134343</v>
      </c>
      <c r="O69" s="20">
        <f t="shared" si="13"/>
        <v>64.926671078994687</v>
      </c>
      <c r="P69" s="20">
        <f t="shared" si="13"/>
        <v>58.788489260199704</v>
      </c>
      <c r="Q69" s="20">
        <f>+Q33/Q$32*100</f>
        <v>62.330583037729092</v>
      </c>
    </row>
    <row r="70" spans="1:17" ht="15" customHeight="1" x14ac:dyDescent="0.15">
      <c r="A70" s="3" t="s">
        <v>151</v>
      </c>
      <c r="B70" s="20">
        <f>+B34/$B$32*100</f>
        <v>48.034897641128957</v>
      </c>
      <c r="C70" s="20">
        <f t="shared" si="13"/>
        <v>43.203198979177969</v>
      </c>
      <c r="D70" s="20">
        <f t="shared" si="13"/>
        <v>37.37785177128869</v>
      </c>
      <c r="E70" s="20">
        <f t="shared" si="13"/>
        <v>34.097424550718472</v>
      </c>
      <c r="F70" s="20">
        <f t="shared" si="13"/>
        <v>52.435559570268119</v>
      </c>
      <c r="G70" s="20">
        <f t="shared" si="13"/>
        <v>59.594817410894827</v>
      </c>
      <c r="H70" s="20">
        <f t="shared" si="13"/>
        <v>55.983466481171241</v>
      </c>
      <c r="I70" s="20">
        <f t="shared" si="13"/>
        <v>46.07526673930677</v>
      </c>
      <c r="J70" s="20">
        <f t="shared" si="13"/>
        <v>44.162202473354398</v>
      </c>
      <c r="K70" s="20">
        <f t="shared" si="13"/>
        <v>37.739905270552711</v>
      </c>
      <c r="L70" s="20">
        <f t="shared" si="13"/>
        <v>32.909267063433347</v>
      </c>
      <c r="M70" s="20">
        <f t="shared" si="13"/>
        <v>31.419403527301192</v>
      </c>
      <c r="N70" s="20">
        <f t="shared" si="13"/>
        <v>40.37430629865657</v>
      </c>
      <c r="O70" s="20">
        <f t="shared" si="13"/>
        <v>35.073328921005306</v>
      </c>
      <c r="P70" s="20">
        <f t="shared" si="13"/>
        <v>41.211510739800303</v>
      </c>
      <c r="Q70" s="20">
        <f>+Q34/Q$32*100</f>
        <v>37.669416962270908</v>
      </c>
    </row>
    <row r="71" spans="1:17" ht="15" customHeight="1" x14ac:dyDescent="0.15">
      <c r="A71" s="3" t="s">
        <v>3</v>
      </c>
      <c r="B71" s="20">
        <f>+B35/$B$32*100</f>
        <v>53.125581688182287</v>
      </c>
      <c r="C71" s="20">
        <f t="shared" si="13"/>
        <v>50.01849315270006</v>
      </c>
      <c r="D71" s="20">
        <f t="shared" si="13"/>
        <v>52.796557560219014</v>
      </c>
      <c r="E71" s="20">
        <f t="shared" si="13"/>
        <v>49.00958244925345</v>
      </c>
      <c r="F71" s="20">
        <f t="shared" si="13"/>
        <v>48.487427223032817</v>
      </c>
      <c r="G71" s="20">
        <f t="shared" si="13"/>
        <v>46.558846367417502</v>
      </c>
      <c r="H71" s="20">
        <f t="shared" si="13"/>
        <v>39.458133877075653</v>
      </c>
      <c r="I71" s="20">
        <f t="shared" si="13"/>
        <v>47.173750067511691</v>
      </c>
      <c r="J71" s="20">
        <f t="shared" si="13"/>
        <v>53.198971620462977</v>
      </c>
      <c r="K71" s="20">
        <f t="shared" si="13"/>
        <v>61.183411765475896</v>
      </c>
      <c r="L71" s="20">
        <f t="shared" si="13"/>
        <v>58.641729773660266</v>
      </c>
      <c r="M71" s="20">
        <f t="shared" si="13"/>
        <v>56.388491622084501</v>
      </c>
      <c r="N71" s="20">
        <f t="shared" si="13"/>
        <v>62.239289907283691</v>
      </c>
      <c r="O71" s="20">
        <f t="shared" si="13"/>
        <v>64.875730765797158</v>
      </c>
      <c r="P71" s="20">
        <f t="shared" si="13"/>
        <v>66.25096284053555</v>
      </c>
      <c r="Q71" s="20">
        <f>+Q35/Q$32*100</f>
        <v>68.028599775578741</v>
      </c>
    </row>
    <row r="72" spans="1:17" ht="15" customHeight="1" x14ac:dyDescent="0.15">
      <c r="A72" s="3" t="s">
        <v>2</v>
      </c>
      <c r="B72" s="20">
        <f>+B36/$B$32*100</f>
        <v>46.874418311817713</v>
      </c>
      <c r="C72" s="20">
        <f t="shared" si="13"/>
        <v>49.98150684729994</v>
      </c>
      <c r="D72" s="20">
        <f t="shared" si="13"/>
        <v>47.203442439780986</v>
      </c>
      <c r="E72" s="20">
        <f t="shared" si="13"/>
        <v>50.99041755074655</v>
      </c>
      <c r="F72" s="20">
        <f t="shared" si="13"/>
        <v>51.512572776967183</v>
      </c>
      <c r="G72" s="20">
        <f t="shared" si="13"/>
        <v>53.441153632582491</v>
      </c>
      <c r="H72" s="20">
        <f t="shared" si="13"/>
        <v>60.541866122924347</v>
      </c>
      <c r="I72" s="20">
        <f t="shared" si="13"/>
        <v>52.826249932488309</v>
      </c>
      <c r="J72" s="20">
        <f t="shared" si="13"/>
        <v>46.80102837953703</v>
      </c>
      <c r="K72" s="20">
        <f t="shared" si="13"/>
        <v>38.816588234524104</v>
      </c>
      <c r="L72" s="20">
        <f t="shared" si="13"/>
        <v>41.358270226339734</v>
      </c>
      <c r="M72" s="20">
        <f t="shared" si="13"/>
        <v>43.611508377915499</v>
      </c>
      <c r="N72" s="20">
        <f t="shared" si="13"/>
        <v>37.760710092716316</v>
      </c>
      <c r="O72" s="20">
        <f t="shared" si="13"/>
        <v>35.124269234202842</v>
      </c>
      <c r="P72" s="20">
        <f t="shared" si="13"/>
        <v>33.749037159464443</v>
      </c>
      <c r="Q72" s="20">
        <f>+Q36/Q$32*100</f>
        <v>31.971400224421259</v>
      </c>
    </row>
    <row r="73" spans="1:17" ht="15" customHeight="1" x14ac:dyDescent="0.15"/>
    <row r="74" spans="1:17" ht="15" customHeight="1" x14ac:dyDescent="0.15"/>
    <row r="75" spans="1:17" ht="15" customHeight="1" x14ac:dyDescent="0.15"/>
    <row r="76" spans="1:17" ht="15" customHeight="1" x14ac:dyDescent="0.15"/>
    <row r="77" spans="1:17" ht="15" customHeight="1" x14ac:dyDescent="0.15"/>
    <row r="78" spans="1:17" ht="15" customHeight="1" x14ac:dyDescent="0.15"/>
    <row r="79" spans="1:17" ht="15" customHeight="1" x14ac:dyDescent="0.15"/>
    <row r="80" spans="1:17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Q554"/>
  <sheetViews>
    <sheetView topLeftCell="A19" workbookViewId="0">
      <selection sqref="A1:IV65536"/>
    </sheetView>
  </sheetViews>
  <sheetFormatPr defaultColWidth="9" defaultRowHeight="12" x14ac:dyDescent="0.15"/>
  <cols>
    <col min="1" max="1" width="24.77734375" style="1" customWidth="1"/>
    <col min="2" max="9" width="8.6640625" style="1" customWidth="1"/>
    <col min="10" max="11" width="8.6640625" style="76" customWidth="1"/>
    <col min="12" max="12" width="8.6640625" style="1" customWidth="1"/>
    <col min="13" max="13" width="8.6640625" style="51" customWidth="1"/>
    <col min="14" max="35" width="8.6640625" style="1" customWidth="1"/>
    <col min="36" max="16384" width="9" style="1"/>
  </cols>
  <sheetData>
    <row r="1" spans="1:17" ht="15" customHeight="1" x14ac:dyDescent="0.2">
      <c r="A1" s="22" t="s">
        <v>77</v>
      </c>
      <c r="L1" s="23" t="str">
        <f>[2]財政指標!$M$1</f>
        <v>石橋町</v>
      </c>
      <c r="P1" s="23" t="str">
        <f>[2]財政指標!$M$1</f>
        <v>石橋町</v>
      </c>
      <c r="Q1" s="51"/>
    </row>
    <row r="2" spans="1:17" ht="15" customHeight="1" x14ac:dyDescent="0.15">
      <c r="M2" s="18" t="s">
        <v>148</v>
      </c>
      <c r="Q2" s="18" t="s">
        <v>148</v>
      </c>
    </row>
    <row r="3" spans="1:17" ht="15" customHeight="1" x14ac:dyDescent="0.15">
      <c r="A3" s="2"/>
      <c r="B3" s="2" t="s">
        <v>168</v>
      </c>
      <c r="C3" s="2" t="s">
        <v>170</v>
      </c>
      <c r="D3" s="2" t="s">
        <v>172</v>
      </c>
      <c r="E3" s="2" t="s">
        <v>174</v>
      </c>
      <c r="F3" s="2" t="s">
        <v>176</v>
      </c>
      <c r="G3" s="2" t="s">
        <v>178</v>
      </c>
      <c r="H3" s="2" t="s">
        <v>180</v>
      </c>
      <c r="I3" s="2" t="s">
        <v>182</v>
      </c>
      <c r="J3" s="77" t="s">
        <v>225</v>
      </c>
      <c r="K3" s="77" t="s">
        <v>226</v>
      </c>
      <c r="L3" s="2" t="s">
        <v>227</v>
      </c>
      <c r="M3" s="2" t="s">
        <v>228</v>
      </c>
      <c r="N3" s="2" t="s">
        <v>229</v>
      </c>
      <c r="O3" s="80" t="s">
        <v>194</v>
      </c>
      <c r="P3" s="80" t="s">
        <v>196</v>
      </c>
      <c r="Q3" s="80" t="s">
        <v>197</v>
      </c>
    </row>
    <row r="4" spans="1:17" ht="15" customHeight="1" x14ac:dyDescent="0.15">
      <c r="A4" s="3" t="s">
        <v>230</v>
      </c>
      <c r="B4" s="12"/>
      <c r="C4" s="12"/>
      <c r="D4" s="12">
        <v>2150791</v>
      </c>
      <c r="E4" s="12">
        <v>2344584</v>
      </c>
      <c r="F4" s="12">
        <v>2354853</v>
      </c>
      <c r="G4" s="12">
        <v>2227156</v>
      </c>
      <c r="H4" s="12">
        <v>2281716</v>
      </c>
      <c r="I4" s="12">
        <v>2384336</v>
      </c>
      <c r="J4" s="6">
        <v>2436922</v>
      </c>
      <c r="K4" s="7">
        <v>2420352</v>
      </c>
      <c r="L4" s="7">
        <v>2448882</v>
      </c>
      <c r="M4" s="7">
        <v>2390040</v>
      </c>
      <c r="N4" s="7">
        <v>2415830</v>
      </c>
      <c r="O4" s="7">
        <v>2495643</v>
      </c>
      <c r="P4" s="7">
        <v>2458948</v>
      </c>
      <c r="Q4" s="7">
        <v>2517993</v>
      </c>
    </row>
    <row r="5" spans="1:17" ht="15" customHeight="1" x14ac:dyDescent="0.15">
      <c r="A5" s="3" t="s">
        <v>231</v>
      </c>
      <c r="B5" s="12"/>
      <c r="C5" s="12"/>
      <c r="D5" s="12">
        <v>149235</v>
      </c>
      <c r="E5" s="12">
        <v>157082</v>
      </c>
      <c r="F5" s="12">
        <v>172299</v>
      </c>
      <c r="G5" s="12">
        <v>169503</v>
      </c>
      <c r="H5" s="12">
        <v>173214</v>
      </c>
      <c r="I5" s="12">
        <v>177114</v>
      </c>
      <c r="J5" s="6">
        <v>116583</v>
      </c>
      <c r="K5" s="7">
        <v>83962</v>
      </c>
      <c r="L5" s="7">
        <v>80124</v>
      </c>
      <c r="M5" s="7">
        <v>82818</v>
      </c>
      <c r="N5" s="7">
        <v>84654</v>
      </c>
      <c r="O5" s="7">
        <v>87003</v>
      </c>
      <c r="P5" s="7">
        <v>91937</v>
      </c>
      <c r="Q5" s="7">
        <v>130761</v>
      </c>
    </row>
    <row r="6" spans="1:17" ht="15" customHeight="1" x14ac:dyDescent="0.15">
      <c r="A6" s="3" t="s">
        <v>232</v>
      </c>
      <c r="B6" s="12"/>
      <c r="C6" s="12"/>
      <c r="D6" s="12">
        <v>89959</v>
      </c>
      <c r="E6" s="12">
        <v>63245</v>
      </c>
      <c r="F6" s="12">
        <v>66376</v>
      </c>
      <c r="G6" s="12">
        <v>86551</v>
      </c>
      <c r="H6" s="12">
        <v>61782</v>
      </c>
      <c r="I6" s="12">
        <v>34594</v>
      </c>
      <c r="J6" s="6">
        <v>27382</v>
      </c>
      <c r="K6" s="7">
        <v>21760</v>
      </c>
      <c r="L6" s="7">
        <v>20543</v>
      </c>
      <c r="M6" s="7">
        <v>88473</v>
      </c>
      <c r="N6" s="7">
        <v>90720</v>
      </c>
      <c r="O6" s="7">
        <v>28981</v>
      </c>
      <c r="P6" s="7">
        <v>20134</v>
      </c>
      <c r="Q6" s="7">
        <v>20478</v>
      </c>
    </row>
    <row r="7" spans="1:17" ht="15" customHeight="1" x14ac:dyDescent="0.15">
      <c r="A7" s="3" t="s">
        <v>233</v>
      </c>
      <c r="B7" s="12"/>
      <c r="C7" s="12"/>
      <c r="D7" s="12"/>
      <c r="E7" s="12"/>
      <c r="F7" s="12"/>
      <c r="G7" s="12"/>
      <c r="H7" s="12"/>
      <c r="I7" s="12"/>
      <c r="J7" s="6"/>
      <c r="K7" s="7"/>
      <c r="L7" s="7"/>
      <c r="M7" s="7"/>
      <c r="N7" s="7"/>
      <c r="O7" s="7"/>
      <c r="P7" s="7"/>
      <c r="Q7" s="7">
        <v>3180</v>
      </c>
    </row>
    <row r="8" spans="1:17" ht="15" customHeight="1" x14ac:dyDescent="0.15">
      <c r="A8" s="3" t="s">
        <v>234</v>
      </c>
      <c r="B8" s="12"/>
      <c r="C8" s="12"/>
      <c r="D8" s="12"/>
      <c r="E8" s="12"/>
      <c r="F8" s="12"/>
      <c r="G8" s="12"/>
      <c r="H8" s="12"/>
      <c r="I8" s="12"/>
      <c r="J8" s="6"/>
      <c r="K8" s="7"/>
      <c r="L8" s="7"/>
      <c r="M8" s="7"/>
      <c r="N8" s="7"/>
      <c r="O8" s="7"/>
      <c r="P8" s="7"/>
      <c r="Q8" s="7">
        <v>3748</v>
      </c>
    </row>
    <row r="9" spans="1:17" ht="15" customHeight="1" x14ac:dyDescent="0.15">
      <c r="A9" s="3" t="s">
        <v>235</v>
      </c>
      <c r="B9" s="12"/>
      <c r="C9" s="12"/>
      <c r="D9" s="12"/>
      <c r="E9" s="12"/>
      <c r="F9" s="12"/>
      <c r="G9" s="12"/>
      <c r="H9" s="12"/>
      <c r="I9" s="12"/>
      <c r="J9" s="6">
        <v>44619</v>
      </c>
      <c r="K9" s="7">
        <v>200959</v>
      </c>
      <c r="L9" s="7">
        <v>190662</v>
      </c>
      <c r="M9" s="7">
        <v>196623</v>
      </c>
      <c r="N9" s="7">
        <v>191540</v>
      </c>
      <c r="O9" s="7">
        <v>167630</v>
      </c>
      <c r="P9" s="7">
        <v>184751</v>
      </c>
      <c r="Q9" s="7">
        <v>203888</v>
      </c>
    </row>
    <row r="10" spans="1:17" ht="15" customHeight="1" x14ac:dyDescent="0.15">
      <c r="A10" s="3" t="s">
        <v>236</v>
      </c>
      <c r="B10" s="12"/>
      <c r="C10" s="12"/>
      <c r="D10" s="12"/>
      <c r="E10" s="12"/>
      <c r="F10" s="12"/>
      <c r="G10" s="12"/>
      <c r="H10" s="12"/>
      <c r="I10" s="12"/>
      <c r="J10" s="6"/>
      <c r="K10" s="7"/>
      <c r="L10" s="7">
        <v>8350</v>
      </c>
      <c r="M10" s="7">
        <v>1169</v>
      </c>
      <c r="N10" s="7">
        <v>1090</v>
      </c>
      <c r="O10" s="7">
        <v>984</v>
      </c>
      <c r="P10" s="7">
        <v>926</v>
      </c>
      <c r="Q10" s="7">
        <v>808</v>
      </c>
    </row>
    <row r="11" spans="1:17" ht="15" customHeight="1" x14ac:dyDescent="0.15">
      <c r="A11" s="3" t="s">
        <v>237</v>
      </c>
      <c r="B11" s="12"/>
      <c r="C11" s="12"/>
      <c r="D11" s="12"/>
      <c r="E11" s="12">
        <v>115</v>
      </c>
      <c r="F11" s="12">
        <v>102</v>
      </c>
      <c r="G11" s="12">
        <v>135</v>
      </c>
      <c r="H11" s="12">
        <v>125</v>
      </c>
      <c r="I11" s="12">
        <v>126</v>
      </c>
      <c r="J11" s="12">
        <v>304</v>
      </c>
      <c r="K11" s="12">
        <v>293</v>
      </c>
      <c r="L11" s="12">
        <v>219</v>
      </c>
      <c r="M11" s="12">
        <v>0</v>
      </c>
      <c r="N11" s="12">
        <v>138</v>
      </c>
      <c r="O11" s="12">
        <v>0</v>
      </c>
      <c r="P11" s="12">
        <v>0</v>
      </c>
      <c r="Q11" s="12">
        <v>0</v>
      </c>
    </row>
    <row r="12" spans="1:17" ht="15" customHeight="1" x14ac:dyDescent="0.15">
      <c r="A12" s="3" t="s">
        <v>238</v>
      </c>
      <c r="B12" s="12"/>
      <c r="C12" s="12"/>
      <c r="D12" s="12">
        <v>94470</v>
      </c>
      <c r="E12" s="12">
        <v>86613</v>
      </c>
      <c r="F12" s="12">
        <v>76818</v>
      </c>
      <c r="G12" s="12">
        <v>79500</v>
      </c>
      <c r="H12" s="12">
        <v>83774</v>
      </c>
      <c r="I12" s="12">
        <v>82620</v>
      </c>
      <c r="J12" s="6">
        <v>70654</v>
      </c>
      <c r="K12" s="7">
        <v>62036</v>
      </c>
      <c r="L12" s="7">
        <v>57375</v>
      </c>
      <c r="M12" s="7">
        <v>54607</v>
      </c>
      <c r="N12" s="7">
        <v>57304</v>
      </c>
      <c r="O12" s="7">
        <v>51632</v>
      </c>
      <c r="P12" s="7">
        <v>58524</v>
      </c>
      <c r="Q12" s="7">
        <v>55582</v>
      </c>
    </row>
    <row r="13" spans="1:17" ht="15" customHeight="1" x14ac:dyDescent="0.15">
      <c r="A13" s="3" t="s">
        <v>239</v>
      </c>
      <c r="B13" s="12"/>
      <c r="C13" s="12"/>
      <c r="D13" s="12">
        <v>19269</v>
      </c>
      <c r="E13" s="12">
        <v>19652</v>
      </c>
      <c r="F13" s="12">
        <v>19652</v>
      </c>
      <c r="G13" s="12">
        <v>19652</v>
      </c>
      <c r="H13" s="12">
        <v>20098</v>
      </c>
      <c r="I13" s="12">
        <v>17714</v>
      </c>
      <c r="J13" s="6">
        <v>16283</v>
      </c>
      <c r="K13" s="7">
        <v>19195</v>
      </c>
      <c r="L13" s="7">
        <v>17666</v>
      </c>
      <c r="M13" s="7">
        <v>17666</v>
      </c>
      <c r="N13" s="7">
        <v>20336</v>
      </c>
      <c r="O13" s="7">
        <v>20467</v>
      </c>
      <c r="P13" s="7">
        <v>20519</v>
      </c>
      <c r="Q13" s="7">
        <v>21549</v>
      </c>
    </row>
    <row r="14" spans="1:17" ht="15" customHeight="1" x14ac:dyDescent="0.15">
      <c r="A14" s="3" t="s">
        <v>104</v>
      </c>
      <c r="B14" s="12"/>
      <c r="C14" s="12"/>
      <c r="D14" s="12"/>
      <c r="E14" s="12"/>
      <c r="F14" s="12"/>
      <c r="G14" s="12"/>
      <c r="H14" s="12"/>
      <c r="I14" s="12"/>
      <c r="J14" s="6"/>
      <c r="K14" s="7"/>
      <c r="L14" s="7">
        <v>62275</v>
      </c>
      <c r="M14" s="7">
        <v>79819</v>
      </c>
      <c r="N14" s="7">
        <v>77302</v>
      </c>
      <c r="O14" s="7">
        <v>78991</v>
      </c>
      <c r="P14" s="7">
        <v>81273</v>
      </c>
      <c r="Q14" s="7">
        <v>82035</v>
      </c>
    </row>
    <row r="15" spans="1:17" ht="15" customHeight="1" x14ac:dyDescent="0.15">
      <c r="A15" s="3" t="s">
        <v>240</v>
      </c>
      <c r="B15" s="12"/>
      <c r="C15" s="12"/>
      <c r="D15" s="12">
        <v>1317455</v>
      </c>
      <c r="E15" s="12">
        <v>1426294</v>
      </c>
      <c r="F15" s="12">
        <v>1278712</v>
      </c>
      <c r="G15" s="12">
        <v>1217648</v>
      </c>
      <c r="H15" s="12">
        <v>1232533</v>
      </c>
      <c r="I15" s="12">
        <v>1279630</v>
      </c>
      <c r="J15" s="6">
        <v>1447942</v>
      </c>
      <c r="K15" s="7">
        <v>1566846</v>
      </c>
      <c r="L15" s="7">
        <v>1643701</v>
      </c>
      <c r="M15" s="7">
        <v>1637433</v>
      </c>
      <c r="N15" s="7">
        <v>1511961</v>
      </c>
      <c r="O15" s="7">
        <v>1364842</v>
      </c>
      <c r="P15" s="7">
        <v>1130649</v>
      </c>
      <c r="Q15" s="7">
        <v>1000116</v>
      </c>
    </row>
    <row r="16" spans="1:17" ht="15" customHeight="1" x14ac:dyDescent="0.15">
      <c r="A16" s="3" t="s">
        <v>241</v>
      </c>
      <c r="B16" s="12"/>
      <c r="C16" s="12"/>
      <c r="D16" s="12">
        <v>1219095</v>
      </c>
      <c r="E16" s="12">
        <v>1326266</v>
      </c>
      <c r="F16" s="12"/>
      <c r="G16" s="12"/>
      <c r="H16" s="12"/>
      <c r="I16" s="12"/>
      <c r="J16" s="6">
        <v>1335783</v>
      </c>
      <c r="K16" s="6">
        <v>1445637</v>
      </c>
      <c r="L16" s="6">
        <v>1500805</v>
      </c>
      <c r="M16" s="6">
        <v>1476104</v>
      </c>
      <c r="N16" s="6">
        <v>1344638</v>
      </c>
      <c r="O16" s="6">
        <v>1212502</v>
      </c>
      <c r="P16" s="6">
        <v>992956</v>
      </c>
      <c r="Q16" s="6">
        <v>874972</v>
      </c>
    </row>
    <row r="17" spans="1:17" ht="15" customHeight="1" x14ac:dyDescent="0.15">
      <c r="A17" s="3" t="s">
        <v>242</v>
      </c>
      <c r="B17" s="12"/>
      <c r="C17" s="12"/>
      <c r="D17" s="12">
        <v>98360</v>
      </c>
      <c r="E17" s="12">
        <v>100028</v>
      </c>
      <c r="F17" s="12"/>
      <c r="G17" s="12"/>
      <c r="H17" s="12"/>
      <c r="I17" s="12"/>
      <c r="J17" s="6">
        <v>112159</v>
      </c>
      <c r="K17" s="6">
        <v>121209</v>
      </c>
      <c r="L17" s="6">
        <v>142896</v>
      </c>
      <c r="M17" s="6">
        <v>161329</v>
      </c>
      <c r="N17" s="6">
        <v>167323</v>
      </c>
      <c r="O17" s="6">
        <v>152340</v>
      </c>
      <c r="P17" s="6">
        <v>137693</v>
      </c>
      <c r="Q17" s="6">
        <v>125144</v>
      </c>
    </row>
    <row r="18" spans="1:17" ht="15" customHeight="1" x14ac:dyDescent="0.15">
      <c r="A18" s="3" t="s">
        <v>243</v>
      </c>
      <c r="B18" s="12"/>
      <c r="C18" s="12"/>
      <c r="D18" s="12">
        <v>4307</v>
      </c>
      <c r="E18" s="12">
        <v>4097</v>
      </c>
      <c r="F18" s="12">
        <v>4268</v>
      </c>
      <c r="G18" s="12">
        <v>4147</v>
      </c>
      <c r="H18" s="12">
        <v>4297</v>
      </c>
      <c r="I18" s="12">
        <v>4990</v>
      </c>
      <c r="J18" s="6">
        <v>5156</v>
      </c>
      <c r="K18" s="7">
        <v>4901</v>
      </c>
      <c r="L18" s="7">
        <v>4835</v>
      </c>
      <c r="M18" s="7">
        <v>4064</v>
      </c>
      <c r="N18" s="7">
        <v>4196</v>
      </c>
      <c r="O18" s="7">
        <v>4261</v>
      </c>
      <c r="P18" s="7">
        <v>4625</v>
      </c>
      <c r="Q18" s="7">
        <v>4562</v>
      </c>
    </row>
    <row r="19" spans="1:17" ht="15" customHeight="1" x14ac:dyDescent="0.15">
      <c r="A19" s="3" t="s">
        <v>244</v>
      </c>
      <c r="B19" s="12"/>
      <c r="C19" s="12"/>
      <c r="D19" s="12">
        <v>2163</v>
      </c>
      <c r="E19" s="12">
        <v>1875</v>
      </c>
      <c r="F19" s="12">
        <v>6745</v>
      </c>
      <c r="G19" s="12">
        <v>7274</v>
      </c>
      <c r="H19" s="12">
        <v>5905</v>
      </c>
      <c r="I19" s="12">
        <v>94615</v>
      </c>
      <c r="J19" s="6">
        <v>30919</v>
      </c>
      <c r="K19" s="7">
        <v>26005</v>
      </c>
      <c r="L19" s="7">
        <v>30531</v>
      </c>
      <c r="M19" s="7">
        <v>2976</v>
      </c>
      <c r="N19" s="7">
        <v>3119</v>
      </c>
      <c r="O19" s="7">
        <v>8454</v>
      </c>
      <c r="P19" s="7">
        <v>7301</v>
      </c>
      <c r="Q19" s="7">
        <v>8773</v>
      </c>
    </row>
    <row r="20" spans="1:17" ht="15" customHeight="1" x14ac:dyDescent="0.15">
      <c r="A20" s="3" t="s">
        <v>245</v>
      </c>
      <c r="B20" s="12"/>
      <c r="C20" s="12"/>
      <c r="D20" s="12">
        <v>47248</v>
      </c>
      <c r="E20" s="12">
        <v>49118</v>
      </c>
      <c r="F20" s="12">
        <v>46388</v>
      </c>
      <c r="G20" s="12">
        <v>51721</v>
      </c>
      <c r="H20" s="12">
        <v>50308</v>
      </c>
      <c r="I20" s="12">
        <v>45694</v>
      </c>
      <c r="J20" s="6">
        <v>46982</v>
      </c>
      <c r="K20" s="7">
        <v>53893</v>
      </c>
      <c r="L20" s="7">
        <v>61354</v>
      </c>
      <c r="M20" s="7">
        <v>118080</v>
      </c>
      <c r="N20" s="7">
        <v>117656</v>
      </c>
      <c r="O20" s="7">
        <v>113312</v>
      </c>
      <c r="P20" s="7">
        <v>108241</v>
      </c>
      <c r="Q20" s="7">
        <v>104067</v>
      </c>
    </row>
    <row r="21" spans="1:17" ht="15" customHeight="1" x14ac:dyDescent="0.15">
      <c r="A21" s="4" t="s">
        <v>246</v>
      </c>
      <c r="B21" s="12"/>
      <c r="C21" s="12"/>
      <c r="D21" s="12">
        <v>10936</v>
      </c>
      <c r="E21" s="12">
        <v>11027</v>
      </c>
      <c r="F21" s="12">
        <v>10862</v>
      </c>
      <c r="G21" s="12">
        <v>11111</v>
      </c>
      <c r="H21" s="12">
        <v>12496</v>
      </c>
      <c r="I21" s="12">
        <v>15764</v>
      </c>
      <c r="J21" s="6">
        <v>18315</v>
      </c>
      <c r="K21" s="8">
        <v>20112</v>
      </c>
      <c r="L21" s="8">
        <v>22140</v>
      </c>
      <c r="M21" s="8">
        <v>18732</v>
      </c>
      <c r="N21" s="8">
        <v>12852</v>
      </c>
      <c r="O21" s="8">
        <v>13220</v>
      </c>
      <c r="P21" s="8">
        <v>12460</v>
      </c>
      <c r="Q21" s="8">
        <v>12783</v>
      </c>
    </row>
    <row r="22" spans="1:17" ht="15" customHeight="1" x14ac:dyDescent="0.15">
      <c r="A22" s="3" t="s">
        <v>247</v>
      </c>
      <c r="B22" s="12"/>
      <c r="C22" s="12"/>
      <c r="D22" s="12">
        <v>108337</v>
      </c>
      <c r="E22" s="12">
        <v>233638</v>
      </c>
      <c r="F22" s="12">
        <v>491354</v>
      </c>
      <c r="G22" s="12">
        <v>250511</v>
      </c>
      <c r="H22" s="12">
        <v>318125</v>
      </c>
      <c r="I22" s="12">
        <v>180957</v>
      </c>
      <c r="J22" s="6">
        <v>271213</v>
      </c>
      <c r="K22" s="7">
        <v>269279</v>
      </c>
      <c r="L22" s="7">
        <v>441822</v>
      </c>
      <c r="M22" s="7">
        <v>260567</v>
      </c>
      <c r="N22" s="7">
        <v>285468</v>
      </c>
      <c r="O22" s="7">
        <v>241637</v>
      </c>
      <c r="P22" s="7">
        <v>241809</v>
      </c>
      <c r="Q22" s="7">
        <v>239235</v>
      </c>
    </row>
    <row r="23" spans="1:17" ht="15" customHeight="1" x14ac:dyDescent="0.15">
      <c r="A23" s="3" t="s">
        <v>248</v>
      </c>
      <c r="B23" s="12"/>
      <c r="C23" s="12"/>
      <c r="D23" s="12">
        <v>498964</v>
      </c>
      <c r="E23" s="12">
        <v>213749</v>
      </c>
      <c r="F23" s="12">
        <v>350572</v>
      </c>
      <c r="G23" s="12">
        <v>236615</v>
      </c>
      <c r="H23" s="12">
        <v>305200</v>
      </c>
      <c r="I23" s="12">
        <v>281654</v>
      </c>
      <c r="J23" s="6">
        <v>436350</v>
      </c>
      <c r="K23" s="7">
        <v>259692</v>
      </c>
      <c r="L23" s="7">
        <v>340155</v>
      </c>
      <c r="M23" s="7">
        <v>163115</v>
      </c>
      <c r="N23" s="7">
        <v>176425</v>
      </c>
      <c r="O23" s="7">
        <v>219035</v>
      </c>
      <c r="P23" s="7">
        <v>210560</v>
      </c>
      <c r="Q23" s="7">
        <v>207501</v>
      </c>
    </row>
    <row r="24" spans="1:17" ht="15" customHeight="1" x14ac:dyDescent="0.15">
      <c r="A24" s="3" t="s">
        <v>249</v>
      </c>
      <c r="B24" s="12"/>
      <c r="C24" s="12"/>
      <c r="D24" s="12">
        <v>172793</v>
      </c>
      <c r="E24" s="12">
        <v>145562</v>
      </c>
      <c r="F24" s="12">
        <v>87249</v>
      </c>
      <c r="G24" s="12">
        <v>56292</v>
      </c>
      <c r="H24" s="12">
        <v>43286</v>
      </c>
      <c r="I24" s="12">
        <v>22664</v>
      </c>
      <c r="J24" s="6">
        <v>9766</v>
      </c>
      <c r="K24" s="7">
        <v>22367</v>
      </c>
      <c r="L24" s="7">
        <v>10702</v>
      </c>
      <c r="M24" s="7">
        <v>119204</v>
      </c>
      <c r="N24" s="7">
        <v>5939</v>
      </c>
      <c r="O24" s="7">
        <v>5292</v>
      </c>
      <c r="P24" s="7">
        <v>5174</v>
      </c>
      <c r="Q24" s="7">
        <v>19124</v>
      </c>
    </row>
    <row r="25" spans="1:17" ht="15" customHeight="1" x14ac:dyDescent="0.15">
      <c r="A25" s="3" t="s">
        <v>115</v>
      </c>
      <c r="B25" s="12"/>
      <c r="C25" s="12"/>
      <c r="D25" s="12">
        <v>2384</v>
      </c>
      <c r="E25" s="12">
        <v>3386</v>
      </c>
      <c r="F25" s="12">
        <v>1049</v>
      </c>
      <c r="G25" s="12">
        <v>876</v>
      </c>
      <c r="H25" s="12">
        <v>6962</v>
      </c>
      <c r="I25" s="12">
        <v>8819</v>
      </c>
      <c r="J25" s="14">
        <v>1630</v>
      </c>
      <c r="K25" s="13">
        <v>1789</v>
      </c>
      <c r="L25" s="13">
        <v>261</v>
      </c>
      <c r="M25" s="13">
        <v>2232</v>
      </c>
      <c r="N25" s="13">
        <v>2381</v>
      </c>
      <c r="O25" s="13">
        <v>10</v>
      </c>
      <c r="P25" s="13">
        <v>2000</v>
      </c>
      <c r="Q25" s="13">
        <v>100</v>
      </c>
    </row>
    <row r="26" spans="1:17" ht="15" customHeight="1" x14ac:dyDescent="0.15">
      <c r="A26" s="3" t="s">
        <v>250</v>
      </c>
      <c r="B26" s="12"/>
      <c r="C26" s="12"/>
      <c r="D26" s="12">
        <v>59429</v>
      </c>
      <c r="E26" s="12">
        <v>443886</v>
      </c>
      <c r="F26" s="12">
        <v>1080212</v>
      </c>
      <c r="G26" s="12">
        <v>390115</v>
      </c>
      <c r="H26" s="12">
        <v>248977</v>
      </c>
      <c r="I26" s="12">
        <v>144702</v>
      </c>
      <c r="J26" s="6">
        <v>168626</v>
      </c>
      <c r="K26" s="7">
        <v>87457</v>
      </c>
      <c r="L26" s="7">
        <v>187930</v>
      </c>
      <c r="M26" s="7">
        <v>110653</v>
      </c>
      <c r="N26" s="7">
        <v>7518</v>
      </c>
      <c r="O26" s="7">
        <v>34678</v>
      </c>
      <c r="P26" s="7">
        <v>45038</v>
      </c>
      <c r="Q26" s="7">
        <v>39998</v>
      </c>
    </row>
    <row r="27" spans="1:17" ht="15" customHeight="1" x14ac:dyDescent="0.15">
      <c r="A27" s="3" t="s">
        <v>251</v>
      </c>
      <c r="B27" s="12"/>
      <c r="C27" s="12"/>
      <c r="D27" s="12">
        <v>286068</v>
      </c>
      <c r="E27" s="12">
        <v>485609</v>
      </c>
      <c r="F27" s="12">
        <v>541166</v>
      </c>
      <c r="G27" s="12">
        <v>311506</v>
      </c>
      <c r="H27" s="12">
        <v>430432</v>
      </c>
      <c r="I27" s="12">
        <v>303285</v>
      </c>
      <c r="J27" s="6">
        <v>339133</v>
      </c>
      <c r="K27" s="7">
        <v>284073</v>
      </c>
      <c r="L27" s="7">
        <v>609764</v>
      </c>
      <c r="M27" s="7">
        <v>307581</v>
      </c>
      <c r="N27" s="7">
        <v>609474</v>
      </c>
      <c r="O27" s="7">
        <v>314670</v>
      </c>
      <c r="P27" s="7">
        <v>229141</v>
      </c>
      <c r="Q27" s="7">
        <v>259923</v>
      </c>
    </row>
    <row r="28" spans="1:17" ht="15" customHeight="1" x14ac:dyDescent="0.15">
      <c r="A28" s="3" t="s">
        <v>252</v>
      </c>
      <c r="B28" s="12"/>
      <c r="C28" s="12"/>
      <c r="D28" s="12">
        <v>80867</v>
      </c>
      <c r="E28" s="12">
        <v>71164</v>
      </c>
      <c r="F28" s="12">
        <v>57330</v>
      </c>
      <c r="G28" s="12">
        <v>66103</v>
      </c>
      <c r="H28" s="12">
        <v>56951</v>
      </c>
      <c r="I28" s="12">
        <v>50058</v>
      </c>
      <c r="J28" s="6">
        <v>44146</v>
      </c>
      <c r="K28" s="7">
        <v>50914</v>
      </c>
      <c r="L28" s="7">
        <v>135241</v>
      </c>
      <c r="M28" s="7">
        <v>83162</v>
      </c>
      <c r="N28" s="7">
        <v>177890</v>
      </c>
      <c r="O28" s="7">
        <v>35129</v>
      </c>
      <c r="P28" s="7">
        <v>63452</v>
      </c>
      <c r="Q28" s="7">
        <v>51503</v>
      </c>
    </row>
    <row r="29" spans="1:17" ht="15" customHeight="1" x14ac:dyDescent="0.15">
      <c r="A29" s="3" t="s">
        <v>253</v>
      </c>
      <c r="B29" s="12"/>
      <c r="C29" s="12"/>
      <c r="D29" s="12">
        <v>212100</v>
      </c>
      <c r="E29" s="12">
        <v>495300</v>
      </c>
      <c r="F29" s="12">
        <v>1220000</v>
      </c>
      <c r="G29" s="12">
        <v>756700</v>
      </c>
      <c r="H29" s="12">
        <v>608000</v>
      </c>
      <c r="I29" s="12">
        <v>922100</v>
      </c>
      <c r="J29" s="6">
        <v>724000</v>
      </c>
      <c r="K29" s="7">
        <v>952914</v>
      </c>
      <c r="L29" s="7">
        <v>1742400</v>
      </c>
      <c r="M29" s="7">
        <v>786000</v>
      </c>
      <c r="N29" s="7">
        <v>646300</v>
      </c>
      <c r="O29" s="7">
        <v>446475</v>
      </c>
      <c r="P29" s="7">
        <v>664400</v>
      </c>
      <c r="Q29" s="7">
        <v>489600</v>
      </c>
    </row>
    <row r="30" spans="1:17" ht="15" customHeight="1" x14ac:dyDescent="0.15">
      <c r="A30" s="3" t="s">
        <v>223</v>
      </c>
      <c r="B30" s="78"/>
      <c r="C30" s="78"/>
      <c r="D30" s="78"/>
      <c r="E30" s="12"/>
      <c r="F30" s="12"/>
      <c r="G30" s="12"/>
      <c r="H30" s="12"/>
      <c r="I30" s="12"/>
      <c r="J30" s="6"/>
      <c r="K30" s="7"/>
      <c r="L30" s="7"/>
      <c r="M30" s="7"/>
      <c r="N30" s="7">
        <v>30000</v>
      </c>
      <c r="O30" s="7">
        <v>30400</v>
      </c>
      <c r="P30" s="7">
        <v>30300</v>
      </c>
      <c r="Q30" s="7">
        <v>30100</v>
      </c>
    </row>
    <row r="31" spans="1:17" ht="15" customHeight="1" x14ac:dyDescent="0.15">
      <c r="A31" s="3" t="s">
        <v>224</v>
      </c>
      <c r="B31" s="78"/>
      <c r="C31" s="78"/>
      <c r="D31" s="78"/>
      <c r="E31" s="12"/>
      <c r="F31" s="12"/>
      <c r="G31" s="12"/>
      <c r="H31" s="12"/>
      <c r="I31" s="12"/>
      <c r="J31" s="6"/>
      <c r="K31" s="7"/>
      <c r="L31" s="7"/>
      <c r="M31" s="7"/>
      <c r="N31" s="7">
        <v>110000</v>
      </c>
      <c r="O31" s="7">
        <v>219700</v>
      </c>
      <c r="P31" s="7">
        <v>475900</v>
      </c>
      <c r="Q31" s="7">
        <v>334200</v>
      </c>
    </row>
    <row r="32" spans="1:17" ht="15" customHeight="1" x14ac:dyDescent="0.15">
      <c r="A32" s="3" t="s">
        <v>0</v>
      </c>
      <c r="B32" s="79">
        <f t="shared" ref="B32:N32" si="0">SUM(B4:B29)-B16-B17</f>
        <v>0</v>
      </c>
      <c r="C32" s="79">
        <f t="shared" si="0"/>
        <v>0</v>
      </c>
      <c r="D32" s="79">
        <f t="shared" si="0"/>
        <v>5306775</v>
      </c>
      <c r="E32" s="6">
        <f t="shared" si="0"/>
        <v>6255996</v>
      </c>
      <c r="F32" s="6">
        <f t="shared" si="0"/>
        <v>7866007</v>
      </c>
      <c r="G32" s="6">
        <f t="shared" si="0"/>
        <v>5943116</v>
      </c>
      <c r="H32" s="6">
        <f t="shared" si="0"/>
        <v>5944181</v>
      </c>
      <c r="I32" s="6">
        <f t="shared" si="0"/>
        <v>6051436</v>
      </c>
      <c r="J32" s="6">
        <f t="shared" si="0"/>
        <v>6256925</v>
      </c>
      <c r="K32" s="6">
        <f t="shared" si="0"/>
        <v>6408799</v>
      </c>
      <c r="L32" s="6">
        <f t="shared" si="0"/>
        <v>8116932</v>
      </c>
      <c r="M32" s="6">
        <f t="shared" si="0"/>
        <v>6525014</v>
      </c>
      <c r="N32" s="6">
        <f t="shared" si="0"/>
        <v>6500093</v>
      </c>
      <c r="O32" s="6">
        <f>SUM(O4:O29)-O16-O17</f>
        <v>5732346</v>
      </c>
      <c r="P32" s="6">
        <f>SUM(P4:P29)-P16-P17</f>
        <v>5641862</v>
      </c>
      <c r="Q32" s="6">
        <f>SUM(Q4:Q29)-Q16-Q17</f>
        <v>5477307</v>
      </c>
    </row>
    <row r="33" spans="1:17" ht="15" customHeight="1" x14ac:dyDescent="0.15">
      <c r="A33" s="3" t="s">
        <v>254</v>
      </c>
      <c r="B33" s="12">
        <f t="shared" ref="B33:L33" si="1">+B4+B5+B6+B9+B10+B11+B12+B13+B14+B15+B18</f>
        <v>0</v>
      </c>
      <c r="C33" s="12">
        <f t="shared" si="1"/>
        <v>0</v>
      </c>
      <c r="D33" s="12">
        <f t="shared" si="1"/>
        <v>3825486</v>
      </c>
      <c r="E33" s="12">
        <f t="shared" si="1"/>
        <v>4101682</v>
      </c>
      <c r="F33" s="12">
        <f t="shared" si="1"/>
        <v>3973080</v>
      </c>
      <c r="G33" s="12">
        <f t="shared" si="1"/>
        <v>3804292</v>
      </c>
      <c r="H33" s="12">
        <f t="shared" si="1"/>
        <v>3857539</v>
      </c>
      <c r="I33" s="12">
        <f t="shared" si="1"/>
        <v>3981124</v>
      </c>
      <c r="J33" s="9">
        <f t="shared" si="1"/>
        <v>4165845</v>
      </c>
      <c r="K33" s="9">
        <f t="shared" si="1"/>
        <v>4380304</v>
      </c>
      <c r="L33" s="9">
        <f t="shared" si="1"/>
        <v>4534632</v>
      </c>
      <c r="M33" s="9">
        <f>+M4+M5+M6+M9+M10+M11+M12+M13+M14+M15+M18</f>
        <v>4552712</v>
      </c>
      <c r="N33" s="9">
        <f>+N4+N5+N6+N9+N10+N11+N12+N13+N14+N15+N18</f>
        <v>4455071</v>
      </c>
      <c r="O33" s="9">
        <f>+O4+O5+O6+O9+O10+O11+O12+O13+O14+O15+O18</f>
        <v>4300434</v>
      </c>
      <c r="P33" s="9">
        <f>+P4+P5+P6+P9+P10+P11+P12+P13+P14+P15+P18</f>
        <v>4052286</v>
      </c>
      <c r="Q33" s="9">
        <f>SUM(Q4:Q15)+Q18</f>
        <v>4044700</v>
      </c>
    </row>
    <row r="34" spans="1:17" ht="15" customHeight="1" x14ac:dyDescent="0.15">
      <c r="A34" s="3" t="s">
        <v>151</v>
      </c>
      <c r="B34" s="12">
        <f t="shared" ref="B34:P34" si="2">SUM(B19:B29)</f>
        <v>0</v>
      </c>
      <c r="C34" s="12">
        <f t="shared" si="2"/>
        <v>0</v>
      </c>
      <c r="D34" s="12">
        <f t="shared" si="2"/>
        <v>1481289</v>
      </c>
      <c r="E34" s="12">
        <f t="shared" si="2"/>
        <v>2154314</v>
      </c>
      <c r="F34" s="12">
        <f t="shared" si="2"/>
        <v>3892927</v>
      </c>
      <c r="G34" s="12">
        <f t="shared" si="2"/>
        <v>2138824</v>
      </c>
      <c r="H34" s="12">
        <f t="shared" si="2"/>
        <v>2086642</v>
      </c>
      <c r="I34" s="12">
        <f t="shared" si="2"/>
        <v>2070312</v>
      </c>
      <c r="J34" s="9">
        <f t="shared" si="2"/>
        <v>2091080</v>
      </c>
      <c r="K34" s="9">
        <f t="shared" si="2"/>
        <v>2028495</v>
      </c>
      <c r="L34" s="9">
        <f t="shared" si="2"/>
        <v>3582300</v>
      </c>
      <c r="M34" s="9">
        <f t="shared" si="2"/>
        <v>1972302</v>
      </c>
      <c r="N34" s="9">
        <f t="shared" si="2"/>
        <v>2045022</v>
      </c>
      <c r="O34" s="9">
        <f t="shared" si="2"/>
        <v>1431912</v>
      </c>
      <c r="P34" s="9">
        <f t="shared" si="2"/>
        <v>1589576</v>
      </c>
      <c r="Q34" s="9">
        <f>SUM(Q19:Q29)</f>
        <v>1432607</v>
      </c>
    </row>
    <row r="35" spans="1:17" ht="15" customHeight="1" x14ac:dyDescent="0.15">
      <c r="A35" s="3" t="s">
        <v>255</v>
      </c>
      <c r="B35" s="12">
        <f t="shared" ref="B35:M35" si="3">+B4+B19+B20+B21+B24+B25+B26+B27+B28</f>
        <v>0</v>
      </c>
      <c r="C35" s="12">
        <f t="shared" si="3"/>
        <v>0</v>
      </c>
      <c r="D35" s="12">
        <f t="shared" si="3"/>
        <v>2812679</v>
      </c>
      <c r="E35" s="12">
        <f t="shared" si="3"/>
        <v>3556211</v>
      </c>
      <c r="F35" s="12">
        <f t="shared" si="3"/>
        <v>4185854</v>
      </c>
      <c r="G35" s="12">
        <f t="shared" si="3"/>
        <v>3122154</v>
      </c>
      <c r="H35" s="12">
        <f t="shared" si="3"/>
        <v>3137033</v>
      </c>
      <c r="I35" s="12">
        <f t="shared" si="3"/>
        <v>3069937</v>
      </c>
      <c r="J35" s="9">
        <f t="shared" si="3"/>
        <v>3096439</v>
      </c>
      <c r="K35" s="9">
        <f t="shared" si="3"/>
        <v>2966962</v>
      </c>
      <c r="L35" s="9">
        <f t="shared" si="3"/>
        <v>3506805</v>
      </c>
      <c r="M35" s="9">
        <f t="shared" si="3"/>
        <v>3152660</v>
      </c>
      <c r="N35" s="9">
        <f>+N4+N19+N20+N21+N24+N25+N26+N27+N28</f>
        <v>3352659</v>
      </c>
      <c r="O35" s="9">
        <f>+O4+O19+O20+O21+O24+O25+O26+O27+O28</f>
        <v>3020408</v>
      </c>
      <c r="P35" s="9">
        <f>+P4+P19+P20+P21+P24+P25+P26+P27+P28</f>
        <v>2931755</v>
      </c>
      <c r="Q35" s="9">
        <f>+Q4+Q19+Q20+Q21+Q24+Q25+Q26+Q27+Q28</f>
        <v>3014264</v>
      </c>
    </row>
    <row r="36" spans="1:17" ht="15" customHeight="1" x14ac:dyDescent="0.15">
      <c r="A36" s="3" t="s">
        <v>256</v>
      </c>
      <c r="B36" s="9">
        <f t="shared" ref="B36:M36" si="4">SUM(B5:B18)-B16-B17+B22+B23+B29</f>
        <v>0</v>
      </c>
      <c r="C36" s="9">
        <f t="shared" si="4"/>
        <v>0</v>
      </c>
      <c r="D36" s="9">
        <f t="shared" si="4"/>
        <v>2494096</v>
      </c>
      <c r="E36" s="9">
        <f t="shared" si="4"/>
        <v>2699785</v>
      </c>
      <c r="F36" s="9">
        <f t="shared" si="4"/>
        <v>3680153</v>
      </c>
      <c r="G36" s="9">
        <f t="shared" si="4"/>
        <v>2820962</v>
      </c>
      <c r="H36" s="9">
        <f t="shared" si="4"/>
        <v>2807148</v>
      </c>
      <c r="I36" s="9">
        <f t="shared" si="4"/>
        <v>2981499</v>
      </c>
      <c r="J36" s="9">
        <f t="shared" si="4"/>
        <v>3160486</v>
      </c>
      <c r="K36" s="9">
        <f t="shared" si="4"/>
        <v>3441837</v>
      </c>
      <c r="L36" s="9">
        <f t="shared" si="4"/>
        <v>4610127</v>
      </c>
      <c r="M36" s="9">
        <f t="shared" si="4"/>
        <v>3372354</v>
      </c>
      <c r="N36" s="9">
        <f>SUM(N5:N18)-N16-N17+N22+N23+N29</f>
        <v>3147434</v>
      </c>
      <c r="O36" s="9">
        <f>SUM(O5:O18)-O16-O17+O22+O23+O29</f>
        <v>2711938</v>
      </c>
      <c r="P36" s="9">
        <f>SUM(P5:P18)-P16-P17+P22+P23+P29</f>
        <v>2710107</v>
      </c>
      <c r="Q36" s="9">
        <f>SUM(Q5:Q18)-Q16-Q17+Q22+Q23+Q29</f>
        <v>2463043</v>
      </c>
    </row>
    <row r="37" spans="1:17" ht="15" customHeight="1" x14ac:dyDescent="0.2">
      <c r="A37" s="22" t="s">
        <v>78</v>
      </c>
      <c r="L37" s="23"/>
      <c r="M37" s="54" t="str">
        <f>[2]財政指標!$M$1</f>
        <v>石橋町</v>
      </c>
      <c r="P37" s="54"/>
      <c r="Q37" s="54" t="str">
        <f>[2]財政指標!$M$1</f>
        <v>石橋町</v>
      </c>
    </row>
    <row r="38" spans="1:17" ht="15" customHeight="1" x14ac:dyDescent="0.15">
      <c r="N38" s="51"/>
    </row>
    <row r="39" spans="1:17" ht="15" customHeight="1" x14ac:dyDescent="0.15">
      <c r="A39" s="2"/>
      <c r="B39" s="2" t="s">
        <v>168</v>
      </c>
      <c r="C39" s="2" t="s">
        <v>170</v>
      </c>
      <c r="D39" s="2" t="s">
        <v>172</v>
      </c>
      <c r="E39" s="2" t="s">
        <v>174</v>
      </c>
      <c r="F39" s="2" t="s">
        <v>176</v>
      </c>
      <c r="G39" s="2" t="s">
        <v>178</v>
      </c>
      <c r="H39" s="2" t="s">
        <v>180</v>
      </c>
      <c r="I39" s="2" t="s">
        <v>182</v>
      </c>
      <c r="J39" s="77" t="s">
        <v>225</v>
      </c>
      <c r="K39" s="77" t="s">
        <v>226</v>
      </c>
      <c r="L39" s="2" t="s">
        <v>188</v>
      </c>
      <c r="M39" s="2" t="s">
        <v>190</v>
      </c>
      <c r="N39" s="2" t="s">
        <v>229</v>
      </c>
      <c r="O39" s="80" t="s">
        <v>194</v>
      </c>
      <c r="P39" s="80" t="s">
        <v>196</v>
      </c>
      <c r="Q39" s="80" t="s">
        <v>197</v>
      </c>
    </row>
    <row r="40" spans="1:17" ht="15" customHeight="1" x14ac:dyDescent="0.15">
      <c r="A40" s="3" t="s">
        <v>230</v>
      </c>
      <c r="B40" s="20" t="e">
        <f>+B4/$B$32*100</f>
        <v>#DIV/0!</v>
      </c>
      <c r="C40" s="20" t="e">
        <f t="shared" ref="C40:Q40" si="5">+C4/C$32*100</f>
        <v>#DIV/0!</v>
      </c>
      <c r="D40" s="20">
        <f t="shared" si="5"/>
        <v>40.529153770416123</v>
      </c>
      <c r="E40" s="20">
        <f t="shared" si="5"/>
        <v>37.477389691425635</v>
      </c>
      <c r="F40" s="20">
        <f t="shared" si="5"/>
        <v>29.937082435853412</v>
      </c>
      <c r="G40" s="20">
        <f t="shared" si="5"/>
        <v>37.474550387372553</v>
      </c>
      <c r="H40" s="20">
        <f t="shared" si="5"/>
        <v>38.385708645143879</v>
      </c>
      <c r="I40" s="20">
        <f t="shared" si="5"/>
        <v>39.40116031963322</v>
      </c>
      <c r="J40" s="20">
        <f t="shared" si="5"/>
        <v>38.947598061348025</v>
      </c>
      <c r="K40" s="20">
        <f t="shared" si="5"/>
        <v>37.766077544326166</v>
      </c>
      <c r="L40" s="20">
        <f t="shared" si="5"/>
        <v>30.170044543923741</v>
      </c>
      <c r="M40" s="20">
        <f t="shared" si="5"/>
        <v>36.628886926526135</v>
      </c>
      <c r="N40" s="20">
        <f t="shared" si="5"/>
        <v>37.166083623726614</v>
      </c>
      <c r="O40" s="20">
        <f t="shared" si="5"/>
        <v>43.536154307503423</v>
      </c>
      <c r="P40" s="20">
        <f t="shared" si="5"/>
        <v>43.583979898834819</v>
      </c>
      <c r="Q40" s="20">
        <f t="shared" si="5"/>
        <v>45.971368776663425</v>
      </c>
    </row>
    <row r="41" spans="1:17" ht="15" customHeight="1" x14ac:dyDescent="0.15">
      <c r="A41" s="3" t="s">
        <v>231</v>
      </c>
      <c r="B41" s="20" t="e">
        <f>+B5/$B$32*100</f>
        <v>#DIV/0!</v>
      </c>
      <c r="C41" s="20" t="e">
        <f t="shared" ref="C41:Q41" si="6">+C5/C$32*100</f>
        <v>#DIV/0!</v>
      </c>
      <c r="D41" s="20">
        <f t="shared" si="6"/>
        <v>2.812159927639668</v>
      </c>
      <c r="E41" s="20">
        <f t="shared" si="6"/>
        <v>2.5109031399636446</v>
      </c>
      <c r="F41" s="20">
        <f t="shared" si="6"/>
        <v>2.1904252055712639</v>
      </c>
      <c r="G41" s="20">
        <f t="shared" si="6"/>
        <v>2.8520897118615891</v>
      </c>
      <c r="H41" s="20">
        <f t="shared" si="6"/>
        <v>2.9140095161974378</v>
      </c>
      <c r="I41" s="20">
        <f t="shared" si="6"/>
        <v>2.9268094382886969</v>
      </c>
      <c r="J41" s="20">
        <f t="shared" si="6"/>
        <v>1.8632635040375263</v>
      </c>
      <c r="K41" s="20">
        <f t="shared" si="6"/>
        <v>1.3101050602460773</v>
      </c>
      <c r="L41" s="20">
        <f t="shared" si="6"/>
        <v>0.98712173515806223</v>
      </c>
      <c r="M41" s="20">
        <f t="shared" si="6"/>
        <v>1.2692386560396653</v>
      </c>
      <c r="N41" s="20">
        <f t="shared" si="6"/>
        <v>1.3023505971376101</v>
      </c>
      <c r="O41" s="20">
        <f t="shared" si="6"/>
        <v>1.5177555576721993</v>
      </c>
      <c r="P41" s="20">
        <f t="shared" si="6"/>
        <v>1.6295506696193562</v>
      </c>
      <c r="Q41" s="20">
        <f t="shared" si="6"/>
        <v>2.387322821233135</v>
      </c>
    </row>
    <row r="42" spans="1:17" ht="15" customHeight="1" x14ac:dyDescent="0.15">
      <c r="A42" s="3" t="s">
        <v>232</v>
      </c>
      <c r="B42" s="20" t="e">
        <f>+B6/$B$32*100</f>
        <v>#DIV/0!</v>
      </c>
      <c r="C42" s="20" t="e">
        <f t="shared" ref="C42:Q42" si="7">+C6/C$32*100</f>
        <v>#DIV/0!</v>
      </c>
      <c r="D42" s="20">
        <f t="shared" si="7"/>
        <v>1.695172680205963</v>
      </c>
      <c r="E42" s="20">
        <f t="shared" si="7"/>
        <v>1.010950134878603</v>
      </c>
      <c r="F42" s="20">
        <f t="shared" si="7"/>
        <v>0.84383347230685157</v>
      </c>
      <c r="G42" s="20">
        <f t="shared" si="7"/>
        <v>1.4563235851361476</v>
      </c>
      <c r="H42" s="20">
        <f t="shared" si="7"/>
        <v>1.0393694270076903</v>
      </c>
      <c r="I42" s="20">
        <f t="shared" si="7"/>
        <v>0.57166596490485899</v>
      </c>
      <c r="J42" s="20">
        <f t="shared" si="7"/>
        <v>0.43762710916304731</v>
      </c>
      <c r="K42" s="20">
        <f t="shared" si="7"/>
        <v>0.33953319490906175</v>
      </c>
      <c r="L42" s="20">
        <f t="shared" si="7"/>
        <v>0.25308823580140871</v>
      </c>
      <c r="M42" s="20">
        <f t="shared" si="7"/>
        <v>1.3559051367552621</v>
      </c>
      <c r="N42" s="20">
        <f t="shared" si="7"/>
        <v>1.3956723388419212</v>
      </c>
      <c r="O42" s="20">
        <f t="shared" si="7"/>
        <v>0.50556962193140476</v>
      </c>
      <c r="P42" s="20">
        <f t="shared" si="7"/>
        <v>0.35686799854374318</v>
      </c>
      <c r="Q42" s="20">
        <f t="shared" si="7"/>
        <v>0.37386985976867826</v>
      </c>
    </row>
    <row r="43" spans="1:17" ht="15" customHeight="1" x14ac:dyDescent="0.15">
      <c r="A43" s="3" t="s">
        <v>233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ref="Q43:Q55" si="8">+Q7/Q$32*100</f>
        <v>5.8057728003926022E-2</v>
      </c>
    </row>
    <row r="44" spans="1:17" ht="15" customHeight="1" x14ac:dyDescent="0.15">
      <c r="A44" s="3" t="s">
        <v>234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f t="shared" si="8"/>
        <v>6.8427787597080098E-2</v>
      </c>
    </row>
    <row r="45" spans="1:17" ht="15" customHeight="1" x14ac:dyDescent="0.15">
      <c r="A45" s="3" t="s">
        <v>235</v>
      </c>
      <c r="B45" s="20" t="e">
        <f t="shared" ref="B45:B65" si="9">+B9/$B$32*100</f>
        <v>#DIV/0!</v>
      </c>
      <c r="C45" s="20" t="e">
        <f t="shared" ref="C45:Q60" si="10">+C9/C$32*100</f>
        <v>#DIV/0!</v>
      </c>
      <c r="D45" s="20">
        <f t="shared" si="10"/>
        <v>0</v>
      </c>
      <c r="E45" s="20">
        <f t="shared" si="10"/>
        <v>0</v>
      </c>
      <c r="F45" s="20">
        <f t="shared" si="10"/>
        <v>0</v>
      </c>
      <c r="G45" s="20">
        <f t="shared" si="10"/>
        <v>0</v>
      </c>
      <c r="H45" s="20">
        <f t="shared" si="10"/>
        <v>0</v>
      </c>
      <c r="I45" s="20">
        <f t="shared" si="10"/>
        <v>0</v>
      </c>
      <c r="J45" s="20">
        <f t="shared" si="10"/>
        <v>0.71311386983222591</v>
      </c>
      <c r="K45" s="20">
        <f t="shared" si="10"/>
        <v>3.1356733141420103</v>
      </c>
      <c r="L45" s="20">
        <f t="shared" si="10"/>
        <v>2.3489416937335439</v>
      </c>
      <c r="M45" s="20">
        <f t="shared" si="10"/>
        <v>3.0133728448705246</v>
      </c>
      <c r="N45" s="20">
        <f t="shared" si="10"/>
        <v>2.9467270699049997</v>
      </c>
      <c r="O45" s="20">
        <f t="shared" si="10"/>
        <v>2.9242826584438553</v>
      </c>
      <c r="P45" s="20">
        <f t="shared" si="10"/>
        <v>3.2746458527344342</v>
      </c>
      <c r="Q45" s="20">
        <f t="shared" si="8"/>
        <v>3.7224132224102098</v>
      </c>
    </row>
    <row r="46" spans="1:17" ht="15" customHeight="1" x14ac:dyDescent="0.15">
      <c r="A46" s="3" t="s">
        <v>236</v>
      </c>
      <c r="B46" s="20" t="e">
        <f t="shared" si="9"/>
        <v>#DIV/0!</v>
      </c>
      <c r="C46" s="20" t="e">
        <f t="shared" si="10"/>
        <v>#DIV/0!</v>
      </c>
      <c r="D46" s="20">
        <f t="shared" si="10"/>
        <v>0</v>
      </c>
      <c r="E46" s="20">
        <f t="shared" si="10"/>
        <v>0</v>
      </c>
      <c r="F46" s="20">
        <f t="shared" si="10"/>
        <v>0</v>
      </c>
      <c r="G46" s="20">
        <f t="shared" si="10"/>
        <v>0</v>
      </c>
      <c r="H46" s="20">
        <f t="shared" si="10"/>
        <v>0</v>
      </c>
      <c r="I46" s="20">
        <f t="shared" si="10"/>
        <v>0</v>
      </c>
      <c r="J46" s="20">
        <f t="shared" si="10"/>
        <v>0</v>
      </c>
      <c r="K46" s="20">
        <f t="shared" si="10"/>
        <v>0</v>
      </c>
      <c r="L46" s="20">
        <f t="shared" si="10"/>
        <v>0.10287138046739827</v>
      </c>
      <c r="M46" s="20">
        <f t="shared" si="10"/>
        <v>1.7915670372508012E-2</v>
      </c>
      <c r="N46" s="20">
        <f t="shared" si="10"/>
        <v>1.6768990843669469E-2</v>
      </c>
      <c r="O46" s="20">
        <f t="shared" si="10"/>
        <v>1.7165746798954565E-2</v>
      </c>
      <c r="P46" s="20">
        <f t="shared" si="10"/>
        <v>1.641302109126384E-2</v>
      </c>
      <c r="Q46" s="20">
        <f t="shared" si="8"/>
        <v>1.4751774914205103E-2</v>
      </c>
    </row>
    <row r="47" spans="1:17" ht="15" customHeight="1" x14ac:dyDescent="0.15">
      <c r="A47" s="3" t="s">
        <v>237</v>
      </c>
      <c r="B47" s="20" t="e">
        <f t="shared" si="9"/>
        <v>#DIV/0!</v>
      </c>
      <c r="C47" s="20" t="e">
        <f t="shared" si="10"/>
        <v>#DIV/0!</v>
      </c>
      <c r="D47" s="20">
        <f t="shared" si="10"/>
        <v>0</v>
      </c>
      <c r="E47" s="20">
        <f t="shared" si="10"/>
        <v>1.8382364694606583E-3</v>
      </c>
      <c r="F47" s="20">
        <f t="shared" si="10"/>
        <v>1.2967189070642831E-3</v>
      </c>
      <c r="G47" s="20">
        <f t="shared" si="10"/>
        <v>2.2715356725327251E-3</v>
      </c>
      <c r="H47" s="20">
        <f t="shared" si="10"/>
        <v>2.1028969339930933E-3</v>
      </c>
      <c r="I47" s="20">
        <f t="shared" si="10"/>
        <v>2.082150418512234E-3</v>
      </c>
      <c r="J47" s="20">
        <f t="shared" si="10"/>
        <v>4.8586166527487549E-3</v>
      </c>
      <c r="K47" s="20">
        <f t="shared" si="10"/>
        <v>4.5718394351266121E-3</v>
      </c>
      <c r="L47" s="20">
        <f t="shared" si="10"/>
        <v>2.698063751180865E-3</v>
      </c>
      <c r="M47" s="20">
        <f t="shared" si="10"/>
        <v>0</v>
      </c>
      <c r="N47" s="20">
        <f t="shared" si="10"/>
        <v>2.1230465471801714E-3</v>
      </c>
      <c r="O47" s="20">
        <f t="shared" si="10"/>
        <v>0</v>
      </c>
      <c r="P47" s="20">
        <f t="shared" si="10"/>
        <v>0</v>
      </c>
      <c r="Q47" s="20">
        <f t="shared" si="8"/>
        <v>0</v>
      </c>
    </row>
    <row r="48" spans="1:17" ht="15" customHeight="1" x14ac:dyDescent="0.15">
      <c r="A48" s="3" t="s">
        <v>238</v>
      </c>
      <c r="B48" s="20" t="e">
        <f t="shared" si="9"/>
        <v>#DIV/0!</v>
      </c>
      <c r="C48" s="20" t="e">
        <f t="shared" si="10"/>
        <v>#DIV/0!</v>
      </c>
      <c r="D48" s="20">
        <f t="shared" si="10"/>
        <v>1.7801772262814985</v>
      </c>
      <c r="E48" s="20">
        <f t="shared" si="10"/>
        <v>1.3844797854730087</v>
      </c>
      <c r="F48" s="20">
        <f t="shared" si="10"/>
        <v>0.97658189218494207</v>
      </c>
      <c r="G48" s="20">
        <f t="shared" si="10"/>
        <v>1.3376821182692715</v>
      </c>
      <c r="H48" s="20">
        <f t="shared" si="10"/>
        <v>1.4093447019866991</v>
      </c>
      <c r="I48" s="20">
        <f t="shared" si="10"/>
        <v>1.3652957744244507</v>
      </c>
      <c r="J48" s="20">
        <f t="shared" si="10"/>
        <v>1.1292128321819423</v>
      </c>
      <c r="K48" s="20">
        <f t="shared" si="10"/>
        <v>0.96798167644202915</v>
      </c>
      <c r="L48" s="20">
        <f t="shared" si="10"/>
        <v>0.70685574303197318</v>
      </c>
      <c r="M48" s="20">
        <f t="shared" si="10"/>
        <v>0.83688709326907185</v>
      </c>
      <c r="N48" s="20">
        <f t="shared" si="10"/>
        <v>0.88158738651893132</v>
      </c>
      <c r="O48" s="20">
        <f t="shared" si="10"/>
        <v>0.90071325073538822</v>
      </c>
      <c r="P48" s="20">
        <f t="shared" si="10"/>
        <v>1.0373171126837204</v>
      </c>
      <c r="Q48" s="20">
        <f t="shared" si="8"/>
        <v>1.0147687540610741</v>
      </c>
    </row>
    <row r="49" spans="1:17" ht="15" customHeight="1" x14ac:dyDescent="0.15">
      <c r="A49" s="3" t="s">
        <v>239</v>
      </c>
      <c r="B49" s="20" t="e">
        <f t="shared" si="9"/>
        <v>#DIV/0!</v>
      </c>
      <c r="C49" s="20" t="e">
        <f t="shared" si="10"/>
        <v>#DIV/0!</v>
      </c>
      <c r="D49" s="20">
        <f t="shared" si="10"/>
        <v>0.36310188391254578</v>
      </c>
      <c r="E49" s="20">
        <f t="shared" si="10"/>
        <v>0.31413063563339877</v>
      </c>
      <c r="F49" s="20">
        <f t="shared" si="10"/>
        <v>0.24983450942771854</v>
      </c>
      <c r="G49" s="20">
        <f t="shared" si="10"/>
        <v>0.33066828916009716</v>
      </c>
      <c r="H49" s="20">
        <f t="shared" si="10"/>
        <v>0.33811218063514553</v>
      </c>
      <c r="I49" s="20">
        <f t="shared" si="10"/>
        <v>0.29272390883750565</v>
      </c>
      <c r="J49" s="20">
        <f t="shared" si="10"/>
        <v>0.26023965446285519</v>
      </c>
      <c r="K49" s="20">
        <f t="shared" si="10"/>
        <v>0.29951009541725365</v>
      </c>
      <c r="L49" s="20">
        <f t="shared" si="10"/>
        <v>0.21764380926192312</v>
      </c>
      <c r="M49" s="20">
        <f t="shared" si="10"/>
        <v>0.27074271411524936</v>
      </c>
      <c r="N49" s="20">
        <f t="shared" si="10"/>
        <v>0.31285706219895626</v>
      </c>
      <c r="O49" s="20">
        <f t="shared" si="10"/>
        <v>0.35704404444532828</v>
      </c>
      <c r="P49" s="20">
        <f t="shared" si="10"/>
        <v>0.36369198679443066</v>
      </c>
      <c r="Q49" s="20">
        <f t="shared" si="8"/>
        <v>0.39342326438886849</v>
      </c>
    </row>
    <row r="50" spans="1:17" ht="15" customHeight="1" x14ac:dyDescent="0.15">
      <c r="A50" s="3" t="s">
        <v>104</v>
      </c>
      <c r="B50" s="20" t="e">
        <f t="shared" si="9"/>
        <v>#DIV/0!</v>
      </c>
      <c r="C50" s="20" t="e">
        <f t="shared" si="10"/>
        <v>#DIV/0!</v>
      </c>
      <c r="D50" s="20">
        <f t="shared" si="10"/>
        <v>0</v>
      </c>
      <c r="E50" s="20">
        <f t="shared" si="10"/>
        <v>0</v>
      </c>
      <c r="F50" s="20">
        <f t="shared" si="10"/>
        <v>0</v>
      </c>
      <c r="G50" s="20">
        <f t="shared" si="10"/>
        <v>0</v>
      </c>
      <c r="H50" s="20">
        <f t="shared" si="10"/>
        <v>0</v>
      </c>
      <c r="I50" s="20">
        <f t="shared" si="10"/>
        <v>0</v>
      </c>
      <c r="J50" s="20">
        <f t="shared" si="10"/>
        <v>0</v>
      </c>
      <c r="K50" s="20">
        <f t="shared" si="10"/>
        <v>0</v>
      </c>
      <c r="L50" s="20">
        <f t="shared" si="10"/>
        <v>0.76722337947391939</v>
      </c>
      <c r="M50" s="20">
        <f t="shared" si="10"/>
        <v>1.2232770688308101</v>
      </c>
      <c r="N50" s="20">
        <f t="shared" si="10"/>
        <v>1.1892445231168229</v>
      </c>
      <c r="O50" s="20">
        <f t="shared" si="10"/>
        <v>1.3779873022319309</v>
      </c>
      <c r="P50" s="20">
        <f t="shared" si="10"/>
        <v>1.4405350573977171</v>
      </c>
      <c r="Q50" s="20">
        <f t="shared" si="8"/>
        <v>1.4977250681767518</v>
      </c>
    </row>
    <row r="51" spans="1:17" ht="15" customHeight="1" x14ac:dyDescent="0.15">
      <c r="A51" s="3" t="s">
        <v>240</v>
      </c>
      <c r="B51" s="20" t="e">
        <f t="shared" si="9"/>
        <v>#DIV/0!</v>
      </c>
      <c r="C51" s="20" t="e">
        <f t="shared" si="10"/>
        <v>#DIV/0!</v>
      </c>
      <c r="D51" s="20">
        <f t="shared" si="10"/>
        <v>24.825906506305621</v>
      </c>
      <c r="E51" s="20">
        <f t="shared" si="10"/>
        <v>22.798831712808003</v>
      </c>
      <c r="F51" s="20">
        <f t="shared" si="10"/>
        <v>16.256176736176307</v>
      </c>
      <c r="G51" s="20">
        <f t="shared" si="10"/>
        <v>20.488376804356502</v>
      </c>
      <c r="H51" s="20">
        <f t="shared" si="10"/>
        <v>20.735118933962475</v>
      </c>
      <c r="I51" s="20">
        <f t="shared" si="10"/>
        <v>21.145890000323892</v>
      </c>
      <c r="J51" s="20">
        <f t="shared" si="10"/>
        <v>23.141431294126107</v>
      </c>
      <c r="K51" s="20">
        <f t="shared" si="10"/>
        <v>24.448356080445024</v>
      </c>
      <c r="L51" s="20">
        <f t="shared" si="10"/>
        <v>20.250274364747668</v>
      </c>
      <c r="M51" s="20">
        <f t="shared" si="10"/>
        <v>25.094704777644921</v>
      </c>
      <c r="N51" s="20">
        <f t="shared" si="10"/>
        <v>23.260605655949846</v>
      </c>
      <c r="O51" s="20">
        <f t="shared" si="10"/>
        <v>23.809483935547505</v>
      </c>
      <c r="P51" s="20">
        <f t="shared" si="10"/>
        <v>20.04035192636757</v>
      </c>
      <c r="Q51" s="20">
        <f t="shared" si="8"/>
        <v>18.259265000117757</v>
      </c>
    </row>
    <row r="52" spans="1:17" ht="15" customHeight="1" x14ac:dyDescent="0.15">
      <c r="A52" s="3" t="s">
        <v>241</v>
      </c>
      <c r="B52" s="20" t="e">
        <f t="shared" si="9"/>
        <v>#DIV/0!</v>
      </c>
      <c r="C52" s="20" t="e">
        <f t="shared" si="10"/>
        <v>#DIV/0!</v>
      </c>
      <c r="D52" s="20">
        <f t="shared" si="10"/>
        <v>22.97242675636333</v>
      </c>
      <c r="E52" s="20">
        <f t="shared" si="10"/>
        <v>21.199917647006171</v>
      </c>
      <c r="F52" s="20">
        <f t="shared" si="10"/>
        <v>0</v>
      </c>
      <c r="G52" s="20">
        <f t="shared" si="10"/>
        <v>0</v>
      </c>
      <c r="H52" s="20">
        <f t="shared" si="10"/>
        <v>0</v>
      </c>
      <c r="I52" s="20">
        <f t="shared" si="10"/>
        <v>0</v>
      </c>
      <c r="J52" s="20">
        <f t="shared" si="10"/>
        <v>21.348873448219376</v>
      </c>
      <c r="K52" s="20">
        <f t="shared" si="10"/>
        <v>22.557065684225702</v>
      </c>
      <c r="L52" s="20">
        <f t="shared" si="10"/>
        <v>18.48980624699086</v>
      </c>
      <c r="M52" s="20">
        <f t="shared" si="10"/>
        <v>22.622234986775506</v>
      </c>
      <c r="N52" s="20">
        <f t="shared" si="10"/>
        <v>20.686442486284427</v>
      </c>
      <c r="O52" s="20">
        <f t="shared" si="10"/>
        <v>21.151933257343501</v>
      </c>
      <c r="P52" s="20">
        <f t="shared" si="10"/>
        <v>17.59979240896002</v>
      </c>
      <c r="Q52" s="20">
        <f t="shared" si="8"/>
        <v>15.974492574544389</v>
      </c>
    </row>
    <row r="53" spans="1:17" ht="15" customHeight="1" x14ac:dyDescent="0.15">
      <c r="A53" s="3" t="s">
        <v>242</v>
      </c>
      <c r="B53" s="20" t="e">
        <f t="shared" si="9"/>
        <v>#DIV/0!</v>
      </c>
      <c r="C53" s="20" t="e">
        <f t="shared" si="10"/>
        <v>#DIV/0!</v>
      </c>
      <c r="D53" s="20">
        <f t="shared" si="10"/>
        <v>1.8534797499422908</v>
      </c>
      <c r="E53" s="20">
        <f t="shared" si="10"/>
        <v>1.5989140658018324</v>
      </c>
      <c r="F53" s="20">
        <f t="shared" si="10"/>
        <v>0</v>
      </c>
      <c r="G53" s="20">
        <f t="shared" si="10"/>
        <v>0</v>
      </c>
      <c r="H53" s="20">
        <f t="shared" si="10"/>
        <v>0</v>
      </c>
      <c r="I53" s="20">
        <f t="shared" si="10"/>
        <v>0</v>
      </c>
      <c r="J53" s="20">
        <f t="shared" si="10"/>
        <v>1.7925578459067355</v>
      </c>
      <c r="K53" s="20">
        <f t="shared" si="10"/>
        <v>1.891290396219323</v>
      </c>
      <c r="L53" s="20">
        <f t="shared" si="10"/>
        <v>1.7604681177568076</v>
      </c>
      <c r="M53" s="20">
        <f t="shared" si="10"/>
        <v>2.4724697908694142</v>
      </c>
      <c r="N53" s="20">
        <f t="shared" si="10"/>
        <v>2.5741631696654186</v>
      </c>
      <c r="O53" s="20">
        <f t="shared" si="10"/>
        <v>2.6575506782040024</v>
      </c>
      <c r="P53" s="20">
        <f t="shared" si="10"/>
        <v>2.4405595174075509</v>
      </c>
      <c r="Q53" s="20">
        <f t="shared" si="8"/>
        <v>2.2847724255733701</v>
      </c>
    </row>
    <row r="54" spans="1:17" ht="15" customHeight="1" x14ac:dyDescent="0.15">
      <c r="A54" s="3" t="s">
        <v>243</v>
      </c>
      <c r="B54" s="20" t="e">
        <f t="shared" si="9"/>
        <v>#DIV/0!</v>
      </c>
      <c r="C54" s="20" t="e">
        <f t="shared" si="10"/>
        <v>#DIV/0!</v>
      </c>
      <c r="D54" s="20">
        <f t="shared" si="10"/>
        <v>8.1160403446537674E-2</v>
      </c>
      <c r="E54" s="20">
        <f t="shared" si="10"/>
        <v>6.5489172307654928E-2</v>
      </c>
      <c r="F54" s="20">
        <f t="shared" si="10"/>
        <v>5.4258787209317261E-2</v>
      </c>
      <c r="G54" s="20">
        <f t="shared" si="10"/>
        <v>6.9778210622171932E-2</v>
      </c>
      <c r="H54" s="20">
        <f t="shared" si="10"/>
        <v>7.2289185002946579E-2</v>
      </c>
      <c r="I54" s="20">
        <f t="shared" si="10"/>
        <v>8.2459766574413076E-2</v>
      </c>
      <c r="J54" s="20">
        <f t="shared" si="10"/>
        <v>8.2404695597278227E-2</v>
      </c>
      <c r="K54" s="20">
        <f t="shared" si="10"/>
        <v>7.6472986592339698E-2</v>
      </c>
      <c r="L54" s="20">
        <f t="shared" si="10"/>
        <v>5.9566841264655161E-2</v>
      </c>
      <c r="M54" s="20">
        <f t="shared" si="10"/>
        <v>6.2283391269352062E-2</v>
      </c>
      <c r="N54" s="20">
        <f t="shared" si="10"/>
        <v>6.4552922550492733E-2</v>
      </c>
      <c r="O54" s="20">
        <f t="shared" si="10"/>
        <v>7.4332568201570526E-2</v>
      </c>
      <c r="P54" s="20">
        <f t="shared" si="10"/>
        <v>8.1976482232284306E-2</v>
      </c>
      <c r="Q54" s="20">
        <f t="shared" si="8"/>
        <v>8.3289105394311475E-2</v>
      </c>
    </row>
    <row r="55" spans="1:17" ht="15" customHeight="1" x14ac:dyDescent="0.15">
      <c r="A55" s="3" t="s">
        <v>244</v>
      </c>
      <c r="B55" s="20" t="e">
        <f t="shared" si="9"/>
        <v>#DIV/0!</v>
      </c>
      <c r="C55" s="20" t="e">
        <f t="shared" si="10"/>
        <v>#DIV/0!</v>
      </c>
      <c r="D55" s="20">
        <f t="shared" si="10"/>
        <v>4.0759218169227077E-2</v>
      </c>
      <c r="E55" s="20">
        <f t="shared" si="10"/>
        <v>2.9971246784684644E-2</v>
      </c>
      <c r="F55" s="20">
        <f t="shared" si="10"/>
        <v>8.5748715962241082E-2</v>
      </c>
      <c r="G55" s="20">
        <f t="shared" si="10"/>
        <v>0.12239370727409662</v>
      </c>
      <c r="H55" s="20">
        <f t="shared" si="10"/>
        <v>9.9340851161833749E-2</v>
      </c>
      <c r="I55" s="20">
        <f t="shared" si="10"/>
        <v>1.5635131892661511</v>
      </c>
      <c r="J55" s="20">
        <f t="shared" si="10"/>
        <v>0.49415647462611428</v>
      </c>
      <c r="K55" s="20">
        <f t="shared" si="10"/>
        <v>0.40577025430193708</v>
      </c>
      <c r="L55" s="20">
        <f t="shared" si="10"/>
        <v>0.37613965473654332</v>
      </c>
      <c r="M55" s="20">
        <f t="shared" si="10"/>
        <v>4.5609097543698754E-2</v>
      </c>
      <c r="N55" s="20">
        <f t="shared" si="10"/>
        <v>4.7983928845325749E-2</v>
      </c>
      <c r="O55" s="20">
        <f t="shared" si="10"/>
        <v>0.14747888560809136</v>
      </c>
      <c r="P55" s="20">
        <f t="shared" si="10"/>
        <v>0.12940763173576383</v>
      </c>
      <c r="Q55" s="20">
        <f t="shared" si="8"/>
        <v>0.16016995213158583</v>
      </c>
    </row>
    <row r="56" spans="1:17" ht="15" customHeight="1" x14ac:dyDescent="0.15">
      <c r="A56" s="3" t="s">
        <v>245</v>
      </c>
      <c r="B56" s="20" t="e">
        <f t="shared" si="9"/>
        <v>#DIV/0!</v>
      </c>
      <c r="C56" s="20" t="e">
        <f t="shared" si="10"/>
        <v>#DIV/0!</v>
      </c>
      <c r="D56" s="20">
        <f t="shared" si="10"/>
        <v>0.89033358301416587</v>
      </c>
      <c r="E56" s="20">
        <f t="shared" si="10"/>
        <v>0.78513477310407487</v>
      </c>
      <c r="F56" s="20">
        <f t="shared" si="10"/>
        <v>0.58972741824409769</v>
      </c>
      <c r="G56" s="20">
        <f t="shared" si="10"/>
        <v>0.87026738162270434</v>
      </c>
      <c r="H56" s="20">
        <f t="shared" si="10"/>
        <v>0.84634031164259638</v>
      </c>
      <c r="I56" s="20">
        <f t="shared" si="10"/>
        <v>0.75509350177379386</v>
      </c>
      <c r="J56" s="20">
        <f t="shared" si="10"/>
        <v>0.75088002493237493</v>
      </c>
      <c r="K56" s="20">
        <f t="shared" si="10"/>
        <v>0.84092198865965362</v>
      </c>
      <c r="L56" s="20">
        <f t="shared" si="10"/>
        <v>0.75587672780799442</v>
      </c>
      <c r="M56" s="20">
        <f t="shared" si="10"/>
        <v>1.8096512896370796</v>
      </c>
      <c r="N56" s="20">
        <f t="shared" si="10"/>
        <v>1.8100664098190593</v>
      </c>
      <c r="O56" s="20">
        <f t="shared" si="10"/>
        <v>1.9767125013040037</v>
      </c>
      <c r="P56" s="20">
        <f t="shared" si="10"/>
        <v>1.9185332785523646</v>
      </c>
      <c r="Q56" s="20">
        <f t="shared" si="10"/>
        <v>1.8999665346492354</v>
      </c>
    </row>
    <row r="57" spans="1:17" ht="15" customHeight="1" x14ac:dyDescent="0.15">
      <c r="A57" s="4" t="s">
        <v>246</v>
      </c>
      <c r="B57" s="20" t="e">
        <f t="shared" si="9"/>
        <v>#DIV/0!</v>
      </c>
      <c r="C57" s="20" t="e">
        <f t="shared" si="10"/>
        <v>#DIV/0!</v>
      </c>
      <c r="D57" s="20">
        <f t="shared" si="10"/>
        <v>0.20607619505255076</v>
      </c>
      <c r="E57" s="20">
        <f t="shared" si="10"/>
        <v>0.17626290042384937</v>
      </c>
      <c r="F57" s="20">
        <f t="shared" si="10"/>
        <v>0.13808785067188473</v>
      </c>
      <c r="G57" s="20">
        <f t="shared" si="10"/>
        <v>0.18695579894452674</v>
      </c>
      <c r="H57" s="20">
        <f t="shared" si="10"/>
        <v>0.21022240069742157</v>
      </c>
      <c r="I57" s="20">
        <f t="shared" si="10"/>
        <v>0.26050015236053065</v>
      </c>
      <c r="J57" s="20">
        <f t="shared" si="10"/>
        <v>0.29271567103649154</v>
      </c>
      <c r="K57" s="20">
        <f t="shared" si="10"/>
        <v>0.31381854852991958</v>
      </c>
      <c r="L57" s="20">
        <f t="shared" si="10"/>
        <v>0.27276315731116141</v>
      </c>
      <c r="M57" s="20">
        <f t="shared" si="10"/>
        <v>0.28707984381336193</v>
      </c>
      <c r="N57" s="20">
        <f t="shared" si="10"/>
        <v>0.19772024800260549</v>
      </c>
      <c r="O57" s="20">
        <f t="shared" si="10"/>
        <v>0.23062111044936925</v>
      </c>
      <c r="P57" s="20">
        <f t="shared" si="10"/>
        <v>0.22084907429497569</v>
      </c>
      <c r="Q57" s="20">
        <f t="shared" si="10"/>
        <v>0.23338111228747996</v>
      </c>
    </row>
    <row r="58" spans="1:17" ht="15" customHeight="1" x14ac:dyDescent="0.15">
      <c r="A58" s="3" t="s">
        <v>247</v>
      </c>
      <c r="B58" s="20" t="e">
        <f t="shared" si="9"/>
        <v>#DIV/0!</v>
      </c>
      <c r="C58" s="20" t="e">
        <f t="shared" si="10"/>
        <v>#DIV/0!</v>
      </c>
      <c r="D58" s="20">
        <f t="shared" si="10"/>
        <v>2.0414847058712682</v>
      </c>
      <c r="E58" s="20">
        <f t="shared" si="10"/>
        <v>3.7346251500160808</v>
      </c>
      <c r="F58" s="20">
        <f t="shared" si="10"/>
        <v>6.2465492339378796</v>
      </c>
      <c r="G58" s="20">
        <f t="shared" si="10"/>
        <v>4.2151457249025599</v>
      </c>
      <c r="H58" s="20">
        <f t="shared" si="10"/>
        <v>5.3518726970124231</v>
      </c>
      <c r="I58" s="20">
        <f t="shared" si="10"/>
        <v>2.9903150260533202</v>
      </c>
      <c r="J58" s="20">
        <f t="shared" si="10"/>
        <v>4.3346052573748288</v>
      </c>
      <c r="K58" s="20">
        <f t="shared" si="10"/>
        <v>4.2017076834520788</v>
      </c>
      <c r="L58" s="20">
        <f t="shared" si="10"/>
        <v>5.4432142587864485</v>
      </c>
      <c r="M58" s="20">
        <f t="shared" si="10"/>
        <v>3.9933554165554281</v>
      </c>
      <c r="N58" s="20">
        <f t="shared" si="10"/>
        <v>4.3917525487712252</v>
      </c>
      <c r="O58" s="20">
        <f t="shared" si="10"/>
        <v>4.2153247553444961</v>
      </c>
      <c r="P58" s="20">
        <f t="shared" si="10"/>
        <v>4.2859786361311212</v>
      </c>
      <c r="Q58" s="20">
        <f t="shared" si="10"/>
        <v>4.36774860346517</v>
      </c>
    </row>
    <row r="59" spans="1:17" ht="15" customHeight="1" x14ac:dyDescent="0.15">
      <c r="A59" s="3" t="s">
        <v>248</v>
      </c>
      <c r="B59" s="20" t="e">
        <f t="shared" si="9"/>
        <v>#DIV/0!</v>
      </c>
      <c r="C59" s="20" t="e">
        <f t="shared" si="10"/>
        <v>#DIV/0!</v>
      </c>
      <c r="D59" s="20">
        <f t="shared" si="10"/>
        <v>9.4023959938003774</v>
      </c>
      <c r="E59" s="20">
        <f t="shared" si="10"/>
        <v>3.4167061487890975</v>
      </c>
      <c r="F59" s="20">
        <f t="shared" si="10"/>
        <v>4.4567974577190181</v>
      </c>
      <c r="G59" s="20">
        <f t="shared" si="10"/>
        <v>3.9813289863431911</v>
      </c>
      <c r="H59" s="20">
        <f t="shared" si="10"/>
        <v>5.134433154037537</v>
      </c>
      <c r="I59" s="20">
        <f t="shared" si="10"/>
        <v>4.6543332855209902</v>
      </c>
      <c r="J59" s="20">
        <f t="shared" si="10"/>
        <v>6.9738729487727591</v>
      </c>
      <c r="K59" s="20">
        <f t="shared" si="10"/>
        <v>4.0521164729928341</v>
      </c>
      <c r="L59" s="20">
        <f t="shared" si="10"/>
        <v>4.1906843620224983</v>
      </c>
      <c r="M59" s="20">
        <f t="shared" si="10"/>
        <v>2.4998413796506793</v>
      </c>
      <c r="N59" s="20">
        <f t="shared" si="10"/>
        <v>2.7141919354076935</v>
      </c>
      <c r="O59" s="20">
        <f t="shared" si="10"/>
        <v>3.8210359249075334</v>
      </c>
      <c r="P59" s="20">
        <f t="shared" si="10"/>
        <v>3.7321012105577909</v>
      </c>
      <c r="Q59" s="20">
        <f t="shared" si="10"/>
        <v>3.7883762951391988</v>
      </c>
    </row>
    <row r="60" spans="1:17" ht="15" customHeight="1" x14ac:dyDescent="0.15">
      <c r="A60" s="3" t="s">
        <v>249</v>
      </c>
      <c r="B60" s="20" t="e">
        <f t="shared" si="9"/>
        <v>#DIV/0!</v>
      </c>
      <c r="C60" s="20" t="e">
        <f t="shared" si="10"/>
        <v>#DIV/0!</v>
      </c>
      <c r="D60" s="20">
        <f t="shared" si="10"/>
        <v>3.2560830259432514</v>
      </c>
      <c r="E60" s="20">
        <f t="shared" si="10"/>
        <v>2.3267597997185421</v>
      </c>
      <c r="F60" s="20">
        <f t="shared" si="10"/>
        <v>1.1091904698279571</v>
      </c>
      <c r="G60" s="20">
        <f t="shared" si="10"/>
        <v>0.94717989687564574</v>
      </c>
      <c r="H60" s="20">
        <f t="shared" si="10"/>
        <v>0.72820797347860033</v>
      </c>
      <c r="I60" s="20">
        <f t="shared" si="10"/>
        <v>0.37452267527905769</v>
      </c>
      <c r="J60" s="20">
        <f t="shared" si="10"/>
        <v>0.15608305996955374</v>
      </c>
      <c r="K60" s="20">
        <f t="shared" si="10"/>
        <v>0.34900454827807831</v>
      </c>
      <c r="L60" s="20">
        <f t="shared" si="10"/>
        <v>0.1318478459595325</v>
      </c>
      <c r="M60" s="20">
        <f t="shared" si="10"/>
        <v>1.8268773063168906</v>
      </c>
      <c r="N60" s="20">
        <f t="shared" si="10"/>
        <v>9.136792350509447E-2</v>
      </c>
      <c r="O60" s="20">
        <f t="shared" si="10"/>
        <v>9.2318223638280031E-2</v>
      </c>
      <c r="P60" s="20">
        <f t="shared" si="10"/>
        <v>9.1707312231316535E-2</v>
      </c>
      <c r="Q60" s="20">
        <f t="shared" si="10"/>
        <v>0.34914968249908213</v>
      </c>
    </row>
    <row r="61" spans="1:17" ht="15" customHeight="1" x14ac:dyDescent="0.15">
      <c r="A61" s="3" t="s">
        <v>115</v>
      </c>
      <c r="B61" s="20" t="e">
        <f t="shared" si="9"/>
        <v>#DIV/0!</v>
      </c>
      <c r="C61" s="20" t="e">
        <f t="shared" ref="C61:Q67" si="11">+C25/C$32*100</f>
        <v>#DIV/0!</v>
      </c>
      <c r="D61" s="20">
        <f t="shared" si="11"/>
        <v>4.4923706017308059E-2</v>
      </c>
      <c r="E61" s="20">
        <f t="shared" si="11"/>
        <v>5.4124075526902508E-2</v>
      </c>
      <c r="F61" s="20">
        <f t="shared" si="11"/>
        <v>1.3335864054023852E-2</v>
      </c>
      <c r="G61" s="20">
        <f t="shared" si="11"/>
        <v>1.4739742586212351E-2</v>
      </c>
      <c r="H61" s="20">
        <f t="shared" si="11"/>
        <v>0.11712294763567933</v>
      </c>
      <c r="I61" s="20">
        <f t="shared" si="11"/>
        <v>0.14573400429253486</v>
      </c>
      <c r="J61" s="20">
        <f t="shared" si="11"/>
        <v>2.6051135342041017E-2</v>
      </c>
      <c r="K61" s="20">
        <f t="shared" si="11"/>
        <v>2.7914746585124609E-2</v>
      </c>
      <c r="L61" s="20">
        <f t="shared" si="11"/>
        <v>3.2155006349689763E-3</v>
      </c>
      <c r="M61" s="20">
        <f t="shared" si="11"/>
        <v>3.4206823157774069E-2</v>
      </c>
      <c r="N61" s="20">
        <f t="shared" si="11"/>
        <v>3.6630245136492663E-2</v>
      </c>
      <c r="O61" s="20">
        <f t="shared" si="11"/>
        <v>1.7444864633083906E-4</v>
      </c>
      <c r="P61" s="20">
        <f t="shared" si="11"/>
        <v>3.544928961396078E-2</v>
      </c>
      <c r="Q61" s="20">
        <f t="shared" si="11"/>
        <v>1.8257147171045916E-3</v>
      </c>
    </row>
    <row r="62" spans="1:17" ht="15" customHeight="1" x14ac:dyDescent="0.15">
      <c r="A62" s="3" t="s">
        <v>250</v>
      </c>
      <c r="B62" s="20" t="e">
        <f t="shared" si="9"/>
        <v>#DIV/0!</v>
      </c>
      <c r="C62" s="20" t="e">
        <f t="shared" si="11"/>
        <v>#DIV/0!</v>
      </c>
      <c r="D62" s="20">
        <f t="shared" si="11"/>
        <v>1.1198703544054536</v>
      </c>
      <c r="E62" s="20">
        <f t="shared" si="11"/>
        <v>7.0953689868088157</v>
      </c>
      <c r="F62" s="20">
        <f t="shared" si="11"/>
        <v>13.732660039585523</v>
      </c>
      <c r="G62" s="20">
        <f t="shared" si="11"/>
        <v>6.5641491769637339</v>
      </c>
      <c r="H62" s="20">
        <f t="shared" si="11"/>
        <v>4.1885837594783872</v>
      </c>
      <c r="I62" s="20">
        <f t="shared" si="11"/>
        <v>2.3912010306314073</v>
      </c>
      <c r="J62" s="20">
        <f t="shared" si="11"/>
        <v>2.6950299068631955</v>
      </c>
      <c r="K62" s="20">
        <f t="shared" si="11"/>
        <v>1.3646394589688333</v>
      </c>
      <c r="L62" s="20">
        <f t="shared" si="11"/>
        <v>2.3152836564357075</v>
      </c>
      <c r="M62" s="20">
        <f t="shared" si="11"/>
        <v>1.6958277790668341</v>
      </c>
      <c r="N62" s="20">
        <f t="shared" si="11"/>
        <v>0.11565988363551107</v>
      </c>
      <c r="O62" s="20">
        <f t="shared" si="11"/>
        <v>0.60495301574608373</v>
      </c>
      <c r="P62" s="20">
        <f t="shared" si="11"/>
        <v>0.79828255281678273</v>
      </c>
      <c r="Q62" s="20">
        <f t="shared" si="11"/>
        <v>0.73024937254749456</v>
      </c>
    </row>
    <row r="63" spans="1:17" ht="15" customHeight="1" x14ac:dyDescent="0.15">
      <c r="A63" s="3" t="s">
        <v>251</v>
      </c>
      <c r="B63" s="20" t="e">
        <f t="shared" si="9"/>
        <v>#DIV/0!</v>
      </c>
      <c r="C63" s="20" t="e">
        <f t="shared" si="11"/>
        <v>#DIV/0!</v>
      </c>
      <c r="D63" s="20">
        <f t="shared" si="11"/>
        <v>5.3906185960399675</v>
      </c>
      <c r="E63" s="20">
        <f t="shared" si="11"/>
        <v>7.762297162594094</v>
      </c>
      <c r="F63" s="20">
        <f t="shared" si="11"/>
        <v>6.8798057260818615</v>
      </c>
      <c r="G63" s="20">
        <f t="shared" si="11"/>
        <v>5.2414591941331787</v>
      </c>
      <c r="H63" s="20">
        <f t="shared" si="11"/>
        <v>7.2412330647401211</v>
      </c>
      <c r="I63" s="20">
        <f t="shared" si="11"/>
        <v>5.0117856323689116</v>
      </c>
      <c r="J63" s="20">
        <f t="shared" si="11"/>
        <v>5.4201225042652741</v>
      </c>
      <c r="K63" s="20">
        <f t="shared" si="11"/>
        <v>4.4325465660570726</v>
      </c>
      <c r="L63" s="20">
        <f t="shared" si="11"/>
        <v>7.5122472382422325</v>
      </c>
      <c r="M63" s="20">
        <f t="shared" si="11"/>
        <v>4.7138749434100831</v>
      </c>
      <c r="N63" s="20">
        <f t="shared" si="11"/>
        <v>9.3763889224354173</v>
      </c>
      <c r="O63" s="20">
        <f t="shared" si="11"/>
        <v>5.4893755540925131</v>
      </c>
      <c r="P63" s="20">
        <f t="shared" si="11"/>
        <v>4.0614428357162939</v>
      </c>
      <c r="Q63" s="20">
        <f t="shared" si="11"/>
        <v>4.7454524641397686</v>
      </c>
    </row>
    <row r="64" spans="1:17" ht="15" customHeight="1" x14ac:dyDescent="0.15">
      <c r="A64" s="3" t="s">
        <v>252</v>
      </c>
      <c r="B64" s="20" t="e">
        <f t="shared" si="9"/>
        <v>#DIV/0!</v>
      </c>
      <c r="C64" s="20" t="e">
        <f t="shared" si="11"/>
        <v>#DIV/0!</v>
      </c>
      <c r="D64" s="20">
        <f t="shared" si="11"/>
        <v>1.5238445195057262</v>
      </c>
      <c r="E64" s="20">
        <f t="shared" si="11"/>
        <v>1.1375326966321591</v>
      </c>
      <c r="F64" s="20">
        <f t="shared" si="11"/>
        <v>0.72883230335289562</v>
      </c>
      <c r="G64" s="20">
        <f t="shared" si="11"/>
        <v>1.1122616486031907</v>
      </c>
      <c r="H64" s="20">
        <f t="shared" si="11"/>
        <v>0.95809666630272527</v>
      </c>
      <c r="I64" s="20">
        <f t="shared" si="11"/>
        <v>0.82720861626893183</v>
      </c>
      <c r="J64" s="20">
        <f t="shared" si="11"/>
        <v>0.70555424589554772</v>
      </c>
      <c r="K64" s="20">
        <f t="shared" si="11"/>
        <v>0.79443902047793968</v>
      </c>
      <c r="L64" s="20">
        <f t="shared" si="11"/>
        <v>1.666159085723522</v>
      </c>
      <c r="M64" s="20">
        <f t="shared" si="11"/>
        <v>1.2745106753793938</v>
      </c>
      <c r="N64" s="20">
        <f t="shared" si="11"/>
        <v>2.7367300744773959</v>
      </c>
      <c r="O64" s="20">
        <f t="shared" si="11"/>
        <v>0.61282064969560457</v>
      </c>
      <c r="P64" s="20">
        <f t="shared" si="11"/>
        <v>1.1246641622925198</v>
      </c>
      <c r="Q64" s="20">
        <f t="shared" si="11"/>
        <v>0.94029785075037775</v>
      </c>
    </row>
    <row r="65" spans="1:17" ht="15" customHeight="1" x14ac:dyDescent="0.15">
      <c r="A65" s="3" t="s">
        <v>253</v>
      </c>
      <c r="B65" s="20" t="e">
        <f t="shared" si="9"/>
        <v>#DIV/0!</v>
      </c>
      <c r="C65" s="20" t="e">
        <f t="shared" si="11"/>
        <v>#DIV/0!</v>
      </c>
      <c r="D65" s="20">
        <f t="shared" si="11"/>
        <v>3.9967777039727514</v>
      </c>
      <c r="E65" s="20">
        <f t="shared" si="11"/>
        <v>7.9172045506422952</v>
      </c>
      <c r="F65" s="20">
        <f t="shared" si="11"/>
        <v>15.509775162925738</v>
      </c>
      <c r="G65" s="20">
        <f t="shared" si="11"/>
        <v>12.732378099300098</v>
      </c>
      <c r="H65" s="20">
        <f t="shared" si="11"/>
        <v>10.228490686942408</v>
      </c>
      <c r="I65" s="20">
        <f t="shared" si="11"/>
        <v>15.237705562778819</v>
      </c>
      <c r="J65" s="20">
        <f t="shared" si="11"/>
        <v>11.57117913352006</v>
      </c>
      <c r="K65" s="20">
        <f t="shared" si="11"/>
        <v>14.868838919741437</v>
      </c>
      <c r="L65" s="20">
        <f t="shared" si="11"/>
        <v>21.466238721723922</v>
      </c>
      <c r="M65" s="20">
        <f t="shared" si="11"/>
        <v>12.045951165775277</v>
      </c>
      <c r="N65" s="20">
        <f t="shared" si="11"/>
        <v>9.9429346626271347</v>
      </c>
      <c r="O65" s="20">
        <f t="shared" si="11"/>
        <v>7.7886959370561382</v>
      </c>
      <c r="P65" s="20">
        <f t="shared" si="11"/>
        <v>11.776254009757771</v>
      </c>
      <c r="Q65" s="20">
        <f t="shared" si="11"/>
        <v>8.9386992549440816</v>
      </c>
    </row>
    <row r="66" spans="1:17" ht="15" customHeight="1" x14ac:dyDescent="0.15">
      <c r="A66" s="3" t="s">
        <v>223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>
        <f t="shared" si="11"/>
        <v>0.46153185808264591</v>
      </c>
      <c r="O66" s="20">
        <f t="shared" si="11"/>
        <v>0.53032388484575077</v>
      </c>
      <c r="P66" s="20">
        <f t="shared" si="11"/>
        <v>0.53705673765150586</v>
      </c>
      <c r="Q66" s="20">
        <f t="shared" si="11"/>
        <v>0.54954012984848211</v>
      </c>
    </row>
    <row r="67" spans="1:17" ht="15" customHeight="1" x14ac:dyDescent="0.15">
      <c r="A67" s="3" t="s">
        <v>224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>
        <f t="shared" si="11"/>
        <v>1.6922834796363684</v>
      </c>
      <c r="O67" s="20">
        <f t="shared" si="11"/>
        <v>3.8326367598885343</v>
      </c>
      <c r="P67" s="20">
        <f t="shared" si="11"/>
        <v>8.435158463641967</v>
      </c>
      <c r="Q67" s="20">
        <f t="shared" si="11"/>
        <v>6.1015385845635457</v>
      </c>
    </row>
    <row r="68" spans="1:17" ht="15" customHeight="1" x14ac:dyDescent="0.15">
      <c r="A68" s="3" t="s">
        <v>0</v>
      </c>
      <c r="B68" s="21" t="e">
        <f t="shared" ref="B68:N68" si="12">SUM(B40:B65)-B52-B53</f>
        <v>#DIV/0!</v>
      </c>
      <c r="C68" s="21" t="e">
        <f t="shared" si="12"/>
        <v>#DIV/0!</v>
      </c>
      <c r="D68" s="21">
        <f t="shared" si="12"/>
        <v>100.00000000000003</v>
      </c>
      <c r="E68" s="21">
        <f t="shared" si="12"/>
        <v>100.00000000000003</v>
      </c>
      <c r="F68" s="21">
        <f t="shared" si="12"/>
        <v>100</v>
      </c>
      <c r="G68" s="21">
        <f t="shared" si="12"/>
        <v>100</v>
      </c>
      <c r="H68" s="21">
        <f t="shared" si="12"/>
        <v>99.999999999999986</v>
      </c>
      <c r="I68" s="21">
        <f t="shared" si="12"/>
        <v>100.00000000000001</v>
      </c>
      <c r="J68" s="21">
        <f t="shared" si="12"/>
        <v>100</v>
      </c>
      <c r="K68" s="21">
        <f t="shared" si="12"/>
        <v>100.00000000000001</v>
      </c>
      <c r="L68" s="21">
        <f t="shared" si="12"/>
        <v>100.00000000000003</v>
      </c>
      <c r="M68" s="21">
        <f t="shared" si="12"/>
        <v>99.999999999999972</v>
      </c>
      <c r="N68" s="21">
        <f t="shared" si="12"/>
        <v>100.00000000000001</v>
      </c>
      <c r="O68" s="21">
        <f>SUM(O40:O65)-O52-O53</f>
        <v>100.00000000000003</v>
      </c>
      <c r="P68" s="21">
        <f>SUM(P40:P65)-P52-P53</f>
        <v>99.999999999999986</v>
      </c>
      <c r="Q68" s="21">
        <f>SUM(Q40:Q65)-Q52-Q53</f>
        <v>100.00000000000001</v>
      </c>
    </row>
    <row r="69" spans="1:17" ht="15" customHeight="1" x14ac:dyDescent="0.15">
      <c r="A69" s="3" t="s">
        <v>254</v>
      </c>
      <c r="B69" s="20" t="e">
        <f>+B33/$B$32*100</f>
        <v>#DIV/0!</v>
      </c>
      <c r="C69" s="20" t="e">
        <f t="shared" ref="C69:P72" si="13">+C33/C$32*100</f>
        <v>#DIV/0!</v>
      </c>
      <c r="D69" s="20">
        <f t="shared" si="13"/>
        <v>72.08683239820796</v>
      </c>
      <c r="E69" s="20">
        <f t="shared" si="13"/>
        <v>65.564012508959408</v>
      </c>
      <c r="F69" s="20">
        <f t="shared" si="13"/>
        <v>50.509489757636885</v>
      </c>
      <c r="G69" s="20">
        <f t="shared" si="13"/>
        <v>64.01174064245086</v>
      </c>
      <c r="H69" s="20">
        <f t="shared" si="13"/>
        <v>64.896055486870267</v>
      </c>
      <c r="I69" s="20">
        <f t="shared" si="13"/>
        <v>65.788087323405549</v>
      </c>
      <c r="J69" s="20">
        <f t="shared" si="13"/>
        <v>66.579749637401761</v>
      </c>
      <c r="K69" s="20">
        <f t="shared" si="13"/>
        <v>68.348281791955088</v>
      </c>
      <c r="L69" s="20">
        <f t="shared" si="13"/>
        <v>55.866329790615467</v>
      </c>
      <c r="M69" s="20">
        <f t="shared" si="13"/>
        <v>69.773214279693491</v>
      </c>
      <c r="N69" s="20">
        <f t="shared" si="13"/>
        <v>68.538573217337046</v>
      </c>
      <c r="O69" s="20">
        <f t="shared" si="13"/>
        <v>75.020488993511563</v>
      </c>
      <c r="P69" s="20">
        <f t="shared" si="13"/>
        <v>71.825330006299339</v>
      </c>
      <c r="Q69" s="20">
        <f>+Q33/Q$32*100</f>
        <v>73.844683162729424</v>
      </c>
    </row>
    <row r="70" spans="1:17" ht="15" customHeight="1" x14ac:dyDescent="0.15">
      <c r="A70" s="3" t="s">
        <v>151</v>
      </c>
      <c r="B70" s="20" t="e">
        <f>+B34/$B$32*100</f>
        <v>#DIV/0!</v>
      </c>
      <c r="C70" s="20" t="e">
        <f t="shared" si="13"/>
        <v>#DIV/0!</v>
      </c>
      <c r="D70" s="20">
        <f t="shared" si="13"/>
        <v>27.91316760179205</v>
      </c>
      <c r="E70" s="20">
        <f t="shared" si="13"/>
        <v>34.435987491040592</v>
      </c>
      <c r="F70" s="20">
        <f t="shared" si="13"/>
        <v>49.490510242363122</v>
      </c>
      <c r="G70" s="20">
        <f t="shared" si="13"/>
        <v>35.988259357549133</v>
      </c>
      <c r="H70" s="20">
        <f t="shared" si="13"/>
        <v>35.103944513129733</v>
      </c>
      <c r="I70" s="20">
        <f t="shared" si="13"/>
        <v>34.211912676594444</v>
      </c>
      <c r="J70" s="20">
        <f t="shared" si="13"/>
        <v>33.420250362598239</v>
      </c>
      <c r="K70" s="20">
        <f t="shared" si="13"/>
        <v>31.651718208044912</v>
      </c>
      <c r="L70" s="20">
        <f t="shared" si="13"/>
        <v>44.133670209384526</v>
      </c>
      <c r="M70" s="20">
        <f t="shared" si="13"/>
        <v>30.226785720306498</v>
      </c>
      <c r="N70" s="20">
        <f t="shared" si="13"/>
        <v>31.461426782662954</v>
      </c>
      <c r="O70" s="20">
        <f t="shared" si="13"/>
        <v>24.97951100648844</v>
      </c>
      <c r="P70" s="20">
        <f t="shared" si="13"/>
        <v>28.174669993700661</v>
      </c>
      <c r="Q70" s="20">
        <f>+Q34/Q$32*100</f>
        <v>26.155316837270576</v>
      </c>
    </row>
    <row r="71" spans="1:17" ht="15" customHeight="1" x14ac:dyDescent="0.15">
      <c r="A71" s="3" t="s">
        <v>255</v>
      </c>
      <c r="B71" s="20" t="e">
        <f>+B35/$B$32*100</f>
        <v>#DIV/0!</v>
      </c>
      <c r="C71" s="20" t="e">
        <f t="shared" si="13"/>
        <v>#DIV/0!</v>
      </c>
      <c r="D71" s="20">
        <f t="shared" si="13"/>
        <v>53.001662968563764</v>
      </c>
      <c r="E71" s="20">
        <f t="shared" si="13"/>
        <v>56.844841333018756</v>
      </c>
      <c r="F71" s="20">
        <f t="shared" si="13"/>
        <v>53.214470823633896</v>
      </c>
      <c r="G71" s="20">
        <f t="shared" si="13"/>
        <v>52.533956934375837</v>
      </c>
      <c r="H71" s="20">
        <f t="shared" si="13"/>
        <v>52.774856620281255</v>
      </c>
      <c r="I71" s="20">
        <f t="shared" si="13"/>
        <v>50.730719121874543</v>
      </c>
      <c r="J71" s="20">
        <f t="shared" si="13"/>
        <v>49.488191084278618</v>
      </c>
      <c r="K71" s="20">
        <f t="shared" si="13"/>
        <v>46.295132676184721</v>
      </c>
      <c r="L71" s="20">
        <f t="shared" si="13"/>
        <v>43.203577410775402</v>
      </c>
      <c r="M71" s="20">
        <f t="shared" si="13"/>
        <v>48.316524684851252</v>
      </c>
      <c r="N71" s="20">
        <f t="shared" si="13"/>
        <v>51.578631259583517</v>
      </c>
      <c r="O71" s="20">
        <f t="shared" si="13"/>
        <v>52.690608696683697</v>
      </c>
      <c r="P71" s="20">
        <f t="shared" si="13"/>
        <v>51.964316036088796</v>
      </c>
      <c r="Q71" s="20">
        <f>+Q35/Q$32*100</f>
        <v>55.031861460385556</v>
      </c>
    </row>
    <row r="72" spans="1:17" ht="15" customHeight="1" x14ac:dyDescent="0.15">
      <c r="A72" s="3" t="s">
        <v>256</v>
      </c>
      <c r="B72" s="20" t="e">
        <f>+B36/$B$32*100</f>
        <v>#DIV/0!</v>
      </c>
      <c r="C72" s="20" t="e">
        <f t="shared" si="13"/>
        <v>#DIV/0!</v>
      </c>
      <c r="D72" s="20">
        <f t="shared" si="13"/>
        <v>46.998337031436236</v>
      </c>
      <c r="E72" s="20">
        <f t="shared" si="13"/>
        <v>43.155158666981244</v>
      </c>
      <c r="F72" s="20">
        <f t="shared" si="13"/>
        <v>46.785529176366104</v>
      </c>
      <c r="G72" s="20">
        <f t="shared" si="13"/>
        <v>47.466043065624156</v>
      </c>
      <c r="H72" s="20">
        <f t="shared" si="13"/>
        <v>47.225143379718752</v>
      </c>
      <c r="I72" s="20">
        <f t="shared" si="13"/>
        <v>49.269280878125457</v>
      </c>
      <c r="J72" s="20">
        <f t="shared" si="13"/>
        <v>50.511808915721382</v>
      </c>
      <c r="K72" s="20">
        <f t="shared" si="13"/>
        <v>53.704867323815279</v>
      </c>
      <c r="L72" s="20">
        <f t="shared" si="13"/>
        <v>56.796422589224591</v>
      </c>
      <c r="M72" s="20">
        <f t="shared" si="13"/>
        <v>51.683475315148755</v>
      </c>
      <c r="N72" s="20">
        <f t="shared" si="13"/>
        <v>48.421368740416483</v>
      </c>
      <c r="O72" s="20">
        <f t="shared" si="13"/>
        <v>47.309391303316303</v>
      </c>
      <c r="P72" s="20">
        <f t="shared" si="13"/>
        <v>48.035683963911211</v>
      </c>
      <c r="Q72" s="20">
        <f>+Q36/Q$32*100</f>
        <v>44.968138539614451</v>
      </c>
    </row>
    <row r="73" spans="1:17" ht="15" customHeight="1" x14ac:dyDescent="0.15"/>
    <row r="74" spans="1:17" ht="15" customHeight="1" x14ac:dyDescent="0.15"/>
    <row r="75" spans="1:17" ht="15" customHeight="1" x14ac:dyDescent="0.15"/>
    <row r="76" spans="1:17" ht="15" customHeight="1" x14ac:dyDescent="0.15"/>
    <row r="77" spans="1:17" ht="15" customHeight="1" x14ac:dyDescent="0.15"/>
    <row r="78" spans="1:17" ht="15" customHeight="1" x14ac:dyDescent="0.15"/>
    <row r="79" spans="1:17" ht="15" customHeight="1" x14ac:dyDescent="0.15"/>
    <row r="80" spans="1:17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Q554"/>
  <sheetViews>
    <sheetView workbookViewId="0">
      <selection sqref="A1:IV65536"/>
    </sheetView>
  </sheetViews>
  <sheetFormatPr defaultColWidth="9" defaultRowHeight="12" x14ac:dyDescent="0.15"/>
  <cols>
    <col min="1" max="1" width="24.77734375" style="1" customWidth="1"/>
    <col min="2" max="9" width="8.6640625" style="1" customWidth="1"/>
    <col min="10" max="11" width="8.6640625" style="76" customWidth="1"/>
    <col min="12" max="12" width="8.6640625" style="1" customWidth="1"/>
    <col min="13" max="13" width="8.6640625" style="51" customWidth="1"/>
    <col min="14" max="35" width="8.6640625" style="1" customWidth="1"/>
    <col min="36" max="16384" width="9" style="1"/>
  </cols>
  <sheetData>
    <row r="1" spans="1:17" ht="15" customHeight="1" x14ac:dyDescent="0.2">
      <c r="A1" s="22" t="s">
        <v>77</v>
      </c>
      <c r="L1" s="23" t="str">
        <f>[3]財政指標!$M$1</f>
        <v>国分寺町</v>
      </c>
      <c r="P1" s="23" t="str">
        <f>[3]財政指標!$M$1</f>
        <v>国分寺町</v>
      </c>
      <c r="Q1" s="51"/>
    </row>
    <row r="2" spans="1:17" ht="15" customHeight="1" x14ac:dyDescent="0.15">
      <c r="M2" s="18" t="s">
        <v>148</v>
      </c>
      <c r="Q2" s="18" t="s">
        <v>148</v>
      </c>
    </row>
    <row r="3" spans="1:17" ht="15" customHeight="1" x14ac:dyDescent="0.15">
      <c r="A3" s="2"/>
      <c r="B3" s="2" t="s">
        <v>168</v>
      </c>
      <c r="C3" s="2" t="s">
        <v>170</v>
      </c>
      <c r="D3" s="2" t="s">
        <v>172</v>
      </c>
      <c r="E3" s="2" t="s">
        <v>174</v>
      </c>
      <c r="F3" s="2" t="s">
        <v>176</v>
      </c>
      <c r="G3" s="2" t="s">
        <v>178</v>
      </c>
      <c r="H3" s="2" t="s">
        <v>180</v>
      </c>
      <c r="I3" s="2" t="s">
        <v>182</v>
      </c>
      <c r="J3" s="77" t="s">
        <v>225</v>
      </c>
      <c r="K3" s="77" t="s">
        <v>226</v>
      </c>
      <c r="L3" s="2" t="s">
        <v>227</v>
      </c>
      <c r="M3" s="2" t="s">
        <v>228</v>
      </c>
      <c r="N3" s="2" t="s">
        <v>229</v>
      </c>
      <c r="O3" s="80" t="s">
        <v>194</v>
      </c>
      <c r="P3" s="80" t="s">
        <v>196</v>
      </c>
      <c r="Q3" s="80" t="s">
        <v>197</v>
      </c>
    </row>
    <row r="4" spans="1:17" ht="15" customHeight="1" x14ac:dyDescent="0.15">
      <c r="A4" s="3" t="s">
        <v>230</v>
      </c>
      <c r="B4" s="12"/>
      <c r="C4" s="12"/>
      <c r="D4" s="12">
        <v>1907672</v>
      </c>
      <c r="E4" s="12">
        <v>1964184</v>
      </c>
      <c r="F4" s="12">
        <v>2076673</v>
      </c>
      <c r="G4" s="12">
        <v>2129133</v>
      </c>
      <c r="H4" s="12">
        <v>2586297</v>
      </c>
      <c r="I4" s="12">
        <v>2558049</v>
      </c>
      <c r="J4" s="6">
        <v>2861819</v>
      </c>
      <c r="K4" s="7">
        <v>2642147</v>
      </c>
      <c r="L4" s="7">
        <v>2765032</v>
      </c>
      <c r="M4" s="7">
        <v>2753795</v>
      </c>
      <c r="N4" s="7">
        <v>2738883</v>
      </c>
      <c r="O4" s="7">
        <v>2763401</v>
      </c>
      <c r="P4" s="7">
        <v>2698619</v>
      </c>
      <c r="Q4" s="7">
        <v>2695658</v>
      </c>
    </row>
    <row r="5" spans="1:17" ht="15" customHeight="1" x14ac:dyDescent="0.15">
      <c r="A5" s="3" t="s">
        <v>231</v>
      </c>
      <c r="B5" s="12"/>
      <c r="C5" s="12"/>
      <c r="D5" s="12">
        <v>112435</v>
      </c>
      <c r="E5" s="12">
        <v>123978</v>
      </c>
      <c r="F5" s="12">
        <v>145595</v>
      </c>
      <c r="G5" s="12">
        <v>149263</v>
      </c>
      <c r="H5" s="12">
        <v>153325</v>
      </c>
      <c r="I5" s="12">
        <v>159905</v>
      </c>
      <c r="J5" s="6">
        <v>114473</v>
      </c>
      <c r="K5" s="7">
        <v>89141</v>
      </c>
      <c r="L5" s="7">
        <v>91613</v>
      </c>
      <c r="M5" s="7">
        <v>92532</v>
      </c>
      <c r="N5" s="7">
        <v>92647</v>
      </c>
      <c r="O5" s="7">
        <v>94416</v>
      </c>
      <c r="P5" s="7">
        <v>99342</v>
      </c>
      <c r="Q5" s="7">
        <v>133577</v>
      </c>
    </row>
    <row r="6" spans="1:17" ht="15" customHeight="1" x14ac:dyDescent="0.15">
      <c r="A6" s="3" t="s">
        <v>232</v>
      </c>
      <c r="B6" s="12"/>
      <c r="C6" s="12"/>
      <c r="D6" s="12">
        <v>67844</v>
      </c>
      <c r="E6" s="12">
        <v>49592</v>
      </c>
      <c r="F6" s="12">
        <v>52568</v>
      </c>
      <c r="G6" s="12">
        <v>69210</v>
      </c>
      <c r="H6" s="12">
        <v>49574</v>
      </c>
      <c r="I6" s="12">
        <v>28332</v>
      </c>
      <c r="J6" s="6">
        <v>22984</v>
      </c>
      <c r="K6" s="7">
        <v>18697</v>
      </c>
      <c r="L6" s="7">
        <v>18097</v>
      </c>
      <c r="M6" s="7">
        <v>79445</v>
      </c>
      <c r="N6" s="7">
        <v>82637</v>
      </c>
      <c r="O6" s="7">
        <v>26731</v>
      </c>
      <c r="P6" s="7">
        <v>18710</v>
      </c>
      <c r="Q6" s="7">
        <v>18829</v>
      </c>
    </row>
    <row r="7" spans="1:17" ht="15" customHeight="1" x14ac:dyDescent="0.15">
      <c r="A7" s="3" t="s">
        <v>233</v>
      </c>
      <c r="B7" s="12"/>
      <c r="C7" s="12"/>
      <c r="D7" s="12"/>
      <c r="E7" s="12"/>
      <c r="F7" s="12"/>
      <c r="G7" s="12"/>
      <c r="H7" s="12"/>
      <c r="I7" s="12"/>
      <c r="J7" s="6"/>
      <c r="K7" s="7"/>
      <c r="L7" s="7"/>
      <c r="M7" s="7"/>
      <c r="N7" s="7"/>
      <c r="O7" s="7"/>
      <c r="P7" s="7"/>
      <c r="Q7" s="7">
        <v>2937</v>
      </c>
    </row>
    <row r="8" spans="1:17" ht="15" customHeight="1" x14ac:dyDescent="0.15">
      <c r="A8" s="3" t="s">
        <v>234</v>
      </c>
      <c r="B8" s="12"/>
      <c r="C8" s="12"/>
      <c r="D8" s="12"/>
      <c r="E8" s="12"/>
      <c r="F8" s="12"/>
      <c r="G8" s="12"/>
      <c r="H8" s="12"/>
      <c r="I8" s="12"/>
      <c r="J8" s="6"/>
      <c r="K8" s="7"/>
      <c r="L8" s="7"/>
      <c r="M8" s="7"/>
      <c r="N8" s="7"/>
      <c r="O8" s="7"/>
      <c r="P8" s="7"/>
      <c r="Q8" s="7">
        <v>3431</v>
      </c>
    </row>
    <row r="9" spans="1:17" ht="15" customHeight="1" x14ac:dyDescent="0.15">
      <c r="A9" s="3" t="s">
        <v>235</v>
      </c>
      <c r="B9" s="12"/>
      <c r="C9" s="12"/>
      <c r="D9" s="12"/>
      <c r="E9" s="12"/>
      <c r="F9" s="12"/>
      <c r="G9" s="12"/>
      <c r="H9" s="12"/>
      <c r="I9" s="12"/>
      <c r="J9" s="6">
        <v>32114</v>
      </c>
      <c r="K9" s="7">
        <v>144228</v>
      </c>
      <c r="L9" s="7">
        <v>136838</v>
      </c>
      <c r="M9" s="7">
        <v>141118</v>
      </c>
      <c r="N9" s="7">
        <v>139145</v>
      </c>
      <c r="O9" s="7">
        <v>124507</v>
      </c>
      <c r="P9" s="7">
        <v>139948</v>
      </c>
      <c r="Q9" s="7">
        <v>154447</v>
      </c>
    </row>
    <row r="10" spans="1:17" ht="15" customHeight="1" x14ac:dyDescent="0.15">
      <c r="A10" s="3" t="s">
        <v>236</v>
      </c>
      <c r="B10" s="12"/>
      <c r="C10" s="12"/>
      <c r="D10" s="12"/>
      <c r="E10" s="12"/>
      <c r="F10" s="12"/>
      <c r="G10" s="12"/>
      <c r="H10" s="12"/>
      <c r="I10" s="12"/>
      <c r="J10" s="6"/>
      <c r="K10" s="7"/>
      <c r="L10" s="7"/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7" ht="15" customHeight="1" x14ac:dyDescent="0.15">
      <c r="A11" s="3" t="s">
        <v>237</v>
      </c>
      <c r="B11" s="12"/>
      <c r="C11" s="12"/>
      <c r="D11" s="12"/>
      <c r="E11" s="12"/>
      <c r="F11" s="12">
        <v>114</v>
      </c>
      <c r="G11" s="12">
        <v>105</v>
      </c>
      <c r="H11" s="12"/>
      <c r="I11" s="12"/>
      <c r="J11" s="12">
        <v>135</v>
      </c>
      <c r="K11" s="12"/>
      <c r="L11" s="12"/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" customHeight="1" x14ac:dyDescent="0.15">
      <c r="A12" s="3" t="s">
        <v>238</v>
      </c>
      <c r="B12" s="12"/>
      <c r="C12" s="12"/>
      <c r="D12" s="12">
        <v>85575</v>
      </c>
      <c r="E12" s="12">
        <v>78292</v>
      </c>
      <c r="F12" s="12">
        <v>78955</v>
      </c>
      <c r="G12" s="12">
        <v>88519</v>
      </c>
      <c r="H12" s="12">
        <v>93513</v>
      </c>
      <c r="I12" s="12">
        <v>92420</v>
      </c>
      <c r="J12" s="6">
        <v>76941</v>
      </c>
      <c r="K12" s="7">
        <v>65865</v>
      </c>
      <c r="L12" s="7">
        <v>65629</v>
      </c>
      <c r="M12" s="7">
        <v>62462</v>
      </c>
      <c r="N12" s="7">
        <v>62721</v>
      </c>
      <c r="O12" s="7">
        <v>56035</v>
      </c>
      <c r="P12" s="7">
        <v>63247</v>
      </c>
      <c r="Q12" s="7">
        <v>59827</v>
      </c>
    </row>
    <row r="13" spans="1:17" ht="15" customHeight="1" x14ac:dyDescent="0.15">
      <c r="A13" s="3" t="s">
        <v>239</v>
      </c>
      <c r="B13" s="12"/>
      <c r="C13" s="12"/>
      <c r="D13" s="12"/>
      <c r="E13" s="12"/>
      <c r="F13" s="12"/>
      <c r="G13" s="12"/>
      <c r="H13" s="12"/>
      <c r="I13" s="12"/>
      <c r="J13" s="6"/>
      <c r="K13" s="7"/>
      <c r="L13" s="7"/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ht="15" customHeight="1" x14ac:dyDescent="0.15">
      <c r="A14" s="3" t="s">
        <v>104</v>
      </c>
      <c r="B14" s="12"/>
      <c r="C14" s="12"/>
      <c r="D14" s="12"/>
      <c r="E14" s="12"/>
      <c r="F14" s="12"/>
      <c r="G14" s="12"/>
      <c r="H14" s="12"/>
      <c r="I14" s="12"/>
      <c r="J14" s="6"/>
      <c r="K14" s="7"/>
      <c r="L14" s="7">
        <v>55119</v>
      </c>
      <c r="M14" s="7">
        <v>77379</v>
      </c>
      <c r="N14" s="7">
        <v>83463</v>
      </c>
      <c r="O14" s="7">
        <v>77420</v>
      </c>
      <c r="P14" s="7">
        <v>81940</v>
      </c>
      <c r="Q14" s="7">
        <v>84844</v>
      </c>
    </row>
    <row r="15" spans="1:17" ht="15" customHeight="1" x14ac:dyDescent="0.15">
      <c r="A15" s="3" t="s">
        <v>240</v>
      </c>
      <c r="B15" s="12"/>
      <c r="C15" s="12"/>
      <c r="D15" s="12">
        <v>1108945</v>
      </c>
      <c r="E15" s="12">
        <v>1330915</v>
      </c>
      <c r="F15" s="12">
        <v>1172755</v>
      </c>
      <c r="G15" s="12">
        <v>1203042</v>
      </c>
      <c r="H15" s="12">
        <v>1048284</v>
      </c>
      <c r="I15" s="12">
        <v>1055857</v>
      </c>
      <c r="J15" s="6">
        <v>1132586</v>
      </c>
      <c r="K15" s="7">
        <v>1105676</v>
      </c>
      <c r="L15" s="7">
        <v>1360067</v>
      </c>
      <c r="M15" s="7">
        <v>1316453</v>
      </c>
      <c r="N15" s="7">
        <v>1120537</v>
      </c>
      <c r="O15" s="7">
        <v>982769</v>
      </c>
      <c r="P15" s="7">
        <v>774517</v>
      </c>
      <c r="Q15" s="7">
        <v>619487</v>
      </c>
    </row>
    <row r="16" spans="1:17" ht="15" customHeight="1" x14ac:dyDescent="0.15">
      <c r="A16" s="3" t="s">
        <v>241</v>
      </c>
      <c r="B16" s="12"/>
      <c r="C16" s="12"/>
      <c r="D16" s="12">
        <v>981643</v>
      </c>
      <c r="E16" s="12">
        <v>1197577</v>
      </c>
      <c r="F16" s="12"/>
      <c r="G16" s="12"/>
      <c r="H16" s="12"/>
      <c r="I16" s="12"/>
      <c r="J16" s="6">
        <v>974842</v>
      </c>
      <c r="K16" s="6">
        <v>943011</v>
      </c>
      <c r="L16" s="6">
        <v>1172947</v>
      </c>
      <c r="M16" s="6">
        <v>1120609</v>
      </c>
      <c r="N16" s="6">
        <v>945571</v>
      </c>
      <c r="O16" s="6">
        <v>822367</v>
      </c>
      <c r="P16" s="6">
        <v>629560</v>
      </c>
      <c r="Q16" s="6">
        <v>471715</v>
      </c>
    </row>
    <row r="17" spans="1:17" ht="15" customHeight="1" x14ac:dyDescent="0.15">
      <c r="A17" s="3" t="s">
        <v>242</v>
      </c>
      <c r="B17" s="12"/>
      <c r="C17" s="12"/>
      <c r="D17" s="12">
        <v>127302</v>
      </c>
      <c r="E17" s="12">
        <v>133338</v>
      </c>
      <c r="F17" s="12"/>
      <c r="G17" s="12"/>
      <c r="H17" s="12"/>
      <c r="I17" s="12"/>
      <c r="J17" s="6">
        <v>157744</v>
      </c>
      <c r="K17" s="6">
        <v>162665</v>
      </c>
      <c r="L17" s="6">
        <v>187120</v>
      </c>
      <c r="M17" s="6">
        <v>195844</v>
      </c>
      <c r="N17" s="6">
        <v>174966</v>
      </c>
      <c r="O17" s="6">
        <v>160402</v>
      </c>
      <c r="P17" s="6">
        <v>144957</v>
      </c>
      <c r="Q17" s="6">
        <v>147772</v>
      </c>
    </row>
    <row r="18" spans="1:17" ht="15" customHeight="1" x14ac:dyDescent="0.15">
      <c r="A18" s="3" t="s">
        <v>243</v>
      </c>
      <c r="B18" s="12"/>
      <c r="C18" s="12"/>
      <c r="D18" s="12">
        <v>2958</v>
      </c>
      <c r="E18" s="12">
        <v>2990</v>
      </c>
      <c r="F18" s="12">
        <v>3470</v>
      </c>
      <c r="G18" s="12">
        <v>2983</v>
      </c>
      <c r="H18" s="12">
        <v>3016</v>
      </c>
      <c r="I18" s="12">
        <v>3903</v>
      </c>
      <c r="J18" s="6">
        <v>4387</v>
      </c>
      <c r="K18" s="7">
        <v>4461</v>
      </c>
      <c r="L18" s="7">
        <v>4646</v>
      </c>
      <c r="M18" s="7">
        <v>4060</v>
      </c>
      <c r="N18" s="7">
        <v>4117</v>
      </c>
      <c r="O18" s="7">
        <v>3966</v>
      </c>
      <c r="P18" s="7">
        <v>4120</v>
      </c>
      <c r="Q18" s="7">
        <v>3804</v>
      </c>
    </row>
    <row r="19" spans="1:17" ht="15" customHeight="1" x14ac:dyDescent="0.15">
      <c r="A19" s="3" t="s">
        <v>244</v>
      </c>
      <c r="B19" s="12"/>
      <c r="C19" s="12"/>
      <c r="D19" s="12">
        <v>9019</v>
      </c>
      <c r="E19" s="12">
        <v>21590</v>
      </c>
      <c r="F19" s="12">
        <v>23592</v>
      </c>
      <c r="G19" s="12">
        <v>21986</v>
      </c>
      <c r="H19" s="12">
        <v>18939</v>
      </c>
      <c r="I19" s="12">
        <v>97966</v>
      </c>
      <c r="J19" s="6">
        <v>231665</v>
      </c>
      <c r="K19" s="7">
        <v>25417</v>
      </c>
      <c r="L19" s="7">
        <v>55850</v>
      </c>
      <c r="M19" s="7">
        <v>26343</v>
      </c>
      <c r="N19" s="7">
        <v>33978</v>
      </c>
      <c r="O19" s="7">
        <v>43804</v>
      </c>
      <c r="P19" s="7">
        <v>22448</v>
      </c>
      <c r="Q19" s="7">
        <v>61066</v>
      </c>
    </row>
    <row r="20" spans="1:17" ht="15" customHeight="1" x14ac:dyDescent="0.15">
      <c r="A20" s="3" t="s">
        <v>245</v>
      </c>
      <c r="B20" s="12"/>
      <c r="C20" s="12"/>
      <c r="D20" s="12">
        <v>34511</v>
      </c>
      <c r="E20" s="12">
        <v>39652</v>
      </c>
      <c r="F20" s="12">
        <v>42477</v>
      </c>
      <c r="G20" s="12">
        <v>89569</v>
      </c>
      <c r="H20" s="12">
        <v>65730</v>
      </c>
      <c r="I20" s="12">
        <v>61386</v>
      </c>
      <c r="J20" s="6">
        <v>62110</v>
      </c>
      <c r="K20" s="7">
        <v>47930</v>
      </c>
      <c r="L20" s="7">
        <v>50451</v>
      </c>
      <c r="M20" s="7">
        <v>53903</v>
      </c>
      <c r="N20" s="7">
        <v>56796</v>
      </c>
      <c r="O20" s="7">
        <v>61697</v>
      </c>
      <c r="P20" s="7">
        <v>104069</v>
      </c>
      <c r="Q20" s="7">
        <v>108655</v>
      </c>
    </row>
    <row r="21" spans="1:17" ht="15" customHeight="1" x14ac:dyDescent="0.15">
      <c r="A21" s="4" t="s">
        <v>246</v>
      </c>
      <c r="B21" s="12"/>
      <c r="C21" s="12"/>
      <c r="D21" s="12">
        <v>6055</v>
      </c>
      <c r="E21" s="12">
        <v>6602</v>
      </c>
      <c r="F21" s="12">
        <v>6870</v>
      </c>
      <c r="G21" s="12">
        <v>7510</v>
      </c>
      <c r="H21" s="12">
        <v>8556</v>
      </c>
      <c r="I21" s="12">
        <v>7768</v>
      </c>
      <c r="J21" s="6">
        <v>7916</v>
      </c>
      <c r="K21" s="8">
        <v>42177</v>
      </c>
      <c r="L21" s="8">
        <v>42115</v>
      </c>
      <c r="M21" s="8">
        <v>40239</v>
      </c>
      <c r="N21" s="8">
        <v>38107</v>
      </c>
      <c r="O21" s="8">
        <v>36369</v>
      </c>
      <c r="P21" s="8">
        <v>36772</v>
      </c>
      <c r="Q21" s="8">
        <v>35001</v>
      </c>
    </row>
    <row r="22" spans="1:17" ht="15" customHeight="1" x14ac:dyDescent="0.15">
      <c r="A22" s="3" t="s">
        <v>247</v>
      </c>
      <c r="B22" s="12"/>
      <c r="C22" s="12"/>
      <c r="D22" s="12">
        <v>449345</v>
      </c>
      <c r="E22" s="12">
        <v>530319</v>
      </c>
      <c r="F22" s="12">
        <v>570603</v>
      </c>
      <c r="G22" s="12">
        <v>502725</v>
      </c>
      <c r="H22" s="12">
        <v>381199</v>
      </c>
      <c r="I22" s="12">
        <v>400897</v>
      </c>
      <c r="J22" s="6">
        <v>528847</v>
      </c>
      <c r="K22" s="7">
        <v>537131</v>
      </c>
      <c r="L22" s="7">
        <v>479307</v>
      </c>
      <c r="M22" s="7">
        <v>186173</v>
      </c>
      <c r="N22" s="7">
        <v>211426</v>
      </c>
      <c r="O22" s="7">
        <v>244539</v>
      </c>
      <c r="P22" s="7">
        <v>243387</v>
      </c>
      <c r="Q22" s="7">
        <v>221306</v>
      </c>
    </row>
    <row r="23" spans="1:17" ht="15" customHeight="1" x14ac:dyDescent="0.15">
      <c r="A23" s="3" t="s">
        <v>248</v>
      </c>
      <c r="B23" s="12"/>
      <c r="C23" s="12"/>
      <c r="D23" s="12">
        <v>266633</v>
      </c>
      <c r="E23" s="12">
        <v>415205</v>
      </c>
      <c r="F23" s="12">
        <v>441662</v>
      </c>
      <c r="G23" s="12">
        <v>512931</v>
      </c>
      <c r="H23" s="12">
        <v>730647</v>
      </c>
      <c r="I23" s="12">
        <v>397017</v>
      </c>
      <c r="J23" s="6">
        <v>283099</v>
      </c>
      <c r="K23" s="7">
        <v>291280</v>
      </c>
      <c r="L23" s="7">
        <v>227387</v>
      </c>
      <c r="M23" s="7">
        <v>247034</v>
      </c>
      <c r="N23" s="7">
        <v>450250</v>
      </c>
      <c r="O23" s="7">
        <v>200675</v>
      </c>
      <c r="P23" s="7">
        <v>200214</v>
      </c>
      <c r="Q23" s="7">
        <v>215696</v>
      </c>
    </row>
    <row r="24" spans="1:17" ht="15" customHeight="1" x14ac:dyDescent="0.15">
      <c r="A24" s="3" t="s">
        <v>249</v>
      </c>
      <c r="B24" s="12"/>
      <c r="C24" s="12"/>
      <c r="D24" s="12">
        <v>107633</v>
      </c>
      <c r="E24" s="12">
        <v>56314</v>
      </c>
      <c r="F24" s="12">
        <v>100909</v>
      </c>
      <c r="G24" s="12">
        <v>78157</v>
      </c>
      <c r="H24" s="12">
        <v>178748</v>
      </c>
      <c r="I24" s="12">
        <v>18579</v>
      </c>
      <c r="J24" s="6">
        <v>62512</v>
      </c>
      <c r="K24" s="7">
        <v>49079</v>
      </c>
      <c r="L24" s="7">
        <v>165234</v>
      </c>
      <c r="M24" s="7">
        <v>217080</v>
      </c>
      <c r="N24" s="7">
        <v>12570</v>
      </c>
      <c r="O24" s="7">
        <v>56227</v>
      </c>
      <c r="P24" s="7">
        <v>126864</v>
      </c>
      <c r="Q24" s="7">
        <v>179178</v>
      </c>
    </row>
    <row r="25" spans="1:17" ht="15" customHeight="1" x14ac:dyDescent="0.15">
      <c r="A25" s="3" t="s">
        <v>115</v>
      </c>
      <c r="B25" s="12"/>
      <c r="C25" s="12"/>
      <c r="D25" s="12">
        <v>8364</v>
      </c>
      <c r="E25" s="12">
        <v>13604</v>
      </c>
      <c r="F25" s="12">
        <v>5001</v>
      </c>
      <c r="G25" s="12">
        <v>4267</v>
      </c>
      <c r="H25" s="12">
        <v>4378</v>
      </c>
      <c r="I25" s="12">
        <v>2791</v>
      </c>
      <c r="J25" s="14">
        <v>7939</v>
      </c>
      <c r="K25" s="13">
        <v>11871</v>
      </c>
      <c r="L25" s="7">
        <v>5765</v>
      </c>
      <c r="M25" s="7">
        <v>21133</v>
      </c>
      <c r="N25" s="7">
        <v>6852</v>
      </c>
      <c r="O25" s="7">
        <v>3054</v>
      </c>
      <c r="P25" s="7">
        <v>34106</v>
      </c>
      <c r="Q25" s="7">
        <v>2078</v>
      </c>
    </row>
    <row r="26" spans="1:17" ht="15" customHeight="1" x14ac:dyDescent="0.15">
      <c r="A26" s="3" t="s">
        <v>250</v>
      </c>
      <c r="B26" s="12"/>
      <c r="C26" s="12"/>
      <c r="D26" s="12">
        <v>301448</v>
      </c>
      <c r="E26" s="12">
        <v>446883</v>
      </c>
      <c r="F26" s="12">
        <v>382785</v>
      </c>
      <c r="G26" s="12">
        <v>275812</v>
      </c>
      <c r="H26" s="12">
        <v>200596</v>
      </c>
      <c r="I26" s="12">
        <v>183481</v>
      </c>
      <c r="J26" s="6">
        <v>59882</v>
      </c>
      <c r="K26" s="7">
        <v>224598</v>
      </c>
      <c r="L26" s="7">
        <v>60000</v>
      </c>
      <c r="M26" s="7">
        <v>28266</v>
      </c>
      <c r="N26" s="7">
        <v>376758</v>
      </c>
      <c r="O26" s="7">
        <v>359429</v>
      </c>
      <c r="P26" s="7">
        <v>86257</v>
      </c>
      <c r="Q26" s="7">
        <v>589865</v>
      </c>
    </row>
    <row r="27" spans="1:17" ht="15" customHeight="1" x14ac:dyDescent="0.15">
      <c r="A27" s="3" t="s">
        <v>251</v>
      </c>
      <c r="B27" s="12"/>
      <c r="C27" s="12"/>
      <c r="D27" s="12">
        <v>299436</v>
      </c>
      <c r="E27" s="12">
        <v>233631</v>
      </c>
      <c r="F27" s="12">
        <v>140726</v>
      </c>
      <c r="G27" s="12">
        <v>134642</v>
      </c>
      <c r="H27" s="12">
        <v>345989</v>
      </c>
      <c r="I27" s="12">
        <v>352383</v>
      </c>
      <c r="J27" s="6">
        <v>313968</v>
      </c>
      <c r="K27" s="7">
        <v>369493</v>
      </c>
      <c r="L27" s="7">
        <v>305456</v>
      </c>
      <c r="M27" s="7">
        <v>369163</v>
      </c>
      <c r="N27" s="7">
        <v>348738</v>
      </c>
      <c r="O27" s="7">
        <v>287736</v>
      </c>
      <c r="P27" s="7">
        <v>271895</v>
      </c>
      <c r="Q27" s="7">
        <v>321527</v>
      </c>
    </row>
    <row r="28" spans="1:17" ht="15" customHeight="1" x14ac:dyDescent="0.15">
      <c r="A28" s="3" t="s">
        <v>252</v>
      </c>
      <c r="B28" s="12"/>
      <c r="C28" s="12"/>
      <c r="D28" s="12">
        <v>151032</v>
      </c>
      <c r="E28" s="12">
        <v>105871</v>
      </c>
      <c r="F28" s="12">
        <v>64949</v>
      </c>
      <c r="G28" s="12">
        <v>54142</v>
      </c>
      <c r="H28" s="12">
        <v>51304</v>
      </c>
      <c r="I28" s="12">
        <v>30821</v>
      </c>
      <c r="J28" s="6">
        <v>30564</v>
      </c>
      <c r="K28" s="7">
        <v>56159</v>
      </c>
      <c r="L28" s="7">
        <v>76142</v>
      </c>
      <c r="M28" s="7">
        <v>82932</v>
      </c>
      <c r="N28" s="7">
        <v>71033</v>
      </c>
      <c r="O28" s="7">
        <v>91803</v>
      </c>
      <c r="P28" s="7">
        <v>66562</v>
      </c>
      <c r="Q28" s="7">
        <v>62003</v>
      </c>
    </row>
    <row r="29" spans="1:17" ht="15" customHeight="1" x14ac:dyDescent="0.15">
      <c r="A29" s="3" t="s">
        <v>253</v>
      </c>
      <c r="B29" s="12"/>
      <c r="C29" s="12"/>
      <c r="D29" s="12">
        <v>195940</v>
      </c>
      <c r="E29" s="12">
        <v>383400</v>
      </c>
      <c r="F29" s="12">
        <v>573900</v>
      </c>
      <c r="G29" s="12">
        <v>797100</v>
      </c>
      <c r="H29" s="12">
        <v>714200</v>
      </c>
      <c r="I29" s="12">
        <v>808400</v>
      </c>
      <c r="J29" s="6">
        <v>605500</v>
      </c>
      <c r="K29" s="7">
        <v>801100</v>
      </c>
      <c r="L29" s="7">
        <v>654200</v>
      </c>
      <c r="M29" s="7">
        <v>322200</v>
      </c>
      <c r="N29" s="7">
        <v>578437</v>
      </c>
      <c r="O29" s="7">
        <v>874700</v>
      </c>
      <c r="P29" s="7">
        <v>300000</v>
      </c>
      <c r="Q29" s="7">
        <v>300000</v>
      </c>
    </row>
    <row r="30" spans="1:17" ht="15" customHeight="1" x14ac:dyDescent="0.15">
      <c r="A30" s="3" t="s">
        <v>223</v>
      </c>
      <c r="B30" s="78"/>
      <c r="C30" s="78"/>
      <c r="D30" s="78"/>
      <c r="E30" s="12"/>
      <c r="F30" s="12"/>
      <c r="G30" s="12"/>
      <c r="H30" s="12"/>
      <c r="I30" s="12"/>
      <c r="J30" s="6"/>
      <c r="K30" s="7"/>
      <c r="L30" s="7"/>
      <c r="M30" s="7"/>
      <c r="N30" s="7">
        <v>10000</v>
      </c>
      <c r="O30" s="13">
        <v>0</v>
      </c>
      <c r="P30" s="13">
        <v>0</v>
      </c>
      <c r="Q30" s="13">
        <v>0</v>
      </c>
    </row>
    <row r="31" spans="1:17" ht="15" customHeight="1" x14ac:dyDescent="0.15">
      <c r="A31" s="3" t="s">
        <v>224</v>
      </c>
      <c r="B31" s="78"/>
      <c r="C31" s="78"/>
      <c r="D31" s="78"/>
      <c r="E31" s="12"/>
      <c r="F31" s="12"/>
      <c r="G31" s="12"/>
      <c r="H31" s="12"/>
      <c r="I31" s="12"/>
      <c r="J31" s="6"/>
      <c r="K31" s="7"/>
      <c r="L31" s="7"/>
      <c r="M31" s="7"/>
      <c r="N31" s="13">
        <v>0</v>
      </c>
      <c r="O31" s="7">
        <v>100000</v>
      </c>
      <c r="P31" s="7">
        <v>300000</v>
      </c>
      <c r="Q31" s="7">
        <v>300000</v>
      </c>
    </row>
    <row r="32" spans="1:17" ht="15" customHeight="1" x14ac:dyDescent="0.15">
      <c r="A32" s="3" t="s">
        <v>0</v>
      </c>
      <c r="B32" s="79">
        <f t="shared" ref="B32:Q32" si="0">SUM(B4:B29)-B16-B17</f>
        <v>0</v>
      </c>
      <c r="C32" s="79">
        <f t="shared" si="0"/>
        <v>0</v>
      </c>
      <c r="D32" s="79">
        <f t="shared" si="0"/>
        <v>5114845</v>
      </c>
      <c r="E32" s="6">
        <f t="shared" si="0"/>
        <v>5803022</v>
      </c>
      <c r="F32" s="6">
        <f t="shared" si="0"/>
        <v>5883604</v>
      </c>
      <c r="G32" s="6">
        <f t="shared" si="0"/>
        <v>6121096</v>
      </c>
      <c r="H32" s="6">
        <f t="shared" si="0"/>
        <v>6634295</v>
      </c>
      <c r="I32" s="6">
        <f t="shared" si="0"/>
        <v>6259955</v>
      </c>
      <c r="J32" s="6">
        <f t="shared" si="0"/>
        <v>6439441</v>
      </c>
      <c r="K32" s="6">
        <f t="shared" si="0"/>
        <v>6526450</v>
      </c>
      <c r="L32" s="6">
        <f t="shared" si="0"/>
        <v>6618948</v>
      </c>
      <c r="M32" s="6">
        <f t="shared" si="0"/>
        <v>6121710</v>
      </c>
      <c r="N32" s="6">
        <f t="shared" si="0"/>
        <v>6509095</v>
      </c>
      <c r="O32" s="6">
        <f t="shared" si="0"/>
        <v>6389278</v>
      </c>
      <c r="P32" s="6">
        <f t="shared" si="0"/>
        <v>5373017</v>
      </c>
      <c r="Q32" s="6">
        <f t="shared" si="0"/>
        <v>5873216</v>
      </c>
    </row>
    <row r="33" spans="1:17" ht="15" customHeight="1" x14ac:dyDescent="0.15">
      <c r="A33" s="3" t="s">
        <v>254</v>
      </c>
      <c r="B33" s="12">
        <f t="shared" ref="B33:L33" si="1">+B4+B5+B6+B9+B10+B11+B12+B13+B14+B15+B18</f>
        <v>0</v>
      </c>
      <c r="C33" s="12">
        <f t="shared" si="1"/>
        <v>0</v>
      </c>
      <c r="D33" s="12">
        <f t="shared" si="1"/>
        <v>3285429</v>
      </c>
      <c r="E33" s="12">
        <f t="shared" si="1"/>
        <v>3549951</v>
      </c>
      <c r="F33" s="12">
        <f t="shared" si="1"/>
        <v>3530130</v>
      </c>
      <c r="G33" s="12">
        <f t="shared" si="1"/>
        <v>3642255</v>
      </c>
      <c r="H33" s="12">
        <f t="shared" si="1"/>
        <v>3934009</v>
      </c>
      <c r="I33" s="12">
        <f t="shared" si="1"/>
        <v>3898466</v>
      </c>
      <c r="J33" s="9">
        <f t="shared" si="1"/>
        <v>4245439</v>
      </c>
      <c r="K33" s="9">
        <f t="shared" si="1"/>
        <v>4070215</v>
      </c>
      <c r="L33" s="9">
        <f t="shared" si="1"/>
        <v>4497041</v>
      </c>
      <c r="M33" s="9">
        <f>+M4+M5+M6+M9+M10+M11+M12+M13+M14+M15+M18</f>
        <v>4527244</v>
      </c>
      <c r="N33" s="9">
        <f>+N4+N5+N6+N9+N10+N11+N12+N13+N14+N15+N18</f>
        <v>4324150</v>
      </c>
      <c r="O33" s="9">
        <f>+O4+O5+O6+O9+O10+O11+O12+O13+O14+O15+O18</f>
        <v>4129245</v>
      </c>
      <c r="P33" s="9">
        <f>+P4+P5+P6+P9+P10+P11+P12+P13+P14+P15+P18</f>
        <v>3880443</v>
      </c>
      <c r="Q33" s="9">
        <f>SUM(Q4:Q15)+Q18</f>
        <v>3776841</v>
      </c>
    </row>
    <row r="34" spans="1:17" ht="15" customHeight="1" x14ac:dyDescent="0.15">
      <c r="A34" s="3" t="s">
        <v>151</v>
      </c>
      <c r="B34" s="12">
        <f t="shared" ref="B34:P34" si="2">SUM(B19:B29)</f>
        <v>0</v>
      </c>
      <c r="C34" s="12">
        <f t="shared" si="2"/>
        <v>0</v>
      </c>
      <c r="D34" s="12">
        <f t="shared" si="2"/>
        <v>1829416</v>
      </c>
      <c r="E34" s="12">
        <f t="shared" si="2"/>
        <v>2253071</v>
      </c>
      <c r="F34" s="12">
        <f t="shared" si="2"/>
        <v>2353474</v>
      </c>
      <c r="G34" s="12">
        <f t="shared" si="2"/>
        <v>2478841</v>
      </c>
      <c r="H34" s="12">
        <f t="shared" si="2"/>
        <v>2700286</v>
      </c>
      <c r="I34" s="12">
        <f t="shared" si="2"/>
        <v>2361489</v>
      </c>
      <c r="J34" s="9">
        <f t="shared" si="2"/>
        <v>2194002</v>
      </c>
      <c r="K34" s="9">
        <f t="shared" si="2"/>
        <v>2456235</v>
      </c>
      <c r="L34" s="9">
        <f t="shared" si="2"/>
        <v>2121907</v>
      </c>
      <c r="M34" s="9">
        <f t="shared" si="2"/>
        <v>1594466</v>
      </c>
      <c r="N34" s="9">
        <f t="shared" si="2"/>
        <v>2184945</v>
      </c>
      <c r="O34" s="9">
        <f t="shared" si="2"/>
        <v>2260033</v>
      </c>
      <c r="P34" s="9">
        <f t="shared" si="2"/>
        <v>1492574</v>
      </c>
      <c r="Q34" s="9">
        <f>SUM(Q19:Q29)</f>
        <v>2096375</v>
      </c>
    </row>
    <row r="35" spans="1:17" ht="15" customHeight="1" x14ac:dyDescent="0.15">
      <c r="A35" s="3" t="s">
        <v>255</v>
      </c>
      <c r="B35" s="12">
        <f t="shared" ref="B35:L35" si="3">+B4+B19+B20+B21+B24+B25+B26+B27+B28</f>
        <v>0</v>
      </c>
      <c r="C35" s="12">
        <f t="shared" si="3"/>
        <v>0</v>
      </c>
      <c r="D35" s="12">
        <f t="shared" si="3"/>
        <v>2825170</v>
      </c>
      <c r="E35" s="12">
        <f t="shared" si="3"/>
        <v>2888331</v>
      </c>
      <c r="F35" s="12">
        <f t="shared" si="3"/>
        <v>2843982</v>
      </c>
      <c r="G35" s="12">
        <f t="shared" si="3"/>
        <v>2795218</v>
      </c>
      <c r="H35" s="12">
        <f t="shared" si="3"/>
        <v>3460537</v>
      </c>
      <c r="I35" s="12">
        <f t="shared" si="3"/>
        <v>3313224</v>
      </c>
      <c r="J35" s="9">
        <f t="shared" si="3"/>
        <v>3638375</v>
      </c>
      <c r="K35" s="9">
        <f t="shared" si="3"/>
        <v>3468871</v>
      </c>
      <c r="L35" s="9">
        <f t="shared" si="3"/>
        <v>3526045</v>
      </c>
      <c r="M35" s="9">
        <f>+M4+M19+M20+M21+M24+M25+M26+M27+M28</f>
        <v>3592854</v>
      </c>
      <c r="N35" s="9">
        <f>+N4+N19+N20+N21+N24+N25+N26+N27+N28</f>
        <v>3683715</v>
      </c>
      <c r="O35" s="9">
        <f>+O4+O19+O20+O21+O24+O25+O26+O27+O28</f>
        <v>3703520</v>
      </c>
      <c r="P35" s="9">
        <f>+P4+P19+P20+P21+P24+P25+P26+P27+P28</f>
        <v>3447592</v>
      </c>
      <c r="Q35" s="9">
        <f>+Q4+Q19+Q20+Q21+Q24+Q25+Q26+Q27+Q28</f>
        <v>4055031</v>
      </c>
    </row>
    <row r="36" spans="1:17" ht="15" customHeight="1" x14ac:dyDescent="0.15">
      <c r="A36" s="3" t="s">
        <v>256</v>
      </c>
      <c r="B36" s="9">
        <f t="shared" ref="B36:Q36" si="4">SUM(B5:B18)-B16-B17+B22+B23+B29</f>
        <v>0</v>
      </c>
      <c r="C36" s="9">
        <f t="shared" si="4"/>
        <v>0</v>
      </c>
      <c r="D36" s="9">
        <f t="shared" si="4"/>
        <v>2289675</v>
      </c>
      <c r="E36" s="9">
        <f t="shared" si="4"/>
        <v>2914691</v>
      </c>
      <c r="F36" s="9">
        <f t="shared" si="4"/>
        <v>3039622</v>
      </c>
      <c r="G36" s="9">
        <f t="shared" si="4"/>
        <v>3325878</v>
      </c>
      <c r="H36" s="9">
        <f t="shared" si="4"/>
        <v>3173758</v>
      </c>
      <c r="I36" s="9">
        <f t="shared" si="4"/>
        <v>2946731</v>
      </c>
      <c r="J36" s="9">
        <f t="shared" si="4"/>
        <v>2801066</v>
      </c>
      <c r="K36" s="9">
        <f t="shared" si="4"/>
        <v>3057579</v>
      </c>
      <c r="L36" s="9">
        <f t="shared" si="4"/>
        <v>3092903</v>
      </c>
      <c r="M36" s="9">
        <f t="shared" si="4"/>
        <v>2528856</v>
      </c>
      <c r="N36" s="9">
        <f t="shared" si="4"/>
        <v>2825380</v>
      </c>
      <c r="O36" s="9">
        <f t="shared" si="4"/>
        <v>2685758</v>
      </c>
      <c r="P36" s="9">
        <f t="shared" si="4"/>
        <v>1925425</v>
      </c>
      <c r="Q36" s="9">
        <f t="shared" si="4"/>
        <v>1818185</v>
      </c>
    </row>
    <row r="37" spans="1:17" ht="15" customHeight="1" x14ac:dyDescent="0.2">
      <c r="A37" s="22" t="s">
        <v>78</v>
      </c>
      <c r="L37" s="23"/>
      <c r="M37" s="54" t="str">
        <f>[3]財政指標!$M$1</f>
        <v>国分寺町</v>
      </c>
      <c r="P37" s="54"/>
      <c r="Q37" s="54" t="str">
        <f>[3]財政指標!$M$1</f>
        <v>国分寺町</v>
      </c>
    </row>
    <row r="38" spans="1:17" ht="15" customHeight="1" x14ac:dyDescent="0.15">
      <c r="N38" s="51"/>
    </row>
    <row r="39" spans="1:17" ht="15" customHeight="1" x14ac:dyDescent="0.15">
      <c r="A39" s="2"/>
      <c r="B39" s="2" t="s">
        <v>168</v>
      </c>
      <c r="C39" s="2" t="s">
        <v>170</v>
      </c>
      <c r="D39" s="2" t="s">
        <v>172</v>
      </c>
      <c r="E39" s="2" t="s">
        <v>174</v>
      </c>
      <c r="F39" s="2" t="s">
        <v>176</v>
      </c>
      <c r="G39" s="2" t="s">
        <v>178</v>
      </c>
      <c r="H39" s="2" t="s">
        <v>180</v>
      </c>
      <c r="I39" s="2" t="s">
        <v>182</v>
      </c>
      <c r="J39" s="77" t="s">
        <v>225</v>
      </c>
      <c r="K39" s="77" t="s">
        <v>226</v>
      </c>
      <c r="L39" s="2" t="s">
        <v>188</v>
      </c>
      <c r="M39" s="2" t="s">
        <v>190</v>
      </c>
      <c r="N39" s="2" t="s">
        <v>192</v>
      </c>
      <c r="O39" s="80" t="s">
        <v>194</v>
      </c>
      <c r="P39" s="80" t="s">
        <v>196</v>
      </c>
      <c r="Q39" s="80" t="s">
        <v>197</v>
      </c>
    </row>
    <row r="40" spans="1:17" ht="15" customHeight="1" x14ac:dyDescent="0.15">
      <c r="A40" s="3" t="s">
        <v>230</v>
      </c>
      <c r="B40" s="20" t="e">
        <f>+B4/$B$32*100</f>
        <v>#DIV/0!</v>
      </c>
      <c r="C40" s="20" t="e">
        <f t="shared" ref="C40:Q40" si="5">+C4/C$32*100</f>
        <v>#DIV/0!</v>
      </c>
      <c r="D40" s="20">
        <f t="shared" si="5"/>
        <v>37.296770478870819</v>
      </c>
      <c r="E40" s="20">
        <f t="shared" si="5"/>
        <v>33.847605609628914</v>
      </c>
      <c r="F40" s="20">
        <f t="shared" si="5"/>
        <v>35.295934260701436</v>
      </c>
      <c r="G40" s="20">
        <f t="shared" si="5"/>
        <v>34.783525695398346</v>
      </c>
      <c r="H40" s="20">
        <f t="shared" si="5"/>
        <v>38.983750345741335</v>
      </c>
      <c r="I40" s="20">
        <f t="shared" si="5"/>
        <v>40.863696304526151</v>
      </c>
      <c r="J40" s="20">
        <f t="shared" si="5"/>
        <v>44.44204085416731</v>
      </c>
      <c r="K40" s="20">
        <f t="shared" si="5"/>
        <v>40.483677956622664</v>
      </c>
      <c r="L40" s="20">
        <f t="shared" si="5"/>
        <v>41.774493469354951</v>
      </c>
      <c r="M40" s="20">
        <f t="shared" si="5"/>
        <v>44.984081245272975</v>
      </c>
      <c r="N40" s="20">
        <f t="shared" si="5"/>
        <v>42.077785006978694</v>
      </c>
      <c r="O40" s="20">
        <f t="shared" si="5"/>
        <v>43.250598893959534</v>
      </c>
      <c r="P40" s="20">
        <f t="shared" si="5"/>
        <v>50.22539478285664</v>
      </c>
      <c r="Q40" s="20">
        <f t="shared" si="5"/>
        <v>45.897477634059427</v>
      </c>
    </row>
    <row r="41" spans="1:17" ht="15" customHeight="1" x14ac:dyDescent="0.15">
      <c r="A41" s="3" t="s">
        <v>231</v>
      </c>
      <c r="B41" s="20" t="e">
        <f>+B5/$B$32*100</f>
        <v>#DIV/0!</v>
      </c>
      <c r="C41" s="20" t="e">
        <f t="shared" ref="C41:Q41" si="6">+C5/C$32*100</f>
        <v>#DIV/0!</v>
      </c>
      <c r="D41" s="20">
        <f t="shared" si="6"/>
        <v>2.1982093299014926</v>
      </c>
      <c r="E41" s="20">
        <f t="shared" si="6"/>
        <v>2.1364385659747627</v>
      </c>
      <c r="F41" s="20">
        <f t="shared" si="6"/>
        <v>2.4745887044743324</v>
      </c>
      <c r="G41" s="20">
        <f t="shared" si="6"/>
        <v>2.4385012095873027</v>
      </c>
      <c r="H41" s="20">
        <f t="shared" si="6"/>
        <v>2.3110971097908672</v>
      </c>
      <c r="I41" s="20">
        <f t="shared" si="6"/>
        <v>2.5544113336277978</v>
      </c>
      <c r="J41" s="20">
        <f t="shared" si="6"/>
        <v>1.7776853611982779</v>
      </c>
      <c r="K41" s="20">
        <f t="shared" si="6"/>
        <v>1.3658420734089742</v>
      </c>
      <c r="L41" s="20">
        <f t="shared" si="6"/>
        <v>1.3841021261989066</v>
      </c>
      <c r="M41" s="20">
        <f t="shared" si="6"/>
        <v>1.5115384426900327</v>
      </c>
      <c r="N41" s="20">
        <f t="shared" si="6"/>
        <v>1.4233468708015478</v>
      </c>
      <c r="O41" s="20">
        <f t="shared" si="6"/>
        <v>1.4777256522567965</v>
      </c>
      <c r="P41" s="20">
        <f t="shared" si="6"/>
        <v>1.8489053729031566</v>
      </c>
      <c r="Q41" s="20">
        <f t="shared" si="6"/>
        <v>2.2743416894594035</v>
      </c>
    </row>
    <row r="42" spans="1:17" ht="15" customHeight="1" x14ac:dyDescent="0.15">
      <c r="A42" s="3" t="s">
        <v>232</v>
      </c>
      <c r="B42" s="20" t="e">
        <f>+B6/$B$32*100</f>
        <v>#DIV/0!</v>
      </c>
      <c r="C42" s="20" t="e">
        <f t="shared" ref="C42:Q42" si="7">+C6/C$32*100</f>
        <v>#DIV/0!</v>
      </c>
      <c r="D42" s="20">
        <f t="shared" si="7"/>
        <v>1.3264136058863956</v>
      </c>
      <c r="E42" s="20">
        <f t="shared" si="7"/>
        <v>0.8545892123104134</v>
      </c>
      <c r="F42" s="20">
        <f t="shared" si="7"/>
        <v>0.8934659776558721</v>
      </c>
      <c r="G42" s="20">
        <f t="shared" si="7"/>
        <v>1.1306798651744721</v>
      </c>
      <c r="H42" s="20">
        <f t="shared" si="7"/>
        <v>0.74723840287475918</v>
      </c>
      <c r="I42" s="20">
        <f t="shared" si="7"/>
        <v>0.45259111287541209</v>
      </c>
      <c r="J42" s="20">
        <f t="shared" si="7"/>
        <v>0.35692539150525643</v>
      </c>
      <c r="K42" s="20">
        <f t="shared" si="7"/>
        <v>0.28648039899179495</v>
      </c>
      <c r="L42" s="20">
        <f t="shared" si="7"/>
        <v>0.2734120286184451</v>
      </c>
      <c r="M42" s="20">
        <f t="shared" si="7"/>
        <v>1.2977583060942122</v>
      </c>
      <c r="N42" s="20">
        <f t="shared" si="7"/>
        <v>1.2695620512529009</v>
      </c>
      <c r="O42" s="20">
        <f t="shared" si="7"/>
        <v>0.41837278014824214</v>
      </c>
      <c r="P42" s="20">
        <f t="shared" si="7"/>
        <v>0.34822149269209457</v>
      </c>
      <c r="Q42" s="20">
        <f t="shared" si="7"/>
        <v>0.32059096753805749</v>
      </c>
    </row>
    <row r="43" spans="1:17" ht="15" customHeight="1" x14ac:dyDescent="0.15">
      <c r="A43" s="3" t="s">
        <v>233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ref="Q43:Q55" si="8">+Q7/Q$32*100</f>
        <v>5.0006674367161025E-2</v>
      </c>
    </row>
    <row r="44" spans="1:17" ht="15" customHeight="1" x14ac:dyDescent="0.15">
      <c r="A44" s="3" t="s">
        <v>234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f t="shared" si="8"/>
        <v>5.8417739105798248E-2</v>
      </c>
    </row>
    <row r="45" spans="1:17" ht="15" customHeight="1" x14ac:dyDescent="0.15">
      <c r="A45" s="3" t="s">
        <v>235</v>
      </c>
      <c r="B45" s="20" t="e">
        <f t="shared" ref="B45:B65" si="9">+B9/$B$32*100</f>
        <v>#DIV/0!</v>
      </c>
      <c r="C45" s="20" t="e">
        <f t="shared" ref="C45:Q60" si="10">+C9/C$32*100</f>
        <v>#DIV/0!</v>
      </c>
      <c r="D45" s="20">
        <f t="shared" si="10"/>
        <v>0</v>
      </c>
      <c r="E45" s="20">
        <f t="shared" si="10"/>
        <v>0</v>
      </c>
      <c r="F45" s="20">
        <f t="shared" si="10"/>
        <v>0</v>
      </c>
      <c r="G45" s="20">
        <f t="shared" si="10"/>
        <v>0</v>
      </c>
      <c r="H45" s="20">
        <f t="shared" si="10"/>
        <v>0</v>
      </c>
      <c r="I45" s="20">
        <f t="shared" si="10"/>
        <v>0</v>
      </c>
      <c r="J45" s="20">
        <f t="shared" si="10"/>
        <v>0.49870788473720007</v>
      </c>
      <c r="K45" s="20">
        <f t="shared" si="10"/>
        <v>2.2098997157719737</v>
      </c>
      <c r="L45" s="20">
        <f t="shared" si="10"/>
        <v>2.0673678052766089</v>
      </c>
      <c r="M45" s="20">
        <f t="shared" si="10"/>
        <v>2.3052055716458311</v>
      </c>
      <c r="N45" s="20">
        <f t="shared" si="10"/>
        <v>2.1377011704392084</v>
      </c>
      <c r="O45" s="20">
        <f t="shared" si="10"/>
        <v>1.9486865339088393</v>
      </c>
      <c r="P45" s="20">
        <f t="shared" si="10"/>
        <v>2.6046446530878278</v>
      </c>
      <c r="Q45" s="20">
        <f t="shared" si="8"/>
        <v>2.6296836349965673</v>
      </c>
    </row>
    <row r="46" spans="1:17" ht="15" customHeight="1" x14ac:dyDescent="0.15">
      <c r="A46" s="3" t="s">
        <v>236</v>
      </c>
      <c r="B46" s="20" t="e">
        <f t="shared" si="9"/>
        <v>#DIV/0!</v>
      </c>
      <c r="C46" s="20" t="e">
        <f t="shared" si="10"/>
        <v>#DIV/0!</v>
      </c>
      <c r="D46" s="20">
        <f t="shared" si="10"/>
        <v>0</v>
      </c>
      <c r="E46" s="20">
        <f t="shared" si="10"/>
        <v>0</v>
      </c>
      <c r="F46" s="20">
        <f t="shared" si="10"/>
        <v>0</v>
      </c>
      <c r="G46" s="20">
        <f t="shared" si="10"/>
        <v>0</v>
      </c>
      <c r="H46" s="20">
        <f t="shared" si="10"/>
        <v>0</v>
      </c>
      <c r="I46" s="20">
        <f t="shared" si="10"/>
        <v>0</v>
      </c>
      <c r="J46" s="20">
        <f t="shared" si="10"/>
        <v>0</v>
      </c>
      <c r="K46" s="20">
        <f t="shared" si="10"/>
        <v>0</v>
      </c>
      <c r="L46" s="20">
        <f t="shared" si="10"/>
        <v>0</v>
      </c>
      <c r="M46" s="20">
        <f t="shared" si="10"/>
        <v>0</v>
      </c>
      <c r="N46" s="20">
        <f t="shared" si="10"/>
        <v>0</v>
      </c>
      <c r="O46" s="20">
        <f t="shared" si="10"/>
        <v>0</v>
      </c>
      <c r="P46" s="20">
        <f t="shared" si="10"/>
        <v>0</v>
      </c>
      <c r="Q46" s="20">
        <f t="shared" si="8"/>
        <v>0</v>
      </c>
    </row>
    <row r="47" spans="1:17" ht="15" customHeight="1" x14ac:dyDescent="0.15">
      <c r="A47" s="3" t="s">
        <v>237</v>
      </c>
      <c r="B47" s="20" t="e">
        <f t="shared" si="9"/>
        <v>#DIV/0!</v>
      </c>
      <c r="C47" s="20" t="e">
        <f t="shared" si="10"/>
        <v>#DIV/0!</v>
      </c>
      <c r="D47" s="20">
        <f t="shared" si="10"/>
        <v>0</v>
      </c>
      <c r="E47" s="20">
        <f t="shared" si="10"/>
        <v>0</v>
      </c>
      <c r="F47" s="20">
        <f t="shared" si="10"/>
        <v>1.9375879138024924E-3</v>
      </c>
      <c r="G47" s="20">
        <f t="shared" si="10"/>
        <v>1.7153790759040536E-3</v>
      </c>
      <c r="H47" s="20">
        <f t="shared" si="10"/>
        <v>0</v>
      </c>
      <c r="I47" s="20">
        <f t="shared" si="10"/>
        <v>0</v>
      </c>
      <c r="J47" s="20">
        <f t="shared" si="10"/>
        <v>2.0964552668469205E-3</v>
      </c>
      <c r="K47" s="20">
        <f t="shared" si="10"/>
        <v>0</v>
      </c>
      <c r="L47" s="20">
        <f t="shared" si="10"/>
        <v>0</v>
      </c>
      <c r="M47" s="20">
        <f t="shared" si="10"/>
        <v>0</v>
      </c>
      <c r="N47" s="20">
        <f t="shared" si="10"/>
        <v>0</v>
      </c>
      <c r="O47" s="20">
        <f t="shared" si="10"/>
        <v>0</v>
      </c>
      <c r="P47" s="20">
        <f t="shared" si="10"/>
        <v>0</v>
      </c>
      <c r="Q47" s="20">
        <f t="shared" si="8"/>
        <v>0</v>
      </c>
    </row>
    <row r="48" spans="1:17" ht="15" customHeight="1" x14ac:dyDescent="0.15">
      <c r="A48" s="3" t="s">
        <v>238</v>
      </c>
      <c r="B48" s="20" t="e">
        <f t="shared" si="9"/>
        <v>#DIV/0!</v>
      </c>
      <c r="C48" s="20" t="e">
        <f t="shared" si="10"/>
        <v>#DIV/0!</v>
      </c>
      <c r="D48" s="20">
        <f t="shared" si="10"/>
        <v>1.6730712269873282</v>
      </c>
      <c r="E48" s="20">
        <f t="shared" si="10"/>
        <v>1.3491591105461946</v>
      </c>
      <c r="F48" s="20">
        <f t="shared" si="10"/>
        <v>1.3419495941603139</v>
      </c>
      <c r="G48" s="20">
        <f t="shared" si="10"/>
        <v>1.4461299087614374</v>
      </c>
      <c r="H48" s="20">
        <f t="shared" si="10"/>
        <v>1.409539370799761</v>
      </c>
      <c r="I48" s="20">
        <f t="shared" si="10"/>
        <v>1.4763684403482134</v>
      </c>
      <c r="J48" s="20">
        <f t="shared" si="10"/>
        <v>1.1948397384182881</v>
      </c>
      <c r="K48" s="20">
        <f t="shared" si="10"/>
        <v>1.0092010204628856</v>
      </c>
      <c r="L48" s="20">
        <f t="shared" si="10"/>
        <v>0.99153218910316265</v>
      </c>
      <c r="M48" s="20">
        <f t="shared" si="10"/>
        <v>1.0203358212002855</v>
      </c>
      <c r="N48" s="20">
        <f t="shared" si="10"/>
        <v>0.96359017651455392</v>
      </c>
      <c r="O48" s="20">
        <f t="shared" si="10"/>
        <v>0.87701615112067444</v>
      </c>
      <c r="P48" s="20">
        <f t="shared" si="10"/>
        <v>1.1771226482253825</v>
      </c>
      <c r="Q48" s="20">
        <f t="shared" si="8"/>
        <v>1.0186412350575902</v>
      </c>
    </row>
    <row r="49" spans="1:17" ht="15" customHeight="1" x14ac:dyDescent="0.15">
      <c r="A49" s="3" t="s">
        <v>239</v>
      </c>
      <c r="B49" s="20" t="e">
        <f t="shared" si="9"/>
        <v>#DIV/0!</v>
      </c>
      <c r="C49" s="20" t="e">
        <f t="shared" si="10"/>
        <v>#DIV/0!</v>
      </c>
      <c r="D49" s="20">
        <f t="shared" si="10"/>
        <v>0</v>
      </c>
      <c r="E49" s="20">
        <f t="shared" si="10"/>
        <v>0</v>
      </c>
      <c r="F49" s="20">
        <f t="shared" si="10"/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20">
        <f t="shared" si="10"/>
        <v>0</v>
      </c>
      <c r="O49" s="20">
        <f t="shared" si="10"/>
        <v>0</v>
      </c>
      <c r="P49" s="20">
        <f t="shared" si="10"/>
        <v>0</v>
      </c>
      <c r="Q49" s="20">
        <f t="shared" si="8"/>
        <v>0</v>
      </c>
    </row>
    <row r="50" spans="1:17" ht="15" customHeight="1" x14ac:dyDescent="0.15">
      <c r="A50" s="3" t="s">
        <v>104</v>
      </c>
      <c r="B50" s="20" t="e">
        <f t="shared" si="9"/>
        <v>#DIV/0!</v>
      </c>
      <c r="C50" s="20" t="e">
        <f t="shared" si="10"/>
        <v>#DIV/0!</v>
      </c>
      <c r="D50" s="20">
        <f t="shared" si="10"/>
        <v>0</v>
      </c>
      <c r="E50" s="20">
        <f t="shared" si="10"/>
        <v>0</v>
      </c>
      <c r="F50" s="20">
        <f t="shared" si="10"/>
        <v>0</v>
      </c>
      <c r="G50" s="20">
        <f t="shared" si="10"/>
        <v>0</v>
      </c>
      <c r="H50" s="20">
        <f t="shared" si="10"/>
        <v>0</v>
      </c>
      <c r="I50" s="20">
        <f t="shared" si="10"/>
        <v>0</v>
      </c>
      <c r="J50" s="20">
        <f t="shared" si="10"/>
        <v>0</v>
      </c>
      <c r="K50" s="20">
        <f t="shared" si="10"/>
        <v>0</v>
      </c>
      <c r="L50" s="20">
        <f t="shared" si="10"/>
        <v>0.83274562664640961</v>
      </c>
      <c r="M50" s="20">
        <f t="shared" si="10"/>
        <v>1.2640095659546107</v>
      </c>
      <c r="N50" s="20">
        <f t="shared" si="10"/>
        <v>1.2822519874114604</v>
      </c>
      <c r="O50" s="20">
        <f t="shared" si="10"/>
        <v>1.2117175054834051</v>
      </c>
      <c r="P50" s="20">
        <f t="shared" si="10"/>
        <v>1.5250277451197345</v>
      </c>
      <c r="Q50" s="20">
        <f t="shared" si="8"/>
        <v>1.4445918556375246</v>
      </c>
    </row>
    <row r="51" spans="1:17" ht="15" customHeight="1" x14ac:dyDescent="0.15">
      <c r="A51" s="3" t="s">
        <v>240</v>
      </c>
      <c r="B51" s="20" t="e">
        <f t="shared" si="9"/>
        <v>#DIV/0!</v>
      </c>
      <c r="C51" s="20" t="e">
        <f t="shared" si="10"/>
        <v>#DIV/0!</v>
      </c>
      <c r="D51" s="20">
        <f t="shared" si="10"/>
        <v>21.680911151755332</v>
      </c>
      <c r="E51" s="20">
        <f t="shared" si="10"/>
        <v>22.934860491654177</v>
      </c>
      <c r="F51" s="20">
        <f t="shared" si="10"/>
        <v>19.932595735538968</v>
      </c>
      <c r="G51" s="20">
        <f t="shared" si="10"/>
        <v>19.654029278416807</v>
      </c>
      <c r="H51" s="20">
        <f t="shared" si="10"/>
        <v>15.800985636002016</v>
      </c>
      <c r="I51" s="20">
        <f t="shared" si="10"/>
        <v>16.866846486915641</v>
      </c>
      <c r="J51" s="20">
        <f t="shared" si="10"/>
        <v>17.588265813756195</v>
      </c>
      <c r="K51" s="20">
        <f t="shared" si="10"/>
        <v>16.941461284465518</v>
      </c>
      <c r="L51" s="20">
        <f t="shared" si="10"/>
        <v>20.548084076200627</v>
      </c>
      <c r="M51" s="20">
        <f t="shared" si="10"/>
        <v>21.504661279283077</v>
      </c>
      <c r="N51" s="20">
        <f t="shared" si="10"/>
        <v>17.214943091167051</v>
      </c>
      <c r="O51" s="20">
        <f t="shared" si="10"/>
        <v>15.381534502020417</v>
      </c>
      <c r="P51" s="20">
        <f t="shared" si="10"/>
        <v>14.414936710604117</v>
      </c>
      <c r="Q51" s="20">
        <f t="shared" si="8"/>
        <v>10.547662473166319</v>
      </c>
    </row>
    <row r="52" spans="1:17" ht="15" customHeight="1" x14ac:dyDescent="0.15">
      <c r="A52" s="3" t="s">
        <v>241</v>
      </c>
      <c r="B52" s="20" t="e">
        <f t="shared" si="9"/>
        <v>#DIV/0!</v>
      </c>
      <c r="C52" s="20" t="e">
        <f t="shared" si="10"/>
        <v>#DIV/0!</v>
      </c>
      <c r="D52" s="20">
        <f t="shared" si="10"/>
        <v>19.192038077400195</v>
      </c>
      <c r="E52" s="20">
        <f t="shared" si="10"/>
        <v>20.637126655732136</v>
      </c>
      <c r="F52" s="20">
        <f t="shared" si="10"/>
        <v>0</v>
      </c>
      <c r="G52" s="20">
        <f t="shared" si="10"/>
        <v>0</v>
      </c>
      <c r="H52" s="20">
        <f t="shared" si="10"/>
        <v>0</v>
      </c>
      <c r="I52" s="20">
        <f t="shared" si="10"/>
        <v>0</v>
      </c>
      <c r="J52" s="20">
        <f t="shared" si="10"/>
        <v>15.138612186989523</v>
      </c>
      <c r="K52" s="20">
        <f t="shared" si="10"/>
        <v>14.449064958744801</v>
      </c>
      <c r="L52" s="20">
        <f t="shared" si="10"/>
        <v>17.721048722546243</v>
      </c>
      <c r="M52" s="20">
        <f t="shared" si="10"/>
        <v>18.305489805952913</v>
      </c>
      <c r="N52" s="20">
        <f t="shared" si="10"/>
        <v>14.526919640902461</v>
      </c>
      <c r="O52" s="20">
        <f t="shared" si="10"/>
        <v>12.871047401599995</v>
      </c>
      <c r="P52" s="20">
        <f t="shared" si="10"/>
        <v>11.717066966287284</v>
      </c>
      <c r="Q52" s="20">
        <f t="shared" si="8"/>
        <v>8.0316303708223913</v>
      </c>
    </row>
    <row r="53" spans="1:17" ht="15" customHeight="1" x14ac:dyDescent="0.15">
      <c r="A53" s="3" t="s">
        <v>242</v>
      </c>
      <c r="B53" s="20" t="e">
        <f t="shared" si="9"/>
        <v>#DIV/0!</v>
      </c>
      <c r="C53" s="20" t="e">
        <f t="shared" si="10"/>
        <v>#DIV/0!</v>
      </c>
      <c r="D53" s="20">
        <f t="shared" si="10"/>
        <v>2.4888730743551366</v>
      </c>
      <c r="E53" s="20">
        <f t="shared" si="10"/>
        <v>2.2977338359220423</v>
      </c>
      <c r="F53" s="20">
        <f t="shared" si="10"/>
        <v>0</v>
      </c>
      <c r="G53" s="20">
        <f t="shared" si="10"/>
        <v>0</v>
      </c>
      <c r="H53" s="20">
        <f t="shared" si="10"/>
        <v>0</v>
      </c>
      <c r="I53" s="20">
        <f t="shared" si="10"/>
        <v>0</v>
      </c>
      <c r="J53" s="20">
        <f t="shared" si="10"/>
        <v>2.4496536267666711</v>
      </c>
      <c r="K53" s="20">
        <f t="shared" si="10"/>
        <v>2.4923963257207209</v>
      </c>
      <c r="L53" s="20">
        <f t="shared" si="10"/>
        <v>2.8270353536543875</v>
      </c>
      <c r="M53" s="20">
        <f t="shared" si="10"/>
        <v>3.1991714733301646</v>
      </c>
      <c r="N53" s="20">
        <f t="shared" si="10"/>
        <v>2.6880234502645912</v>
      </c>
      <c r="O53" s="20">
        <f t="shared" si="10"/>
        <v>2.510487100420423</v>
      </c>
      <c r="P53" s="20">
        <f t="shared" si="10"/>
        <v>2.6978697443168334</v>
      </c>
      <c r="Q53" s="20">
        <f t="shared" si="8"/>
        <v>2.5160321023439289</v>
      </c>
    </row>
    <row r="54" spans="1:17" ht="15" customHeight="1" x14ac:dyDescent="0.15">
      <c r="A54" s="3" t="s">
        <v>243</v>
      </c>
      <c r="B54" s="20" t="e">
        <f t="shared" si="9"/>
        <v>#DIV/0!</v>
      </c>
      <c r="C54" s="20" t="e">
        <f t="shared" si="10"/>
        <v>#DIV/0!</v>
      </c>
      <c r="D54" s="20">
        <f t="shared" si="10"/>
        <v>5.7831664498142171E-2</v>
      </c>
      <c r="E54" s="20">
        <f t="shared" si="10"/>
        <v>5.1524877899825301E-2</v>
      </c>
      <c r="F54" s="20">
        <f t="shared" si="10"/>
        <v>5.897745667451447E-2</v>
      </c>
      <c r="G54" s="20">
        <f t="shared" si="10"/>
        <v>4.8733102699255168E-2</v>
      </c>
      <c r="H54" s="20">
        <f t="shared" si="10"/>
        <v>4.5460746017474352E-2</v>
      </c>
      <c r="I54" s="20">
        <f t="shared" si="10"/>
        <v>6.2348691004967288E-2</v>
      </c>
      <c r="J54" s="20">
        <f t="shared" si="10"/>
        <v>6.8127031523388448E-2</v>
      </c>
      <c r="K54" s="20">
        <f t="shared" si="10"/>
        <v>6.8352626619371942E-2</v>
      </c>
      <c r="L54" s="20">
        <f t="shared" si="10"/>
        <v>7.0192423327694972E-2</v>
      </c>
      <c r="M54" s="20">
        <f t="shared" si="10"/>
        <v>6.6321338318868425E-2</v>
      </c>
      <c r="N54" s="20">
        <f t="shared" si="10"/>
        <v>6.3249960247930004E-2</v>
      </c>
      <c r="O54" s="20">
        <f t="shared" si="10"/>
        <v>6.207274123930747E-2</v>
      </c>
      <c r="P54" s="20">
        <f t="shared" si="10"/>
        <v>7.6679452158815053E-2</v>
      </c>
      <c r="Q54" s="20">
        <f t="shared" si="8"/>
        <v>6.4768603776874545E-2</v>
      </c>
    </row>
    <row r="55" spans="1:17" ht="15" customHeight="1" x14ac:dyDescent="0.15">
      <c r="A55" s="3" t="s">
        <v>244</v>
      </c>
      <c r="B55" s="20" t="e">
        <f t="shared" si="9"/>
        <v>#DIV/0!</v>
      </c>
      <c r="C55" s="20" t="e">
        <f t="shared" si="10"/>
        <v>#DIV/0!</v>
      </c>
      <c r="D55" s="20">
        <f t="shared" si="10"/>
        <v>0.17632987900904135</v>
      </c>
      <c r="E55" s="20">
        <f t="shared" si="10"/>
        <v>0.37204752971813648</v>
      </c>
      <c r="F55" s="20">
        <f t="shared" si="10"/>
        <v>0.4009787198458632</v>
      </c>
      <c r="G55" s="20">
        <f t="shared" si="10"/>
        <v>0.35918404155072881</v>
      </c>
      <c r="H55" s="20">
        <f t="shared" si="10"/>
        <v>0.28547117666609639</v>
      </c>
      <c r="I55" s="20">
        <f t="shared" si="10"/>
        <v>1.5649633264136882</v>
      </c>
      <c r="J55" s="20">
        <f t="shared" si="10"/>
        <v>3.5975948844006802</v>
      </c>
      <c r="K55" s="20">
        <f t="shared" si="10"/>
        <v>0.38944602348903307</v>
      </c>
      <c r="L55" s="20">
        <f t="shared" si="10"/>
        <v>0.84378967775543789</v>
      </c>
      <c r="M55" s="20">
        <f t="shared" si="10"/>
        <v>0.43032093973742636</v>
      </c>
      <c r="N55" s="20">
        <f t="shared" si="10"/>
        <v>0.52200805181058196</v>
      </c>
      <c r="O55" s="20">
        <f t="shared" si="10"/>
        <v>0.6855860709144288</v>
      </c>
      <c r="P55" s="20">
        <f t="shared" si="10"/>
        <v>0.41779134516045635</v>
      </c>
      <c r="Q55" s="20">
        <f t="shared" si="8"/>
        <v>1.0397370026915407</v>
      </c>
    </row>
    <row r="56" spans="1:17" ht="15" customHeight="1" x14ac:dyDescent="0.15">
      <c r="A56" s="3" t="s">
        <v>245</v>
      </c>
      <c r="B56" s="20" t="e">
        <f t="shared" si="9"/>
        <v>#DIV/0!</v>
      </c>
      <c r="C56" s="20" t="e">
        <f t="shared" si="10"/>
        <v>#DIV/0!</v>
      </c>
      <c r="D56" s="20">
        <f t="shared" si="10"/>
        <v>0.67472230341290884</v>
      </c>
      <c r="E56" s="20">
        <f t="shared" si="10"/>
        <v>0.68329914999460628</v>
      </c>
      <c r="F56" s="20">
        <f t="shared" si="10"/>
        <v>0.72195545451393395</v>
      </c>
      <c r="G56" s="20">
        <f t="shared" si="10"/>
        <v>1.4632836995204779</v>
      </c>
      <c r="H56" s="20">
        <f t="shared" si="10"/>
        <v>0.99076088717791422</v>
      </c>
      <c r="I56" s="20">
        <f t="shared" si="10"/>
        <v>0.98061407789672606</v>
      </c>
      <c r="J56" s="20">
        <f t="shared" si="10"/>
        <v>0.9645247157323128</v>
      </c>
      <c r="K56" s="20">
        <f t="shared" si="10"/>
        <v>0.73439618782033111</v>
      </c>
      <c r="L56" s="20">
        <f t="shared" si="10"/>
        <v>0.76222082421557014</v>
      </c>
      <c r="M56" s="20">
        <f t="shared" si="10"/>
        <v>0.88052194566550845</v>
      </c>
      <c r="N56" s="20">
        <f t="shared" si="10"/>
        <v>0.87256369741108408</v>
      </c>
      <c r="O56" s="20">
        <f t="shared" si="10"/>
        <v>0.96563336264285271</v>
      </c>
      <c r="P56" s="20">
        <f t="shared" si="10"/>
        <v>1.936882016193137</v>
      </c>
      <c r="Q56" s="20">
        <f t="shared" si="10"/>
        <v>1.8500085813292073</v>
      </c>
    </row>
    <row r="57" spans="1:17" ht="15" customHeight="1" x14ac:dyDescent="0.15">
      <c r="A57" s="4" t="s">
        <v>246</v>
      </c>
      <c r="B57" s="20" t="e">
        <f t="shared" si="9"/>
        <v>#DIV/0!</v>
      </c>
      <c r="C57" s="20" t="e">
        <f t="shared" si="10"/>
        <v>#DIV/0!</v>
      </c>
      <c r="D57" s="20">
        <f t="shared" si="10"/>
        <v>0.11838090890339786</v>
      </c>
      <c r="E57" s="20">
        <f t="shared" si="10"/>
        <v>0.11376830899486509</v>
      </c>
      <c r="F57" s="20">
        <f t="shared" si="10"/>
        <v>0.11676516638441335</v>
      </c>
      <c r="G57" s="20">
        <f t="shared" si="10"/>
        <v>0.12269044628608994</v>
      </c>
      <c r="H57" s="20">
        <f t="shared" si="10"/>
        <v>0.1289662277604478</v>
      </c>
      <c r="I57" s="20">
        <f t="shared" si="10"/>
        <v>0.12409034889228436</v>
      </c>
      <c r="J57" s="20">
        <f t="shared" si="10"/>
        <v>0.12292992512859424</v>
      </c>
      <c r="K57" s="20">
        <f t="shared" si="10"/>
        <v>0.6462471941101211</v>
      </c>
      <c r="L57" s="20">
        <f t="shared" si="10"/>
        <v>0.63627936040591349</v>
      </c>
      <c r="M57" s="20">
        <f t="shared" si="10"/>
        <v>0.65731633808200651</v>
      </c>
      <c r="N57" s="20">
        <f t="shared" si="10"/>
        <v>0.58544236948454431</v>
      </c>
      <c r="O57" s="20">
        <f t="shared" si="10"/>
        <v>0.56921924511658439</v>
      </c>
      <c r="P57" s="20">
        <f t="shared" si="10"/>
        <v>0.68438272203493866</v>
      </c>
      <c r="Q57" s="20">
        <f t="shared" si="10"/>
        <v>0.59594266582397104</v>
      </c>
    </row>
    <row r="58" spans="1:17" ht="15" customHeight="1" x14ac:dyDescent="0.15">
      <c r="A58" s="3" t="s">
        <v>247</v>
      </c>
      <c r="B58" s="20" t="e">
        <f t="shared" si="9"/>
        <v>#DIV/0!</v>
      </c>
      <c r="C58" s="20" t="e">
        <f t="shared" si="10"/>
        <v>#DIV/0!</v>
      </c>
      <c r="D58" s="20">
        <f t="shared" si="10"/>
        <v>8.7851147004454671</v>
      </c>
      <c r="E58" s="20">
        <f t="shared" si="10"/>
        <v>9.1386694725610198</v>
      </c>
      <c r="F58" s="20">
        <f t="shared" si="10"/>
        <v>9.6981883892933656</v>
      </c>
      <c r="G58" s="20">
        <f t="shared" si="10"/>
        <v>8.2129899612749089</v>
      </c>
      <c r="H58" s="20">
        <f t="shared" si="10"/>
        <v>5.7458855839241396</v>
      </c>
      <c r="I58" s="20">
        <f t="shared" si="10"/>
        <v>6.4041514675424986</v>
      </c>
      <c r="J58" s="20">
        <f t="shared" si="10"/>
        <v>8.2126228037495803</v>
      </c>
      <c r="K58" s="20">
        <f t="shared" si="10"/>
        <v>8.230063817236017</v>
      </c>
      <c r="L58" s="20">
        <f t="shared" si="10"/>
        <v>7.2414377632215876</v>
      </c>
      <c r="M58" s="20">
        <f t="shared" si="10"/>
        <v>3.0411927386302193</v>
      </c>
      <c r="N58" s="20">
        <f t="shared" si="10"/>
        <v>3.2481627630261967</v>
      </c>
      <c r="O58" s="20">
        <f t="shared" si="10"/>
        <v>3.8273338552493721</v>
      </c>
      <c r="P58" s="20">
        <f t="shared" si="10"/>
        <v>4.5298014132469708</v>
      </c>
      <c r="Q58" s="20">
        <f t="shared" si="10"/>
        <v>3.7680548442284434</v>
      </c>
    </row>
    <row r="59" spans="1:17" ht="15" customHeight="1" x14ac:dyDescent="0.15">
      <c r="A59" s="3" t="s">
        <v>248</v>
      </c>
      <c r="B59" s="20" t="e">
        <f t="shared" si="9"/>
        <v>#DIV/0!</v>
      </c>
      <c r="C59" s="20" t="e">
        <f t="shared" si="10"/>
        <v>#DIV/0!</v>
      </c>
      <c r="D59" s="20">
        <f t="shared" si="10"/>
        <v>5.2129243408158024</v>
      </c>
      <c r="E59" s="20">
        <f t="shared" si="10"/>
        <v>7.1549789058183819</v>
      </c>
      <c r="F59" s="20">
        <f t="shared" si="10"/>
        <v>7.5066574840862845</v>
      </c>
      <c r="G59" s="20">
        <f t="shared" si="10"/>
        <v>8.3797248074527833</v>
      </c>
      <c r="H59" s="20">
        <f t="shared" si="10"/>
        <v>11.013182259757819</v>
      </c>
      <c r="I59" s="20">
        <f t="shared" si="10"/>
        <v>6.3421701913192674</v>
      </c>
      <c r="J59" s="20">
        <f t="shared" si="10"/>
        <v>4.3963288117710837</v>
      </c>
      <c r="K59" s="20">
        <f t="shared" si="10"/>
        <v>4.4630695094576689</v>
      </c>
      <c r="L59" s="20">
        <f t="shared" si="10"/>
        <v>3.435394869396164</v>
      </c>
      <c r="M59" s="20">
        <f t="shared" si="10"/>
        <v>4.0353757365180645</v>
      </c>
      <c r="N59" s="20">
        <f t="shared" si="10"/>
        <v>6.9172442559219061</v>
      </c>
      <c r="O59" s="20">
        <f t="shared" si="10"/>
        <v>3.1408087110938046</v>
      </c>
      <c r="P59" s="20">
        <f t="shared" si="10"/>
        <v>3.726286367603155</v>
      </c>
      <c r="Q59" s="20">
        <f t="shared" si="10"/>
        <v>3.6725364774597082</v>
      </c>
    </row>
    <row r="60" spans="1:17" ht="15" customHeight="1" x14ac:dyDescent="0.15">
      <c r="A60" s="3" t="s">
        <v>249</v>
      </c>
      <c r="B60" s="20" t="e">
        <f t="shared" si="9"/>
        <v>#DIV/0!</v>
      </c>
      <c r="C60" s="20" t="e">
        <f t="shared" si="10"/>
        <v>#DIV/0!</v>
      </c>
      <c r="D60" s="20">
        <f t="shared" si="10"/>
        <v>2.1043257420312838</v>
      </c>
      <c r="E60" s="20">
        <f t="shared" si="10"/>
        <v>0.97042540938152566</v>
      </c>
      <c r="F60" s="20">
        <f t="shared" si="10"/>
        <v>1.715088235034173</v>
      </c>
      <c r="G60" s="20">
        <f t="shared" si="10"/>
        <v>1.2768464993850774</v>
      </c>
      <c r="H60" s="20">
        <f t="shared" si="10"/>
        <v>2.694302861117873</v>
      </c>
      <c r="I60" s="20">
        <f t="shared" si="10"/>
        <v>0.29679127086376822</v>
      </c>
      <c r="J60" s="20">
        <f t="shared" si="10"/>
        <v>0.97076749363803483</v>
      </c>
      <c r="K60" s="20">
        <f t="shared" si="10"/>
        <v>0.75200147093749281</v>
      </c>
      <c r="L60" s="20">
        <f t="shared" si="10"/>
        <v>2.4963785785898303</v>
      </c>
      <c r="M60" s="20">
        <f t="shared" si="10"/>
        <v>3.5460680104088564</v>
      </c>
      <c r="N60" s="20">
        <f t="shared" si="10"/>
        <v>0.19311440376888031</v>
      </c>
      <c r="O60" s="20">
        <f t="shared" si="10"/>
        <v>0.88002118549232</v>
      </c>
      <c r="P60" s="20">
        <f t="shared" si="10"/>
        <v>2.361131557931047</v>
      </c>
      <c r="Q60" s="20">
        <f t="shared" si="10"/>
        <v>3.050764691780449</v>
      </c>
    </row>
    <row r="61" spans="1:17" ht="15" customHeight="1" x14ac:dyDescent="0.15">
      <c r="A61" s="3" t="s">
        <v>115</v>
      </c>
      <c r="B61" s="20" t="e">
        <f t="shared" si="9"/>
        <v>#DIV/0!</v>
      </c>
      <c r="C61" s="20" t="e">
        <f t="shared" ref="C61:Q67" si="11">+C25/C$32*100</f>
        <v>#DIV/0!</v>
      </c>
      <c r="D61" s="20">
        <f t="shared" si="11"/>
        <v>0.16352401685681581</v>
      </c>
      <c r="E61" s="20">
        <f t="shared" si="11"/>
        <v>0.23442957824388744</v>
      </c>
      <c r="F61" s="20">
        <f t="shared" si="11"/>
        <v>8.4998922429177767E-2</v>
      </c>
      <c r="G61" s="20">
        <f t="shared" si="11"/>
        <v>6.9709738256024736E-2</v>
      </c>
      <c r="H61" s="20">
        <f t="shared" si="11"/>
        <v>6.5990433045259519E-2</v>
      </c>
      <c r="I61" s="20">
        <f t="shared" si="11"/>
        <v>4.4584985035834926E-2</v>
      </c>
      <c r="J61" s="20">
        <f t="shared" si="11"/>
        <v>0.12328709898887186</v>
      </c>
      <c r="K61" s="20">
        <f t="shared" si="11"/>
        <v>0.18189061434623724</v>
      </c>
      <c r="L61" s="20">
        <f t="shared" si="11"/>
        <v>8.7098433164907771E-2</v>
      </c>
      <c r="M61" s="20">
        <f t="shared" si="11"/>
        <v>0.34521400066321339</v>
      </c>
      <c r="N61" s="20">
        <f t="shared" si="11"/>
        <v>0.10526809026446841</v>
      </c>
      <c r="O61" s="20">
        <f t="shared" si="11"/>
        <v>4.7798827973990175E-2</v>
      </c>
      <c r="P61" s="20">
        <f t="shared" si="11"/>
        <v>0.63476441634188019</v>
      </c>
      <c r="Q61" s="20">
        <f t="shared" si="11"/>
        <v>3.5380956532162278E-2</v>
      </c>
    </row>
    <row r="62" spans="1:17" ht="15" customHeight="1" x14ac:dyDescent="0.15">
      <c r="A62" s="3" t="s">
        <v>250</v>
      </c>
      <c r="B62" s="20" t="e">
        <f t="shared" si="9"/>
        <v>#DIV/0!</v>
      </c>
      <c r="C62" s="20" t="e">
        <f t="shared" si="11"/>
        <v>#DIV/0!</v>
      </c>
      <c r="D62" s="20">
        <f t="shared" si="11"/>
        <v>5.8935901283421099</v>
      </c>
      <c r="E62" s="20">
        <f t="shared" si="11"/>
        <v>7.7008668931463644</v>
      </c>
      <c r="F62" s="20">
        <f t="shared" si="11"/>
        <v>6.5059613121481323</v>
      </c>
      <c r="G62" s="20">
        <f t="shared" si="11"/>
        <v>4.5059250826976083</v>
      </c>
      <c r="H62" s="20">
        <f t="shared" si="11"/>
        <v>3.0236219522948558</v>
      </c>
      <c r="I62" s="20">
        <f t="shared" si="11"/>
        <v>2.9310274594625678</v>
      </c>
      <c r="J62" s="20">
        <f t="shared" si="11"/>
        <v>0.9299254391802021</v>
      </c>
      <c r="K62" s="20">
        <f t="shared" si="11"/>
        <v>3.4413501980402819</v>
      </c>
      <c r="L62" s="20">
        <f t="shared" si="11"/>
        <v>0.90648846312132991</v>
      </c>
      <c r="M62" s="20">
        <f t="shared" si="11"/>
        <v>0.46173373126136319</v>
      </c>
      <c r="N62" s="20">
        <f t="shared" si="11"/>
        <v>5.7881779264244875</v>
      </c>
      <c r="O62" s="20">
        <f t="shared" si="11"/>
        <v>5.6255025998242685</v>
      </c>
      <c r="P62" s="20">
        <f t="shared" si="11"/>
        <v>1.6053736662288618</v>
      </c>
      <c r="Q62" s="20">
        <f t="shared" si="11"/>
        <v>10.043305064891195</v>
      </c>
    </row>
    <row r="63" spans="1:17" ht="15" customHeight="1" x14ac:dyDescent="0.15">
      <c r="A63" s="3" t="s">
        <v>251</v>
      </c>
      <c r="B63" s="20" t="e">
        <f t="shared" si="9"/>
        <v>#DIV/0!</v>
      </c>
      <c r="C63" s="20" t="e">
        <f t="shared" si="11"/>
        <v>#DIV/0!</v>
      </c>
      <c r="D63" s="20">
        <f t="shared" si="11"/>
        <v>5.8542536479600065</v>
      </c>
      <c r="E63" s="20">
        <f t="shared" si="11"/>
        <v>4.02602299284752</v>
      </c>
      <c r="F63" s="20">
        <f t="shared" si="11"/>
        <v>2.3918333048927156</v>
      </c>
      <c r="G63" s="20">
        <f t="shared" si="11"/>
        <v>2.1996387575035579</v>
      </c>
      <c r="H63" s="20">
        <f t="shared" si="11"/>
        <v>5.2151585059150971</v>
      </c>
      <c r="I63" s="20">
        <f t="shared" si="11"/>
        <v>5.6291618709719158</v>
      </c>
      <c r="J63" s="20">
        <f t="shared" si="11"/>
        <v>4.8757027201584737</v>
      </c>
      <c r="K63" s="20">
        <f t="shared" si="11"/>
        <v>5.6614698649342294</v>
      </c>
      <c r="L63" s="20">
        <f t="shared" si="11"/>
        <v>4.614872333186482</v>
      </c>
      <c r="M63" s="20">
        <f t="shared" si="11"/>
        <v>6.0303902014306461</v>
      </c>
      <c r="N63" s="20">
        <f t="shared" si="11"/>
        <v>5.3577033366389646</v>
      </c>
      <c r="O63" s="20">
        <f t="shared" si="11"/>
        <v>4.5034196352076092</v>
      </c>
      <c r="P63" s="20">
        <f t="shared" si="11"/>
        <v>5.0603785545439361</v>
      </c>
      <c r="Q63" s="20">
        <f t="shared" si="11"/>
        <v>5.4744623729146005</v>
      </c>
    </row>
    <row r="64" spans="1:17" ht="15" customHeight="1" x14ac:dyDescent="0.15">
      <c r="A64" s="3" t="s">
        <v>252</v>
      </c>
      <c r="B64" s="20" t="e">
        <f t="shared" si="9"/>
        <v>#DIV/0!</v>
      </c>
      <c r="C64" s="20" t="e">
        <f t="shared" si="11"/>
        <v>#DIV/0!</v>
      </c>
      <c r="D64" s="20">
        <f t="shared" si="11"/>
        <v>2.9528167520227888</v>
      </c>
      <c r="E64" s="20">
        <f t="shared" si="11"/>
        <v>1.8244114876697006</v>
      </c>
      <c r="F64" s="20">
        <f t="shared" si="11"/>
        <v>1.103898222925948</v>
      </c>
      <c r="G64" s="20">
        <f t="shared" si="11"/>
        <v>0.88451479931045029</v>
      </c>
      <c r="H64" s="20">
        <f t="shared" si="11"/>
        <v>0.77331502442987532</v>
      </c>
      <c r="I64" s="20">
        <f t="shared" si="11"/>
        <v>0.4923517820815006</v>
      </c>
      <c r="J64" s="20">
        <f t="shared" si="11"/>
        <v>0.47463747241414278</v>
      </c>
      <c r="K64" s="20">
        <f t="shared" si="11"/>
        <v>0.86048311103279729</v>
      </c>
      <c r="L64" s="20">
        <f t="shared" si="11"/>
        <v>1.1503640759830716</v>
      </c>
      <c r="M64" s="20">
        <f t="shared" si="11"/>
        <v>1.3547195146454176</v>
      </c>
      <c r="N64" s="20">
        <f t="shared" si="11"/>
        <v>1.091288420279624</v>
      </c>
      <c r="O64" s="20">
        <f t="shared" si="11"/>
        <v>1.4368290126051801</v>
      </c>
      <c r="P64" s="20">
        <f t="shared" si="11"/>
        <v>1.2388198287852057</v>
      </c>
      <c r="Q64" s="20">
        <f t="shared" si="11"/>
        <v>1.0556907833800084</v>
      </c>
    </row>
    <row r="65" spans="1:17" ht="15" customHeight="1" x14ac:dyDescent="0.15">
      <c r="A65" s="3" t="s">
        <v>253</v>
      </c>
      <c r="B65" s="20" t="e">
        <f t="shared" si="9"/>
        <v>#DIV/0!</v>
      </c>
      <c r="C65" s="20" t="e">
        <f t="shared" si="11"/>
        <v>#DIV/0!</v>
      </c>
      <c r="D65" s="20">
        <f t="shared" si="11"/>
        <v>3.8308101223008713</v>
      </c>
      <c r="E65" s="20">
        <f t="shared" si="11"/>
        <v>6.6069024036097064</v>
      </c>
      <c r="F65" s="20">
        <f t="shared" si="11"/>
        <v>9.7542254713267571</v>
      </c>
      <c r="G65" s="20">
        <f t="shared" si="11"/>
        <v>13.022177727648772</v>
      </c>
      <c r="H65" s="20">
        <f t="shared" si="11"/>
        <v>10.76527347668441</v>
      </c>
      <c r="I65" s="20">
        <f t="shared" si="11"/>
        <v>12.913830850221766</v>
      </c>
      <c r="J65" s="20">
        <f t="shared" si="11"/>
        <v>9.4029901042652622</v>
      </c>
      <c r="K65" s="20">
        <f t="shared" si="11"/>
        <v>12.274666932252602</v>
      </c>
      <c r="L65" s="20">
        <f t="shared" si="11"/>
        <v>9.8837458762328989</v>
      </c>
      <c r="M65" s="20">
        <f t="shared" si="11"/>
        <v>5.2632352724973908</v>
      </c>
      <c r="N65" s="20">
        <f t="shared" si="11"/>
        <v>8.8865963701559121</v>
      </c>
      <c r="O65" s="20">
        <f t="shared" si="11"/>
        <v>13.690122733742371</v>
      </c>
      <c r="P65" s="20">
        <f t="shared" si="11"/>
        <v>5.5834552542826499</v>
      </c>
      <c r="Q65" s="20">
        <f t="shared" si="11"/>
        <v>5.1079340518039862</v>
      </c>
    </row>
    <row r="66" spans="1:17" ht="15" customHeight="1" x14ac:dyDescent="0.15">
      <c r="A66" s="3" t="s">
        <v>223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>
        <f t="shared" si="11"/>
        <v>0.15363118836028666</v>
      </c>
      <c r="O66" s="20">
        <f t="shared" si="11"/>
        <v>0</v>
      </c>
      <c r="P66" s="20">
        <f t="shared" si="11"/>
        <v>0</v>
      </c>
      <c r="Q66" s="20">
        <f t="shared" si="11"/>
        <v>0</v>
      </c>
    </row>
    <row r="67" spans="1:17" ht="15" customHeight="1" x14ac:dyDescent="0.15">
      <c r="A67" s="3" t="s">
        <v>224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>
        <f t="shared" si="11"/>
        <v>0</v>
      </c>
      <c r="O67" s="20">
        <f t="shared" si="11"/>
        <v>1.5651220685654936</v>
      </c>
      <c r="P67" s="20">
        <f t="shared" si="11"/>
        <v>5.5834552542826499</v>
      </c>
      <c r="Q67" s="20">
        <f t="shared" si="11"/>
        <v>5.1079340518039862</v>
      </c>
    </row>
    <row r="68" spans="1:17" ht="15" customHeight="1" x14ac:dyDescent="0.15">
      <c r="A68" s="3" t="s">
        <v>0</v>
      </c>
      <c r="B68" s="21" t="e">
        <f t="shared" ref="B68:N68" si="12">SUM(B40:B65)-B52-B53</f>
        <v>#DIV/0!</v>
      </c>
      <c r="C68" s="21" t="e">
        <f t="shared" si="12"/>
        <v>#DIV/0!</v>
      </c>
      <c r="D68" s="21">
        <f t="shared" si="12"/>
        <v>100</v>
      </c>
      <c r="E68" s="21">
        <f t="shared" si="12"/>
        <v>100.00000000000001</v>
      </c>
      <c r="F68" s="21">
        <f t="shared" si="12"/>
        <v>100</v>
      </c>
      <c r="G68" s="21">
        <f t="shared" si="12"/>
        <v>100</v>
      </c>
      <c r="H68" s="21">
        <f t="shared" si="12"/>
        <v>100.00000000000003</v>
      </c>
      <c r="I68" s="21">
        <f t="shared" si="12"/>
        <v>100.00000000000001</v>
      </c>
      <c r="J68" s="21">
        <f t="shared" si="12"/>
        <v>99.999999999999972</v>
      </c>
      <c r="K68" s="21">
        <f t="shared" si="12"/>
        <v>99.999999999999986</v>
      </c>
      <c r="L68" s="21">
        <f t="shared" si="12"/>
        <v>100</v>
      </c>
      <c r="M68" s="21">
        <f t="shared" si="12"/>
        <v>100.00000000000001</v>
      </c>
      <c r="N68" s="21">
        <f t="shared" si="12"/>
        <v>99.999999999999972</v>
      </c>
      <c r="O68" s="21">
        <f>SUM(O40:O65)-O52-O53</f>
        <v>100</v>
      </c>
      <c r="P68" s="21">
        <f>SUM(P40:P65)-P52-P53</f>
        <v>100.00000000000001</v>
      </c>
      <c r="Q68" s="21">
        <f>SUM(Q40:Q65)-Q52-Q53</f>
        <v>100.00000000000003</v>
      </c>
    </row>
    <row r="69" spans="1:17" ht="15" customHeight="1" x14ac:dyDescent="0.15">
      <c r="A69" s="3" t="s">
        <v>254</v>
      </c>
      <c r="B69" s="20" t="e">
        <f>+B33/$B$32*100</f>
        <v>#DIV/0!</v>
      </c>
      <c r="C69" s="20" t="e">
        <f t="shared" ref="C69:P72" si="13">+C33/C$32*100</f>
        <v>#DIV/0!</v>
      </c>
      <c r="D69" s="20">
        <f t="shared" si="13"/>
        <v>64.23320745789951</v>
      </c>
      <c r="E69" s="20">
        <f t="shared" si="13"/>
        <v>61.17417786801429</v>
      </c>
      <c r="F69" s="20">
        <f t="shared" si="13"/>
        <v>59.999449317119236</v>
      </c>
      <c r="G69" s="20">
        <f t="shared" si="13"/>
        <v>59.503314439113517</v>
      </c>
      <c r="H69" s="20">
        <f t="shared" si="13"/>
        <v>59.298071611226213</v>
      </c>
      <c r="I69" s="20">
        <f t="shared" si="13"/>
        <v>62.276262369298188</v>
      </c>
      <c r="J69" s="20">
        <f t="shared" si="13"/>
        <v>65.928688530572771</v>
      </c>
      <c r="K69" s="20">
        <f t="shared" si="13"/>
        <v>62.364915076343188</v>
      </c>
      <c r="L69" s="20">
        <f t="shared" si="13"/>
        <v>67.941929744726806</v>
      </c>
      <c r="M69" s="20">
        <f t="shared" si="13"/>
        <v>73.95391157045988</v>
      </c>
      <c r="N69" s="20">
        <f t="shared" si="13"/>
        <v>66.432430314813345</v>
      </c>
      <c r="O69" s="20">
        <f t="shared" si="13"/>
        <v>64.627724760137212</v>
      </c>
      <c r="P69" s="20">
        <f t="shared" si="13"/>
        <v>72.220932857647753</v>
      </c>
      <c r="Q69" s="20">
        <f>+Q33/Q$32*100</f>
        <v>64.306182507164735</v>
      </c>
    </row>
    <row r="70" spans="1:17" ht="15" customHeight="1" x14ac:dyDescent="0.15">
      <c r="A70" s="3" t="s">
        <v>151</v>
      </c>
      <c r="B70" s="20" t="e">
        <f>+B34/$B$32*100</f>
        <v>#DIV/0!</v>
      </c>
      <c r="C70" s="20" t="e">
        <f t="shared" si="13"/>
        <v>#DIV/0!</v>
      </c>
      <c r="D70" s="20">
        <f t="shared" si="13"/>
        <v>35.766792542100497</v>
      </c>
      <c r="E70" s="20">
        <f t="shared" si="13"/>
        <v>38.825822131985717</v>
      </c>
      <c r="F70" s="20">
        <f t="shared" si="13"/>
        <v>40.000550682880764</v>
      </c>
      <c r="G70" s="20">
        <f t="shared" si="13"/>
        <v>40.496685560886483</v>
      </c>
      <c r="H70" s="20">
        <f t="shared" si="13"/>
        <v>40.701928388773787</v>
      </c>
      <c r="I70" s="20">
        <f t="shared" si="13"/>
        <v>37.72373763070182</v>
      </c>
      <c r="J70" s="20">
        <f t="shared" si="13"/>
        <v>34.071311469427243</v>
      </c>
      <c r="K70" s="20">
        <f t="shared" si="13"/>
        <v>37.635084923656812</v>
      </c>
      <c r="L70" s="20">
        <f t="shared" si="13"/>
        <v>32.058070255273194</v>
      </c>
      <c r="M70" s="20">
        <f t="shared" si="13"/>
        <v>26.046088429540109</v>
      </c>
      <c r="N70" s="20">
        <f t="shared" si="13"/>
        <v>33.567569685186648</v>
      </c>
      <c r="O70" s="20">
        <f t="shared" si="13"/>
        <v>35.37227523986278</v>
      </c>
      <c r="P70" s="20">
        <f t="shared" si="13"/>
        <v>27.779067142352236</v>
      </c>
      <c r="Q70" s="20">
        <f>+Q34/Q$32*100</f>
        <v>35.693817492835272</v>
      </c>
    </row>
    <row r="71" spans="1:17" ht="15" customHeight="1" x14ac:dyDescent="0.15">
      <c r="A71" s="3" t="s">
        <v>255</v>
      </c>
      <c r="B71" s="20" t="e">
        <f>+B35/$B$32*100</f>
        <v>#DIV/0!</v>
      </c>
      <c r="C71" s="20" t="e">
        <f t="shared" si="13"/>
        <v>#DIV/0!</v>
      </c>
      <c r="D71" s="20">
        <f t="shared" si="13"/>
        <v>55.234713857409169</v>
      </c>
      <c r="E71" s="20">
        <f t="shared" si="13"/>
        <v>49.77287695962552</v>
      </c>
      <c r="F71" s="20">
        <f t="shared" si="13"/>
        <v>48.337413598875791</v>
      </c>
      <c r="G71" s="20">
        <f t="shared" si="13"/>
        <v>45.665318759908359</v>
      </c>
      <c r="H71" s="20">
        <f t="shared" si="13"/>
        <v>52.161337414148754</v>
      </c>
      <c r="I71" s="20">
        <f t="shared" si="13"/>
        <v>52.927281426144432</v>
      </c>
      <c r="J71" s="20">
        <f t="shared" si="13"/>
        <v>56.501410603808623</v>
      </c>
      <c r="K71" s="20">
        <f t="shared" si="13"/>
        <v>53.150962621333186</v>
      </c>
      <c r="L71" s="20">
        <f t="shared" si="13"/>
        <v>53.271985215777498</v>
      </c>
      <c r="M71" s="20">
        <f t="shared" si="13"/>
        <v>58.690365927167406</v>
      </c>
      <c r="N71" s="20">
        <f t="shared" si="13"/>
        <v>56.593351303061333</v>
      </c>
      <c r="O71" s="20">
        <f t="shared" si="13"/>
        <v>57.964608833736776</v>
      </c>
      <c r="P71" s="20">
        <f t="shared" si="13"/>
        <v>64.164918890076095</v>
      </c>
      <c r="Q71" s="20">
        <f>+Q35/Q$32*100</f>
        <v>69.042769753402567</v>
      </c>
    </row>
    <row r="72" spans="1:17" ht="15" customHeight="1" x14ac:dyDescent="0.15">
      <c r="A72" s="3" t="s">
        <v>256</v>
      </c>
      <c r="B72" s="20" t="e">
        <f>+B36/$B$32*100</f>
        <v>#DIV/0!</v>
      </c>
      <c r="C72" s="20" t="e">
        <f t="shared" si="13"/>
        <v>#DIV/0!</v>
      </c>
      <c r="D72" s="20">
        <f t="shared" si="13"/>
        <v>44.765286142590831</v>
      </c>
      <c r="E72" s="20">
        <f t="shared" si="13"/>
        <v>50.22712304037448</v>
      </c>
      <c r="F72" s="20">
        <f t="shared" si="13"/>
        <v>51.662586401124209</v>
      </c>
      <c r="G72" s="20">
        <f t="shared" si="13"/>
        <v>54.334681240091641</v>
      </c>
      <c r="H72" s="20">
        <f t="shared" si="13"/>
        <v>47.838662585851246</v>
      </c>
      <c r="I72" s="20">
        <f t="shared" si="13"/>
        <v>47.072718573855568</v>
      </c>
      <c r="J72" s="20">
        <f t="shared" si="13"/>
        <v>43.498589396191377</v>
      </c>
      <c r="K72" s="20">
        <f t="shared" si="13"/>
        <v>46.849037378666807</v>
      </c>
      <c r="L72" s="20">
        <f t="shared" si="13"/>
        <v>46.728014784222509</v>
      </c>
      <c r="M72" s="20">
        <f t="shared" si="13"/>
        <v>41.309634072832594</v>
      </c>
      <c r="N72" s="20">
        <f t="shared" si="13"/>
        <v>43.406648696938667</v>
      </c>
      <c r="O72" s="20">
        <f t="shared" si="13"/>
        <v>42.035391166263231</v>
      </c>
      <c r="P72" s="20">
        <f t="shared" si="13"/>
        <v>35.835081109923905</v>
      </c>
      <c r="Q72" s="20">
        <f>+Q36/Q$32*100</f>
        <v>30.957230246597433</v>
      </c>
    </row>
    <row r="73" spans="1:17" ht="15" customHeight="1" x14ac:dyDescent="0.15"/>
    <row r="74" spans="1:17" ht="15" customHeight="1" x14ac:dyDescent="0.15"/>
    <row r="75" spans="1:17" ht="15" customHeight="1" x14ac:dyDescent="0.15"/>
    <row r="76" spans="1:17" ht="15" customHeight="1" x14ac:dyDescent="0.15"/>
    <row r="77" spans="1:17" ht="15" customHeight="1" x14ac:dyDescent="0.15"/>
    <row r="78" spans="1:17" ht="15" customHeight="1" x14ac:dyDescent="0.15"/>
    <row r="79" spans="1:17" ht="15" customHeight="1" x14ac:dyDescent="0.15"/>
    <row r="80" spans="1:17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516"/>
  <sheetViews>
    <sheetView view="pageBreakPreview" zoomScaleNormal="100" zoomScaleSheetLayoutView="66" workbookViewId="0">
      <pane xSplit="1" ySplit="3" topLeftCell="Z41" activePane="bottomRight" state="frozen"/>
      <selection pane="topRight"/>
      <selection pane="bottomLeft"/>
      <selection pane="bottomRight" activeCell="AC30" sqref="AC30"/>
    </sheetView>
  </sheetViews>
  <sheetFormatPr defaultColWidth="9" defaultRowHeight="12" x14ac:dyDescent="0.15"/>
  <cols>
    <col min="1" max="1" width="24.77734375" style="10" customWidth="1"/>
    <col min="2" max="17" width="8.6640625" style="10" customWidth="1"/>
    <col min="18" max="16384" width="9" style="10"/>
  </cols>
  <sheetData>
    <row r="1" spans="1:30" ht="18" customHeight="1" x14ac:dyDescent="0.2">
      <c r="A1" s="24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Y1" s="55" t="str">
        <f>財政指標!$X$1</f>
        <v>下野市</v>
      </c>
    </row>
    <row r="2" spans="1:30" ht="18" customHeight="1" x14ac:dyDescent="0.15">
      <c r="N2" s="35" t="s">
        <v>218</v>
      </c>
      <c r="V2" s="18"/>
      <c r="Z2" s="18"/>
      <c r="AA2" s="15"/>
      <c r="AB2" s="15"/>
      <c r="AC2" s="15"/>
      <c r="AD2" s="15" t="s">
        <v>148</v>
      </c>
    </row>
    <row r="3" spans="1:30" ht="18" customHeight="1" x14ac:dyDescent="0.15">
      <c r="A3" s="5"/>
      <c r="B3" s="66" t="s">
        <v>168</v>
      </c>
      <c r="C3" s="66" t="s">
        <v>170</v>
      </c>
      <c r="D3" s="66" t="s">
        <v>172</v>
      </c>
      <c r="E3" s="66" t="s">
        <v>174</v>
      </c>
      <c r="F3" s="66" t="s">
        <v>176</v>
      </c>
      <c r="G3" s="66" t="s">
        <v>178</v>
      </c>
      <c r="H3" s="67" t="s">
        <v>180</v>
      </c>
      <c r="I3" s="66" t="s">
        <v>182</v>
      </c>
      <c r="J3" s="67" t="s">
        <v>184</v>
      </c>
      <c r="K3" s="67" t="s">
        <v>186</v>
      </c>
      <c r="L3" s="66" t="s">
        <v>188</v>
      </c>
      <c r="M3" s="66" t="s">
        <v>190</v>
      </c>
      <c r="N3" s="66" t="s">
        <v>192</v>
      </c>
      <c r="O3" s="66" t="s">
        <v>194</v>
      </c>
      <c r="P3" s="66" t="s">
        <v>196</v>
      </c>
      <c r="Q3" s="66" t="s">
        <v>197</v>
      </c>
      <c r="R3" s="39" t="s">
        <v>164</v>
      </c>
      <c r="S3" s="39" t="s">
        <v>296</v>
      </c>
      <c r="T3" s="39" t="s">
        <v>297</v>
      </c>
      <c r="U3" s="39" t="s">
        <v>304</v>
      </c>
      <c r="V3" s="39" t="s">
        <v>305</v>
      </c>
      <c r="W3" s="39" t="s">
        <v>306</v>
      </c>
      <c r="X3" s="39" t="s">
        <v>307</v>
      </c>
      <c r="Y3" s="39" t="s">
        <v>311</v>
      </c>
      <c r="Z3" s="39" t="s">
        <v>312</v>
      </c>
      <c r="AA3" s="39" t="s">
        <v>315</v>
      </c>
      <c r="AB3" s="39" t="s">
        <v>316</v>
      </c>
      <c r="AC3" s="39" t="s">
        <v>319</v>
      </c>
      <c r="AD3" s="39" t="s">
        <v>323</v>
      </c>
    </row>
    <row r="4" spans="1:30" ht="18" customHeight="1" x14ac:dyDescent="0.15">
      <c r="A4" s="11" t="s">
        <v>31</v>
      </c>
      <c r="B4" s="90"/>
      <c r="C4" s="90"/>
      <c r="D4" s="91">
        <f>税・旧南河内町!D4+税・旧石橋町!D4+税・旧国分寺町!D4</f>
        <v>2729953</v>
      </c>
      <c r="E4" s="91">
        <f>税・旧南河内町!E4+税・旧石橋町!E4+税・旧国分寺町!E4</f>
        <v>2995813</v>
      </c>
      <c r="F4" s="91">
        <f>税・旧南河内町!F4+税・旧石橋町!F4+税・旧国分寺町!F4</f>
        <v>3088143</v>
      </c>
      <c r="G4" s="91">
        <f>税・旧南河内町!G4+税・旧石橋町!G4+税・旧国分寺町!G4</f>
        <v>2873244</v>
      </c>
      <c r="H4" s="91">
        <f>税・旧南河内町!H4+税・旧石橋町!H4+税・旧国分寺町!H4</f>
        <v>3132678</v>
      </c>
      <c r="I4" s="91">
        <f>税・旧南河内町!I4+税・旧石橋町!I4+税・旧国分寺町!I4</f>
        <v>3146197</v>
      </c>
      <c r="J4" s="91">
        <f>税・旧南河内町!J4+税・旧石橋町!J4+税・旧国分寺町!J4</f>
        <v>3701799</v>
      </c>
      <c r="K4" s="91">
        <f>税・旧南河内町!K4+税・旧石橋町!K4+税・旧国分寺町!K4</f>
        <v>3245870</v>
      </c>
      <c r="L4" s="91">
        <f>税・旧南河内町!L4+税・旧石橋町!L4+税・旧国分寺町!L4</f>
        <v>3262854</v>
      </c>
      <c r="M4" s="91">
        <f>税・旧南河内町!M4+税・旧石橋町!M4+税・旧国分寺町!M4</f>
        <v>3320308</v>
      </c>
      <c r="N4" s="91">
        <f>税・旧南河内町!N4+税・旧石橋町!N4+税・旧国分寺町!N4</f>
        <v>3170482</v>
      </c>
      <c r="O4" s="91">
        <f>税・旧南河内町!O4+税・旧石橋町!O4+税・旧国分寺町!O4</f>
        <v>3296819</v>
      </c>
      <c r="P4" s="91">
        <f>税・旧南河内町!P4+税・旧石橋町!P4+税・旧国分寺町!P4</f>
        <v>3457658</v>
      </c>
      <c r="Q4" s="91">
        <f>税・旧南河内町!Q4+税・旧石橋町!Q4+税・旧国分寺町!Q4</f>
        <v>3328330</v>
      </c>
      <c r="R4" s="13">
        <f>SUM(R5:R8)</f>
        <v>3446613</v>
      </c>
      <c r="S4" s="13">
        <f>SUM(S5:S8)</f>
        <v>3734165</v>
      </c>
      <c r="T4" s="13">
        <f>SUM(T5:T8)</f>
        <v>4256695</v>
      </c>
      <c r="U4" s="13">
        <f>SUM(U5:U8)</f>
        <v>4302810</v>
      </c>
      <c r="V4" s="13">
        <v>4178081</v>
      </c>
      <c r="W4" s="13">
        <v>3949691</v>
      </c>
      <c r="X4" s="13">
        <v>4016053</v>
      </c>
      <c r="Y4" s="13">
        <v>4267786</v>
      </c>
      <c r="Z4" s="13">
        <f>SUM(Z5:Z8)</f>
        <v>4311561</v>
      </c>
      <c r="AA4" s="109">
        <f>SUM(AA5:AA8)</f>
        <v>4410549</v>
      </c>
      <c r="AB4" s="109">
        <f>SUM(AB5:AB8)</f>
        <v>4476601</v>
      </c>
      <c r="AC4" s="109">
        <f>SUM(AC5:AC8)</f>
        <v>4462782</v>
      </c>
      <c r="AD4" s="109">
        <f>SUM(AD5:AD8)</f>
        <v>4541214</v>
      </c>
    </row>
    <row r="5" spans="1:30" ht="18" customHeight="1" x14ac:dyDescent="0.15">
      <c r="A5" s="11" t="s">
        <v>32</v>
      </c>
      <c r="B5" s="90"/>
      <c r="C5" s="90"/>
      <c r="D5" s="91">
        <f>税・旧南河内町!D5+税・旧石橋町!D5+税・旧国分寺町!D5</f>
        <v>22983</v>
      </c>
      <c r="E5" s="91">
        <f>税・旧南河内町!E5+税・旧石橋町!E5+税・旧国分寺町!E5</f>
        <v>24286</v>
      </c>
      <c r="F5" s="91">
        <f>税・旧南河内町!F5+税・旧石橋町!F5+税・旧国分寺町!F5</f>
        <v>25553</v>
      </c>
      <c r="G5" s="91">
        <f>税・旧南河内町!G5+税・旧石橋町!G5+税・旧国分寺町!G5</f>
        <v>26745</v>
      </c>
      <c r="H5" s="91">
        <f>税・旧南河内町!H5+税・旧石橋町!H5+税・旧国分寺町!H5</f>
        <v>27809</v>
      </c>
      <c r="I5" s="91">
        <f>税・旧南河内町!I5+税・旧石橋町!I5+税・旧国分寺町!I5</f>
        <v>38339</v>
      </c>
      <c r="J5" s="91">
        <f>税・旧南河内町!J5+税・旧石橋町!J5+税・旧国分寺町!J5</f>
        <v>39017</v>
      </c>
      <c r="K5" s="91">
        <f>税・旧南河内町!K5+税・旧石橋町!K5+税・旧国分寺町!K5</f>
        <v>40564</v>
      </c>
      <c r="L5" s="91">
        <f>税・旧南河内町!L5+税・旧石橋町!L5+税・旧国分寺町!L5</f>
        <v>38870</v>
      </c>
      <c r="M5" s="91">
        <f>税・旧南河内町!M5+税・旧石橋町!M5+税・旧国分寺町!M5</f>
        <v>40158</v>
      </c>
      <c r="N5" s="91">
        <f>税・旧南河内町!N5+税・旧石橋町!N5+税・旧国分寺町!N5</f>
        <v>40931</v>
      </c>
      <c r="O5" s="91">
        <f>税・旧南河内町!O5+税・旧石橋町!O5+税・旧国分寺町!O5</f>
        <v>42257</v>
      </c>
      <c r="P5" s="91">
        <f>税・旧南河内町!P5+税・旧石橋町!P5+税・旧国分寺町!P5</f>
        <v>41633</v>
      </c>
      <c r="Q5" s="91">
        <f>税・旧南河内町!Q5+税・旧石橋町!Q5+税・旧国分寺町!Q5</f>
        <v>62401</v>
      </c>
      <c r="R5" s="13">
        <v>69292</v>
      </c>
      <c r="S5" s="13">
        <v>86457</v>
      </c>
      <c r="T5" s="13">
        <v>79695</v>
      </c>
      <c r="U5" s="13">
        <v>84477</v>
      </c>
      <c r="V5" s="13">
        <v>80626</v>
      </c>
      <c r="W5" s="13">
        <v>80553</v>
      </c>
      <c r="X5" s="13">
        <v>86620</v>
      </c>
      <c r="Y5" s="13">
        <v>86081</v>
      </c>
      <c r="Z5" s="13">
        <v>86617</v>
      </c>
      <c r="AA5" s="109">
        <v>101403</v>
      </c>
      <c r="AB5" s="109">
        <v>96633</v>
      </c>
      <c r="AC5" s="118">
        <v>98531</v>
      </c>
      <c r="AD5" s="118">
        <v>100096</v>
      </c>
    </row>
    <row r="6" spans="1:30" ht="18" customHeight="1" x14ac:dyDescent="0.15">
      <c r="A6" s="11" t="s">
        <v>33</v>
      </c>
      <c r="B6" s="90"/>
      <c r="C6" s="90"/>
      <c r="D6" s="91">
        <f>税・旧南河内町!D6+税・旧石橋町!D6+税・旧国分寺町!D6</f>
        <v>2058029</v>
      </c>
      <c r="E6" s="91">
        <f>税・旧南河内町!E6+税・旧石橋町!E6+税・旧国分寺町!E6</f>
        <v>2407168</v>
      </c>
      <c r="F6" s="91">
        <f>税・旧南河内町!F6+税・旧石橋町!F6+税・旧国分寺町!F6</f>
        <v>2529060</v>
      </c>
      <c r="G6" s="91">
        <f>税・旧南河内町!G6+税・旧石橋町!G6+税・旧国分寺町!G6</f>
        <v>2289668</v>
      </c>
      <c r="H6" s="91">
        <f>税・旧南河内町!H6+税・旧石橋町!H6+税・旧国分寺町!H6</f>
        <v>2475481</v>
      </c>
      <c r="I6" s="91">
        <f>税・旧南河内町!I6+税・旧石橋町!I6+税・旧国分寺町!I6</f>
        <v>2481841</v>
      </c>
      <c r="J6" s="91">
        <f>税・旧南河内町!J6+税・旧石橋町!J6+税・旧国分寺町!J6</f>
        <v>2838508</v>
      </c>
      <c r="K6" s="91">
        <f>税・旧南河内町!K6+税・旧石橋町!K6+税・旧国分寺町!K6</f>
        <v>2642218</v>
      </c>
      <c r="L6" s="91">
        <f>税・旧南河内町!L6+税・旧石橋町!L6+税・旧国分寺町!L6</f>
        <v>2680474</v>
      </c>
      <c r="M6" s="91">
        <f>税・旧南河内町!M6+税・旧石橋町!M6+税・旧国分寺町!M6</f>
        <v>2675888</v>
      </c>
      <c r="N6" s="91">
        <f>税・旧南河内町!N6+税・旧石橋町!N6+税・旧国分寺町!N6</f>
        <v>2653848</v>
      </c>
      <c r="O6" s="91">
        <f>税・旧南河内町!O6+税・旧石橋町!O6+税・旧国分寺町!O6</f>
        <v>2686678</v>
      </c>
      <c r="P6" s="91">
        <f>税・旧南河内町!P6+税・旧石橋町!P6+税・旧国分寺町!P6</f>
        <v>2635189</v>
      </c>
      <c r="Q6" s="91">
        <f>税・旧南河内町!Q6+税・旧石橋町!Q6+税・旧国分寺町!Q6</f>
        <v>2599534</v>
      </c>
      <c r="R6" s="14">
        <v>2775726</v>
      </c>
      <c r="S6" s="14">
        <v>3052633</v>
      </c>
      <c r="T6" s="14">
        <v>3555288</v>
      </c>
      <c r="U6" s="14">
        <v>3653725</v>
      </c>
      <c r="V6" s="14">
        <v>3653254</v>
      </c>
      <c r="W6" s="14">
        <v>3347258</v>
      </c>
      <c r="X6" s="14">
        <v>3378205</v>
      </c>
      <c r="Y6" s="14">
        <v>3561435</v>
      </c>
      <c r="Z6" s="14">
        <v>3661587</v>
      </c>
      <c r="AA6" s="14">
        <v>3732347</v>
      </c>
      <c r="AB6" s="14">
        <v>3720451</v>
      </c>
      <c r="AC6" s="119">
        <v>3820573</v>
      </c>
      <c r="AD6" s="119">
        <v>3877999</v>
      </c>
    </row>
    <row r="7" spans="1:30" ht="18" customHeight="1" x14ac:dyDescent="0.15">
      <c r="A7" s="11" t="s">
        <v>34</v>
      </c>
      <c r="B7" s="90"/>
      <c r="C7" s="90"/>
      <c r="D7" s="91">
        <f>税・旧南河内町!D7+税・旧石橋町!D7+税・旧国分寺町!D7</f>
        <v>108890</v>
      </c>
      <c r="E7" s="91">
        <f>税・旧南河内町!E7+税・旧石橋町!E7+税・旧国分寺町!E7</f>
        <v>116234</v>
      </c>
      <c r="F7" s="91">
        <f>税・旧南河内町!F7+税・旧石橋町!F7+税・旧国分寺町!F7</f>
        <v>119495</v>
      </c>
      <c r="G7" s="91">
        <f>税・旧南河内町!G7+税・旧石橋町!G7+税・旧国分寺町!G7</f>
        <v>128666</v>
      </c>
      <c r="H7" s="91">
        <f>税・旧南河内町!H7+税・旧石橋町!H7+税・旧国分寺町!H7</f>
        <v>144321</v>
      </c>
      <c r="I7" s="91">
        <f>税・旧南河内町!I7+税・旧石橋町!I7+税・旧国分寺町!I7</f>
        <v>149324</v>
      </c>
      <c r="J7" s="91">
        <f>税・旧南河内町!J7+税・旧石橋町!J7+税・旧国分寺町!J7</f>
        <v>153067</v>
      </c>
      <c r="K7" s="91">
        <f>税・旧南河内町!K7+税・旧石橋町!K7+税・旧国分寺町!K7</f>
        <v>159440</v>
      </c>
      <c r="L7" s="91">
        <f>税・旧南河内町!L7+税・旧石橋町!L7+税・旧国分寺町!L7</f>
        <v>164156</v>
      </c>
      <c r="M7" s="91">
        <f>税・旧南河内町!M7+税・旧石橋町!M7+税・旧国分寺町!M7</f>
        <v>168261</v>
      </c>
      <c r="N7" s="91">
        <f>税・旧南河内町!N7+税・旧石橋町!N7+税・旧国分寺町!N7</f>
        <v>165755</v>
      </c>
      <c r="O7" s="91">
        <f>税・旧南河内町!O7+税・旧石橋町!O7+税・旧国分寺町!O7</f>
        <v>162602</v>
      </c>
      <c r="P7" s="91">
        <f>税・旧南河内町!P7+税・旧石橋町!P7+税・旧国分寺町!P7</f>
        <v>159862</v>
      </c>
      <c r="Q7" s="91">
        <f>税・旧南河内町!Q7+税・旧石橋町!Q7+税・旧国分寺町!Q7</f>
        <v>161942</v>
      </c>
      <c r="R7" s="14">
        <v>166838</v>
      </c>
      <c r="S7" s="14">
        <v>144716</v>
      </c>
      <c r="T7" s="14">
        <v>173303</v>
      </c>
      <c r="U7" s="14">
        <v>177095</v>
      </c>
      <c r="V7" s="14">
        <v>167332</v>
      </c>
      <c r="W7" s="14">
        <v>183806</v>
      </c>
      <c r="X7" s="14">
        <v>179048</v>
      </c>
      <c r="Y7" s="14">
        <v>178104</v>
      </c>
      <c r="Z7" s="14">
        <v>180051</v>
      </c>
      <c r="AA7" s="14">
        <v>171286</v>
      </c>
      <c r="AB7" s="14">
        <v>172892</v>
      </c>
      <c r="AC7" s="119">
        <v>172385</v>
      </c>
      <c r="AD7" s="119">
        <v>181113</v>
      </c>
    </row>
    <row r="8" spans="1:30" ht="18" customHeight="1" x14ac:dyDescent="0.15">
      <c r="A8" s="11" t="s">
        <v>35</v>
      </c>
      <c r="B8" s="90"/>
      <c r="C8" s="90"/>
      <c r="D8" s="91">
        <f>税・旧南河内町!D8+税・旧石橋町!D8+税・旧国分寺町!D8</f>
        <v>540051</v>
      </c>
      <c r="E8" s="91">
        <f>税・旧南河内町!E8+税・旧石橋町!E8+税・旧国分寺町!E8</f>
        <v>448125</v>
      </c>
      <c r="F8" s="91">
        <f>税・旧南河内町!F8+税・旧石橋町!F8+税・旧国分寺町!F8</f>
        <v>414035</v>
      </c>
      <c r="G8" s="91">
        <f>税・旧南河内町!G8+税・旧石橋町!G8+税・旧国分寺町!G8</f>
        <v>428165</v>
      </c>
      <c r="H8" s="91">
        <f>税・旧南河内町!H8+税・旧石橋町!H8+税・旧国分寺町!H8</f>
        <v>485067</v>
      </c>
      <c r="I8" s="91">
        <f>税・旧南河内町!I8+税・旧石橋町!I8+税・旧国分寺町!I8</f>
        <v>476693</v>
      </c>
      <c r="J8" s="91">
        <f>税・旧南河内町!J8+税・旧石橋町!J8+税・旧国分寺町!J8</f>
        <v>671207</v>
      </c>
      <c r="K8" s="91">
        <f>税・旧南河内町!K8+税・旧石橋町!K8+税・旧国分寺町!K8</f>
        <v>403648</v>
      </c>
      <c r="L8" s="91">
        <f>税・旧南河内町!L8+税・旧石橋町!L8+税・旧国分寺町!L8</f>
        <v>379354</v>
      </c>
      <c r="M8" s="91">
        <f>税・旧南河内町!M8+税・旧石橋町!M8+税・旧国分寺町!M8</f>
        <v>436001</v>
      </c>
      <c r="N8" s="91">
        <f>税・旧南河内町!N8+税・旧石橋町!N8+税・旧国分寺町!N8</f>
        <v>309948</v>
      </c>
      <c r="O8" s="91">
        <f>税・旧南河内町!O8+税・旧石橋町!O8+税・旧国分寺町!O8</f>
        <v>405282</v>
      </c>
      <c r="P8" s="91">
        <f>税・旧南河内町!P8+税・旧石橋町!P8+税・旧国分寺町!P8</f>
        <v>620974</v>
      </c>
      <c r="Q8" s="91">
        <f>税・旧南河内町!Q8+税・旧石橋町!Q8+税・旧国分寺町!Q8</f>
        <v>504453</v>
      </c>
      <c r="R8" s="14">
        <v>434757</v>
      </c>
      <c r="S8" s="14">
        <v>450359</v>
      </c>
      <c r="T8" s="14">
        <v>448409</v>
      </c>
      <c r="U8" s="14">
        <v>387513</v>
      </c>
      <c r="V8" s="14">
        <v>276869</v>
      </c>
      <c r="W8" s="14">
        <v>338074</v>
      </c>
      <c r="X8" s="14">
        <v>372180</v>
      </c>
      <c r="Y8" s="14">
        <v>442166</v>
      </c>
      <c r="Z8" s="14">
        <v>383306</v>
      </c>
      <c r="AA8" s="14">
        <v>405513</v>
      </c>
      <c r="AB8" s="14">
        <v>486625</v>
      </c>
      <c r="AC8" s="119">
        <v>371293</v>
      </c>
      <c r="AD8" s="119">
        <v>382006</v>
      </c>
    </row>
    <row r="9" spans="1:30" ht="18" customHeight="1" x14ac:dyDescent="0.15">
      <c r="A9" s="11" t="s">
        <v>36</v>
      </c>
      <c r="B9" s="90"/>
      <c r="C9" s="90"/>
      <c r="D9" s="91">
        <f>税・旧南河内町!D9+税・旧石橋町!D9+税・旧国分寺町!D9</f>
        <v>2249901</v>
      </c>
      <c r="E9" s="91">
        <f>税・旧南河内町!E9+税・旧石橋町!E9+税・旧国分寺町!E9</f>
        <v>2487159</v>
      </c>
      <c r="F9" s="91">
        <f>税・旧南河内町!F9+税・旧石橋町!F9+税・旧国分寺町!F9</f>
        <v>2718287</v>
      </c>
      <c r="G9" s="91">
        <f>税・旧南河内町!G9+税・旧石橋町!G9+税・旧国分寺町!G9</f>
        <v>2919876</v>
      </c>
      <c r="H9" s="91">
        <f>税・旧南河内町!H9+税・旧石橋町!H9+税・旧国分寺町!H9</f>
        <v>3446305</v>
      </c>
      <c r="I9" s="91">
        <f>税・旧南河内町!I9+税・旧石橋町!I9+税・旧国分寺町!I9</f>
        <v>3604042</v>
      </c>
      <c r="J9" s="91">
        <f>税・旧南河内町!J9+税・旧石橋町!J9+税・旧国分寺町!J9</f>
        <v>3684374</v>
      </c>
      <c r="K9" s="91">
        <f>税・旧南河内町!K9+税・旧石橋町!K9+税・旧国分寺町!K9</f>
        <v>3885509</v>
      </c>
      <c r="L9" s="91">
        <f>税・旧南河内町!L9+税・旧石橋町!L9+税・旧国分寺町!L9</f>
        <v>4058724</v>
      </c>
      <c r="M9" s="91">
        <f>税・旧南河内町!M9+税・旧石橋町!M9+税・旧国分寺町!M9</f>
        <v>3936207</v>
      </c>
      <c r="N9" s="91">
        <f>税・旧南河内町!N9+税・旧石橋町!N9+税・旧国分寺町!N9</f>
        <v>4066555</v>
      </c>
      <c r="O9" s="91">
        <f>税・旧南河内町!O9+税・旧石橋町!O9+税・旧国分寺町!O9</f>
        <v>4109318</v>
      </c>
      <c r="P9" s="91">
        <f>税・旧南河内町!P9+税・旧石橋町!P9+税・旧国分寺町!P9</f>
        <v>3937282</v>
      </c>
      <c r="Q9" s="91">
        <f>税・旧南河内町!Q9+税・旧石橋町!Q9+税・旧国分寺町!Q9</f>
        <v>4016682</v>
      </c>
      <c r="R9" s="13">
        <v>4069196</v>
      </c>
      <c r="S9" s="13">
        <v>3953383</v>
      </c>
      <c r="T9" s="13">
        <v>4091793</v>
      </c>
      <c r="U9" s="13">
        <v>4115579</v>
      </c>
      <c r="V9" s="13">
        <v>4042161</v>
      </c>
      <c r="W9" s="13">
        <v>4056423</v>
      </c>
      <c r="X9" s="13">
        <v>4125932</v>
      </c>
      <c r="Y9" s="13">
        <v>3898080</v>
      </c>
      <c r="Z9" s="13">
        <v>3920795</v>
      </c>
      <c r="AA9" s="109">
        <v>4014645</v>
      </c>
      <c r="AB9" s="109">
        <v>3921608</v>
      </c>
      <c r="AC9" s="118">
        <v>3983176</v>
      </c>
      <c r="AD9" s="118">
        <v>4076252</v>
      </c>
    </row>
    <row r="10" spans="1:30" ht="18" customHeight="1" x14ac:dyDescent="0.15">
      <c r="A10" s="11" t="s">
        <v>37</v>
      </c>
      <c r="B10" s="90"/>
      <c r="C10" s="90"/>
      <c r="D10" s="91">
        <f>税・旧南河内町!D10+税・旧石橋町!D10+税・旧国分寺町!D10</f>
        <v>2249650</v>
      </c>
      <c r="E10" s="91">
        <f>税・旧南河内町!E10+税・旧石橋町!E10+税・旧国分寺町!E10</f>
        <v>2486873</v>
      </c>
      <c r="F10" s="91">
        <f>税・旧南河内町!F10+税・旧石橋町!F10+税・旧国分寺町!F10</f>
        <v>2717474</v>
      </c>
      <c r="G10" s="91">
        <f>税・旧南河内町!G10+税・旧石橋町!G10+税・旧国分寺町!G10</f>
        <v>2916573</v>
      </c>
      <c r="H10" s="91">
        <f>税・旧南河内町!H10+税・旧石橋町!H10+税・旧国分寺町!H10</f>
        <v>3441039</v>
      </c>
      <c r="I10" s="91">
        <f>税・旧南河内町!I10+税・旧石橋町!I10+税・旧国分寺町!I10</f>
        <v>3597336</v>
      </c>
      <c r="J10" s="91">
        <f>税・旧南河内町!J10+税・旧石橋町!J10+税・旧国分寺町!J10</f>
        <v>3677667</v>
      </c>
      <c r="K10" s="91">
        <f>税・旧南河内町!K10+税・旧石橋町!K10+税・旧国分寺町!K10</f>
        <v>3878969</v>
      </c>
      <c r="L10" s="91">
        <f>税・旧南河内町!L10+税・旧石橋町!L10+税・旧国分寺町!L10</f>
        <v>4052132</v>
      </c>
      <c r="M10" s="91">
        <f>税・旧南河内町!M10+税・旧石橋町!M10+税・旧国分寺町!M10</f>
        <v>3929160</v>
      </c>
      <c r="N10" s="91">
        <f>税・旧南河内町!N10+税・旧石橋町!N10+税・旧国分寺町!N10</f>
        <v>4059713</v>
      </c>
      <c r="O10" s="91">
        <f>税・旧南河内町!O10+税・旧石橋町!O10+税・旧国分寺町!O10</f>
        <v>4102592</v>
      </c>
      <c r="P10" s="91">
        <f>税・旧南河内町!P10+税・旧石橋町!P10+税・旧国分寺町!P10</f>
        <v>3930555</v>
      </c>
      <c r="Q10" s="91">
        <f>税・旧南河内町!Q10+税・旧石橋町!Q10+税・旧国分寺町!Q10</f>
        <v>4006099</v>
      </c>
      <c r="R10" s="13">
        <v>4057975</v>
      </c>
      <c r="S10" s="13">
        <v>3943033</v>
      </c>
      <c r="T10" s="13">
        <v>4082202</v>
      </c>
      <c r="U10" s="13">
        <v>4109567</v>
      </c>
      <c r="V10" s="13">
        <v>4036149</v>
      </c>
      <c r="W10" s="13">
        <v>4050428</v>
      </c>
      <c r="X10" s="13">
        <v>4119937</v>
      </c>
      <c r="Y10" s="13">
        <v>3892085</v>
      </c>
      <c r="Z10" s="13">
        <v>3915110</v>
      </c>
      <c r="AA10" s="109">
        <v>4008956</v>
      </c>
      <c r="AB10" s="109">
        <v>3915920</v>
      </c>
      <c r="AC10" s="118">
        <v>3977450</v>
      </c>
      <c r="AD10" s="118">
        <v>4070526</v>
      </c>
    </row>
    <row r="11" spans="1:30" ht="18" customHeight="1" x14ac:dyDescent="0.15">
      <c r="A11" s="11" t="s">
        <v>38</v>
      </c>
      <c r="B11" s="90"/>
      <c r="C11" s="90"/>
      <c r="D11" s="91">
        <f>税・旧南河内町!D11+税・旧石橋町!D11+税・旧国分寺町!D11</f>
        <v>43560</v>
      </c>
      <c r="E11" s="91">
        <f>税・旧南河内町!E11+税・旧石橋町!E11+税・旧国分寺町!E11</f>
        <v>44672</v>
      </c>
      <c r="F11" s="91">
        <f>税・旧南河内町!F11+税・旧石橋町!F11+税・旧国分寺町!F11</f>
        <v>46082</v>
      </c>
      <c r="G11" s="91">
        <f>税・旧南河内町!G11+税・旧石橋町!G11+税・旧国分寺町!G11</f>
        <v>47588</v>
      </c>
      <c r="H11" s="91">
        <f>税・旧南河内町!H11+税・旧石橋町!H11+税・旧国分寺町!H11</f>
        <v>48884</v>
      </c>
      <c r="I11" s="91">
        <f>税・旧南河内町!I11+税・旧石橋町!I11+税・旧国分寺町!I11</f>
        <v>50027</v>
      </c>
      <c r="J11" s="91">
        <f>税・旧南河内町!J11+税・旧石橋町!J11+税・旧国分寺町!J11</f>
        <v>51265</v>
      </c>
      <c r="K11" s="91">
        <f>税・旧南河内町!K11+税・旧石橋町!K11+税・旧国分寺町!K11</f>
        <v>52113</v>
      </c>
      <c r="L11" s="91">
        <f>税・旧南河内町!L11+税・旧石橋町!L11+税・旧国分寺町!L11</f>
        <v>53501</v>
      </c>
      <c r="M11" s="91">
        <f>税・旧南河内町!M11+税・旧石橋町!M11+税・旧国分寺町!M11</f>
        <v>56111</v>
      </c>
      <c r="N11" s="91">
        <f>税・旧南河内町!N11+税・旧石橋町!N11+税・旧国分寺町!N11</f>
        <v>58425</v>
      </c>
      <c r="O11" s="91">
        <f>税・旧南河内町!O11+税・旧石橋町!O11+税・旧国分寺町!O11</f>
        <v>60669</v>
      </c>
      <c r="P11" s="91">
        <f>税・旧南河内町!P11+税・旧石橋町!P11+税・旧国分寺町!P11</f>
        <v>63006</v>
      </c>
      <c r="Q11" s="91">
        <f>税・旧南河内町!Q11+税・旧石橋町!Q11+税・旧国分寺町!Q11</f>
        <v>65303</v>
      </c>
      <c r="R11" s="13">
        <v>67768</v>
      </c>
      <c r="S11" s="13">
        <v>70088</v>
      </c>
      <c r="T11" s="13">
        <v>74066</v>
      </c>
      <c r="U11" s="13">
        <v>77178</v>
      </c>
      <c r="V11" s="13">
        <v>80646</v>
      </c>
      <c r="W11" s="13">
        <v>82469</v>
      </c>
      <c r="X11" s="13">
        <v>85355</v>
      </c>
      <c r="Y11" s="13">
        <v>87240</v>
      </c>
      <c r="Z11" s="13">
        <v>90752</v>
      </c>
      <c r="AA11" s="109">
        <v>93966</v>
      </c>
      <c r="AB11" s="109">
        <v>97475</v>
      </c>
      <c r="AC11" s="118">
        <v>117799</v>
      </c>
      <c r="AD11" s="118">
        <v>123932</v>
      </c>
    </row>
    <row r="12" spans="1:30" ht="18" customHeight="1" x14ac:dyDescent="0.15">
      <c r="A12" s="11" t="s">
        <v>39</v>
      </c>
      <c r="B12" s="90"/>
      <c r="C12" s="90"/>
      <c r="D12" s="91">
        <f>税・旧南河内町!D12+税・旧石橋町!D12+税・旧国分寺町!D12</f>
        <v>207479</v>
      </c>
      <c r="E12" s="91">
        <f>税・旧南河内町!E12+税・旧石橋町!E12+税・旧国分寺町!E12</f>
        <v>205022</v>
      </c>
      <c r="F12" s="91">
        <f>税・旧南河内町!F12+税・旧石橋町!F12+税・旧国分寺町!F12</f>
        <v>216672</v>
      </c>
      <c r="G12" s="91">
        <f>税・旧南河内町!G12+税・旧石橋町!G12+税・旧国分寺町!G12</f>
        <v>216137</v>
      </c>
      <c r="H12" s="91">
        <f>税・旧南河内町!H12+税・旧石橋町!H12+税・旧国分寺町!H12</f>
        <v>220316</v>
      </c>
      <c r="I12" s="91">
        <f>税・旧南河内町!I12+税・旧石橋町!I12+税・旧国分寺町!I12</f>
        <v>225430</v>
      </c>
      <c r="J12" s="91">
        <f>税・旧南河内町!J12+税・旧石橋町!J12+税・旧国分寺町!J12</f>
        <v>274598</v>
      </c>
      <c r="K12" s="91">
        <f>税・旧南河内町!K12+税・旧石橋町!K12+税・旧国分寺町!K12</f>
        <v>283618</v>
      </c>
      <c r="L12" s="91">
        <f>税・旧南河内町!L12+税・旧石橋町!L12+税・旧国分寺町!L12</f>
        <v>311304</v>
      </c>
      <c r="M12" s="91">
        <f>税・旧南河内町!M12+税・旧石橋町!M12+税・旧国分寺町!M12</f>
        <v>311128</v>
      </c>
      <c r="N12" s="91">
        <f>税・旧南河内町!N12+税・旧石橋町!N12+税・旧国分寺町!N12</f>
        <v>319763</v>
      </c>
      <c r="O12" s="91">
        <f>税・旧南河内町!O12+税・旧石橋町!O12+税・旧国分寺町!O12</f>
        <v>317212</v>
      </c>
      <c r="P12" s="91">
        <f>税・旧南河内町!P12+税・旧石橋町!P12+税・旧国分寺町!P12</f>
        <v>322507</v>
      </c>
      <c r="Q12" s="91">
        <f>税・旧南河内町!Q12+税・旧石橋町!Q12+税・旧国分寺町!Q12</f>
        <v>341589</v>
      </c>
      <c r="R12" s="13">
        <v>349616</v>
      </c>
      <c r="S12" s="13">
        <v>369798</v>
      </c>
      <c r="T12" s="13">
        <v>366070</v>
      </c>
      <c r="U12" s="13">
        <v>361418</v>
      </c>
      <c r="V12" s="13">
        <v>346259</v>
      </c>
      <c r="W12" s="13">
        <v>357535</v>
      </c>
      <c r="X12" s="13">
        <v>419863</v>
      </c>
      <c r="Y12" s="13">
        <v>409777</v>
      </c>
      <c r="Z12" s="13">
        <v>450299</v>
      </c>
      <c r="AA12" s="109">
        <v>434393</v>
      </c>
      <c r="AB12" s="109">
        <v>422095</v>
      </c>
      <c r="AC12" s="118">
        <v>405447</v>
      </c>
      <c r="AD12" s="118">
        <v>379261</v>
      </c>
    </row>
    <row r="13" spans="1:30" ht="18" customHeight="1" x14ac:dyDescent="0.15">
      <c r="A13" s="11" t="s">
        <v>40</v>
      </c>
      <c r="B13" s="90"/>
      <c r="C13" s="90"/>
      <c r="D13" s="91">
        <f>税・旧南河内町!D13+税・旧石橋町!D13+税・旧国分寺町!D13</f>
        <v>0</v>
      </c>
      <c r="E13" s="91">
        <f>税・旧南河内町!E13+税・旧石橋町!E13+税・旧国分寺町!E13</f>
        <v>0</v>
      </c>
      <c r="F13" s="91">
        <f>税・旧南河内町!F13+税・旧石橋町!F13+税・旧国分寺町!F13</f>
        <v>0</v>
      </c>
      <c r="G13" s="91">
        <f>税・旧南河内町!G13+税・旧石橋町!G13+税・旧国分寺町!G13</f>
        <v>0</v>
      </c>
      <c r="H13" s="91">
        <f>税・旧南河内町!H13+税・旧石橋町!H13+税・旧国分寺町!H13</f>
        <v>0</v>
      </c>
      <c r="I13" s="91">
        <f>税・旧南河内町!I13+税・旧石橋町!I13+税・旧国分寺町!I13</f>
        <v>0</v>
      </c>
      <c r="J13" s="91">
        <f>税・旧南河内町!J13+税・旧石橋町!J13+税・旧国分寺町!J13</f>
        <v>0</v>
      </c>
      <c r="K13" s="91">
        <f>税・旧南河内町!K13+税・旧石橋町!K13+税・旧国分寺町!K13</f>
        <v>0</v>
      </c>
      <c r="L13" s="91">
        <f>税・旧南河内町!L13+税・旧石橋町!L13+税・旧国分寺町!L13</f>
        <v>0</v>
      </c>
      <c r="M13" s="91">
        <f>税・旧南河内町!M13+税・旧石橋町!M13+税・旧国分寺町!M13</f>
        <v>0</v>
      </c>
      <c r="N13" s="91">
        <f>税・旧南河内町!N13+税・旧石橋町!N13+税・旧国分寺町!N13</f>
        <v>0</v>
      </c>
      <c r="O13" s="91">
        <f>税・旧南河内町!O13+税・旧石橋町!O13+税・旧国分寺町!O13</f>
        <v>1</v>
      </c>
      <c r="P13" s="91">
        <f>税・旧南河内町!P13+税・旧石橋町!P13+税・旧国分寺町!P13</f>
        <v>0</v>
      </c>
      <c r="Q13" s="91">
        <f>税・旧南河内町!Q13+税・旧石橋町!Q13+税・旧国分寺町!Q13</f>
        <v>1</v>
      </c>
      <c r="R13" s="13">
        <v>393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09">
        <v>0</v>
      </c>
      <c r="AB13" s="109">
        <v>0</v>
      </c>
      <c r="AC13" s="109">
        <v>0</v>
      </c>
      <c r="AD13" s="109">
        <v>0</v>
      </c>
    </row>
    <row r="14" spans="1:30" ht="18" customHeight="1" x14ac:dyDescent="0.15">
      <c r="A14" s="11" t="s">
        <v>41</v>
      </c>
      <c r="B14" s="90"/>
      <c r="C14" s="90"/>
      <c r="D14" s="91">
        <f>税・旧南河内町!D14+税・旧石橋町!D14+税・旧国分寺町!D14</f>
        <v>101393</v>
      </c>
      <c r="E14" s="91">
        <f>税・旧南河内町!E14+税・旧石橋町!E14+税・旧国分寺町!E14</f>
        <v>56941</v>
      </c>
      <c r="F14" s="91">
        <f>税・旧南河内町!F14+税・旧石橋町!F14+税・旧国分寺町!F14</f>
        <v>27330</v>
      </c>
      <c r="G14" s="91">
        <f>税・旧南河内町!G14+税・旧石橋町!G14+税・旧国分寺町!G14</f>
        <v>10663</v>
      </c>
      <c r="H14" s="91">
        <f>税・旧南河内町!H14+税・旧石橋町!H14+税・旧国分寺町!H14</f>
        <v>11240</v>
      </c>
      <c r="I14" s="91">
        <f>税・旧南河内町!I14+税・旧石橋町!I14+税・旧国分寺町!I14</f>
        <v>10373</v>
      </c>
      <c r="J14" s="91">
        <f>税・旧南河内町!J14+税・旧石橋町!J14+税・旧国分寺町!J14</f>
        <v>6165</v>
      </c>
      <c r="K14" s="91">
        <f>税・旧南河内町!K14+税・旧石橋町!K14+税・旧国分寺町!K14</f>
        <v>3486</v>
      </c>
      <c r="L14" s="91">
        <f>税・旧南河内町!L14+税・旧石橋町!L14+税・旧国分寺町!L14</f>
        <v>5721</v>
      </c>
      <c r="M14" s="91">
        <f>税・旧南河内町!M14+税・旧石橋町!M14+税・旧国分寺町!M14</f>
        <v>3119</v>
      </c>
      <c r="N14" s="91">
        <f>税・旧南河内町!N14+税・旧石橋町!N14+税・旧国分寺町!N14</f>
        <v>4612</v>
      </c>
      <c r="O14" s="91">
        <f>税・旧南河内町!O14+税・旧石橋町!O14+税・旧国分寺町!O14</f>
        <v>3397</v>
      </c>
      <c r="P14" s="91">
        <f>税・旧南河内町!P14+税・旧石橋町!P14+税・旧国分寺町!P14</f>
        <v>0</v>
      </c>
      <c r="Q14" s="91">
        <f>税・旧南河内町!Q14+税・旧石橋町!Q14+税・旧国分寺町!Q14</f>
        <v>1</v>
      </c>
      <c r="R14" s="13">
        <v>320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09">
        <v>0</v>
      </c>
      <c r="AB14" s="109">
        <v>0</v>
      </c>
      <c r="AC14" s="109">
        <v>0</v>
      </c>
      <c r="AD14" s="109">
        <v>0</v>
      </c>
    </row>
    <row r="15" spans="1:30" ht="18" customHeight="1" x14ac:dyDescent="0.15">
      <c r="A15" s="11" t="s">
        <v>42</v>
      </c>
      <c r="B15" s="90"/>
      <c r="C15" s="90"/>
      <c r="D15" s="91">
        <f>税・旧南河内町!D15+税・旧石橋町!D15+税・旧国分寺町!D15</f>
        <v>0</v>
      </c>
      <c r="E15" s="91">
        <f>税・旧南河内町!E15+税・旧石橋町!E15+税・旧国分寺町!E15</f>
        <v>0</v>
      </c>
      <c r="F15" s="91">
        <f>税・旧南河内町!F15+税・旧石橋町!F15+税・旧国分寺町!F15</f>
        <v>0</v>
      </c>
      <c r="G15" s="91">
        <f>税・旧南河内町!G15+税・旧石橋町!G15+税・旧国分寺町!G15</f>
        <v>0</v>
      </c>
      <c r="H15" s="91">
        <f>税・旧南河内町!H15+税・旧石橋町!H15+税・旧国分寺町!H15</f>
        <v>0</v>
      </c>
      <c r="I15" s="91">
        <f>税・旧南河内町!I15+税・旧石橋町!I15+税・旧国分寺町!I15</f>
        <v>0</v>
      </c>
      <c r="J15" s="91">
        <f>税・旧南河内町!J15+税・旧石橋町!J15+税・旧国分寺町!J15</f>
        <v>0</v>
      </c>
      <c r="K15" s="91">
        <f>税・旧南河内町!K15+税・旧石橋町!K15+税・旧国分寺町!K15</f>
        <v>0</v>
      </c>
      <c r="L15" s="91">
        <f>税・旧南河内町!L15+税・旧石橋町!L15+税・旧国分寺町!L15</f>
        <v>0</v>
      </c>
      <c r="M15" s="91">
        <f>税・旧南河内町!M15+税・旧石橋町!M15+税・旧国分寺町!M15</f>
        <v>0</v>
      </c>
      <c r="N15" s="91">
        <f>税・旧南河内町!N15+税・旧石橋町!N15+税・旧国分寺町!N15</f>
        <v>0</v>
      </c>
      <c r="O15" s="91">
        <f>税・旧南河内町!O15+税・旧石橋町!O15+税・旧国分寺町!O15</f>
        <v>1</v>
      </c>
      <c r="P15" s="91">
        <f>税・旧南河内町!P15+税・旧石橋町!P15+税・旧国分寺町!P15</f>
        <v>1</v>
      </c>
      <c r="Q15" s="91">
        <f>税・旧南河内町!Q15+税・旧石橋町!Q15+税・旧国分寺町!Q15</f>
        <v>2</v>
      </c>
      <c r="R15" s="13">
        <v>1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09">
        <v>0</v>
      </c>
      <c r="AB15" s="109">
        <v>0</v>
      </c>
      <c r="AC15" s="109">
        <v>0</v>
      </c>
      <c r="AD15" s="109">
        <v>0</v>
      </c>
    </row>
    <row r="16" spans="1:30" ht="18" customHeight="1" x14ac:dyDescent="0.15">
      <c r="A16" s="11" t="s">
        <v>43</v>
      </c>
      <c r="B16" s="90"/>
      <c r="C16" s="90"/>
      <c r="D16" s="91">
        <f>税・旧南河内町!D16+税・旧石橋町!D16+税・旧国分寺町!D16</f>
        <v>0</v>
      </c>
      <c r="E16" s="91">
        <f>税・旧南河内町!E16+税・旧石橋町!E16+税・旧国分寺町!E16</f>
        <v>0</v>
      </c>
      <c r="F16" s="91">
        <f>税・旧南河内町!F16+税・旧石橋町!F16+税・旧国分寺町!F16</f>
        <v>0</v>
      </c>
      <c r="G16" s="91">
        <f>税・旧南河内町!G16+税・旧石橋町!G16+税・旧国分寺町!G16</f>
        <v>0</v>
      </c>
      <c r="H16" s="91">
        <f>税・旧南河内町!H16+税・旧石橋町!H16+税・旧国分寺町!H16</f>
        <v>0</v>
      </c>
      <c r="I16" s="91">
        <f>税・旧南河内町!I16+税・旧石橋町!I16+税・旧国分寺町!I16</f>
        <v>0</v>
      </c>
      <c r="J16" s="91">
        <f>税・旧南河内町!J16+税・旧石橋町!J16+税・旧国分寺町!J16</f>
        <v>0</v>
      </c>
      <c r="K16" s="91">
        <f>税・旧南河内町!K16+税・旧石橋町!K16+税・旧国分寺町!K16</f>
        <v>0</v>
      </c>
      <c r="L16" s="91">
        <f>税・旧南河内町!L16+税・旧石橋町!L16+税・旧国分寺町!L16</f>
        <v>0</v>
      </c>
      <c r="M16" s="91">
        <f>税・旧南河内町!M16+税・旧石橋町!M16+税・旧国分寺町!M16</f>
        <v>0</v>
      </c>
      <c r="N16" s="91">
        <f>税・旧南河内町!N16+税・旧石橋町!N16+税・旧国分寺町!N16</f>
        <v>0</v>
      </c>
      <c r="O16" s="91">
        <f>税・旧南河内町!O16+税・旧石橋町!O16+税・旧国分寺町!O16</f>
        <v>1</v>
      </c>
      <c r="P16" s="91">
        <f>税・旧南河内町!P16+税・旧石橋町!P16+税・旧国分寺町!P16</f>
        <v>1</v>
      </c>
      <c r="Q16" s="91">
        <f>税・旧南河内町!Q16+税・旧石橋町!Q16+税・旧国分寺町!Q16</f>
        <v>2</v>
      </c>
      <c r="R16" s="13">
        <v>1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  <c r="Z16" s="13">
        <v>1</v>
      </c>
      <c r="AA16" s="109">
        <v>1</v>
      </c>
      <c r="AB16" s="109">
        <v>1</v>
      </c>
      <c r="AC16" s="109">
        <v>1</v>
      </c>
      <c r="AD16" s="109">
        <v>1</v>
      </c>
    </row>
    <row r="17" spans="1:30" ht="18" customHeight="1" x14ac:dyDescent="0.15">
      <c r="A17" s="11" t="s">
        <v>44</v>
      </c>
      <c r="B17" s="90"/>
      <c r="C17" s="90"/>
      <c r="D17" s="91">
        <f>税・旧南河内町!D17+税・旧石橋町!D17+税・旧国分寺町!D17</f>
        <v>271787</v>
      </c>
      <c r="E17" s="91">
        <f>税・旧南河内町!E17+税・旧石橋町!E17+税・旧国分寺町!E17</f>
        <v>306348</v>
      </c>
      <c r="F17" s="91">
        <f>税・旧南河内町!F17+税・旧石橋町!F17+税・旧国分寺町!F17</f>
        <v>354493</v>
      </c>
      <c r="G17" s="91">
        <f>税・旧南河内町!G17+税・旧石橋町!G17+税・旧国分寺町!G17</f>
        <v>392601</v>
      </c>
      <c r="H17" s="91">
        <f>税・旧南河内町!H17+税・旧石橋町!H17+税・旧国分寺町!H17</f>
        <v>455877</v>
      </c>
      <c r="I17" s="91">
        <f>税・旧南河内町!I17+税・旧石橋町!I17+税・旧国分寺町!I17</f>
        <v>484685</v>
      </c>
      <c r="J17" s="91">
        <f>税・旧南河内町!J17+税・旧石橋町!J17+税・旧国分寺町!J17</f>
        <v>475571</v>
      </c>
      <c r="K17" s="91">
        <f>税・旧南河内町!K17+税・旧石橋町!K17+税・旧国分寺町!K17</f>
        <v>495603</v>
      </c>
      <c r="L17" s="91">
        <f>税・旧南河内町!L17+税・旧石橋町!L17+税・旧国分寺町!L17</f>
        <v>521963</v>
      </c>
      <c r="M17" s="91">
        <f>税・旧南河内町!M17+税・旧石橋町!M17+税・旧国分寺町!M17</f>
        <v>508283</v>
      </c>
      <c r="N17" s="91">
        <f>税・旧南河内町!N17+税・旧石橋町!N17+税・旧国分寺町!N17</f>
        <v>521885</v>
      </c>
      <c r="O17" s="91">
        <f>税・旧南河内町!O17+税・旧石橋町!O17+税・旧国分寺町!O17</f>
        <v>498171</v>
      </c>
      <c r="P17" s="91">
        <f>税・旧南河内町!P17+税・旧石橋町!P17+税・旧国分寺町!P17</f>
        <v>475024</v>
      </c>
      <c r="Q17" s="91">
        <f>税・旧南河内町!Q17+税・旧石橋町!Q17+税・旧国分寺町!Q17</f>
        <v>482515</v>
      </c>
      <c r="R17" s="14">
        <f t="shared" ref="R17:X17" si="0">SUM(R18:R21)</f>
        <v>491365</v>
      </c>
      <c r="S17" s="14">
        <f t="shared" si="0"/>
        <v>466378</v>
      </c>
      <c r="T17" s="14">
        <f t="shared" si="0"/>
        <v>480908</v>
      </c>
      <c r="U17" s="14">
        <f t="shared" si="0"/>
        <v>490691</v>
      </c>
      <c r="V17" s="14">
        <f t="shared" si="0"/>
        <v>474075</v>
      </c>
      <c r="W17" s="14">
        <f t="shared" si="0"/>
        <v>478654</v>
      </c>
      <c r="X17" s="14">
        <f t="shared" si="0"/>
        <v>486638</v>
      </c>
      <c r="Y17" s="14">
        <f>SUM(Y18:Y21)</f>
        <v>461079</v>
      </c>
      <c r="Z17" s="14">
        <f>SUM(Z18:Z21)</f>
        <v>465497</v>
      </c>
      <c r="AA17" s="14">
        <f t="shared" ref="AA17:AB17" si="1">SUM(AA18:AA21)</f>
        <v>477722</v>
      </c>
      <c r="AB17" s="14">
        <f t="shared" si="1"/>
        <v>471136</v>
      </c>
      <c r="AC17" s="14">
        <f t="shared" ref="AC17:AD17" si="2">SUM(AC18:AC21)</f>
        <v>475576</v>
      </c>
      <c r="AD17" s="14">
        <f t="shared" ref="AD17" si="3">SUM(AD18:AD21)</f>
        <v>487709</v>
      </c>
    </row>
    <row r="18" spans="1:30" ht="18" customHeight="1" x14ac:dyDescent="0.15">
      <c r="A18" s="11" t="s">
        <v>45</v>
      </c>
      <c r="B18" s="90"/>
      <c r="C18" s="90"/>
      <c r="D18" s="91">
        <f>税・旧南河内町!D18+税・旧石橋町!D18+税・旧国分寺町!D18</f>
        <v>0</v>
      </c>
      <c r="E18" s="91">
        <f>税・旧南河内町!E18+税・旧石橋町!E18+税・旧国分寺町!E18</f>
        <v>0</v>
      </c>
      <c r="F18" s="91">
        <f>税・旧南河内町!F18+税・旧石橋町!F18+税・旧国分寺町!F18</f>
        <v>0</v>
      </c>
      <c r="G18" s="91">
        <f>税・旧南河内町!G18+税・旧石橋町!G18+税・旧国分寺町!G18</f>
        <v>0</v>
      </c>
      <c r="H18" s="91">
        <f>税・旧南河内町!H18+税・旧石橋町!H18+税・旧国分寺町!H18</f>
        <v>0</v>
      </c>
      <c r="I18" s="91">
        <f>税・旧南河内町!I18+税・旧石橋町!I18+税・旧国分寺町!I18</f>
        <v>0</v>
      </c>
      <c r="J18" s="91">
        <f>税・旧南河内町!J18+税・旧石橋町!J18+税・旧国分寺町!J18</f>
        <v>0</v>
      </c>
      <c r="K18" s="91">
        <f>税・旧南河内町!K18+税・旧石橋町!K18+税・旧国分寺町!K18</f>
        <v>0</v>
      </c>
      <c r="L18" s="91">
        <f>税・旧南河内町!L18+税・旧石橋町!L18+税・旧国分寺町!L18</f>
        <v>0</v>
      </c>
      <c r="M18" s="91">
        <f>税・旧南河内町!M18+税・旧石橋町!M18+税・旧国分寺町!M18</f>
        <v>0</v>
      </c>
      <c r="N18" s="91">
        <f>税・旧南河内町!N18+税・旧石橋町!N18+税・旧国分寺町!N18</f>
        <v>0</v>
      </c>
      <c r="O18" s="91">
        <f>税・旧南河内町!O18+税・旧石橋町!O18+税・旧国分寺町!O18</f>
        <v>1</v>
      </c>
      <c r="P18" s="91">
        <f>税・旧南河内町!P18+税・旧石橋町!P18+税・旧国分寺町!P18</f>
        <v>1</v>
      </c>
      <c r="Q18" s="91">
        <f>税・旧南河内町!Q18+税・旧石橋町!Q18+税・旧国分寺町!Q18</f>
        <v>2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</row>
    <row r="19" spans="1:30" ht="18" customHeight="1" x14ac:dyDescent="0.15">
      <c r="A19" s="11" t="s">
        <v>46</v>
      </c>
      <c r="B19" s="90"/>
      <c r="C19" s="90"/>
      <c r="D19" s="91">
        <f>税・旧南河内町!D19+税・旧石橋町!D19+税・旧国分寺町!D19</f>
        <v>0</v>
      </c>
      <c r="E19" s="91">
        <f>税・旧南河内町!E19+税・旧石橋町!E19+税・旧国分寺町!E19</f>
        <v>0</v>
      </c>
      <c r="F19" s="91">
        <f>税・旧南河内町!F19+税・旧石橋町!F19+税・旧国分寺町!F19</f>
        <v>0</v>
      </c>
      <c r="G19" s="91">
        <f>税・旧南河内町!G19+税・旧石橋町!G19+税・旧国分寺町!G19</f>
        <v>0</v>
      </c>
      <c r="H19" s="91">
        <f>税・旧南河内町!H19+税・旧石橋町!H19+税・旧国分寺町!H19</f>
        <v>0</v>
      </c>
      <c r="I19" s="91">
        <f>税・旧南河内町!I19+税・旧石橋町!I19+税・旧国分寺町!I19</f>
        <v>0</v>
      </c>
      <c r="J19" s="91">
        <f>税・旧南河内町!J19+税・旧石橋町!J19+税・旧国分寺町!J19</f>
        <v>0</v>
      </c>
      <c r="K19" s="91">
        <f>税・旧南河内町!K19+税・旧石橋町!K19+税・旧国分寺町!K19</f>
        <v>0</v>
      </c>
      <c r="L19" s="91">
        <f>税・旧南河内町!L19+税・旧石橋町!L19+税・旧国分寺町!L19</f>
        <v>0</v>
      </c>
      <c r="M19" s="91">
        <f>税・旧南河内町!M19+税・旧石橋町!M19+税・旧国分寺町!M19</f>
        <v>0</v>
      </c>
      <c r="N19" s="91">
        <f>税・旧南河内町!N19+税・旧石橋町!N19+税・旧国分寺町!N19</f>
        <v>0</v>
      </c>
      <c r="O19" s="91">
        <f>税・旧南河内町!O19+税・旧石橋町!O19+税・旧国分寺町!O19</f>
        <v>1</v>
      </c>
      <c r="P19" s="91">
        <f>税・旧南河内町!P19+税・旧石橋町!P19+税・旧国分寺町!P19</f>
        <v>1</v>
      </c>
      <c r="Q19" s="91">
        <f>税・旧南河内町!Q19+税・旧石橋町!Q19+税・旧国分寺町!Q19</f>
        <v>2</v>
      </c>
      <c r="R19" s="13">
        <v>1</v>
      </c>
      <c r="S19" s="13">
        <v>1</v>
      </c>
      <c r="T19" s="13">
        <v>1</v>
      </c>
      <c r="U19" s="13">
        <v>1</v>
      </c>
      <c r="V19" s="13">
        <v>1</v>
      </c>
      <c r="W19" s="13">
        <v>1</v>
      </c>
      <c r="X19" s="13">
        <v>1</v>
      </c>
      <c r="Y19" s="13">
        <v>1</v>
      </c>
      <c r="Z19" s="13">
        <v>1</v>
      </c>
      <c r="AA19" s="109">
        <v>1</v>
      </c>
      <c r="AB19" s="109">
        <v>1</v>
      </c>
      <c r="AC19" s="109">
        <v>1</v>
      </c>
      <c r="AD19" s="109">
        <v>1</v>
      </c>
    </row>
    <row r="20" spans="1:30" ht="18" customHeight="1" x14ac:dyDescent="0.15">
      <c r="A20" s="11" t="s">
        <v>47</v>
      </c>
      <c r="B20" s="90"/>
      <c r="C20" s="90"/>
      <c r="D20" s="91">
        <f>税・旧南河内町!D20+税・旧石橋町!D20+税・旧国分寺町!D20</f>
        <v>271787</v>
      </c>
      <c r="E20" s="91">
        <f>税・旧南河内町!E20+税・旧石橋町!E20+税・旧国分寺町!E20</f>
        <v>306348</v>
      </c>
      <c r="F20" s="91">
        <f>税・旧南河内町!F20+税・旧石橋町!F20+税・旧国分寺町!F20</f>
        <v>354493</v>
      </c>
      <c r="G20" s="91">
        <f>税・旧南河内町!G20+税・旧石橋町!G20+税・旧国分寺町!G20</f>
        <v>392601</v>
      </c>
      <c r="H20" s="91">
        <f>税・旧南河内町!H20+税・旧石橋町!H20+税・旧国分寺町!H20</f>
        <v>455877</v>
      </c>
      <c r="I20" s="91">
        <f>税・旧南河内町!I20+税・旧石橋町!I20+税・旧国分寺町!I20</f>
        <v>484685</v>
      </c>
      <c r="J20" s="91">
        <f>税・旧南河内町!J20+税・旧石橋町!J20+税・旧国分寺町!J20</f>
        <v>475571</v>
      </c>
      <c r="K20" s="91">
        <f>税・旧南河内町!K20+税・旧石橋町!K20+税・旧国分寺町!K20</f>
        <v>495603</v>
      </c>
      <c r="L20" s="91">
        <f>税・旧南河内町!L20+税・旧石橋町!L20+税・旧国分寺町!L20</f>
        <v>521963</v>
      </c>
      <c r="M20" s="91">
        <f>税・旧南河内町!M20+税・旧石橋町!M20+税・旧国分寺町!M20</f>
        <v>508283</v>
      </c>
      <c r="N20" s="91">
        <f>税・旧南河内町!N20+税・旧石橋町!N20+税・旧国分寺町!N20</f>
        <v>521885</v>
      </c>
      <c r="O20" s="91">
        <f>税・旧南河内町!O20+税・旧石橋町!O20+税・旧国分寺町!O20</f>
        <v>498168</v>
      </c>
      <c r="P20" s="91">
        <f>税・旧南河内町!P20+税・旧石橋町!P20+税・旧国分寺町!P20</f>
        <v>475021</v>
      </c>
      <c r="Q20" s="91">
        <f>税・旧南河内町!Q20+税・旧石橋町!Q20+税・旧国分寺町!Q20</f>
        <v>482509</v>
      </c>
      <c r="R20" s="13">
        <v>491363</v>
      </c>
      <c r="S20" s="13">
        <v>466376</v>
      </c>
      <c r="T20" s="13">
        <v>480906</v>
      </c>
      <c r="U20" s="13">
        <v>490689</v>
      </c>
      <c r="V20" s="13">
        <v>474073</v>
      </c>
      <c r="W20" s="13">
        <v>478652</v>
      </c>
      <c r="X20" s="13">
        <v>486636</v>
      </c>
      <c r="Y20" s="13">
        <v>461077</v>
      </c>
      <c r="Z20" s="13">
        <v>465495</v>
      </c>
      <c r="AA20" s="109">
        <v>477720</v>
      </c>
      <c r="AB20" s="109">
        <v>471134</v>
      </c>
      <c r="AC20" s="118">
        <v>475574</v>
      </c>
      <c r="AD20" s="118">
        <v>487707</v>
      </c>
    </row>
    <row r="21" spans="1:30" ht="18" customHeight="1" x14ac:dyDescent="0.15">
      <c r="A21" s="11" t="s">
        <v>48</v>
      </c>
      <c r="B21" s="90"/>
      <c r="C21" s="90"/>
      <c r="D21" s="91">
        <f>税・旧南河内町!D21+税・旧石橋町!D21+税・旧国分寺町!D21</f>
        <v>0</v>
      </c>
      <c r="E21" s="91">
        <f>税・旧南河内町!E21+税・旧石橋町!E21+税・旧国分寺町!E21</f>
        <v>0</v>
      </c>
      <c r="F21" s="91">
        <f>税・旧南河内町!F21+税・旧石橋町!F21+税・旧国分寺町!F21</f>
        <v>0</v>
      </c>
      <c r="G21" s="91">
        <f>税・旧南河内町!G21+税・旧石橋町!G21+税・旧国分寺町!G21</f>
        <v>0</v>
      </c>
      <c r="H21" s="91">
        <f>税・旧南河内町!H21+税・旧石橋町!H21+税・旧国分寺町!H21</f>
        <v>0</v>
      </c>
      <c r="I21" s="91">
        <f>税・旧南河内町!I21+税・旧石橋町!I21+税・旧国分寺町!I21</f>
        <v>0</v>
      </c>
      <c r="J21" s="91">
        <f>税・旧南河内町!J21+税・旧石橋町!J21+税・旧国分寺町!J21</f>
        <v>0</v>
      </c>
      <c r="K21" s="91">
        <f>税・旧南河内町!K21+税・旧石橋町!K21+税・旧国分寺町!K21</f>
        <v>0</v>
      </c>
      <c r="L21" s="91">
        <f>税・旧南河内町!L21+税・旧石橋町!L21+税・旧国分寺町!L21</f>
        <v>0</v>
      </c>
      <c r="M21" s="91">
        <f>税・旧南河内町!M21+税・旧石橋町!M21+税・旧国分寺町!M21</f>
        <v>0</v>
      </c>
      <c r="N21" s="91">
        <f>税・旧南河内町!N21+税・旧石橋町!N21+税・旧国分寺町!N21</f>
        <v>0</v>
      </c>
      <c r="O21" s="91">
        <f>税・旧南河内町!O21+税・旧石橋町!O21+税・旧国分寺町!O21</f>
        <v>1</v>
      </c>
      <c r="P21" s="91">
        <f>税・旧南河内町!P21+税・旧石橋町!P21+税・旧国分寺町!P21</f>
        <v>1</v>
      </c>
      <c r="Q21" s="91">
        <f>税・旧南河内町!Q21+税・旧石橋町!Q21+税・旧国分寺町!Q21</f>
        <v>2</v>
      </c>
      <c r="R21" s="13">
        <v>1</v>
      </c>
      <c r="S21" s="13">
        <v>1</v>
      </c>
      <c r="T21" s="13">
        <v>1</v>
      </c>
      <c r="U21" s="13">
        <v>1</v>
      </c>
      <c r="V21" s="13">
        <v>1</v>
      </c>
      <c r="W21" s="13">
        <v>1</v>
      </c>
      <c r="X21" s="13">
        <v>1</v>
      </c>
      <c r="Y21" s="13">
        <v>1</v>
      </c>
      <c r="Z21" s="13">
        <v>1</v>
      </c>
      <c r="AA21" s="109">
        <v>1</v>
      </c>
      <c r="AB21" s="109">
        <v>1</v>
      </c>
      <c r="AC21" s="109">
        <v>1</v>
      </c>
      <c r="AD21" s="109">
        <v>1</v>
      </c>
    </row>
    <row r="22" spans="1:30" ht="18" customHeight="1" x14ac:dyDescent="0.15">
      <c r="A22" s="11" t="s">
        <v>49</v>
      </c>
      <c r="B22" s="90"/>
      <c r="C22" s="90"/>
      <c r="D22" s="91">
        <f>税・旧南河内町!D22+税・旧石橋町!D22+税・旧国分寺町!D22</f>
        <v>5604073</v>
      </c>
      <c r="E22" s="91">
        <f>税・旧南河内町!E22+税・旧石橋町!E22+税・旧国分寺町!E22</f>
        <v>6095955</v>
      </c>
      <c r="F22" s="91">
        <f>税・旧南河内町!F22+税・旧石橋町!F22+税・旧国分寺町!F22</f>
        <v>6451007</v>
      </c>
      <c r="G22" s="91">
        <f>税・旧南河内町!G22+税・旧石橋町!G22+税・旧国分寺町!G22</f>
        <v>6460109</v>
      </c>
      <c r="H22" s="91">
        <f>税・旧南河内町!H22+税・旧石橋町!H22+税・旧国分寺町!H22</f>
        <v>7315300</v>
      </c>
      <c r="I22" s="91">
        <f>税・旧南河内町!I22+税・旧石橋町!I22+税・旧国分寺町!I22</f>
        <v>7520754</v>
      </c>
      <c r="J22" s="91">
        <f>税・旧南河内町!J22+税・旧石橋町!J22+税・旧国分寺町!J22</f>
        <v>8193772</v>
      </c>
      <c r="K22" s="91">
        <f>税・旧南河内町!K22+税・旧石橋町!K22+税・旧国分寺町!K22</f>
        <v>7966199</v>
      </c>
      <c r="L22" s="91">
        <f>税・旧南河内町!L22+税・旧石橋町!L22+税・旧国分寺町!L22</f>
        <v>8214067</v>
      </c>
      <c r="M22" s="91">
        <f>税・旧南河内町!M22+税・旧石橋町!M22+税・旧国分寺町!M22</f>
        <v>8135156</v>
      </c>
      <c r="N22" s="91">
        <f>税・旧南河内町!N22+税・旧石橋町!N22+税・旧国分寺町!N22</f>
        <v>8141722</v>
      </c>
      <c r="O22" s="91">
        <f>税・旧南河内町!O22+税・旧石橋町!O22+税・旧国分寺町!O22</f>
        <v>8285589</v>
      </c>
      <c r="P22" s="91">
        <f>税・旧南河内町!P22+税・旧石橋町!P22+税・旧国分寺町!P22</f>
        <v>8255479</v>
      </c>
      <c r="Q22" s="91">
        <f>税・旧南河内町!Q22+税・旧石橋町!Q22+税・旧国分寺町!Q22</f>
        <v>8234425</v>
      </c>
      <c r="R22" s="14">
        <f t="shared" ref="R22:X22" si="4">+R4+R9+R11+R12+R13+R14+R15+R16+R17</f>
        <v>8425273</v>
      </c>
      <c r="S22" s="14">
        <f t="shared" si="4"/>
        <v>8593813</v>
      </c>
      <c r="T22" s="14">
        <f t="shared" si="4"/>
        <v>9269533</v>
      </c>
      <c r="U22" s="14">
        <f t="shared" si="4"/>
        <v>9347677</v>
      </c>
      <c r="V22" s="14">
        <f t="shared" si="4"/>
        <v>9121223</v>
      </c>
      <c r="W22" s="14">
        <f t="shared" si="4"/>
        <v>8924773</v>
      </c>
      <c r="X22" s="14">
        <f t="shared" si="4"/>
        <v>9133842</v>
      </c>
      <c r="Y22" s="14">
        <f>+Y4+Y9+Y11+Y12+Y13+Y14+Y15+Y16+Y17</f>
        <v>9123963</v>
      </c>
      <c r="Z22" s="14">
        <f>+Z4+Z9+Z11+Z12+Z13+Z14+Z15+Z16+Z17</f>
        <v>9238905</v>
      </c>
      <c r="AA22" s="14">
        <f t="shared" ref="AA22:AB22" si="5">+AA4+AA9+AA11+AA12+AA13+AA14+AA15+AA16+AA17</f>
        <v>9431276</v>
      </c>
      <c r="AB22" s="14">
        <f t="shared" si="5"/>
        <v>9388916</v>
      </c>
      <c r="AC22" s="14">
        <f t="shared" ref="AC22:AD22" si="6">+AC4+AC9+AC11+AC12+AC13+AC14+AC15+AC16+AC17</f>
        <v>9444781</v>
      </c>
      <c r="AD22" s="14">
        <f t="shared" ref="AD22" si="7">+AD4+AD9+AD11+AD12+AD13+AD14+AD15+AD16+AD17</f>
        <v>9608369</v>
      </c>
    </row>
    <row r="23" spans="1:30" ht="18" customHeight="1" x14ac:dyDescent="0.15"/>
    <row r="24" spans="1:30" ht="18" customHeight="1" x14ac:dyDescent="0.15"/>
    <row r="25" spans="1:30" ht="18" customHeight="1" x14ac:dyDescent="0.15"/>
    <row r="26" spans="1:30" ht="18" customHeight="1" x14ac:dyDescent="0.15"/>
    <row r="27" spans="1:30" ht="18" customHeight="1" x14ac:dyDescent="0.15"/>
    <row r="28" spans="1:30" ht="18" customHeight="1" x14ac:dyDescent="0.15"/>
    <row r="29" spans="1:30" ht="18" customHeight="1" x14ac:dyDescent="0.15"/>
    <row r="30" spans="1:30" ht="18" customHeight="1" x14ac:dyDescent="0.2">
      <c r="A30" s="24" t="s">
        <v>82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 t="str">
        <f>財政指標!$X$1</f>
        <v>下野市</v>
      </c>
    </row>
    <row r="31" spans="1:30" ht="18" customHeight="1" x14ac:dyDescent="0.15">
      <c r="N31" s="35" t="s">
        <v>218</v>
      </c>
    </row>
    <row r="32" spans="1:30" ht="18" customHeight="1" x14ac:dyDescent="0.15">
      <c r="A32" s="5"/>
      <c r="B32" s="66" t="s">
        <v>168</v>
      </c>
      <c r="C32" s="66" t="s">
        <v>170</v>
      </c>
      <c r="D32" s="66" t="s">
        <v>172</v>
      </c>
      <c r="E32" s="66" t="s">
        <v>174</v>
      </c>
      <c r="F32" s="66" t="s">
        <v>176</v>
      </c>
      <c r="G32" s="66" t="s">
        <v>178</v>
      </c>
      <c r="H32" s="67" t="s">
        <v>180</v>
      </c>
      <c r="I32" s="66" t="s">
        <v>182</v>
      </c>
      <c r="J32" s="67" t="s">
        <v>184</v>
      </c>
      <c r="K32" s="67" t="s">
        <v>186</v>
      </c>
      <c r="L32" s="66" t="s">
        <v>188</v>
      </c>
      <c r="M32" s="66" t="s">
        <v>190</v>
      </c>
      <c r="N32" s="66" t="s">
        <v>192</v>
      </c>
      <c r="O32" s="66" t="s">
        <v>194</v>
      </c>
      <c r="P32" s="66" t="s">
        <v>196</v>
      </c>
      <c r="Q32" s="66" t="s">
        <v>197</v>
      </c>
      <c r="R32" s="39" t="s">
        <v>164</v>
      </c>
      <c r="S32" s="39" t="s">
        <v>296</v>
      </c>
      <c r="T32" s="39" t="s">
        <v>297</v>
      </c>
      <c r="U32" s="39" t="s">
        <v>304</v>
      </c>
      <c r="V32" s="39" t="s">
        <v>305</v>
      </c>
      <c r="W32" s="39" t="s">
        <v>306</v>
      </c>
      <c r="X32" s="39" t="s">
        <v>307</v>
      </c>
      <c r="Y32" s="39" t="s">
        <v>311</v>
      </c>
      <c r="Z32" s="39" t="s">
        <v>312</v>
      </c>
      <c r="AA32" s="39" t="s">
        <v>315</v>
      </c>
      <c r="AB32" s="39" t="s">
        <v>316</v>
      </c>
      <c r="AC32" s="39" t="s">
        <v>319</v>
      </c>
      <c r="AD32" s="39" t="s">
        <v>322</v>
      </c>
    </row>
    <row r="33" spans="1:30" ht="18" customHeight="1" x14ac:dyDescent="0.15">
      <c r="A33" s="11" t="s">
        <v>31</v>
      </c>
      <c r="B33" s="90"/>
      <c r="C33" s="90"/>
      <c r="D33" s="92">
        <f t="shared" ref="D33:Q48" si="8">D4/D$22*100</f>
        <v>48.713730174464182</v>
      </c>
      <c r="E33" s="92">
        <f t="shared" si="8"/>
        <v>49.14427681962875</v>
      </c>
      <c r="F33" s="92">
        <f t="shared" si="8"/>
        <v>47.870712277943582</v>
      </c>
      <c r="G33" s="92">
        <f t="shared" si="8"/>
        <v>44.476710841875885</v>
      </c>
      <c r="H33" s="92">
        <f t="shared" si="8"/>
        <v>42.823643596298169</v>
      </c>
      <c r="I33" s="92">
        <f t="shared" si="8"/>
        <v>41.833531584732064</v>
      </c>
      <c r="J33" s="92">
        <f t="shared" si="8"/>
        <v>45.178203640521119</v>
      </c>
      <c r="K33" s="92">
        <f t="shared" si="8"/>
        <v>40.745529957260672</v>
      </c>
      <c r="L33" s="92">
        <f t="shared" si="8"/>
        <v>39.72275853118802</v>
      </c>
      <c r="M33" s="92">
        <f t="shared" si="8"/>
        <v>40.814312595849422</v>
      </c>
      <c r="N33" s="92">
        <f t="shared" si="8"/>
        <v>38.941172395716777</v>
      </c>
      <c r="O33" s="92">
        <f t="shared" si="8"/>
        <v>39.789796476750169</v>
      </c>
      <c r="P33" s="92">
        <f t="shared" si="8"/>
        <v>41.883190545333591</v>
      </c>
      <c r="Q33" s="92">
        <f t="shared" si="8"/>
        <v>40.419701436348014</v>
      </c>
      <c r="R33" s="25">
        <f t="shared" ref="R33:S50" si="9">R4/R$22*100</f>
        <v>40.908027549967819</v>
      </c>
      <c r="S33" s="25">
        <f t="shared" si="9"/>
        <v>43.451783277108774</v>
      </c>
      <c r="T33" s="25">
        <f t="shared" ref="T33:U50" si="10">T4/T$22*100</f>
        <v>45.921353319525373</v>
      </c>
      <c r="U33" s="25">
        <f t="shared" si="10"/>
        <v>46.030794602766015</v>
      </c>
      <c r="V33" s="25">
        <f t="shared" ref="V33:X50" si="11">V4/V$22*100</f>
        <v>45.806149021902002</v>
      </c>
      <c r="W33" s="25">
        <f t="shared" si="11"/>
        <v>44.255366495035787</v>
      </c>
      <c r="X33" s="25">
        <f t="shared" si="11"/>
        <v>43.968934430878051</v>
      </c>
      <c r="Y33" s="25">
        <f t="shared" ref="Y33:Z50" si="12">Y4/Y$22*100</f>
        <v>46.775573289808385</v>
      </c>
      <c r="Z33" s="25">
        <f t="shared" si="12"/>
        <v>46.667445979799552</v>
      </c>
      <c r="AA33" s="112">
        <f t="shared" ref="AA33:AB33" si="13">AA4/AA$22*100</f>
        <v>46.765135491740459</v>
      </c>
      <c r="AB33" s="112">
        <f t="shared" si="13"/>
        <v>47.679636286020667</v>
      </c>
      <c r="AC33" s="112">
        <f t="shared" ref="AC33:AD33" si="14">AC4/AC$22*100</f>
        <v>47.251302068306295</v>
      </c>
      <c r="AD33" s="112">
        <f t="shared" ref="AD33" si="15">AD4/AD$22*100</f>
        <v>47.263109899297163</v>
      </c>
    </row>
    <row r="34" spans="1:30" ht="18" customHeight="1" x14ac:dyDescent="0.15">
      <c r="A34" s="11" t="s">
        <v>32</v>
      </c>
      <c r="B34" s="90"/>
      <c r="C34" s="90"/>
      <c r="D34" s="92">
        <f t="shared" si="8"/>
        <v>0.41011243072672321</v>
      </c>
      <c r="E34" s="92">
        <f t="shared" si="8"/>
        <v>0.39839532936184735</v>
      </c>
      <c r="F34" s="92">
        <f t="shared" si="8"/>
        <v>0.39610870054861202</v>
      </c>
      <c r="G34" s="92">
        <f t="shared" si="8"/>
        <v>0.41400230243793096</v>
      </c>
      <c r="H34" s="92">
        <f t="shared" si="8"/>
        <v>0.38014845597583147</v>
      </c>
      <c r="I34" s="92">
        <f t="shared" si="8"/>
        <v>0.50977601447939924</v>
      </c>
      <c r="J34" s="92">
        <f t="shared" si="8"/>
        <v>0.47617873672833461</v>
      </c>
      <c r="K34" s="92">
        <f t="shared" si="8"/>
        <v>0.50920143973305221</v>
      </c>
      <c r="L34" s="92">
        <f t="shared" si="8"/>
        <v>0.47321259979983116</v>
      </c>
      <c r="M34" s="92">
        <f t="shared" si="8"/>
        <v>0.49363527878260721</v>
      </c>
      <c r="N34" s="92">
        <f t="shared" si="8"/>
        <v>0.50273148604189632</v>
      </c>
      <c r="O34" s="92">
        <f t="shared" si="8"/>
        <v>0.51000598750432835</v>
      </c>
      <c r="P34" s="92">
        <f t="shared" si="8"/>
        <v>0.50430750293229509</v>
      </c>
      <c r="Q34" s="92">
        <f t="shared" si="8"/>
        <v>0.75780640421158729</v>
      </c>
      <c r="R34" s="25">
        <f t="shared" si="9"/>
        <v>0.82243032362274793</v>
      </c>
      <c r="S34" s="25">
        <f t="shared" si="9"/>
        <v>1.0060377157380549</v>
      </c>
      <c r="T34" s="25">
        <f t="shared" si="10"/>
        <v>0.85975205007630917</v>
      </c>
      <c r="U34" s="25">
        <f t="shared" si="10"/>
        <v>0.90372185517321579</v>
      </c>
      <c r="V34" s="25">
        <f t="shared" si="11"/>
        <v>0.88393848061822411</v>
      </c>
      <c r="W34" s="25">
        <f t="shared" si="11"/>
        <v>0.90257757816361273</v>
      </c>
      <c r="X34" s="25">
        <f t="shared" si="11"/>
        <v>0.94834134420104921</v>
      </c>
      <c r="Y34" s="25">
        <f t="shared" si="12"/>
        <v>0.94346064314377431</v>
      </c>
      <c r="Z34" s="25">
        <f t="shared" si="12"/>
        <v>0.93752452265717634</v>
      </c>
      <c r="AA34" s="112">
        <f t="shared" ref="AA34:AB34" si="16">AA5/AA$22*100</f>
        <v>1.0751779504703287</v>
      </c>
      <c r="AB34" s="112">
        <f t="shared" si="16"/>
        <v>1.029224246973772</v>
      </c>
      <c r="AC34" s="112">
        <f t="shared" ref="AC34:AD34" si="17">AC5/AC$22*100</f>
        <v>1.0432322358771473</v>
      </c>
      <c r="AD34" s="112">
        <f t="shared" ref="AD34" si="18">AD5/AD$22*100</f>
        <v>1.0417584919979657</v>
      </c>
    </row>
    <row r="35" spans="1:30" ht="18" customHeight="1" x14ac:dyDescent="0.15">
      <c r="A35" s="11" t="s">
        <v>33</v>
      </c>
      <c r="B35" s="90"/>
      <c r="C35" s="90"/>
      <c r="D35" s="92">
        <f t="shared" si="8"/>
        <v>36.723807844758625</v>
      </c>
      <c r="E35" s="92">
        <f t="shared" si="8"/>
        <v>39.487955537729533</v>
      </c>
      <c r="F35" s="92">
        <f t="shared" si="8"/>
        <v>39.204111854164786</v>
      </c>
      <c r="G35" s="92">
        <f t="shared" si="8"/>
        <v>35.44317905471874</v>
      </c>
      <c r="H35" s="92">
        <f t="shared" si="8"/>
        <v>33.839774171941002</v>
      </c>
      <c r="I35" s="92">
        <f t="shared" si="8"/>
        <v>32.999896021063847</v>
      </c>
      <c r="J35" s="92">
        <f t="shared" si="8"/>
        <v>34.642262440302218</v>
      </c>
      <c r="K35" s="92">
        <f t="shared" si="8"/>
        <v>33.167863368715743</v>
      </c>
      <c r="L35" s="92">
        <f t="shared" si="8"/>
        <v>32.632726273111722</v>
      </c>
      <c r="M35" s="92">
        <f t="shared" si="8"/>
        <v>32.892891052119957</v>
      </c>
      <c r="N35" s="92">
        <f t="shared" si="8"/>
        <v>32.59565973881201</v>
      </c>
      <c r="O35" s="92">
        <f t="shared" si="8"/>
        <v>32.425914440120067</v>
      </c>
      <c r="P35" s="92">
        <f t="shared" si="8"/>
        <v>31.920485776779277</v>
      </c>
      <c r="Q35" s="92">
        <f t="shared" si="8"/>
        <v>31.569101667693861</v>
      </c>
      <c r="R35" s="25">
        <f t="shared" si="9"/>
        <v>32.945235127692598</v>
      </c>
      <c r="S35" s="25">
        <f t="shared" si="9"/>
        <v>35.521287233036134</v>
      </c>
      <c r="T35" s="25">
        <f t="shared" si="10"/>
        <v>38.354553568124736</v>
      </c>
      <c r="U35" s="25">
        <f t="shared" si="10"/>
        <v>39.086983857058819</v>
      </c>
      <c r="V35" s="25">
        <f t="shared" si="11"/>
        <v>40.052238608791825</v>
      </c>
      <c r="W35" s="25">
        <f t="shared" si="11"/>
        <v>37.50524523144734</v>
      </c>
      <c r="X35" s="25">
        <f t="shared" si="11"/>
        <v>36.985586131224956</v>
      </c>
      <c r="Y35" s="25">
        <f t="shared" si="12"/>
        <v>39.033860615173474</v>
      </c>
      <c r="Z35" s="25">
        <f t="shared" si="12"/>
        <v>39.632261615418713</v>
      </c>
      <c r="AA35" s="112">
        <f t="shared" ref="AA35:AB35" si="19">AA6/AA$22*100</f>
        <v>39.57414670082818</v>
      </c>
      <c r="AB35" s="112">
        <f t="shared" si="19"/>
        <v>39.625990902464139</v>
      </c>
      <c r="AC35" s="112">
        <f t="shared" ref="AC35:AD35" si="20">AC6/AC$22*100</f>
        <v>40.451684374682692</v>
      </c>
      <c r="AD35" s="112">
        <f t="shared" ref="AD35" si="21">AD6/AD$22*100</f>
        <v>40.360637689913865</v>
      </c>
    </row>
    <row r="36" spans="1:30" ht="18" customHeight="1" x14ac:dyDescent="0.15">
      <c r="A36" s="11" t="s">
        <v>34</v>
      </c>
      <c r="B36" s="90"/>
      <c r="C36" s="90"/>
      <c r="D36" s="92">
        <f t="shared" si="8"/>
        <v>1.9430510630393287</v>
      </c>
      <c r="E36" s="92">
        <f t="shared" si="8"/>
        <v>1.9067397971277675</v>
      </c>
      <c r="F36" s="92">
        <f t="shared" si="8"/>
        <v>1.8523464631180837</v>
      </c>
      <c r="G36" s="92">
        <f t="shared" si="8"/>
        <v>1.9917001400440768</v>
      </c>
      <c r="H36" s="92">
        <f t="shared" si="8"/>
        <v>1.9728650909737127</v>
      </c>
      <c r="I36" s="92">
        <f t="shared" si="8"/>
        <v>1.9854924120640032</v>
      </c>
      <c r="J36" s="92">
        <f t="shared" si="8"/>
        <v>1.8680895685161854</v>
      </c>
      <c r="K36" s="92">
        <f t="shared" si="8"/>
        <v>2.0014564034867823</v>
      </c>
      <c r="L36" s="92">
        <f t="shared" si="8"/>
        <v>1.9984740811098813</v>
      </c>
      <c r="M36" s="92">
        <f t="shared" si="8"/>
        <v>2.0683192799253023</v>
      </c>
      <c r="N36" s="92">
        <f t="shared" si="8"/>
        <v>2.0358715269325089</v>
      </c>
      <c r="O36" s="92">
        <f t="shared" si="8"/>
        <v>1.9624676048980949</v>
      </c>
      <c r="P36" s="92">
        <f t="shared" si="8"/>
        <v>1.9364351844393279</v>
      </c>
      <c r="Q36" s="92">
        <f t="shared" si="8"/>
        <v>1.9666461228318917</v>
      </c>
      <c r="R36" s="25">
        <f t="shared" si="9"/>
        <v>1.9802088312153208</v>
      </c>
      <c r="S36" s="25">
        <f t="shared" si="9"/>
        <v>1.6839556550741794</v>
      </c>
      <c r="T36" s="25">
        <f t="shared" si="10"/>
        <v>1.8695979614075486</v>
      </c>
      <c r="U36" s="25">
        <f t="shared" si="10"/>
        <v>1.8945348667909687</v>
      </c>
      <c r="V36" s="25">
        <f t="shared" si="11"/>
        <v>1.8345346890433445</v>
      </c>
      <c r="W36" s="25">
        <f t="shared" si="11"/>
        <v>2.0595033621583427</v>
      </c>
      <c r="X36" s="25">
        <f t="shared" si="11"/>
        <v>1.9602703878608803</v>
      </c>
      <c r="Y36" s="25">
        <f t="shared" si="12"/>
        <v>1.9520464955853065</v>
      </c>
      <c r="Z36" s="25">
        <f t="shared" si="12"/>
        <v>1.9488348456878819</v>
      </c>
      <c r="AA36" s="112">
        <f t="shared" ref="AA36:AB36" si="22">AA7/AA$22*100</f>
        <v>1.8161487374560983</v>
      </c>
      <c r="AB36" s="112">
        <f t="shared" si="22"/>
        <v>1.8414479371207497</v>
      </c>
      <c r="AC36" s="112">
        <f t="shared" ref="AC36:AD36" si="23">AC7/AC$22*100</f>
        <v>1.8251879000688316</v>
      </c>
      <c r="AD36" s="112">
        <f t="shared" ref="AD36" si="24">AD7/AD$22*100</f>
        <v>1.884950505127353</v>
      </c>
    </row>
    <row r="37" spans="1:30" ht="18" customHeight="1" x14ac:dyDescent="0.15">
      <c r="A37" s="11" t="s">
        <v>35</v>
      </c>
      <c r="B37" s="90"/>
      <c r="C37" s="90"/>
      <c r="D37" s="92">
        <f t="shared" si="8"/>
        <v>9.6367588359395029</v>
      </c>
      <c r="E37" s="92">
        <f t="shared" si="8"/>
        <v>7.3511861554096116</v>
      </c>
      <c r="F37" s="92">
        <f t="shared" si="8"/>
        <v>6.4181452601121025</v>
      </c>
      <c r="G37" s="92">
        <f t="shared" si="8"/>
        <v>6.6278293446751446</v>
      </c>
      <c r="H37" s="92">
        <f t="shared" si="8"/>
        <v>6.6308558774076252</v>
      </c>
      <c r="I37" s="92">
        <f t="shared" si="8"/>
        <v>6.3383671371248145</v>
      </c>
      <c r="J37" s="92">
        <f t="shared" si="8"/>
        <v>8.1916728949743778</v>
      </c>
      <c r="K37" s="92">
        <f t="shared" si="8"/>
        <v>5.0670087453250918</v>
      </c>
      <c r="L37" s="92">
        <f t="shared" si="8"/>
        <v>4.6183455771665844</v>
      </c>
      <c r="M37" s="92">
        <f t="shared" si="8"/>
        <v>5.3594669850215535</v>
      </c>
      <c r="N37" s="92">
        <f t="shared" si="8"/>
        <v>3.8069096439303625</v>
      </c>
      <c r="O37" s="92">
        <f t="shared" si="8"/>
        <v>4.8914084442276824</v>
      </c>
      <c r="P37" s="92">
        <f t="shared" si="8"/>
        <v>7.5219620811826911</v>
      </c>
      <c r="Q37" s="92">
        <f t="shared" si="8"/>
        <v>6.1261472416106768</v>
      </c>
      <c r="R37" s="25">
        <f t="shared" si="9"/>
        <v>5.16015326743715</v>
      </c>
      <c r="S37" s="25">
        <f t="shared" si="9"/>
        <v>5.2405026732604023</v>
      </c>
      <c r="T37" s="25">
        <f t="shared" si="10"/>
        <v>4.8374497399167788</v>
      </c>
      <c r="U37" s="25">
        <f t="shared" si="10"/>
        <v>4.1455540237430109</v>
      </c>
      <c r="V37" s="25">
        <f t="shared" si="11"/>
        <v>3.0354372434486034</v>
      </c>
      <c r="W37" s="25">
        <f t="shared" si="11"/>
        <v>3.7880403232664852</v>
      </c>
      <c r="X37" s="25">
        <f t="shared" si="11"/>
        <v>4.0747365675911622</v>
      </c>
      <c r="Y37" s="25">
        <f t="shared" si="12"/>
        <v>4.8462055359058338</v>
      </c>
      <c r="Z37" s="25">
        <f t="shared" si="12"/>
        <v>4.1488249960357857</v>
      </c>
      <c r="AA37" s="112">
        <f t="shared" ref="AA37:AB37" si="25">AA8/AA$22*100</f>
        <v>4.2996621029858524</v>
      </c>
      <c r="AB37" s="112">
        <f t="shared" si="25"/>
        <v>5.1829731994620039</v>
      </c>
      <c r="AC37" s="112">
        <f t="shared" ref="AC37:AD37" si="26">AC8/AC$22*100</f>
        <v>3.931197557677621</v>
      </c>
      <c r="AD37" s="112">
        <f t="shared" ref="AD37" si="27">AD8/AD$22*100</f>
        <v>3.9757632122579807</v>
      </c>
    </row>
    <row r="38" spans="1:30" ht="18" customHeight="1" x14ac:dyDescent="0.15">
      <c r="A38" s="11" t="s">
        <v>36</v>
      </c>
      <c r="B38" s="90"/>
      <c r="C38" s="90"/>
      <c r="D38" s="92">
        <f t="shared" si="8"/>
        <v>40.147603359199643</v>
      </c>
      <c r="E38" s="92">
        <f t="shared" si="8"/>
        <v>40.800153544440541</v>
      </c>
      <c r="F38" s="92">
        <f t="shared" si="8"/>
        <v>42.137405834468943</v>
      </c>
      <c r="G38" s="92">
        <f t="shared" si="8"/>
        <v>45.198556247270751</v>
      </c>
      <c r="H38" s="92">
        <f t="shared" si="8"/>
        <v>47.110918212513496</v>
      </c>
      <c r="I38" s="92">
        <f t="shared" si="8"/>
        <v>47.921285551953972</v>
      </c>
      <c r="J38" s="92">
        <f t="shared" si="8"/>
        <v>44.965542121503994</v>
      </c>
      <c r="K38" s="92">
        <f t="shared" si="8"/>
        <v>48.774942729901674</v>
      </c>
      <c r="L38" s="92">
        <f t="shared" si="8"/>
        <v>49.411868688190637</v>
      </c>
      <c r="M38" s="92">
        <f t="shared" si="8"/>
        <v>48.385144673316653</v>
      </c>
      <c r="N38" s="92">
        <f t="shared" si="8"/>
        <v>49.947111925462451</v>
      </c>
      <c r="O38" s="92">
        <f t="shared" si="8"/>
        <v>49.595967166606982</v>
      </c>
      <c r="P38" s="92">
        <f t="shared" si="8"/>
        <v>47.692956399016943</v>
      </c>
      <c r="Q38" s="92">
        <f t="shared" si="8"/>
        <v>48.779143656053705</v>
      </c>
      <c r="R38" s="25">
        <f t="shared" si="9"/>
        <v>48.2974973036482</v>
      </c>
      <c r="S38" s="25">
        <f t="shared" si="9"/>
        <v>46.002664940463561</v>
      </c>
      <c r="T38" s="25">
        <f t="shared" si="10"/>
        <v>44.142385598066269</v>
      </c>
      <c r="U38" s="25">
        <f t="shared" si="10"/>
        <v>44.027826378682107</v>
      </c>
      <c r="V38" s="25">
        <f t="shared" si="11"/>
        <v>44.315997975271522</v>
      </c>
      <c r="W38" s="25">
        <f t="shared" si="11"/>
        <v>45.451273662646656</v>
      </c>
      <c r="X38" s="25">
        <f t="shared" si="11"/>
        <v>45.171922176888977</v>
      </c>
      <c r="Y38" s="25">
        <f t="shared" si="12"/>
        <v>42.72354019848612</v>
      </c>
      <c r="Z38" s="25">
        <f t="shared" si="12"/>
        <v>42.437875484161815</v>
      </c>
      <c r="AA38" s="112">
        <f t="shared" ref="AA38:AB38" si="28">AA9/AA$22*100</f>
        <v>42.567357799729329</v>
      </c>
      <c r="AB38" s="112">
        <f t="shared" si="28"/>
        <v>41.768485307569051</v>
      </c>
      <c r="AC38" s="112">
        <f t="shared" ref="AC38:AD38" si="29">AC9/AC$22*100</f>
        <v>42.173301847867087</v>
      </c>
      <c r="AD38" s="112">
        <f t="shared" ref="AD38" si="30">AD9/AD$22*100</f>
        <v>42.423974349861041</v>
      </c>
    </row>
    <row r="39" spans="1:30" ht="18" customHeight="1" x14ac:dyDescent="0.15">
      <c r="A39" s="11" t="s">
        <v>37</v>
      </c>
      <c r="B39" s="90"/>
      <c r="C39" s="90"/>
      <c r="D39" s="92">
        <f t="shared" si="8"/>
        <v>40.143124473931728</v>
      </c>
      <c r="E39" s="92">
        <f t="shared" si="8"/>
        <v>40.795461908757531</v>
      </c>
      <c r="F39" s="92">
        <f t="shared" si="8"/>
        <v>42.124803150887921</v>
      </c>
      <c r="G39" s="92">
        <f t="shared" si="8"/>
        <v>45.147427079016779</v>
      </c>
      <c r="H39" s="92">
        <f t="shared" si="8"/>
        <v>47.038932101212524</v>
      </c>
      <c r="I39" s="92">
        <f t="shared" si="8"/>
        <v>47.832118960412743</v>
      </c>
      <c r="J39" s="92">
        <f t="shared" si="8"/>
        <v>44.883687268818321</v>
      </c>
      <c r="K39" s="92">
        <f t="shared" si="8"/>
        <v>48.692845860365779</v>
      </c>
      <c r="L39" s="92">
        <f t="shared" si="8"/>
        <v>49.331616116596081</v>
      </c>
      <c r="M39" s="92">
        <f t="shared" si="8"/>
        <v>48.298520642996891</v>
      </c>
      <c r="N39" s="92">
        <f t="shared" si="8"/>
        <v>49.863075649107152</v>
      </c>
      <c r="O39" s="92">
        <f t="shared" si="8"/>
        <v>49.514790077084442</v>
      </c>
      <c r="P39" s="92">
        <f t="shared" si="8"/>
        <v>47.611471121179036</v>
      </c>
      <c r="Q39" s="92">
        <f t="shared" si="8"/>
        <v>48.650622235310905</v>
      </c>
      <c r="R39" s="25">
        <f t="shared" si="9"/>
        <v>48.164314675619416</v>
      </c>
      <c r="S39" s="25">
        <f t="shared" si="9"/>
        <v>45.882229459728762</v>
      </c>
      <c r="T39" s="25">
        <f t="shared" si="10"/>
        <v>44.038917602429379</v>
      </c>
      <c r="U39" s="25">
        <f t="shared" si="10"/>
        <v>43.963510934320901</v>
      </c>
      <c r="V39" s="25">
        <f t="shared" si="11"/>
        <v>44.250085761525618</v>
      </c>
      <c r="W39" s="25">
        <f t="shared" si="11"/>
        <v>45.384101085820333</v>
      </c>
      <c r="X39" s="25">
        <f t="shared" si="11"/>
        <v>45.10628714619763</v>
      </c>
      <c r="Y39" s="25">
        <f t="shared" si="12"/>
        <v>42.657834101256221</v>
      </c>
      <c r="Z39" s="25">
        <f t="shared" si="12"/>
        <v>42.376342218044236</v>
      </c>
      <c r="AA39" s="112">
        <f t="shared" ref="AA39:AB39" si="31">AA10/AA$22*100</f>
        <v>42.507037223807252</v>
      </c>
      <c r="AB39" s="112">
        <f t="shared" si="31"/>
        <v>41.707903233983565</v>
      </c>
      <c r="AC39" s="112">
        <f t="shared" ref="AC39:AD39" si="32">AC10/AC$22*100</f>
        <v>42.112675773000987</v>
      </c>
      <c r="AD39" s="112">
        <f t="shared" ref="AD39" si="33">AD10/AD$22*100</f>
        <v>42.364380468735121</v>
      </c>
    </row>
    <row r="40" spans="1:30" ht="18" customHeight="1" x14ac:dyDescent="0.15">
      <c r="A40" s="11" t="s">
        <v>38</v>
      </c>
      <c r="B40" s="90"/>
      <c r="C40" s="90"/>
      <c r="D40" s="92">
        <f t="shared" si="8"/>
        <v>0.77729180187338753</v>
      </c>
      <c r="E40" s="92">
        <f t="shared" si="8"/>
        <v>0.73281380850088296</v>
      </c>
      <c r="F40" s="92">
        <f t="shared" si="8"/>
        <v>0.71433808706144641</v>
      </c>
      <c r="G40" s="92">
        <f t="shared" si="8"/>
        <v>0.73664391730851597</v>
      </c>
      <c r="H40" s="92">
        <f t="shared" si="8"/>
        <v>0.66824327095266089</v>
      </c>
      <c r="I40" s="92">
        <f t="shared" si="8"/>
        <v>0.66518596406690067</v>
      </c>
      <c r="J40" s="92">
        <f t="shared" si="8"/>
        <v>0.6256581218027546</v>
      </c>
      <c r="K40" s="92">
        <f t="shared" si="8"/>
        <v>0.65417647738902829</v>
      </c>
      <c r="L40" s="92">
        <f t="shared" si="8"/>
        <v>0.65133386421123662</v>
      </c>
      <c r="M40" s="92">
        <f t="shared" si="8"/>
        <v>0.68973477582974441</v>
      </c>
      <c r="N40" s="92">
        <f t="shared" si="8"/>
        <v>0.71760003596290811</v>
      </c>
      <c r="O40" s="92">
        <f t="shared" si="8"/>
        <v>0.73222314068438588</v>
      </c>
      <c r="P40" s="92">
        <f t="shared" si="8"/>
        <v>0.7632022321176033</v>
      </c>
      <c r="Q40" s="92">
        <f t="shared" si="8"/>
        <v>0.79304869496048602</v>
      </c>
      <c r="R40" s="25">
        <f t="shared" si="9"/>
        <v>0.80434188898092684</v>
      </c>
      <c r="S40" s="25">
        <f t="shared" si="9"/>
        <v>0.81556347572375609</v>
      </c>
      <c r="T40" s="25">
        <f t="shared" si="10"/>
        <v>0.79902622926095634</v>
      </c>
      <c r="U40" s="25">
        <f t="shared" si="10"/>
        <v>0.8256382842496589</v>
      </c>
      <c r="V40" s="25">
        <f t="shared" si="11"/>
        <v>0.88415774945969416</v>
      </c>
      <c r="W40" s="25">
        <f t="shared" si="11"/>
        <v>0.92404591130777225</v>
      </c>
      <c r="X40" s="25">
        <f t="shared" si="11"/>
        <v>0.93449175056892819</v>
      </c>
      <c r="Y40" s="25">
        <f t="shared" si="12"/>
        <v>0.95616345660323265</v>
      </c>
      <c r="Z40" s="25">
        <f t="shared" si="12"/>
        <v>0.98228090883064612</v>
      </c>
      <c r="AA40" s="112">
        <f t="shared" ref="AA40:AB40" si="34">AA11/AA$22*100</f>
        <v>0.99632329708090395</v>
      </c>
      <c r="AB40" s="112">
        <f t="shared" si="34"/>
        <v>1.0381922684152249</v>
      </c>
      <c r="AC40" s="112">
        <f t="shared" ref="AC40:AD40" si="35">AC11/AC$22*100</f>
        <v>1.2472390836801828</v>
      </c>
      <c r="AD40" s="112">
        <f t="shared" ref="AD40" si="36">AD11/AD$22*100</f>
        <v>1.2898338937649043</v>
      </c>
    </row>
    <row r="41" spans="1:30" ht="18" customHeight="1" x14ac:dyDescent="0.15">
      <c r="A41" s="11" t="s">
        <v>39</v>
      </c>
      <c r="B41" s="90"/>
      <c r="C41" s="90"/>
      <c r="D41" s="92">
        <f t="shared" si="8"/>
        <v>3.7022893884501507</v>
      </c>
      <c r="E41" s="92">
        <f t="shared" si="8"/>
        <v>3.3632466118926403</v>
      </c>
      <c r="F41" s="92">
        <f t="shared" si="8"/>
        <v>3.3587314352627429</v>
      </c>
      <c r="G41" s="92">
        <f t="shared" si="8"/>
        <v>3.3457175412984519</v>
      </c>
      <c r="H41" s="92">
        <f t="shared" si="8"/>
        <v>3.0117151723100899</v>
      </c>
      <c r="I41" s="92">
        <f t="shared" si="8"/>
        <v>2.9974388206288891</v>
      </c>
      <c r="J41" s="92">
        <f t="shared" si="8"/>
        <v>3.3513014518832112</v>
      </c>
      <c r="K41" s="92">
        <f t="shared" si="8"/>
        <v>3.5602675755401041</v>
      </c>
      <c r="L41" s="92">
        <f t="shared" si="8"/>
        <v>3.7898887359939968</v>
      </c>
      <c r="M41" s="92">
        <f t="shared" si="8"/>
        <v>3.8244872009829929</v>
      </c>
      <c r="N41" s="92">
        <f t="shared" si="8"/>
        <v>3.9274615370065451</v>
      </c>
      <c r="O41" s="92">
        <f t="shared" si="8"/>
        <v>3.8284785788916156</v>
      </c>
      <c r="P41" s="92">
        <f t="shared" si="8"/>
        <v>3.9065813140582155</v>
      </c>
      <c r="Q41" s="92">
        <f t="shared" si="8"/>
        <v>4.1483042228206584</v>
      </c>
      <c r="R41" s="25">
        <f t="shared" si="9"/>
        <v>4.1496103449704238</v>
      </c>
      <c r="S41" s="25">
        <f t="shared" si="9"/>
        <v>4.3030724545670234</v>
      </c>
      <c r="T41" s="25">
        <f t="shared" si="10"/>
        <v>3.9491741385461383</v>
      </c>
      <c r="U41" s="25">
        <f t="shared" si="10"/>
        <v>3.8663937575078813</v>
      </c>
      <c r="V41" s="25">
        <f t="shared" si="11"/>
        <v>3.7961904889289513</v>
      </c>
      <c r="W41" s="25">
        <f t="shared" si="11"/>
        <v>4.0060962895078678</v>
      </c>
      <c r="X41" s="25">
        <f t="shared" si="11"/>
        <v>4.5967841353069163</v>
      </c>
      <c r="Y41" s="25">
        <f t="shared" si="12"/>
        <v>4.4912172484697717</v>
      </c>
      <c r="Z41" s="25">
        <f t="shared" si="12"/>
        <v>4.8739433948070685</v>
      </c>
      <c r="AA41" s="112">
        <f t="shared" ref="AA41:AB41" si="37">AA12/AA$22*100</f>
        <v>4.6058772959247509</v>
      </c>
      <c r="AB41" s="112">
        <f t="shared" si="37"/>
        <v>4.4956734089430554</v>
      </c>
      <c r="AC41" s="112">
        <f t="shared" ref="AC41:AD41" si="38">AC12/AC$22*100</f>
        <v>4.2928152595597506</v>
      </c>
      <c r="AD41" s="112">
        <f t="shared" ref="AD41" si="39">AD12/AD$22*100</f>
        <v>3.9471943677433701</v>
      </c>
    </row>
    <row r="42" spans="1:30" ht="18" customHeight="1" x14ac:dyDescent="0.15">
      <c r="A42" s="11" t="s">
        <v>40</v>
      </c>
      <c r="B42" s="90"/>
      <c r="C42" s="90"/>
      <c r="D42" s="92">
        <f t="shared" si="8"/>
        <v>0</v>
      </c>
      <c r="E42" s="92">
        <f t="shared" si="8"/>
        <v>0</v>
      </c>
      <c r="F42" s="92">
        <f t="shared" si="8"/>
        <v>0</v>
      </c>
      <c r="G42" s="92">
        <f t="shared" si="8"/>
        <v>0</v>
      </c>
      <c r="H42" s="92">
        <f t="shared" si="8"/>
        <v>0</v>
      </c>
      <c r="I42" s="92">
        <f t="shared" si="8"/>
        <v>0</v>
      </c>
      <c r="J42" s="92">
        <f t="shared" si="8"/>
        <v>0</v>
      </c>
      <c r="K42" s="92">
        <f t="shared" si="8"/>
        <v>0</v>
      </c>
      <c r="L42" s="92">
        <f t="shared" si="8"/>
        <v>0</v>
      </c>
      <c r="M42" s="92">
        <f t="shared" si="8"/>
        <v>0</v>
      </c>
      <c r="N42" s="92">
        <f t="shared" si="8"/>
        <v>0</v>
      </c>
      <c r="O42" s="92">
        <f t="shared" si="8"/>
        <v>1.2069148011082858E-5</v>
      </c>
      <c r="P42" s="92">
        <f t="shared" si="8"/>
        <v>0</v>
      </c>
      <c r="Q42" s="92">
        <f t="shared" si="8"/>
        <v>1.2144138783218015E-5</v>
      </c>
      <c r="R42" s="25">
        <f t="shared" si="9"/>
        <v>4.664537279682213E-3</v>
      </c>
      <c r="S42" s="25">
        <f t="shared" si="9"/>
        <v>0</v>
      </c>
      <c r="T42" s="25">
        <f t="shared" si="10"/>
        <v>0</v>
      </c>
      <c r="U42" s="25">
        <f t="shared" si="10"/>
        <v>0</v>
      </c>
      <c r="V42" s="25">
        <f t="shared" si="11"/>
        <v>0</v>
      </c>
      <c r="W42" s="25">
        <f t="shared" si="11"/>
        <v>0</v>
      </c>
      <c r="X42" s="25">
        <f t="shared" si="11"/>
        <v>0</v>
      </c>
      <c r="Y42" s="25">
        <f t="shared" si="12"/>
        <v>0</v>
      </c>
      <c r="Z42" s="25">
        <f t="shared" si="12"/>
        <v>0</v>
      </c>
      <c r="AA42" s="112">
        <f t="shared" ref="AA42:AB42" si="40">AA13/AA$22*100</f>
        <v>0</v>
      </c>
      <c r="AB42" s="112">
        <f t="shared" si="40"/>
        <v>0</v>
      </c>
      <c r="AC42" s="112">
        <f t="shared" ref="AC42:AD42" si="41">AC13/AC$22*100</f>
        <v>0</v>
      </c>
      <c r="AD42" s="112">
        <f t="shared" ref="AD42" si="42">AD13/AD$22*100</f>
        <v>0</v>
      </c>
    </row>
    <row r="43" spans="1:30" ht="18" customHeight="1" x14ac:dyDescent="0.15">
      <c r="A43" s="11" t="s">
        <v>41</v>
      </c>
      <c r="B43" s="90"/>
      <c r="C43" s="90"/>
      <c r="D43" s="92">
        <f t="shared" si="8"/>
        <v>1.8092733624276485</v>
      </c>
      <c r="E43" s="92">
        <f t="shared" si="8"/>
        <v>0.93407841757362042</v>
      </c>
      <c r="F43" s="92">
        <f t="shared" si="8"/>
        <v>0.4236547875393718</v>
      </c>
      <c r="G43" s="92">
        <f t="shared" si="8"/>
        <v>0.16505913445113696</v>
      </c>
      <c r="H43" s="92">
        <f t="shared" si="8"/>
        <v>0.15365056798764234</v>
      </c>
      <c r="I43" s="92">
        <f t="shared" si="8"/>
        <v>0.13792500060499255</v>
      </c>
      <c r="J43" s="92">
        <f t="shared" si="8"/>
        <v>7.5240072581956155E-2</v>
      </c>
      <c r="K43" s="92">
        <f t="shared" si="8"/>
        <v>4.375989100950152E-2</v>
      </c>
      <c r="L43" s="92">
        <f t="shared" si="8"/>
        <v>6.9648810997037153E-2</v>
      </c>
      <c r="M43" s="92">
        <f t="shared" si="8"/>
        <v>3.8339768776406991E-2</v>
      </c>
      <c r="N43" s="92">
        <f t="shared" si="8"/>
        <v>5.6646493211141326E-2</v>
      </c>
      <c r="O43" s="92">
        <f t="shared" si="8"/>
        <v>4.0998895793648467E-2</v>
      </c>
      <c r="P43" s="92">
        <f t="shared" si="8"/>
        <v>0</v>
      </c>
      <c r="Q43" s="92">
        <f t="shared" si="8"/>
        <v>1.2144138783218015E-5</v>
      </c>
      <c r="R43" s="25">
        <f t="shared" si="9"/>
        <v>3.7980965127183417E-3</v>
      </c>
      <c r="S43" s="25">
        <f t="shared" si="9"/>
        <v>0</v>
      </c>
      <c r="T43" s="25">
        <f t="shared" si="10"/>
        <v>0</v>
      </c>
      <c r="U43" s="25">
        <f t="shared" si="10"/>
        <v>0</v>
      </c>
      <c r="V43" s="25">
        <f t="shared" si="11"/>
        <v>0</v>
      </c>
      <c r="W43" s="25">
        <f t="shared" si="11"/>
        <v>0</v>
      </c>
      <c r="X43" s="25">
        <f t="shared" si="11"/>
        <v>0</v>
      </c>
      <c r="Y43" s="25">
        <f t="shared" si="12"/>
        <v>0</v>
      </c>
      <c r="Z43" s="25">
        <f t="shared" si="12"/>
        <v>0</v>
      </c>
      <c r="AA43" s="112">
        <f t="shared" ref="AA43:AB43" si="43">AA14/AA$22*100</f>
        <v>0</v>
      </c>
      <c r="AB43" s="112">
        <f t="shared" si="43"/>
        <v>0</v>
      </c>
      <c r="AC43" s="112">
        <f t="shared" ref="AC43:AD43" si="44">AC14/AC$22*100</f>
        <v>0</v>
      </c>
      <c r="AD43" s="112">
        <f t="shared" ref="AD43" si="45">AD14/AD$22*100</f>
        <v>0</v>
      </c>
    </row>
    <row r="44" spans="1:30" ht="18" customHeight="1" x14ac:dyDescent="0.15">
      <c r="A44" s="11" t="s">
        <v>42</v>
      </c>
      <c r="B44" s="90"/>
      <c r="C44" s="90"/>
      <c r="D44" s="92">
        <f t="shared" si="8"/>
        <v>0</v>
      </c>
      <c r="E44" s="92">
        <f t="shared" si="8"/>
        <v>0</v>
      </c>
      <c r="F44" s="92">
        <f t="shared" si="8"/>
        <v>0</v>
      </c>
      <c r="G44" s="92">
        <f t="shared" si="8"/>
        <v>0</v>
      </c>
      <c r="H44" s="92">
        <f t="shared" si="8"/>
        <v>0</v>
      </c>
      <c r="I44" s="92">
        <f t="shared" si="8"/>
        <v>0</v>
      </c>
      <c r="J44" s="92">
        <f t="shared" si="8"/>
        <v>0</v>
      </c>
      <c r="K44" s="92">
        <f t="shared" si="8"/>
        <v>0</v>
      </c>
      <c r="L44" s="92">
        <f t="shared" si="8"/>
        <v>0</v>
      </c>
      <c r="M44" s="92">
        <f t="shared" si="8"/>
        <v>0</v>
      </c>
      <c r="N44" s="92">
        <f t="shared" si="8"/>
        <v>0</v>
      </c>
      <c r="O44" s="92">
        <f t="shared" si="8"/>
        <v>1.2069148011082858E-5</v>
      </c>
      <c r="P44" s="92">
        <f t="shared" si="8"/>
        <v>1.2113167509722936E-5</v>
      </c>
      <c r="Q44" s="92">
        <f t="shared" si="8"/>
        <v>2.4288277566436031E-5</v>
      </c>
      <c r="R44" s="25">
        <f t="shared" si="9"/>
        <v>1.1869051602244817E-5</v>
      </c>
      <c r="S44" s="25">
        <f t="shared" si="9"/>
        <v>0</v>
      </c>
      <c r="T44" s="25">
        <f t="shared" si="10"/>
        <v>0</v>
      </c>
      <c r="U44" s="25">
        <f t="shared" si="10"/>
        <v>0</v>
      </c>
      <c r="V44" s="25">
        <f t="shared" si="11"/>
        <v>0</v>
      </c>
      <c r="W44" s="25">
        <f t="shared" si="11"/>
        <v>0</v>
      </c>
      <c r="X44" s="25">
        <f t="shared" si="11"/>
        <v>0</v>
      </c>
      <c r="Y44" s="25">
        <f t="shared" si="12"/>
        <v>0</v>
      </c>
      <c r="Z44" s="25">
        <f t="shared" si="12"/>
        <v>0</v>
      </c>
      <c r="AA44" s="112">
        <f t="shared" ref="AA44:AB44" si="46">AA15/AA$22*100</f>
        <v>0</v>
      </c>
      <c r="AB44" s="112">
        <f t="shared" si="46"/>
        <v>0</v>
      </c>
      <c r="AC44" s="112">
        <f t="shared" ref="AC44:AD44" si="47">AC15/AC$22*100</f>
        <v>0</v>
      </c>
      <c r="AD44" s="112">
        <f t="shared" ref="AD44" si="48">AD15/AD$22*100</f>
        <v>0</v>
      </c>
    </row>
    <row r="45" spans="1:30" ht="18" customHeight="1" x14ac:dyDescent="0.15">
      <c r="A45" s="11" t="s">
        <v>43</v>
      </c>
      <c r="B45" s="90"/>
      <c r="C45" s="90"/>
      <c r="D45" s="92">
        <f t="shared" si="8"/>
        <v>0</v>
      </c>
      <c r="E45" s="92">
        <f t="shared" si="8"/>
        <v>0</v>
      </c>
      <c r="F45" s="92">
        <f t="shared" si="8"/>
        <v>0</v>
      </c>
      <c r="G45" s="92">
        <f t="shared" si="8"/>
        <v>0</v>
      </c>
      <c r="H45" s="92">
        <f t="shared" si="8"/>
        <v>0</v>
      </c>
      <c r="I45" s="92">
        <f t="shared" si="8"/>
        <v>0</v>
      </c>
      <c r="J45" s="92">
        <f t="shared" si="8"/>
        <v>0</v>
      </c>
      <c r="K45" s="92">
        <f t="shared" si="8"/>
        <v>0</v>
      </c>
      <c r="L45" s="92">
        <f t="shared" si="8"/>
        <v>0</v>
      </c>
      <c r="M45" s="92">
        <f t="shared" si="8"/>
        <v>0</v>
      </c>
      <c r="N45" s="92">
        <f t="shared" si="8"/>
        <v>0</v>
      </c>
      <c r="O45" s="92">
        <f t="shared" si="8"/>
        <v>1.2069148011082858E-5</v>
      </c>
      <c r="P45" s="92">
        <f t="shared" si="8"/>
        <v>1.2113167509722936E-5</v>
      </c>
      <c r="Q45" s="92">
        <f t="shared" si="8"/>
        <v>2.4288277566436031E-5</v>
      </c>
      <c r="R45" s="25">
        <f t="shared" si="9"/>
        <v>1.1869051602244817E-5</v>
      </c>
      <c r="S45" s="25">
        <f t="shared" si="9"/>
        <v>1.1636278331865029E-5</v>
      </c>
      <c r="T45" s="25">
        <f t="shared" si="10"/>
        <v>1.0788029990291852E-5</v>
      </c>
      <c r="U45" s="25">
        <f t="shared" si="10"/>
        <v>1.0697845036793633E-5</v>
      </c>
      <c r="V45" s="25">
        <f t="shared" si="11"/>
        <v>1.0963442073502643E-5</v>
      </c>
      <c r="W45" s="25">
        <f t="shared" si="11"/>
        <v>1.1204766776701212E-5</v>
      </c>
      <c r="X45" s="25">
        <f t="shared" si="11"/>
        <v>1.0948295361360531E-5</v>
      </c>
      <c r="Y45" s="25">
        <f t="shared" si="12"/>
        <v>1.0960149663035679E-5</v>
      </c>
      <c r="Z45" s="25">
        <f t="shared" si="12"/>
        <v>1.0823793512326406E-5</v>
      </c>
      <c r="AA45" s="112">
        <f t="shared" ref="AA45:AB45" si="49">AA16/AA$22*100</f>
        <v>1.0603019146083732E-5</v>
      </c>
      <c r="AB45" s="112">
        <f t="shared" si="49"/>
        <v>1.0650856818827648E-5</v>
      </c>
      <c r="AC45" s="112">
        <f t="shared" ref="AC45:AD45" si="50">AC16/AC$22*100</f>
        <v>1.0587857992684003E-5</v>
      </c>
      <c r="AD45" s="112">
        <f t="shared" ref="AD45" si="51">AD16/AD$22*100</f>
        <v>1.0407593630094764E-5</v>
      </c>
    </row>
    <row r="46" spans="1:30" ht="18" customHeight="1" x14ac:dyDescent="0.15">
      <c r="A46" s="11" t="s">
        <v>44</v>
      </c>
      <c r="B46" s="90"/>
      <c r="C46" s="90"/>
      <c r="D46" s="92">
        <f t="shared" si="8"/>
        <v>4.8498119135849942</v>
      </c>
      <c r="E46" s="92">
        <f t="shared" si="8"/>
        <v>5.0254307979635673</v>
      </c>
      <c r="F46" s="92">
        <f t="shared" si="8"/>
        <v>5.4951575777239121</v>
      </c>
      <c r="G46" s="92">
        <f t="shared" si="8"/>
        <v>6.0773123177952568</v>
      </c>
      <c r="H46" s="92">
        <f t="shared" si="8"/>
        <v>6.2318291799379377</v>
      </c>
      <c r="I46" s="92">
        <f t="shared" si="8"/>
        <v>6.4446330780131884</v>
      </c>
      <c r="J46" s="92">
        <f t="shared" si="8"/>
        <v>5.8040545917069695</v>
      </c>
      <c r="K46" s="92">
        <f t="shared" si="8"/>
        <v>6.2213233688990197</v>
      </c>
      <c r="L46" s="92">
        <f t="shared" si="8"/>
        <v>6.3545013694190713</v>
      </c>
      <c r="M46" s="92">
        <f t="shared" si="8"/>
        <v>6.2479809852447818</v>
      </c>
      <c r="N46" s="92">
        <f t="shared" si="8"/>
        <v>6.4100076126401753</v>
      </c>
      <c r="O46" s="92">
        <f t="shared" si="8"/>
        <v>6.0124995338291587</v>
      </c>
      <c r="P46" s="92">
        <f t="shared" si="8"/>
        <v>5.7540452831386286</v>
      </c>
      <c r="Q46" s="92">
        <f t="shared" si="8"/>
        <v>5.8597291249844403</v>
      </c>
      <c r="R46" s="25">
        <f t="shared" si="9"/>
        <v>5.8320365405370254</v>
      </c>
      <c r="S46" s="25">
        <f t="shared" si="9"/>
        <v>5.4269042158585483</v>
      </c>
      <c r="T46" s="25">
        <f t="shared" si="10"/>
        <v>5.1880499265712743</v>
      </c>
      <c r="U46" s="25">
        <f t="shared" si="10"/>
        <v>5.249336278949305</v>
      </c>
      <c r="V46" s="25">
        <f t="shared" si="11"/>
        <v>5.1974938009957654</v>
      </c>
      <c r="W46" s="25">
        <f t="shared" si="11"/>
        <v>5.3632064367351413</v>
      </c>
      <c r="X46" s="25">
        <f t="shared" si="11"/>
        <v>5.3278565580617663</v>
      </c>
      <c r="Y46" s="25">
        <f t="shared" si="12"/>
        <v>5.0534948464828275</v>
      </c>
      <c r="Z46" s="25">
        <f t="shared" si="12"/>
        <v>5.0384434086074057</v>
      </c>
      <c r="AA46" s="112">
        <f t="shared" ref="AA46:AB46" si="52">AA17/AA$22*100</f>
        <v>5.0652955125054122</v>
      </c>
      <c r="AB46" s="112">
        <f t="shared" si="52"/>
        <v>5.018002078195182</v>
      </c>
      <c r="AC46" s="112">
        <f t="shared" ref="AC46:AD46" si="53">AC17/AC$22*100</f>
        <v>5.0353311527286868</v>
      </c>
      <c r="AD46" s="112">
        <f t="shared" ref="AD46" si="54">AD17/AD$22*100</f>
        <v>5.0758770817398871</v>
      </c>
    </row>
    <row r="47" spans="1:30" ht="18" customHeight="1" x14ac:dyDescent="0.15">
      <c r="A47" s="11" t="s">
        <v>45</v>
      </c>
      <c r="B47" s="90"/>
      <c r="C47" s="90"/>
      <c r="D47" s="92">
        <f t="shared" si="8"/>
        <v>0</v>
      </c>
      <c r="E47" s="92">
        <f t="shared" si="8"/>
        <v>0</v>
      </c>
      <c r="F47" s="92">
        <f t="shared" si="8"/>
        <v>0</v>
      </c>
      <c r="G47" s="92">
        <f t="shared" si="8"/>
        <v>0</v>
      </c>
      <c r="H47" s="92">
        <f t="shared" si="8"/>
        <v>0</v>
      </c>
      <c r="I47" s="92">
        <f t="shared" si="8"/>
        <v>0</v>
      </c>
      <c r="J47" s="92">
        <f t="shared" si="8"/>
        <v>0</v>
      </c>
      <c r="K47" s="92">
        <f t="shared" si="8"/>
        <v>0</v>
      </c>
      <c r="L47" s="92">
        <f t="shared" si="8"/>
        <v>0</v>
      </c>
      <c r="M47" s="92">
        <f t="shared" si="8"/>
        <v>0</v>
      </c>
      <c r="N47" s="92">
        <f t="shared" si="8"/>
        <v>0</v>
      </c>
      <c r="O47" s="92">
        <f t="shared" si="8"/>
        <v>1.2069148011082858E-5</v>
      </c>
      <c r="P47" s="92">
        <f t="shared" si="8"/>
        <v>1.2113167509722936E-5</v>
      </c>
      <c r="Q47" s="92">
        <f t="shared" si="8"/>
        <v>2.4288277566436031E-5</v>
      </c>
      <c r="R47" s="25">
        <f t="shared" si="9"/>
        <v>0</v>
      </c>
      <c r="S47" s="25">
        <f t="shared" si="9"/>
        <v>0</v>
      </c>
      <c r="T47" s="25">
        <f t="shared" si="10"/>
        <v>0</v>
      </c>
      <c r="U47" s="25">
        <f t="shared" si="10"/>
        <v>0</v>
      </c>
      <c r="V47" s="25">
        <f t="shared" si="11"/>
        <v>0</v>
      </c>
      <c r="W47" s="25">
        <f t="shared" si="11"/>
        <v>0</v>
      </c>
      <c r="X47" s="25">
        <f t="shared" si="11"/>
        <v>0</v>
      </c>
      <c r="Y47" s="25">
        <f t="shared" si="12"/>
        <v>0</v>
      </c>
      <c r="Z47" s="25">
        <f t="shared" si="12"/>
        <v>0</v>
      </c>
      <c r="AA47" s="112">
        <f t="shared" ref="AA47:AB47" si="55">AA18/AA$22*100</f>
        <v>0</v>
      </c>
      <c r="AB47" s="112">
        <f t="shared" si="55"/>
        <v>0</v>
      </c>
      <c r="AC47" s="112">
        <f t="shared" ref="AC47:AD47" si="56">AC18/AC$22*100</f>
        <v>0</v>
      </c>
      <c r="AD47" s="112">
        <f t="shared" ref="AD47" si="57">AD18/AD$22*100</f>
        <v>0</v>
      </c>
    </row>
    <row r="48" spans="1:30" ht="18" customHeight="1" x14ac:dyDescent="0.15">
      <c r="A48" s="11" t="s">
        <v>46</v>
      </c>
      <c r="B48" s="90"/>
      <c r="C48" s="90"/>
      <c r="D48" s="92">
        <f t="shared" si="8"/>
        <v>0</v>
      </c>
      <c r="E48" s="92">
        <f t="shared" si="8"/>
        <v>0</v>
      </c>
      <c r="F48" s="92">
        <f t="shared" si="8"/>
        <v>0</v>
      </c>
      <c r="G48" s="92">
        <f t="shared" si="8"/>
        <v>0</v>
      </c>
      <c r="H48" s="92">
        <f t="shared" si="8"/>
        <v>0</v>
      </c>
      <c r="I48" s="92">
        <f t="shared" si="8"/>
        <v>0</v>
      </c>
      <c r="J48" s="92">
        <f t="shared" si="8"/>
        <v>0</v>
      </c>
      <c r="K48" s="92">
        <f t="shared" si="8"/>
        <v>0</v>
      </c>
      <c r="L48" s="92">
        <f t="shared" si="8"/>
        <v>0</v>
      </c>
      <c r="M48" s="92">
        <f t="shared" si="8"/>
        <v>0</v>
      </c>
      <c r="N48" s="92">
        <f t="shared" si="8"/>
        <v>0</v>
      </c>
      <c r="O48" s="92">
        <f t="shared" si="8"/>
        <v>1.2069148011082858E-5</v>
      </c>
      <c r="P48" s="92">
        <f t="shared" si="8"/>
        <v>1.2113167509722936E-5</v>
      </c>
      <c r="Q48" s="92">
        <f t="shared" si="8"/>
        <v>2.4288277566436031E-5</v>
      </c>
      <c r="R48" s="25">
        <f t="shared" si="9"/>
        <v>1.1869051602244817E-5</v>
      </c>
      <c r="S48" s="25">
        <f t="shared" si="9"/>
        <v>1.1636278331865029E-5</v>
      </c>
      <c r="T48" s="25">
        <f t="shared" si="10"/>
        <v>1.0788029990291852E-5</v>
      </c>
      <c r="U48" s="25">
        <f t="shared" si="10"/>
        <v>1.0697845036793633E-5</v>
      </c>
      <c r="V48" s="25">
        <f t="shared" si="11"/>
        <v>1.0963442073502643E-5</v>
      </c>
      <c r="W48" s="25">
        <f t="shared" si="11"/>
        <v>1.1204766776701212E-5</v>
      </c>
      <c r="X48" s="25">
        <f t="shared" si="11"/>
        <v>1.0948295361360531E-5</v>
      </c>
      <c r="Y48" s="25">
        <f t="shared" si="12"/>
        <v>1.0960149663035679E-5</v>
      </c>
      <c r="Z48" s="25">
        <f t="shared" si="12"/>
        <v>1.0823793512326406E-5</v>
      </c>
      <c r="AA48" s="112">
        <f t="shared" ref="AA48:AB48" si="58">AA19/AA$22*100</f>
        <v>1.0603019146083732E-5</v>
      </c>
      <c r="AB48" s="112">
        <f t="shared" si="58"/>
        <v>1.0650856818827648E-5</v>
      </c>
      <c r="AC48" s="112">
        <f t="shared" ref="AC48:AD48" si="59">AC19/AC$22*100</f>
        <v>1.0587857992684003E-5</v>
      </c>
      <c r="AD48" s="112">
        <f t="shared" ref="AD48" si="60">AD19/AD$22*100</f>
        <v>1.0407593630094764E-5</v>
      </c>
    </row>
    <row r="49" spans="1:30" ht="18" customHeight="1" x14ac:dyDescent="0.15">
      <c r="A49" s="11" t="s">
        <v>47</v>
      </c>
      <c r="B49" s="90"/>
      <c r="C49" s="90"/>
      <c r="D49" s="92">
        <f t="shared" ref="D49:Q50" si="61">D20/D$22*100</f>
        <v>4.8498119135849942</v>
      </c>
      <c r="E49" s="92">
        <f t="shared" si="61"/>
        <v>5.0254307979635673</v>
      </c>
      <c r="F49" s="92">
        <f t="shared" si="61"/>
        <v>5.4951575777239121</v>
      </c>
      <c r="G49" s="92">
        <f t="shared" si="61"/>
        <v>6.0773123177952568</v>
      </c>
      <c r="H49" s="92">
        <f t="shared" si="61"/>
        <v>6.2318291799379377</v>
      </c>
      <c r="I49" s="92">
        <f t="shared" si="61"/>
        <v>6.4446330780131884</v>
      </c>
      <c r="J49" s="92">
        <f t="shared" si="61"/>
        <v>5.8040545917069695</v>
      </c>
      <c r="K49" s="92">
        <f t="shared" si="61"/>
        <v>6.2213233688990197</v>
      </c>
      <c r="L49" s="92">
        <f t="shared" si="61"/>
        <v>6.3545013694190713</v>
      </c>
      <c r="M49" s="92">
        <f t="shared" si="61"/>
        <v>6.2479809852447818</v>
      </c>
      <c r="N49" s="92">
        <f t="shared" si="61"/>
        <v>6.4100076126401753</v>
      </c>
      <c r="O49" s="92">
        <f t="shared" si="61"/>
        <v>6.0124633263851246</v>
      </c>
      <c r="P49" s="92">
        <f t="shared" si="61"/>
        <v>5.7540089436360988</v>
      </c>
      <c r="Q49" s="92">
        <f t="shared" si="61"/>
        <v>5.8596562601517412</v>
      </c>
      <c r="R49" s="25">
        <f t="shared" si="9"/>
        <v>5.8320128024338205</v>
      </c>
      <c r="S49" s="25">
        <f t="shared" si="9"/>
        <v>5.4268809433018843</v>
      </c>
      <c r="T49" s="25">
        <f t="shared" si="10"/>
        <v>5.188028350511293</v>
      </c>
      <c r="U49" s="25">
        <f t="shared" si="10"/>
        <v>5.2493148832592311</v>
      </c>
      <c r="V49" s="25">
        <f t="shared" si="11"/>
        <v>5.1974718741116188</v>
      </c>
      <c r="W49" s="25">
        <f t="shared" si="11"/>
        <v>5.363184027201588</v>
      </c>
      <c r="X49" s="25">
        <f t="shared" si="11"/>
        <v>5.3278346614710443</v>
      </c>
      <c r="Y49" s="25">
        <f t="shared" si="12"/>
        <v>5.0534729261835016</v>
      </c>
      <c r="Z49" s="25">
        <f t="shared" si="12"/>
        <v>5.0384217610203805</v>
      </c>
      <c r="AA49" s="112">
        <f t="shared" ref="AA49:AB49" si="62">AA20/AA$22*100</f>
        <v>5.0652743064671206</v>
      </c>
      <c r="AB49" s="112">
        <f t="shared" si="62"/>
        <v>5.0179807764815445</v>
      </c>
      <c r="AC49" s="112">
        <f t="shared" ref="AC49:AD49" si="63">AC20/AC$22*100</f>
        <v>5.0353099770127017</v>
      </c>
      <c r="AD49" s="112">
        <f t="shared" ref="AD49" si="64">AD20/AD$22*100</f>
        <v>5.075856266552627</v>
      </c>
    </row>
    <row r="50" spans="1:30" ht="18" customHeight="1" x14ac:dyDescent="0.15">
      <c r="A50" s="11" t="s">
        <v>48</v>
      </c>
      <c r="B50" s="90"/>
      <c r="C50" s="90"/>
      <c r="D50" s="92">
        <f t="shared" si="61"/>
        <v>0</v>
      </c>
      <c r="E50" s="92">
        <f t="shared" si="61"/>
        <v>0</v>
      </c>
      <c r="F50" s="92">
        <f t="shared" si="61"/>
        <v>0</v>
      </c>
      <c r="G50" s="92">
        <f t="shared" si="61"/>
        <v>0</v>
      </c>
      <c r="H50" s="92">
        <f t="shared" si="61"/>
        <v>0</v>
      </c>
      <c r="I50" s="92">
        <f t="shared" si="61"/>
        <v>0</v>
      </c>
      <c r="J50" s="92">
        <f t="shared" si="61"/>
        <v>0</v>
      </c>
      <c r="K50" s="92">
        <f t="shared" si="61"/>
        <v>0</v>
      </c>
      <c r="L50" s="92">
        <f t="shared" si="61"/>
        <v>0</v>
      </c>
      <c r="M50" s="92">
        <f t="shared" si="61"/>
        <v>0</v>
      </c>
      <c r="N50" s="92">
        <f t="shared" si="61"/>
        <v>0</v>
      </c>
      <c r="O50" s="92">
        <f t="shared" si="61"/>
        <v>1.2069148011082858E-5</v>
      </c>
      <c r="P50" s="92">
        <f t="shared" si="61"/>
        <v>1.2113167509722936E-5</v>
      </c>
      <c r="Q50" s="92">
        <f t="shared" si="61"/>
        <v>2.4288277566436031E-5</v>
      </c>
      <c r="R50" s="25">
        <f t="shared" si="9"/>
        <v>1.1869051602244817E-5</v>
      </c>
      <c r="S50" s="25">
        <f t="shared" si="9"/>
        <v>1.1636278331865029E-5</v>
      </c>
      <c r="T50" s="25">
        <f t="shared" si="10"/>
        <v>1.0788029990291852E-5</v>
      </c>
      <c r="U50" s="25">
        <f t="shared" si="10"/>
        <v>1.0697845036793633E-5</v>
      </c>
      <c r="V50" s="25">
        <f t="shared" si="11"/>
        <v>1.0963442073502643E-5</v>
      </c>
      <c r="W50" s="25">
        <f t="shared" si="11"/>
        <v>1.1204766776701212E-5</v>
      </c>
      <c r="X50" s="25">
        <f t="shared" si="11"/>
        <v>1.0948295361360531E-5</v>
      </c>
      <c r="Y50" s="25">
        <f t="shared" si="12"/>
        <v>1.0960149663035679E-5</v>
      </c>
      <c r="Z50" s="25">
        <f t="shared" si="12"/>
        <v>1.0823793512326406E-5</v>
      </c>
      <c r="AA50" s="112">
        <f t="shared" ref="AA50:AB50" si="65">AA21/AA$22*100</f>
        <v>1.0603019146083732E-5</v>
      </c>
      <c r="AB50" s="112">
        <f t="shared" si="65"/>
        <v>1.0650856818827648E-5</v>
      </c>
      <c r="AC50" s="112">
        <f t="shared" ref="AC50:AD50" si="66">AC21/AC$22*100</f>
        <v>1.0587857992684003E-5</v>
      </c>
      <c r="AD50" s="112">
        <f t="shared" ref="AD50" si="67">AD21/AD$22*100</f>
        <v>1.0407593630094764E-5</v>
      </c>
    </row>
    <row r="51" spans="1:30" ht="18" customHeight="1" x14ac:dyDescent="0.15">
      <c r="A51" s="11" t="s">
        <v>49</v>
      </c>
      <c r="B51" s="90"/>
      <c r="C51" s="90"/>
      <c r="D51" s="93">
        <f t="shared" ref="D51:Q51" si="68">+D33+D38+D40+D41+D42+D43+D44+D45+D46</f>
        <v>100.00000000000001</v>
      </c>
      <c r="E51" s="93">
        <f t="shared" si="68"/>
        <v>99.999999999999986</v>
      </c>
      <c r="F51" s="93">
        <f t="shared" si="68"/>
        <v>100</v>
      </c>
      <c r="G51" s="93">
        <f t="shared" si="68"/>
        <v>100.00000000000001</v>
      </c>
      <c r="H51" s="93">
        <f t="shared" si="68"/>
        <v>99.999999999999986</v>
      </c>
      <c r="I51" s="93">
        <f t="shared" si="68"/>
        <v>100</v>
      </c>
      <c r="J51" s="93">
        <f t="shared" si="68"/>
        <v>100.00000000000001</v>
      </c>
      <c r="K51" s="93">
        <f t="shared" si="68"/>
        <v>100</v>
      </c>
      <c r="L51" s="93">
        <f t="shared" si="68"/>
        <v>100</v>
      </c>
      <c r="M51" s="93">
        <f t="shared" si="68"/>
        <v>100</v>
      </c>
      <c r="N51" s="93">
        <f t="shared" si="68"/>
        <v>100</v>
      </c>
      <c r="O51" s="93">
        <f t="shared" si="68"/>
        <v>100</v>
      </c>
      <c r="P51" s="93">
        <f t="shared" si="68"/>
        <v>100.00000000000001</v>
      </c>
      <c r="Q51" s="93">
        <f t="shared" si="68"/>
        <v>100</v>
      </c>
      <c r="R51" s="26">
        <f t="shared" ref="R51:X51" si="69">+R33+R38+R40+R41+R42+R43+R44+R45+R46</f>
        <v>100.00000000000003</v>
      </c>
      <c r="S51" s="26">
        <f t="shared" si="69"/>
        <v>99.999999999999986</v>
      </c>
      <c r="T51" s="26">
        <f t="shared" si="69"/>
        <v>100.00000000000003</v>
      </c>
      <c r="U51" s="26">
        <f t="shared" si="69"/>
        <v>100</v>
      </c>
      <c r="V51" s="26">
        <f t="shared" si="69"/>
        <v>100.00000000000003</v>
      </c>
      <c r="W51" s="26">
        <f t="shared" si="69"/>
        <v>100</v>
      </c>
      <c r="X51" s="26">
        <f t="shared" si="69"/>
        <v>100</v>
      </c>
      <c r="Y51" s="26">
        <f>+Y33+Y38+Y40+Y41+Y42+Y43+Y44+Y45+Y46</f>
        <v>100</v>
      </c>
      <c r="Z51" s="26">
        <f>+Z33+Z38+Z40+Z41+Z42+Z43+Z44+Z45+Z46</f>
        <v>100</v>
      </c>
      <c r="AA51" s="26">
        <f t="shared" ref="AA51:AB51" si="70">+AA33+AA38+AA40+AA41+AA42+AA43+AA44+AA45+AA46</f>
        <v>100.00000000000001</v>
      </c>
      <c r="AB51" s="26">
        <f t="shared" si="70"/>
        <v>100</v>
      </c>
      <c r="AC51" s="26">
        <f t="shared" ref="AC51:AD51" si="71">+AC33+AC38+AC40+AC41+AC42+AC43+AC44+AC45+AC46</f>
        <v>99.999999999999986</v>
      </c>
      <c r="AD51" s="26">
        <f t="shared" ref="AD51" si="72">+AD33+AD38+AD40+AD41+AD42+AD43+AD44+AD45+AD46</f>
        <v>100</v>
      </c>
    </row>
    <row r="52" spans="1:30" ht="18" customHeight="1" x14ac:dyDescent="0.15"/>
    <row r="53" spans="1:30" ht="18" customHeight="1" x14ac:dyDescent="0.15"/>
    <row r="54" spans="1:30" ht="18" customHeight="1" x14ac:dyDescent="0.15"/>
    <row r="55" spans="1:30" ht="18" customHeight="1" x14ac:dyDescent="0.15"/>
    <row r="56" spans="1:30" ht="18" customHeight="1" x14ac:dyDescent="0.15"/>
    <row r="57" spans="1:30" ht="18" customHeight="1" x14ac:dyDescent="0.15"/>
    <row r="58" spans="1:30" ht="18" customHeight="1" x14ac:dyDescent="0.15"/>
    <row r="59" spans="1:30" ht="18" customHeight="1" x14ac:dyDescent="0.15"/>
    <row r="60" spans="1:30" ht="18" customHeight="1" x14ac:dyDescent="0.15"/>
    <row r="61" spans="1:30" ht="18" customHeight="1" x14ac:dyDescent="0.15"/>
    <row r="62" spans="1:30" ht="18" customHeight="1" x14ac:dyDescent="0.15"/>
    <row r="63" spans="1:30" ht="18" customHeight="1" x14ac:dyDescent="0.15"/>
    <row r="64" spans="1:30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3"/>
  <pageMargins left="0.98425196850393704" right="0.78740157480314965" top="0.78740157480314965" bottom="0.78740157480314965" header="0" footer="0.31496062992125984"/>
  <pageSetup paperSize="9" firstPageNumber="4" orientation="landscape" useFirstPageNumber="1" r:id="rId1"/>
  <headerFooter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7</vt:i4>
      </vt:variant>
    </vt:vector>
  </HeadingPairs>
  <TitlesOfParts>
    <vt:vector size="28" baseType="lpstr">
      <vt:lpstr>財政指標</vt:lpstr>
      <vt:lpstr>旧南河内町</vt:lpstr>
      <vt:lpstr>旧石橋町</vt:lpstr>
      <vt:lpstr>旧国分寺町</vt:lpstr>
      <vt:lpstr>歳入</vt:lpstr>
      <vt:lpstr>歳入・旧南河内町</vt:lpstr>
      <vt:lpstr>歳入・旧石橋町</vt:lpstr>
      <vt:lpstr>歳入・旧国分寺町</vt:lpstr>
      <vt:lpstr>税</vt:lpstr>
      <vt:lpstr>税・旧南河内町</vt:lpstr>
      <vt:lpstr>税・旧石橋町</vt:lpstr>
      <vt:lpstr>税・旧国分寺町</vt:lpstr>
      <vt:lpstr>歳出（性質別）</vt:lpstr>
      <vt:lpstr>性質・旧南河内町</vt:lpstr>
      <vt:lpstr>性質・旧石橋町</vt:lpstr>
      <vt:lpstr>性質・旧国分寺町</vt:lpstr>
      <vt:lpstr>歳出（目的別）</vt:lpstr>
      <vt:lpstr>目的・旧南河内町</vt:lpstr>
      <vt:lpstr>目的・旧石橋町</vt:lpstr>
      <vt:lpstr>目的・旧国分寺町</vt:lpstr>
      <vt:lpstr>グラフ</vt:lpstr>
      <vt:lpstr>グラフ!Print_Area</vt:lpstr>
      <vt:lpstr>財政指標!Print_Area</vt:lpstr>
      <vt:lpstr>'歳出（性質別）'!Print_Titles</vt:lpstr>
      <vt:lpstr>'歳出（目的別）'!Print_Titles</vt:lpstr>
      <vt:lpstr>歳入!Print_Titles</vt:lpstr>
      <vt:lpstr>財政指標!Print_Titles</vt:lpstr>
      <vt:lpstr>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山口 誠英</cp:lastModifiedBy>
  <cp:lastPrinted>2018-08-03T00:03:06Z</cp:lastPrinted>
  <dcterms:created xsi:type="dcterms:W3CDTF">2002-01-04T12:12:41Z</dcterms:created>
  <dcterms:modified xsi:type="dcterms:W3CDTF">2020-01-28T05:39:35Z</dcterms:modified>
</cp:coreProperties>
</file>