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updateLinks="never"/>
  <mc:AlternateContent xmlns:mc="http://schemas.openxmlformats.org/markup-compatibility/2006">
    <mc:Choice Requires="x15">
      <x15ac:absPath xmlns:x15ac="http://schemas.microsoft.com/office/spreadsheetml/2010/11/ac" url="https://d.docs.live.net/5470ba1593ee380f/ドキュメント/市町財政/市町村（91～18）/"/>
    </mc:Choice>
  </mc:AlternateContent>
  <xr:revisionPtr revIDLastSave="5" documentId="13_ncr:1_{14E76BE4-15CF-4090-A4B0-63CA2A46940F}" xr6:coauthVersionLast="47" xr6:coauthVersionMax="47" xr10:uidLastSave="{6B65972B-4528-4F92-8E1B-A44523CF4071}"/>
  <bookViews>
    <workbookView xWindow="-108" yWindow="-108" windowWidth="23256" windowHeight="12576" tabRatio="601" xr2:uid="{00000000-000D-0000-FFFF-FFFF00000000}"/>
  </bookViews>
  <sheets>
    <sheet name="財政指標" sheetId="4" r:id="rId1"/>
    <sheet name="旧黒磯市" sheetId="10" state="hidden" r:id="rId2"/>
    <sheet name="旧西那須野町" sheetId="11" state="hidden" r:id="rId3"/>
    <sheet name="旧塩原町" sheetId="12" state="hidden" r:id="rId4"/>
    <sheet name="歳入" sheetId="1" r:id="rId5"/>
    <sheet name="歳入・旧黒磯市" sheetId="15" state="hidden" r:id="rId6"/>
    <sheet name="歳入・旧西那須野町" sheetId="14" state="hidden" r:id="rId7"/>
    <sheet name="歳入・旧塩原町" sheetId="13" state="hidden" r:id="rId8"/>
    <sheet name="税" sheetId="2" r:id="rId9"/>
    <sheet name="税・旧黒磯市" sheetId="18" state="hidden" r:id="rId10"/>
    <sheet name="税・旧西那須野町" sheetId="17" state="hidden" r:id="rId11"/>
    <sheet name="税・旧塩原町" sheetId="16" state="hidden" r:id="rId12"/>
    <sheet name="歳出（性質別）" sheetId="5" r:id="rId13"/>
    <sheet name="性質・旧黒磯市" sheetId="21" state="hidden" r:id="rId14"/>
    <sheet name="旧・西那須野町" sheetId="20" state="hidden" r:id="rId15"/>
    <sheet name="旧・塩原町" sheetId="19" state="hidden" r:id="rId16"/>
    <sheet name="歳出（目的別）" sheetId="3" r:id="rId17"/>
    <sheet name="目的・旧黒磯市" sheetId="24" state="hidden" r:id="rId18"/>
    <sheet name="目的・旧西那須野町" sheetId="23" state="hidden" r:id="rId19"/>
    <sheet name="目的・旧塩原町" sheetId="22" state="hidden" r:id="rId20"/>
    <sheet name="グラフ" sheetId="9" r:id="rId21"/>
  </sheets>
  <externalReferences>
    <externalReference r:id="rId22"/>
    <externalReference r:id="rId23"/>
    <externalReference r:id="rId24"/>
  </externalReferences>
  <definedNames>
    <definedName name="_xlnm.Print_Area" localSheetId="20">グラフ!$A$1:$N$252</definedName>
    <definedName name="_xlnm.Print_Area" localSheetId="12">'歳出（性質別）'!$A$1:$AF$54</definedName>
    <definedName name="_xlnm.Print_Area" localSheetId="16">'歳出（目的別）'!$A$1:$AF$48</definedName>
    <definedName name="_xlnm.Print_Area" localSheetId="4">歳入!$A$1:$AF$74</definedName>
    <definedName name="_xlnm.Print_Area" localSheetId="0">財政指標!$A$1:$AG$39</definedName>
    <definedName name="_xlnm.Print_Area" localSheetId="8">税!$A$1:$AF$51</definedName>
    <definedName name="_xlnm.Print_Titles" localSheetId="12">'歳出（性質別）'!$A:$A</definedName>
    <definedName name="_xlnm.Print_Titles" localSheetId="16">'歳出（目的別）'!$A:$A</definedName>
    <definedName name="_xlnm.Print_Titles" localSheetId="4">歳入!$A:$A</definedName>
    <definedName name="_xlnm.Print_Titles" localSheetId="0">財政指標!$A:$B</definedName>
    <definedName name="_xlnm.Print_Titles" localSheetId="8">税!$A:$A</definedName>
  </definedNames>
  <calcPr calcId="181029"/>
</workbook>
</file>

<file path=xl/calcChain.xml><?xml version="1.0" encoding="utf-8"?>
<calcChain xmlns="http://schemas.openxmlformats.org/spreadsheetml/2006/main">
  <c r="AS195" i="9" l="1"/>
  <c r="AS194" i="9"/>
  <c r="AS193" i="9"/>
  <c r="AS192" i="9"/>
  <c r="AS156" i="9"/>
  <c r="AS155" i="9"/>
  <c r="AS125" i="9"/>
  <c r="AS124" i="9"/>
  <c r="AS123" i="9"/>
  <c r="AS122" i="9"/>
  <c r="AS121" i="9"/>
  <c r="AS120" i="9"/>
  <c r="AS119" i="9"/>
  <c r="AS118" i="9"/>
  <c r="AS117" i="9"/>
  <c r="AS85" i="9"/>
  <c r="AS84" i="9"/>
  <c r="AS83" i="9"/>
  <c r="AS82" i="9"/>
  <c r="AS81" i="9"/>
  <c r="AS80" i="9"/>
  <c r="AS79" i="9"/>
  <c r="AS43" i="9"/>
  <c r="AS42" i="9"/>
  <c r="AS41" i="9"/>
  <c r="AS6" i="9"/>
  <c r="AS5" i="9"/>
  <c r="AS4" i="9"/>
  <c r="AS3" i="9"/>
  <c r="AS2" i="9"/>
  <c r="AF19" i="3"/>
  <c r="AF46" i="3" s="1"/>
  <c r="AF3" i="3"/>
  <c r="AF32" i="3" s="1"/>
  <c r="AF25" i="5"/>
  <c r="AF24" i="5"/>
  <c r="AF23" i="5"/>
  <c r="AF50" i="5" s="1"/>
  <c r="AF3" i="5"/>
  <c r="AF32" i="5" s="1"/>
  <c r="AF17" i="2"/>
  <c r="AF22" i="2" s="1"/>
  <c r="AS44" i="9" s="1"/>
  <c r="AF3" i="2"/>
  <c r="AF32" i="2" s="1"/>
  <c r="AF37" i="1"/>
  <c r="AF36" i="1"/>
  <c r="AF35" i="1"/>
  <c r="AF34" i="1"/>
  <c r="AF33" i="1"/>
  <c r="AF68" i="1" s="1"/>
  <c r="AF3" i="1"/>
  <c r="AF40" i="1" s="1"/>
  <c r="AS40" i="9" l="1"/>
  <c r="AS154" i="9"/>
  <c r="AS7" i="9"/>
  <c r="AS1" i="9"/>
  <c r="AS78" i="9"/>
  <c r="AS86" i="9"/>
  <c r="AS116" i="9"/>
  <c r="AF33" i="3"/>
  <c r="AF35" i="3"/>
  <c r="AF37" i="3"/>
  <c r="AF39" i="3"/>
  <c r="AF41" i="3"/>
  <c r="AF43" i="3"/>
  <c r="AF45" i="3"/>
  <c r="AF47" i="3"/>
  <c r="AF34" i="3"/>
  <c r="AF36" i="3"/>
  <c r="AF38" i="3"/>
  <c r="AF40" i="3"/>
  <c r="AF42" i="3"/>
  <c r="AF44" i="3"/>
  <c r="AF33" i="5"/>
  <c r="AF35" i="5"/>
  <c r="AF37" i="5"/>
  <c r="AF39" i="5"/>
  <c r="AF41" i="5"/>
  <c r="AF43" i="5"/>
  <c r="AF45" i="5"/>
  <c r="AF47" i="5"/>
  <c r="AF49" i="5"/>
  <c r="AF51" i="5"/>
  <c r="AF34" i="5"/>
  <c r="AF36" i="5"/>
  <c r="AF38" i="5"/>
  <c r="AF40" i="5"/>
  <c r="AF42" i="5"/>
  <c r="AF44" i="5"/>
  <c r="AF46" i="5"/>
  <c r="AF48" i="5"/>
  <c r="AF49" i="2"/>
  <c r="AF47" i="2"/>
  <c r="AF45" i="2"/>
  <c r="AF43" i="2"/>
  <c r="AF41" i="2"/>
  <c r="AF39" i="2"/>
  <c r="AF37" i="2"/>
  <c r="AF35" i="2"/>
  <c r="AF33" i="2"/>
  <c r="AF50" i="2"/>
  <c r="AF48" i="2"/>
  <c r="AF44" i="2"/>
  <c r="AF42" i="2"/>
  <c r="AF40" i="2"/>
  <c r="AF38" i="2"/>
  <c r="AF36" i="2"/>
  <c r="AF34" i="2"/>
  <c r="AF46" i="2"/>
  <c r="AF72" i="1"/>
  <c r="AF74" i="1"/>
  <c r="AF41" i="1"/>
  <c r="AF43" i="1"/>
  <c r="AF45" i="1"/>
  <c r="AF47" i="1"/>
  <c r="AF49" i="1"/>
  <c r="AF51" i="1"/>
  <c r="AF53" i="1"/>
  <c r="AF55" i="1"/>
  <c r="AF57" i="1"/>
  <c r="AF59" i="1"/>
  <c r="AF61" i="1"/>
  <c r="AF63" i="1"/>
  <c r="AF65" i="1"/>
  <c r="AF67" i="1"/>
  <c r="AF69" i="1"/>
  <c r="AF71" i="1"/>
  <c r="AF73" i="1"/>
  <c r="AF42" i="1"/>
  <c r="AF44" i="1"/>
  <c r="AF46" i="1"/>
  <c r="AF48" i="1"/>
  <c r="AF50" i="1"/>
  <c r="AF52" i="1"/>
  <c r="AF54" i="1"/>
  <c r="AF56" i="1"/>
  <c r="AF58" i="1"/>
  <c r="AF60" i="1"/>
  <c r="AF62" i="1"/>
  <c r="AF64" i="1"/>
  <c r="AF66" i="1"/>
  <c r="AF48" i="3" l="1"/>
  <c r="AF54" i="5"/>
  <c r="AF52" i="5"/>
  <c r="AF53" i="5"/>
  <c r="AF51" i="2"/>
  <c r="AF70" i="1"/>
  <c r="AG33" i="4"/>
  <c r="AG27" i="4"/>
  <c r="AG15" i="4"/>
  <c r="AR195" i="9"/>
  <c r="AR194" i="9"/>
  <c r="AR193" i="9"/>
  <c r="AR192" i="9"/>
  <c r="AR156" i="9"/>
  <c r="AR155" i="9"/>
  <c r="AR124" i="9"/>
  <c r="AR123" i="9"/>
  <c r="AR122" i="9"/>
  <c r="AR121" i="9"/>
  <c r="AR120" i="9"/>
  <c r="AR119" i="9"/>
  <c r="AR118" i="9"/>
  <c r="AR117" i="9"/>
  <c r="AR85" i="9"/>
  <c r="AR84" i="9"/>
  <c r="AR83" i="9"/>
  <c r="AR82" i="9"/>
  <c r="AR81" i="9"/>
  <c r="AR80" i="9"/>
  <c r="AR79" i="9"/>
  <c r="AR43" i="9"/>
  <c r="AR42" i="9"/>
  <c r="AR41" i="9"/>
  <c r="AR6" i="9"/>
  <c r="AR5" i="9"/>
  <c r="AR4" i="9"/>
  <c r="AR3" i="9"/>
  <c r="AR2" i="9"/>
  <c r="AE3" i="3"/>
  <c r="AR116" i="9" s="1"/>
  <c r="AE19" i="3"/>
  <c r="AE42" i="3" s="1"/>
  <c r="AE3" i="5"/>
  <c r="AR154" i="9" s="1"/>
  <c r="AE25" i="5"/>
  <c r="AE24" i="5"/>
  <c r="AE23" i="5"/>
  <c r="AE47" i="5" s="1"/>
  <c r="AE3" i="2"/>
  <c r="AR40" i="9" s="1"/>
  <c r="AE17" i="2"/>
  <c r="AE3" i="1"/>
  <c r="AR1" i="9" s="1"/>
  <c r="AE37" i="1"/>
  <c r="AE36" i="1"/>
  <c r="AE35" i="1"/>
  <c r="AE34" i="1"/>
  <c r="AE33" i="1"/>
  <c r="AE69" i="1" s="1"/>
  <c r="AF33" i="4"/>
  <c r="AF27" i="4"/>
  <c r="AF15" i="4"/>
  <c r="AR78" i="9" l="1"/>
  <c r="AR125" i="9"/>
  <c r="AE32" i="5"/>
  <c r="AE40" i="1"/>
  <c r="AR7" i="9"/>
  <c r="AR86" i="9"/>
  <c r="AE32" i="2"/>
  <c r="AE32" i="3"/>
  <c r="AE37" i="3"/>
  <c r="AE43" i="3"/>
  <c r="AE38" i="3"/>
  <c r="AE44" i="3"/>
  <c r="AE33" i="3"/>
  <c r="AE39" i="3"/>
  <c r="AE45" i="3"/>
  <c r="AE34" i="3"/>
  <c r="AE40" i="3"/>
  <c r="AE46" i="3"/>
  <c r="AE35" i="3"/>
  <c r="AE41" i="3"/>
  <c r="AE47" i="3"/>
  <c r="AE36" i="3"/>
  <c r="AE42" i="5"/>
  <c r="AE48" i="5"/>
  <c r="AE43" i="5"/>
  <c r="AE50" i="5"/>
  <c r="AE37" i="5"/>
  <c r="AE49" i="5"/>
  <c r="AE38" i="5"/>
  <c r="AE33" i="5"/>
  <c r="AE39" i="5"/>
  <c r="AE45" i="5"/>
  <c r="AE51" i="5"/>
  <c r="AE36" i="5"/>
  <c r="AE44" i="5"/>
  <c r="AE34" i="5"/>
  <c r="AE40" i="5"/>
  <c r="AE46" i="5"/>
  <c r="AE35" i="5"/>
  <c r="AE41" i="5"/>
  <c r="AE22" i="2"/>
  <c r="AR44" i="9" s="1"/>
  <c r="AE71" i="1"/>
  <c r="AE74" i="1"/>
  <c r="AE58" i="1"/>
  <c r="AE41" i="1"/>
  <c r="AE59" i="1"/>
  <c r="AE46" i="1"/>
  <c r="AE47" i="1"/>
  <c r="AE65" i="1"/>
  <c r="AE64" i="1"/>
  <c r="AE52" i="1"/>
  <c r="AE53" i="1"/>
  <c r="AE42" i="1"/>
  <c r="AE48" i="1"/>
  <c r="AE54" i="1"/>
  <c r="AE60" i="1"/>
  <c r="AE66" i="1"/>
  <c r="AE72" i="1"/>
  <c r="AE43" i="1"/>
  <c r="AE49" i="1"/>
  <c r="AE55" i="1"/>
  <c r="AE61" i="1"/>
  <c r="AE67" i="1"/>
  <c r="AE73" i="1"/>
  <c r="AE44" i="1"/>
  <c r="AE50" i="1"/>
  <c r="AE56" i="1"/>
  <c r="AE62" i="1"/>
  <c r="AE68" i="1"/>
  <c r="AE45" i="1"/>
  <c r="AE51" i="1"/>
  <c r="AE57" i="1"/>
  <c r="AE63" i="1"/>
  <c r="AE48" i="3" l="1"/>
  <c r="AE54" i="5"/>
  <c r="AE53" i="5"/>
  <c r="AE52" i="5"/>
  <c r="AE45" i="2"/>
  <c r="AE39" i="2"/>
  <c r="AE50" i="2"/>
  <c r="AE44" i="2"/>
  <c r="AE38" i="2"/>
  <c r="AE37" i="2"/>
  <c r="AE47" i="2"/>
  <c r="AE35" i="2"/>
  <c r="AE34" i="2"/>
  <c r="AE49" i="2"/>
  <c r="AE43" i="2"/>
  <c r="AE48" i="2"/>
  <c r="AE42" i="2"/>
  <c r="AE36" i="2"/>
  <c r="AE41" i="2"/>
  <c r="AE40" i="2"/>
  <c r="AE46" i="2"/>
  <c r="AE33" i="2"/>
  <c r="AE70" i="1"/>
  <c r="AE51" i="2" l="1"/>
  <c r="AQ195" i="9" l="1"/>
  <c r="AQ194" i="9"/>
  <c r="AQ193" i="9"/>
  <c r="AQ192" i="9"/>
  <c r="AQ156" i="9"/>
  <c r="AQ155" i="9"/>
  <c r="AQ154" i="9"/>
  <c r="AQ124" i="9"/>
  <c r="AQ123" i="9"/>
  <c r="AQ122" i="9"/>
  <c r="AQ121" i="9"/>
  <c r="AQ120" i="9"/>
  <c r="AQ119" i="9"/>
  <c r="AQ118" i="9"/>
  <c r="AQ117" i="9"/>
  <c r="AQ116" i="9"/>
  <c r="AQ85" i="9"/>
  <c r="AQ84" i="9"/>
  <c r="AQ83" i="9"/>
  <c r="AQ82" i="9"/>
  <c r="AQ81" i="9"/>
  <c r="AQ80" i="9"/>
  <c r="AQ79" i="9"/>
  <c r="AQ78" i="9"/>
  <c r="AQ43" i="9"/>
  <c r="AQ42" i="9"/>
  <c r="AQ40" i="9"/>
  <c r="AQ6" i="9"/>
  <c r="AQ5" i="9"/>
  <c r="AQ4" i="9"/>
  <c r="AQ3" i="9"/>
  <c r="AQ2" i="9"/>
  <c r="AQ1" i="9"/>
  <c r="AD19" i="3"/>
  <c r="AD46" i="3" s="1"/>
  <c r="AD25" i="5"/>
  <c r="AD24" i="5"/>
  <c r="AD23" i="5"/>
  <c r="AD49" i="5" s="1"/>
  <c r="AD17" i="2"/>
  <c r="AD4" i="2"/>
  <c r="AQ41" i="9" s="1"/>
  <c r="AD37" i="1"/>
  <c r="AD36" i="1"/>
  <c r="AD35" i="1"/>
  <c r="AD34" i="1"/>
  <c r="AD33" i="1"/>
  <c r="AD69" i="1" s="1"/>
  <c r="AE33" i="4"/>
  <c r="AE27" i="4"/>
  <c r="AE15" i="4"/>
  <c r="AD74" i="1" l="1"/>
  <c r="AQ86" i="9"/>
  <c r="AQ125" i="9"/>
  <c r="AD41" i="1"/>
  <c r="AQ7" i="9"/>
  <c r="AD35" i="3"/>
  <c r="AD41" i="3"/>
  <c r="AD47" i="3"/>
  <c r="AD36" i="3"/>
  <c r="AD42" i="3"/>
  <c r="AD37" i="3"/>
  <c r="AD43" i="3"/>
  <c r="AD38" i="3"/>
  <c r="AD44" i="3"/>
  <c r="AD33" i="3"/>
  <c r="AD39" i="3"/>
  <c r="AD45" i="3"/>
  <c r="AD34" i="3"/>
  <c r="AD40" i="3"/>
  <c r="AD35" i="5"/>
  <c r="AD45" i="5"/>
  <c r="AD38" i="5"/>
  <c r="AD46" i="5"/>
  <c r="AD39" i="5"/>
  <c r="AD47" i="5"/>
  <c r="AD40" i="5"/>
  <c r="AD50" i="5"/>
  <c r="AD33" i="5"/>
  <c r="AD41" i="5"/>
  <c r="AD51" i="5"/>
  <c r="AD34" i="5"/>
  <c r="AD44" i="5"/>
  <c r="AD36" i="5"/>
  <c r="AD42" i="5"/>
  <c r="AD48" i="5"/>
  <c r="AD37" i="5"/>
  <c r="AD43" i="5"/>
  <c r="AD22" i="2"/>
  <c r="AQ44" i="9" s="1"/>
  <c r="AD58" i="1"/>
  <c r="AD71" i="1"/>
  <c r="AD59" i="1"/>
  <c r="AD46" i="1"/>
  <c r="AD64" i="1"/>
  <c r="AD47" i="1"/>
  <c r="AD65" i="1"/>
  <c r="AD52" i="1"/>
  <c r="AD53" i="1"/>
  <c r="AD42" i="1"/>
  <c r="AD48" i="1"/>
  <c r="AD54" i="1"/>
  <c r="AD60" i="1"/>
  <c r="AD66" i="1"/>
  <c r="AD72" i="1"/>
  <c r="AD43" i="1"/>
  <c r="AD49" i="1"/>
  <c r="AD55" i="1"/>
  <c r="AD61" i="1"/>
  <c r="AD67" i="1"/>
  <c r="AD73" i="1"/>
  <c r="AD44" i="1"/>
  <c r="AD50" i="1"/>
  <c r="AD56" i="1"/>
  <c r="AD62" i="1"/>
  <c r="AD68" i="1"/>
  <c r="AD45" i="1"/>
  <c r="AD51" i="1"/>
  <c r="AD57" i="1"/>
  <c r="AD63" i="1"/>
  <c r="AD48" i="3" l="1"/>
  <c r="AD54" i="5"/>
  <c r="AD52" i="5"/>
  <c r="AD53" i="5"/>
  <c r="AD40" i="2"/>
  <c r="AD34" i="2"/>
  <c r="AD45" i="2"/>
  <c r="AD39" i="2"/>
  <c r="AD50" i="2"/>
  <c r="AD44" i="2"/>
  <c r="AD38" i="2"/>
  <c r="AD49" i="2"/>
  <c r="AD43" i="2"/>
  <c r="AD37" i="2"/>
  <c r="AD48" i="2"/>
  <c r="AD42" i="2"/>
  <c r="AD36" i="2"/>
  <c r="AD47" i="2"/>
  <c r="AD41" i="2"/>
  <c r="AD35" i="2"/>
  <c r="AD33" i="2"/>
  <c r="AD46" i="2"/>
  <c r="AD70" i="1"/>
  <c r="AD51" i="2" l="1"/>
  <c r="M221" i="9" l="1"/>
  <c r="M177" i="9"/>
  <c r="M133" i="9"/>
  <c r="AP195" i="9"/>
  <c r="AO195" i="9"/>
  <c r="AN195" i="9"/>
  <c r="AM195" i="9"/>
  <c r="AL195" i="9"/>
  <c r="AK195" i="9"/>
  <c r="AJ195" i="9"/>
  <c r="AI195" i="9"/>
  <c r="AH195" i="9"/>
  <c r="AG195" i="9"/>
  <c r="AF195" i="9"/>
  <c r="AE195" i="9"/>
  <c r="AD195" i="9"/>
  <c r="P195" i="9"/>
  <c r="AP194" i="9"/>
  <c r="AP193" i="9"/>
  <c r="AP192" i="9"/>
  <c r="AP156" i="9"/>
  <c r="AP155" i="9"/>
  <c r="AP154" i="9"/>
  <c r="AP124" i="9"/>
  <c r="AP123" i="9"/>
  <c r="AP122" i="9"/>
  <c r="AP121" i="9"/>
  <c r="AP120" i="9"/>
  <c r="AP119" i="9"/>
  <c r="AP118" i="9"/>
  <c r="AP117" i="9"/>
  <c r="AP116" i="9"/>
  <c r="AP85" i="9"/>
  <c r="AP84" i="9"/>
  <c r="AP83" i="9"/>
  <c r="AP82" i="9"/>
  <c r="AP81" i="9"/>
  <c r="AP80" i="9"/>
  <c r="AP79" i="9"/>
  <c r="AP78" i="9"/>
  <c r="AP43" i="9"/>
  <c r="AP42" i="9"/>
  <c r="AP40" i="9"/>
  <c r="AP6" i="9"/>
  <c r="AP5" i="9"/>
  <c r="AP4" i="9"/>
  <c r="AP3" i="9"/>
  <c r="AP2" i="9"/>
  <c r="AP1" i="9"/>
  <c r="C31" i="10" l="1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AC19" i="3" l="1"/>
  <c r="AC33" i="3" s="1"/>
  <c r="AC25" i="5"/>
  <c r="AC24" i="5"/>
  <c r="AC23" i="5"/>
  <c r="AP86" i="9" s="1"/>
  <c r="AC17" i="2"/>
  <c r="AC4" i="2"/>
  <c r="AC37" i="1"/>
  <c r="AC36" i="1"/>
  <c r="AC35" i="1"/>
  <c r="AC34" i="1"/>
  <c r="AC33" i="1"/>
  <c r="AD33" i="4"/>
  <c r="AD27" i="4"/>
  <c r="AD15" i="4"/>
  <c r="AO194" i="9"/>
  <c r="AN194" i="9"/>
  <c r="AM194" i="9"/>
  <c r="AL194" i="9"/>
  <c r="AO193" i="9"/>
  <c r="AN193" i="9"/>
  <c r="AM193" i="9"/>
  <c r="AL193" i="9"/>
  <c r="AO192" i="9"/>
  <c r="AN192" i="9"/>
  <c r="AM192" i="9"/>
  <c r="AL192" i="9"/>
  <c r="AO156" i="9"/>
  <c r="AN156" i="9"/>
  <c r="AM156" i="9"/>
  <c r="AL156" i="9"/>
  <c r="AO155" i="9"/>
  <c r="AN155" i="9"/>
  <c r="AM155" i="9"/>
  <c r="AL155" i="9"/>
  <c r="AO154" i="9"/>
  <c r="AN154" i="9"/>
  <c r="AM154" i="9"/>
  <c r="AL154" i="9"/>
  <c r="AO124" i="9"/>
  <c r="AN124" i="9"/>
  <c r="AM124" i="9"/>
  <c r="AL124" i="9"/>
  <c r="AO123" i="9"/>
  <c r="AN123" i="9"/>
  <c r="AM123" i="9"/>
  <c r="AL123" i="9"/>
  <c r="AO122" i="9"/>
  <c r="AN122" i="9"/>
  <c r="AM122" i="9"/>
  <c r="AL122" i="9"/>
  <c r="AO121" i="9"/>
  <c r="AN121" i="9"/>
  <c r="AM121" i="9"/>
  <c r="AL121" i="9"/>
  <c r="AO120" i="9"/>
  <c r="AN120" i="9"/>
  <c r="AM120" i="9"/>
  <c r="AL120" i="9"/>
  <c r="AO119" i="9"/>
  <c r="AN119" i="9"/>
  <c r="AM119" i="9"/>
  <c r="AL119" i="9"/>
  <c r="AO118" i="9"/>
  <c r="AN118" i="9"/>
  <c r="AM118" i="9"/>
  <c r="AL118" i="9"/>
  <c r="AO117" i="9"/>
  <c r="AN117" i="9"/>
  <c r="AM117" i="9"/>
  <c r="AL117" i="9"/>
  <c r="AO116" i="9"/>
  <c r="AN116" i="9"/>
  <c r="AM116" i="9"/>
  <c r="AL116" i="9"/>
  <c r="AO85" i="9"/>
  <c r="AN85" i="9"/>
  <c r="AM85" i="9"/>
  <c r="AL85" i="9"/>
  <c r="AO84" i="9"/>
  <c r="AN84" i="9"/>
  <c r="AM84" i="9"/>
  <c r="AL84" i="9"/>
  <c r="AO83" i="9"/>
  <c r="AN83" i="9"/>
  <c r="AM83" i="9"/>
  <c r="AL83" i="9"/>
  <c r="AO82" i="9"/>
  <c r="AN82" i="9"/>
  <c r="AM82" i="9"/>
  <c r="AL82" i="9"/>
  <c r="AO81" i="9"/>
  <c r="AN81" i="9"/>
  <c r="AM81" i="9"/>
  <c r="AL81" i="9"/>
  <c r="AO80" i="9"/>
  <c r="AN80" i="9"/>
  <c r="AM80" i="9"/>
  <c r="AL80" i="9"/>
  <c r="AO79" i="9"/>
  <c r="AN79" i="9"/>
  <c r="AM79" i="9"/>
  <c r="AL79" i="9"/>
  <c r="AO78" i="9"/>
  <c r="AN78" i="9"/>
  <c r="AM78" i="9"/>
  <c r="AL78" i="9"/>
  <c r="AO43" i="9"/>
  <c r="AN43" i="9"/>
  <c r="AM43" i="9"/>
  <c r="AL43" i="9"/>
  <c r="AO42" i="9"/>
  <c r="AN42" i="9"/>
  <c r="AM42" i="9"/>
  <c r="AL42" i="9"/>
  <c r="AO40" i="9"/>
  <c r="AN40" i="9"/>
  <c r="AM40" i="9"/>
  <c r="AL40" i="9"/>
  <c r="AO6" i="9"/>
  <c r="AN6" i="9"/>
  <c r="AM6" i="9"/>
  <c r="AL6" i="9"/>
  <c r="AO5" i="9"/>
  <c r="AN5" i="9"/>
  <c r="AM5" i="9"/>
  <c r="AL5" i="9"/>
  <c r="AO4" i="9"/>
  <c r="AN4" i="9"/>
  <c r="AM4" i="9"/>
  <c r="AL4" i="9"/>
  <c r="AO3" i="9"/>
  <c r="AN3" i="9"/>
  <c r="AM3" i="9"/>
  <c r="AL3" i="9"/>
  <c r="AO2" i="9"/>
  <c r="AN2" i="9"/>
  <c r="AM2" i="9"/>
  <c r="AL2" i="9"/>
  <c r="AO1" i="9"/>
  <c r="AN1" i="9"/>
  <c r="AM1" i="9"/>
  <c r="AL1" i="9"/>
  <c r="AB8" i="5"/>
  <c r="AB23" i="5" s="1"/>
  <c r="AB51" i="5" s="1"/>
  <c r="AA8" i="5"/>
  <c r="AA23" i="5" s="1"/>
  <c r="AA51" i="5" s="1"/>
  <c r="AB4" i="2"/>
  <c r="AO41" i="9" s="1"/>
  <c r="AA4" i="2"/>
  <c r="AN41" i="9" s="1"/>
  <c r="Z4" i="2"/>
  <c r="AM41" i="9" s="1"/>
  <c r="Y4" i="2"/>
  <c r="AL41" i="9" s="1"/>
  <c r="AB19" i="3"/>
  <c r="AB47" i="3" s="1"/>
  <c r="AA19" i="3"/>
  <c r="AA47" i="3" s="1"/>
  <c r="Z19" i="3"/>
  <c r="Z47" i="3" s="1"/>
  <c r="Y19" i="3"/>
  <c r="Y47" i="3" s="1"/>
  <c r="AB25" i="5"/>
  <c r="AA25" i="5"/>
  <c r="Z25" i="5"/>
  <c r="Y25" i="5"/>
  <c r="AB24" i="5"/>
  <c r="AA24" i="5"/>
  <c r="Z24" i="5"/>
  <c r="Y24" i="5"/>
  <c r="Z23" i="5"/>
  <c r="Z51" i="5" s="1"/>
  <c r="Y23" i="5"/>
  <c r="Y51" i="5" s="1"/>
  <c r="AB17" i="2"/>
  <c r="AA17" i="2"/>
  <c r="Z17" i="2"/>
  <c r="Y17" i="2"/>
  <c r="AB37" i="1"/>
  <c r="AA37" i="1"/>
  <c r="Z37" i="1"/>
  <c r="Y37" i="1"/>
  <c r="AB36" i="1"/>
  <c r="AA36" i="1"/>
  <c r="Z36" i="1"/>
  <c r="Y36" i="1"/>
  <c r="AB35" i="1"/>
  <c r="AA35" i="1"/>
  <c r="Z35" i="1"/>
  <c r="Y35" i="1"/>
  <c r="AB34" i="1"/>
  <c r="AA34" i="1"/>
  <c r="Z34" i="1"/>
  <c r="Y34" i="1"/>
  <c r="AB33" i="1"/>
  <c r="AB69" i="1" s="1"/>
  <c r="AA33" i="1"/>
  <c r="AA69" i="1" s="1"/>
  <c r="Z33" i="1"/>
  <c r="Z69" i="1" s="1"/>
  <c r="Y33" i="1"/>
  <c r="Y69" i="1" s="1"/>
  <c r="AC33" i="4"/>
  <c r="AB33" i="4"/>
  <c r="AA33" i="4"/>
  <c r="Z33" i="4"/>
  <c r="AC27" i="4"/>
  <c r="AB27" i="4"/>
  <c r="AA27" i="4"/>
  <c r="Z27" i="4"/>
  <c r="AC15" i="4"/>
  <c r="AB15" i="4"/>
  <c r="AA15" i="4"/>
  <c r="Z15" i="4"/>
  <c r="AK194" i="9"/>
  <c r="AJ194" i="9"/>
  <c r="AK193" i="9"/>
  <c r="AJ193" i="9"/>
  <c r="AK192" i="9"/>
  <c r="AJ192" i="9"/>
  <c r="AK156" i="9"/>
  <c r="AJ156" i="9"/>
  <c r="AK155" i="9"/>
  <c r="AJ155" i="9"/>
  <c r="AK154" i="9"/>
  <c r="AJ154" i="9"/>
  <c r="AK124" i="9"/>
  <c r="AJ124" i="9"/>
  <c r="AK123" i="9"/>
  <c r="AJ123" i="9"/>
  <c r="AK122" i="9"/>
  <c r="AJ122" i="9"/>
  <c r="AK121" i="9"/>
  <c r="AJ121" i="9"/>
  <c r="AK120" i="9"/>
  <c r="AJ120" i="9"/>
  <c r="AK119" i="9"/>
  <c r="AJ119" i="9"/>
  <c r="AK118" i="9"/>
  <c r="AJ118" i="9"/>
  <c r="AK117" i="9"/>
  <c r="AJ117" i="9"/>
  <c r="AK116" i="9"/>
  <c r="AJ116" i="9"/>
  <c r="AK85" i="9"/>
  <c r="AJ85" i="9"/>
  <c r="AK84" i="9"/>
  <c r="AJ84" i="9"/>
  <c r="AK83" i="9"/>
  <c r="AJ83" i="9"/>
  <c r="AK82" i="9"/>
  <c r="AJ82" i="9"/>
  <c r="AK81" i="9"/>
  <c r="AJ81" i="9"/>
  <c r="AK80" i="9"/>
  <c r="AJ80" i="9"/>
  <c r="AK79" i="9"/>
  <c r="AJ79" i="9"/>
  <c r="AK78" i="9"/>
  <c r="AJ78" i="9"/>
  <c r="AK43" i="9"/>
  <c r="AJ43" i="9"/>
  <c r="AK42" i="9"/>
  <c r="AJ42" i="9"/>
  <c r="AK41" i="9"/>
  <c r="AJ41" i="9"/>
  <c r="AK40" i="9"/>
  <c r="AJ40" i="9"/>
  <c r="AK6" i="9"/>
  <c r="AJ6" i="9"/>
  <c r="AK5" i="9"/>
  <c r="AJ5" i="9"/>
  <c r="AK4" i="9"/>
  <c r="AJ4" i="9"/>
  <c r="AK3" i="9"/>
  <c r="AJ3" i="9"/>
  <c r="AK2" i="9"/>
  <c r="AJ2" i="9"/>
  <c r="AK1" i="9"/>
  <c r="AJ1" i="9"/>
  <c r="X33" i="1"/>
  <c r="AK7" i="9" s="1"/>
  <c r="U4" i="2"/>
  <c r="X19" i="3"/>
  <c r="AK125" i="9" s="1"/>
  <c r="W19" i="3"/>
  <c r="AJ125" i="9" s="1"/>
  <c r="V19" i="3"/>
  <c r="V46" i="3" s="1"/>
  <c r="X25" i="5"/>
  <c r="W25" i="5"/>
  <c r="X24" i="5"/>
  <c r="W24" i="5"/>
  <c r="X23" i="5"/>
  <c r="X50" i="5" s="1"/>
  <c r="W23" i="5"/>
  <c r="X17" i="2"/>
  <c r="X22" i="2" s="1"/>
  <c r="X49" i="2" s="1"/>
  <c r="W17" i="2"/>
  <c r="W22" i="2" s="1"/>
  <c r="X37" i="1"/>
  <c r="W37" i="1"/>
  <c r="X36" i="1"/>
  <c r="W36" i="1"/>
  <c r="X35" i="1"/>
  <c r="W35" i="1"/>
  <c r="X34" i="1"/>
  <c r="W34" i="1"/>
  <c r="W71" i="1" s="1"/>
  <c r="W33" i="1"/>
  <c r="AJ7" i="9" s="1"/>
  <c r="Y33" i="4"/>
  <c r="X33" i="4"/>
  <c r="Y27" i="4"/>
  <c r="X27" i="4"/>
  <c r="Y15" i="4"/>
  <c r="X15" i="4"/>
  <c r="AI194" i="9"/>
  <c r="AI193" i="9"/>
  <c r="AI192" i="9"/>
  <c r="AI156" i="9"/>
  <c r="AI155" i="9"/>
  <c r="AI154" i="9"/>
  <c r="AI124" i="9"/>
  <c r="AI123" i="9"/>
  <c r="AI122" i="9"/>
  <c r="AI121" i="9"/>
  <c r="AI120" i="9"/>
  <c r="AI119" i="9"/>
  <c r="AI118" i="9"/>
  <c r="AI117" i="9"/>
  <c r="AI116" i="9"/>
  <c r="AI85" i="9"/>
  <c r="AI84" i="9"/>
  <c r="AI83" i="9"/>
  <c r="AI82" i="9"/>
  <c r="AI81" i="9"/>
  <c r="AI80" i="9"/>
  <c r="AI79" i="9"/>
  <c r="AI78" i="9"/>
  <c r="AI43" i="9"/>
  <c r="AI42" i="9"/>
  <c r="AI41" i="9"/>
  <c r="AI40" i="9"/>
  <c r="AI6" i="9"/>
  <c r="AI5" i="9"/>
  <c r="AI4" i="9"/>
  <c r="AI3" i="9"/>
  <c r="AI2" i="9"/>
  <c r="AI1" i="9"/>
  <c r="V25" i="5"/>
  <c r="V24" i="5"/>
  <c r="V23" i="5"/>
  <c r="V17" i="2"/>
  <c r="V22" i="2" s="1"/>
  <c r="AI44" i="9" s="1"/>
  <c r="V37" i="1"/>
  <c r="V36" i="1"/>
  <c r="V35" i="1"/>
  <c r="V34" i="1"/>
  <c r="V33" i="1"/>
  <c r="W33" i="4"/>
  <c r="W27" i="4"/>
  <c r="W15" i="4"/>
  <c r="AH194" i="9"/>
  <c r="AH193" i="9"/>
  <c r="AH192" i="9"/>
  <c r="AH156" i="9"/>
  <c r="AH155" i="9"/>
  <c r="AH154" i="9"/>
  <c r="AH124" i="9"/>
  <c r="AH123" i="9"/>
  <c r="AH122" i="9"/>
  <c r="AH121" i="9"/>
  <c r="AH120" i="9"/>
  <c r="AH119" i="9"/>
  <c r="AH118" i="9"/>
  <c r="AH117" i="9"/>
  <c r="AH116" i="9"/>
  <c r="AH85" i="9"/>
  <c r="AH84" i="9"/>
  <c r="AH83" i="9"/>
  <c r="AH82" i="9"/>
  <c r="AH81" i="9"/>
  <c r="AH80" i="9"/>
  <c r="AH79" i="9"/>
  <c r="AH78" i="9"/>
  <c r="AH43" i="9"/>
  <c r="AH42" i="9"/>
  <c r="AH40" i="9"/>
  <c r="AH6" i="9"/>
  <c r="AH5" i="9"/>
  <c r="AH4" i="9"/>
  <c r="AH3" i="9"/>
  <c r="AH2" i="9"/>
  <c r="AH1" i="9"/>
  <c r="U19" i="3"/>
  <c r="AH125" i="9" s="1"/>
  <c r="U23" i="5"/>
  <c r="U25" i="5"/>
  <c r="U24" i="5"/>
  <c r="U17" i="2"/>
  <c r="U37" i="1"/>
  <c r="U33" i="1"/>
  <c r="U36" i="1"/>
  <c r="U35" i="1"/>
  <c r="U34" i="1"/>
  <c r="V33" i="4"/>
  <c r="V27" i="4"/>
  <c r="V15" i="4"/>
  <c r="AG194" i="9"/>
  <c r="AG193" i="9"/>
  <c r="AG192" i="9"/>
  <c r="AG156" i="9"/>
  <c r="AG155" i="9"/>
  <c r="AG154" i="9"/>
  <c r="AG124" i="9"/>
  <c r="AG123" i="9"/>
  <c r="AG122" i="9"/>
  <c r="AG121" i="9"/>
  <c r="AG120" i="9"/>
  <c r="AG119" i="9"/>
  <c r="AG118" i="9"/>
  <c r="AG117" i="9"/>
  <c r="AG116" i="9"/>
  <c r="AG85" i="9"/>
  <c r="AG84" i="9"/>
  <c r="AG83" i="9"/>
  <c r="AG82" i="9"/>
  <c r="AG81" i="9"/>
  <c r="AG80" i="9"/>
  <c r="AG79" i="9"/>
  <c r="AG78" i="9"/>
  <c r="AG43" i="9"/>
  <c r="AG42" i="9"/>
  <c r="AG40" i="9"/>
  <c r="AG6" i="9"/>
  <c r="AG5" i="9"/>
  <c r="AG4" i="9"/>
  <c r="AG3" i="9"/>
  <c r="AG2" i="9"/>
  <c r="AG1" i="9"/>
  <c r="T19" i="3"/>
  <c r="T34" i="3" s="1"/>
  <c r="T23" i="5"/>
  <c r="T51" i="5" s="1"/>
  <c r="T25" i="5"/>
  <c r="T24" i="5"/>
  <c r="T4" i="2"/>
  <c r="AG41" i="9" s="1"/>
  <c r="T17" i="2"/>
  <c r="T37" i="1"/>
  <c r="T33" i="1"/>
  <c r="T69" i="1" s="1"/>
  <c r="T36" i="1"/>
  <c r="T35" i="1"/>
  <c r="T34" i="1"/>
  <c r="U33" i="4"/>
  <c r="U27" i="4"/>
  <c r="U15" i="4"/>
  <c r="AF194" i="9"/>
  <c r="AF193" i="9"/>
  <c r="AF192" i="9"/>
  <c r="AF156" i="9"/>
  <c r="AF155" i="9"/>
  <c r="AF154" i="9"/>
  <c r="AF124" i="9"/>
  <c r="AF123" i="9"/>
  <c r="AF122" i="9"/>
  <c r="AF121" i="9"/>
  <c r="AF120" i="9"/>
  <c r="AF119" i="9"/>
  <c r="AF118" i="9"/>
  <c r="AF117" i="9"/>
  <c r="AF116" i="9"/>
  <c r="AF85" i="9"/>
  <c r="AF84" i="9"/>
  <c r="AF83" i="9"/>
  <c r="AF82" i="9"/>
  <c r="AF81" i="9"/>
  <c r="AF80" i="9"/>
  <c r="AF79" i="9"/>
  <c r="AF78" i="9"/>
  <c r="AF43" i="9"/>
  <c r="AF42" i="9"/>
  <c r="AF40" i="9"/>
  <c r="AF6" i="9"/>
  <c r="AF5" i="9"/>
  <c r="AF4" i="9"/>
  <c r="AF3" i="9"/>
  <c r="AF2" i="9"/>
  <c r="AF1" i="9"/>
  <c r="S19" i="3"/>
  <c r="S33" i="3" s="1"/>
  <c r="S23" i="5"/>
  <c r="S25" i="5"/>
  <c r="S24" i="5"/>
  <c r="S4" i="2"/>
  <c r="AF41" i="9" s="1"/>
  <c r="S17" i="2"/>
  <c r="S37" i="1"/>
  <c r="S33" i="1"/>
  <c r="S36" i="1"/>
  <c r="S35" i="1"/>
  <c r="S34" i="1"/>
  <c r="S61" i="1"/>
  <c r="T33" i="4"/>
  <c r="T27" i="4"/>
  <c r="T15" i="4"/>
  <c r="Q31" i="4"/>
  <c r="AC194" i="9" s="1"/>
  <c r="P31" i="4"/>
  <c r="AB194" i="9" s="1"/>
  <c r="O31" i="4"/>
  <c r="AA194" i="9" s="1"/>
  <c r="N31" i="4"/>
  <c r="Z194" i="9" s="1"/>
  <c r="M31" i="4"/>
  <c r="Y194" i="9" s="1"/>
  <c r="L31" i="4"/>
  <c r="X194" i="9" s="1"/>
  <c r="K31" i="4"/>
  <c r="W194" i="9" s="1"/>
  <c r="J31" i="4"/>
  <c r="V194" i="9" s="1"/>
  <c r="I31" i="4"/>
  <c r="U194" i="9" s="1"/>
  <c r="H31" i="4"/>
  <c r="T194" i="9" s="1"/>
  <c r="G31" i="4"/>
  <c r="S194" i="9" s="1"/>
  <c r="F31" i="4"/>
  <c r="R194" i="9" s="1"/>
  <c r="E31" i="4"/>
  <c r="Q194" i="9" s="1"/>
  <c r="Q6" i="4"/>
  <c r="AC193" i="9" s="1"/>
  <c r="P6" i="4"/>
  <c r="AB193" i="9" s="1"/>
  <c r="O6" i="4"/>
  <c r="AA193" i="9" s="1"/>
  <c r="N6" i="4"/>
  <c r="Z193" i="9" s="1"/>
  <c r="M6" i="4"/>
  <c r="Y193" i="9" s="1"/>
  <c r="L6" i="4"/>
  <c r="X193" i="9" s="1"/>
  <c r="K6" i="4"/>
  <c r="W193" i="9" s="1"/>
  <c r="J6" i="4"/>
  <c r="V193" i="9" s="1"/>
  <c r="I6" i="4"/>
  <c r="U193" i="9" s="1"/>
  <c r="H6" i="4"/>
  <c r="T193" i="9" s="1"/>
  <c r="G6" i="4"/>
  <c r="S193" i="9" s="1"/>
  <c r="F6" i="4"/>
  <c r="R193" i="9" s="1"/>
  <c r="E6" i="4"/>
  <c r="Q193" i="9" s="1"/>
  <c r="AC192" i="9"/>
  <c r="AB192" i="9"/>
  <c r="AA192" i="9"/>
  <c r="Z192" i="9"/>
  <c r="Y192" i="9"/>
  <c r="X192" i="9"/>
  <c r="W192" i="9"/>
  <c r="V192" i="9"/>
  <c r="U192" i="9"/>
  <c r="T192" i="9"/>
  <c r="S192" i="9"/>
  <c r="R192" i="9"/>
  <c r="Q192" i="9"/>
  <c r="AC154" i="9"/>
  <c r="AB154" i="9"/>
  <c r="AA154" i="9"/>
  <c r="Z154" i="9"/>
  <c r="Y154" i="9"/>
  <c r="X154" i="9"/>
  <c r="W154" i="9"/>
  <c r="V154" i="9"/>
  <c r="U154" i="9"/>
  <c r="T154" i="9"/>
  <c r="S154" i="9"/>
  <c r="R154" i="9"/>
  <c r="Q154" i="9"/>
  <c r="AC116" i="9"/>
  <c r="AB116" i="9"/>
  <c r="AA116" i="9"/>
  <c r="Z116" i="9"/>
  <c r="Y116" i="9"/>
  <c r="X116" i="9"/>
  <c r="W116" i="9"/>
  <c r="V116" i="9"/>
  <c r="U116" i="9"/>
  <c r="T116" i="9"/>
  <c r="S116" i="9"/>
  <c r="R116" i="9"/>
  <c r="Q116" i="9"/>
  <c r="AC78" i="9"/>
  <c r="AB78" i="9"/>
  <c r="AA78" i="9"/>
  <c r="Z78" i="9"/>
  <c r="Y78" i="9"/>
  <c r="X78" i="9"/>
  <c r="W78" i="9"/>
  <c r="V78" i="9"/>
  <c r="U78" i="9"/>
  <c r="T78" i="9"/>
  <c r="S78" i="9"/>
  <c r="R78" i="9"/>
  <c r="Q78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T1" i="9"/>
  <c r="S1" i="9"/>
  <c r="R1" i="9"/>
  <c r="Q1" i="9"/>
  <c r="AC1" i="9"/>
  <c r="AB1" i="9"/>
  <c r="AA1" i="9"/>
  <c r="Z1" i="9"/>
  <c r="Y1" i="9"/>
  <c r="X1" i="9"/>
  <c r="W1" i="9"/>
  <c r="V1" i="9"/>
  <c r="U1" i="9"/>
  <c r="P18" i="3"/>
  <c r="O18" i="3"/>
  <c r="N18" i="3"/>
  <c r="M18" i="3"/>
  <c r="L18" i="3"/>
  <c r="K18" i="3"/>
  <c r="J18" i="3"/>
  <c r="I18" i="3"/>
  <c r="H18" i="3"/>
  <c r="G18" i="3"/>
  <c r="F18" i="3"/>
  <c r="E18" i="3"/>
  <c r="P17" i="3"/>
  <c r="O17" i="3"/>
  <c r="N17" i="3"/>
  <c r="M17" i="3"/>
  <c r="L17" i="3"/>
  <c r="K17" i="3"/>
  <c r="J17" i="3"/>
  <c r="I17" i="3"/>
  <c r="H17" i="3"/>
  <c r="G17" i="3"/>
  <c r="F17" i="3"/>
  <c r="E17" i="3"/>
  <c r="P16" i="3"/>
  <c r="O16" i="3"/>
  <c r="N16" i="3"/>
  <c r="M16" i="3"/>
  <c r="L16" i="3"/>
  <c r="K16" i="3"/>
  <c r="J16" i="3"/>
  <c r="I16" i="3"/>
  <c r="H16" i="3"/>
  <c r="G16" i="3"/>
  <c r="F16" i="3"/>
  <c r="E16" i="3"/>
  <c r="P15" i="3"/>
  <c r="O15" i="3"/>
  <c r="AB124" i="9" s="1"/>
  <c r="N15" i="3"/>
  <c r="AA124" i="9" s="1"/>
  <c r="M15" i="3"/>
  <c r="Z124" i="9" s="1"/>
  <c r="L15" i="3"/>
  <c r="K15" i="3"/>
  <c r="J15" i="3"/>
  <c r="W124" i="9" s="1"/>
  <c r="I15" i="3"/>
  <c r="V124" i="9" s="1"/>
  <c r="H15" i="3"/>
  <c r="G15" i="3"/>
  <c r="F15" i="3"/>
  <c r="S124" i="9" s="1"/>
  <c r="E15" i="3"/>
  <c r="R124" i="9" s="1"/>
  <c r="P14" i="3"/>
  <c r="O14" i="3"/>
  <c r="N14" i="3"/>
  <c r="M14" i="3"/>
  <c r="L14" i="3"/>
  <c r="K14" i="3"/>
  <c r="J14" i="3"/>
  <c r="I14" i="3"/>
  <c r="H14" i="3"/>
  <c r="G14" i="3"/>
  <c r="F14" i="3"/>
  <c r="E14" i="3"/>
  <c r="P13" i="3"/>
  <c r="AC123" i="9" s="1"/>
  <c r="O13" i="3"/>
  <c r="N13" i="3"/>
  <c r="AA123" i="9" s="1"/>
  <c r="M13" i="3"/>
  <c r="Z123" i="9" s="1"/>
  <c r="L13" i="3"/>
  <c r="K13" i="3"/>
  <c r="X123" i="9" s="1"/>
  <c r="J13" i="3"/>
  <c r="W123" i="9" s="1"/>
  <c r="I13" i="3"/>
  <c r="V123" i="9" s="1"/>
  <c r="H13" i="3"/>
  <c r="G13" i="3"/>
  <c r="T123" i="9" s="1"/>
  <c r="F13" i="3"/>
  <c r="S123" i="9" s="1"/>
  <c r="E13" i="3"/>
  <c r="R123" i="9" s="1"/>
  <c r="P12" i="3"/>
  <c r="O12" i="3"/>
  <c r="N12" i="3"/>
  <c r="M12" i="3"/>
  <c r="L12" i="3"/>
  <c r="K12" i="3"/>
  <c r="J12" i="3"/>
  <c r="I12" i="3"/>
  <c r="H12" i="3"/>
  <c r="G12" i="3"/>
  <c r="F12" i="3"/>
  <c r="E12" i="3"/>
  <c r="P11" i="3"/>
  <c r="O11" i="3"/>
  <c r="AB122" i="9" s="1"/>
  <c r="N11" i="3"/>
  <c r="AA122" i="9" s="1"/>
  <c r="M11" i="3"/>
  <c r="L11" i="3"/>
  <c r="K11" i="3"/>
  <c r="X122" i="9" s="1"/>
  <c r="J11" i="3"/>
  <c r="W122" i="9" s="1"/>
  <c r="I11" i="3"/>
  <c r="H11" i="3"/>
  <c r="U122" i="9" s="1"/>
  <c r="G11" i="3"/>
  <c r="F11" i="3"/>
  <c r="S122" i="9" s="1"/>
  <c r="E11" i="3"/>
  <c r="P10" i="3"/>
  <c r="AC121" i="9" s="1"/>
  <c r="O10" i="3"/>
  <c r="N10" i="3"/>
  <c r="AA121" i="9" s="1"/>
  <c r="M10" i="3"/>
  <c r="Z121" i="9" s="1"/>
  <c r="L10" i="3"/>
  <c r="K10" i="3"/>
  <c r="X121" i="9" s="1"/>
  <c r="J10" i="3"/>
  <c r="W121" i="9" s="1"/>
  <c r="I10" i="3"/>
  <c r="V121" i="9" s="1"/>
  <c r="H10" i="3"/>
  <c r="U121" i="9" s="1"/>
  <c r="G10" i="3"/>
  <c r="F10" i="3"/>
  <c r="S121" i="9" s="1"/>
  <c r="E10" i="3"/>
  <c r="R121" i="9" s="1"/>
  <c r="P9" i="3"/>
  <c r="O9" i="3"/>
  <c r="N9" i="3"/>
  <c r="AA120" i="9" s="1"/>
  <c r="M9" i="3"/>
  <c r="Z120" i="9" s="1"/>
  <c r="L9" i="3"/>
  <c r="K9" i="3"/>
  <c r="J9" i="3"/>
  <c r="W120" i="9" s="1"/>
  <c r="I9" i="3"/>
  <c r="V120" i="9" s="1"/>
  <c r="H9" i="3"/>
  <c r="G9" i="3"/>
  <c r="T120" i="9" s="1"/>
  <c r="F9" i="3"/>
  <c r="S120" i="9" s="1"/>
  <c r="E9" i="3"/>
  <c r="R120" i="9" s="1"/>
  <c r="P8" i="3"/>
  <c r="O8" i="3"/>
  <c r="N8" i="3"/>
  <c r="M8" i="3"/>
  <c r="L8" i="3"/>
  <c r="K8" i="3"/>
  <c r="J8" i="3"/>
  <c r="I8" i="3"/>
  <c r="H8" i="3"/>
  <c r="G8" i="3"/>
  <c r="F8" i="3"/>
  <c r="E8" i="3"/>
  <c r="P7" i="3"/>
  <c r="O7" i="3"/>
  <c r="N7" i="3"/>
  <c r="AA119" i="9" s="1"/>
  <c r="M7" i="3"/>
  <c r="Z119" i="9" s="1"/>
  <c r="L7" i="3"/>
  <c r="K7" i="3"/>
  <c r="J7" i="3"/>
  <c r="W119" i="9" s="1"/>
  <c r="I7" i="3"/>
  <c r="V119" i="9" s="1"/>
  <c r="H7" i="3"/>
  <c r="G7" i="3"/>
  <c r="F7" i="3"/>
  <c r="S119" i="9" s="1"/>
  <c r="E7" i="3"/>
  <c r="R119" i="9" s="1"/>
  <c r="P6" i="3"/>
  <c r="AC118" i="9" s="1"/>
  <c r="O6" i="3"/>
  <c r="N6" i="3"/>
  <c r="AA118" i="9" s="1"/>
  <c r="M6" i="3"/>
  <c r="L6" i="3"/>
  <c r="K6" i="3"/>
  <c r="X118" i="9" s="1"/>
  <c r="J6" i="3"/>
  <c r="W118" i="9" s="1"/>
  <c r="I6" i="3"/>
  <c r="H6" i="3"/>
  <c r="G6" i="3"/>
  <c r="F6" i="3"/>
  <c r="S118" i="9" s="1"/>
  <c r="E6" i="3"/>
  <c r="P5" i="3"/>
  <c r="AC117" i="9" s="1"/>
  <c r="O5" i="3"/>
  <c r="N5" i="3"/>
  <c r="AA117" i="9" s="1"/>
  <c r="M5" i="3"/>
  <c r="Z117" i="9" s="1"/>
  <c r="L5" i="3"/>
  <c r="K5" i="3"/>
  <c r="J5" i="3"/>
  <c r="W117" i="9" s="1"/>
  <c r="I5" i="3"/>
  <c r="V117" i="9" s="1"/>
  <c r="H5" i="3"/>
  <c r="G5" i="3"/>
  <c r="T117" i="9" s="1"/>
  <c r="F5" i="3"/>
  <c r="S117" i="9" s="1"/>
  <c r="E5" i="3"/>
  <c r="R117" i="9" s="1"/>
  <c r="P4" i="3"/>
  <c r="O4" i="3"/>
  <c r="N4" i="3"/>
  <c r="M4" i="3"/>
  <c r="L4" i="3"/>
  <c r="K4" i="3"/>
  <c r="J4" i="3"/>
  <c r="I4" i="3"/>
  <c r="H4" i="3"/>
  <c r="G4" i="3"/>
  <c r="F4" i="3"/>
  <c r="E4" i="3"/>
  <c r="D18" i="3"/>
  <c r="D17" i="3"/>
  <c r="D16" i="3"/>
  <c r="D15" i="3"/>
  <c r="D14" i="3"/>
  <c r="D13" i="3"/>
  <c r="Q123" i="9" s="1"/>
  <c r="D12" i="3"/>
  <c r="D11" i="3"/>
  <c r="D10" i="3"/>
  <c r="D9" i="3"/>
  <c r="Q120" i="9" s="1"/>
  <c r="D8" i="3"/>
  <c r="D7" i="3"/>
  <c r="D6" i="3"/>
  <c r="D5" i="3"/>
  <c r="Q117" i="9" s="1"/>
  <c r="D4" i="3"/>
  <c r="P30" i="22"/>
  <c r="M30" i="22"/>
  <c r="P19" i="22"/>
  <c r="P47" i="22" s="1"/>
  <c r="O19" i="22"/>
  <c r="O46" i="22" s="1"/>
  <c r="N19" i="22"/>
  <c r="N47" i="22" s="1"/>
  <c r="M19" i="22"/>
  <c r="M46" i="22"/>
  <c r="L19" i="22"/>
  <c r="L47" i="22" s="1"/>
  <c r="L48" i="22" s="1"/>
  <c r="K19" i="22"/>
  <c r="J19" i="22"/>
  <c r="J47" i="22" s="1"/>
  <c r="I19" i="22"/>
  <c r="H19" i="22"/>
  <c r="G19" i="22"/>
  <c r="G46" i="22" s="1"/>
  <c r="F19" i="22"/>
  <c r="F47" i="22" s="1"/>
  <c r="E19" i="22"/>
  <c r="E46" i="22" s="1"/>
  <c r="D19" i="22"/>
  <c r="D47" i="22" s="1"/>
  <c r="C19" i="22"/>
  <c r="B19" i="22"/>
  <c r="O1" i="22"/>
  <c r="L1" i="22"/>
  <c r="P30" i="23"/>
  <c r="M30" i="23"/>
  <c r="P19" i="23"/>
  <c r="O19" i="23"/>
  <c r="N19" i="23"/>
  <c r="N47" i="23" s="1"/>
  <c r="M19" i="23"/>
  <c r="M46" i="23" s="1"/>
  <c r="L19" i="23"/>
  <c r="L47" i="23" s="1"/>
  <c r="K19" i="23"/>
  <c r="K46" i="23" s="1"/>
  <c r="J19" i="23"/>
  <c r="I19" i="23"/>
  <c r="H19" i="23"/>
  <c r="H47" i="23" s="1"/>
  <c r="G19" i="23"/>
  <c r="G46" i="23" s="1"/>
  <c r="F19" i="23"/>
  <c r="F47" i="23" s="1"/>
  <c r="E19" i="23"/>
  <c r="D19" i="23"/>
  <c r="C19" i="23"/>
  <c r="B19" i="23"/>
  <c r="B47" i="23" s="1"/>
  <c r="O1" i="23"/>
  <c r="L1" i="23"/>
  <c r="P30" i="24"/>
  <c r="M30" i="24"/>
  <c r="P19" i="24"/>
  <c r="O19" i="24"/>
  <c r="O46" i="24" s="1"/>
  <c r="N19" i="24"/>
  <c r="M19" i="24"/>
  <c r="L19" i="24"/>
  <c r="K19" i="24"/>
  <c r="J19" i="24"/>
  <c r="I19" i="24"/>
  <c r="H19" i="24"/>
  <c r="G19" i="24"/>
  <c r="G46" i="24" s="1"/>
  <c r="F19" i="24"/>
  <c r="E19" i="24"/>
  <c r="D19" i="24"/>
  <c r="C19" i="24"/>
  <c r="C46" i="24" s="1"/>
  <c r="B19" i="24"/>
  <c r="B47" i="24" s="1"/>
  <c r="O1" i="24"/>
  <c r="L1" i="24"/>
  <c r="P30" i="20"/>
  <c r="M30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P23" i="20"/>
  <c r="O23" i="20"/>
  <c r="O50" i="20" s="1"/>
  <c r="N23" i="20"/>
  <c r="M23" i="20"/>
  <c r="L23" i="20"/>
  <c r="L51" i="20" s="1"/>
  <c r="K23" i="20"/>
  <c r="K50" i="20" s="1"/>
  <c r="J23" i="20"/>
  <c r="J51" i="20" s="1"/>
  <c r="I23" i="20"/>
  <c r="I50" i="20" s="1"/>
  <c r="H23" i="20"/>
  <c r="G23" i="20"/>
  <c r="F23" i="20"/>
  <c r="F51" i="20" s="1"/>
  <c r="E23" i="20"/>
  <c r="E50" i="20" s="1"/>
  <c r="D23" i="20"/>
  <c r="D51" i="20" s="1"/>
  <c r="C23" i="20"/>
  <c r="C50" i="20" s="1"/>
  <c r="B23" i="20"/>
  <c r="O1" i="20"/>
  <c r="L1" i="20"/>
  <c r="P30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P23" i="21"/>
  <c r="P51" i="21" s="1"/>
  <c r="O23" i="21"/>
  <c r="N23" i="21"/>
  <c r="N51" i="21" s="1"/>
  <c r="M23" i="21"/>
  <c r="L23" i="21"/>
  <c r="L51" i="21" s="1"/>
  <c r="K23" i="21"/>
  <c r="K50" i="21" s="1"/>
  <c r="J23" i="21"/>
  <c r="J51" i="21" s="1"/>
  <c r="I23" i="21"/>
  <c r="H23" i="21"/>
  <c r="G23" i="21"/>
  <c r="F23" i="21"/>
  <c r="F51" i="21" s="1"/>
  <c r="E23" i="21"/>
  <c r="D23" i="21"/>
  <c r="D51" i="21" s="1"/>
  <c r="C23" i="21"/>
  <c r="C50" i="21" s="1"/>
  <c r="B23" i="21"/>
  <c r="B51" i="21" s="1"/>
  <c r="O1" i="21"/>
  <c r="L1" i="21"/>
  <c r="P22" i="5"/>
  <c r="O22" i="5"/>
  <c r="N22" i="5"/>
  <c r="M22" i="5"/>
  <c r="L22" i="5"/>
  <c r="K22" i="5"/>
  <c r="J22" i="5"/>
  <c r="I22" i="5"/>
  <c r="H22" i="5"/>
  <c r="G22" i="5"/>
  <c r="F22" i="5"/>
  <c r="E22" i="5"/>
  <c r="P21" i="5"/>
  <c r="O21" i="5"/>
  <c r="N21" i="5"/>
  <c r="M21" i="5"/>
  <c r="L21" i="5"/>
  <c r="K21" i="5"/>
  <c r="J21" i="5"/>
  <c r="I21" i="5"/>
  <c r="H21" i="5"/>
  <c r="G21" i="5"/>
  <c r="F21" i="5"/>
  <c r="E21" i="5"/>
  <c r="P20" i="5"/>
  <c r="AC156" i="9" s="1"/>
  <c r="O20" i="5"/>
  <c r="AB156" i="9" s="1"/>
  <c r="N20" i="5"/>
  <c r="AA156" i="9" s="1"/>
  <c r="M20" i="5"/>
  <c r="L20" i="5"/>
  <c r="Y156" i="9" s="1"/>
  <c r="K20" i="5"/>
  <c r="J20" i="5"/>
  <c r="W156" i="9" s="1"/>
  <c r="I20" i="5"/>
  <c r="V156" i="9" s="1"/>
  <c r="H20" i="5"/>
  <c r="U156" i="9" s="1"/>
  <c r="G20" i="5"/>
  <c r="T156" i="9" s="1"/>
  <c r="F20" i="5"/>
  <c r="S156" i="9" s="1"/>
  <c r="E20" i="5"/>
  <c r="P19" i="5"/>
  <c r="AC155" i="9" s="1"/>
  <c r="O19" i="5"/>
  <c r="AB155" i="9" s="1"/>
  <c r="N19" i="5"/>
  <c r="AA155" i="9" s="1"/>
  <c r="M19" i="5"/>
  <c r="Z155" i="9" s="1"/>
  <c r="L19" i="5"/>
  <c r="Y155" i="9" s="1"/>
  <c r="K19" i="5"/>
  <c r="X155" i="9" s="1"/>
  <c r="J19" i="5"/>
  <c r="I19" i="5"/>
  <c r="V155" i="9" s="1"/>
  <c r="H19" i="5"/>
  <c r="U155" i="9" s="1"/>
  <c r="G19" i="5"/>
  <c r="F19" i="5"/>
  <c r="S155" i="9" s="1"/>
  <c r="E19" i="5"/>
  <c r="R155" i="9" s="1"/>
  <c r="P18" i="5"/>
  <c r="AC85" i="9" s="1"/>
  <c r="O18" i="5"/>
  <c r="N18" i="5"/>
  <c r="AA85" i="9" s="1"/>
  <c r="M18" i="5"/>
  <c r="Z85" i="9" s="1"/>
  <c r="L18" i="5"/>
  <c r="Y85" i="9" s="1"/>
  <c r="K18" i="5"/>
  <c r="X85" i="9" s="1"/>
  <c r="J18" i="5"/>
  <c r="I18" i="5"/>
  <c r="V85" i="9" s="1"/>
  <c r="H18" i="5"/>
  <c r="U85" i="9" s="1"/>
  <c r="G18" i="5"/>
  <c r="T85" i="9" s="1"/>
  <c r="F18" i="5"/>
  <c r="S85" i="9" s="1"/>
  <c r="E18" i="5"/>
  <c r="R85" i="9" s="1"/>
  <c r="P17" i="5"/>
  <c r="O17" i="5"/>
  <c r="N17" i="5"/>
  <c r="M17" i="5"/>
  <c r="L17" i="5"/>
  <c r="K17" i="5"/>
  <c r="J17" i="5"/>
  <c r="I17" i="5"/>
  <c r="H17" i="5"/>
  <c r="G17" i="5"/>
  <c r="F17" i="5"/>
  <c r="E17" i="5"/>
  <c r="P16" i="5"/>
  <c r="AC84" i="9" s="1"/>
  <c r="O16" i="5"/>
  <c r="AB84" i="9" s="1"/>
  <c r="N16" i="5"/>
  <c r="M16" i="5"/>
  <c r="Z84" i="9" s="1"/>
  <c r="L16" i="5"/>
  <c r="Y84" i="9" s="1"/>
  <c r="K16" i="5"/>
  <c r="J16" i="5"/>
  <c r="W84" i="9" s="1"/>
  <c r="I16" i="5"/>
  <c r="V84" i="9" s="1"/>
  <c r="H16" i="5"/>
  <c r="U84" i="9" s="1"/>
  <c r="G16" i="5"/>
  <c r="F16" i="5"/>
  <c r="S84" i="9"/>
  <c r="E16" i="5"/>
  <c r="R84" i="9" s="1"/>
  <c r="P15" i="5"/>
  <c r="O15" i="5"/>
  <c r="N15" i="5"/>
  <c r="M15" i="5"/>
  <c r="L15" i="5"/>
  <c r="K15" i="5"/>
  <c r="J15" i="5"/>
  <c r="I15" i="5"/>
  <c r="H15" i="5"/>
  <c r="G15" i="5"/>
  <c r="F15" i="5"/>
  <c r="E15" i="5"/>
  <c r="P14" i="5"/>
  <c r="O14" i="5"/>
  <c r="N14" i="5"/>
  <c r="M14" i="5"/>
  <c r="L14" i="5"/>
  <c r="K14" i="5"/>
  <c r="J14" i="5"/>
  <c r="I14" i="5"/>
  <c r="H14" i="5"/>
  <c r="G14" i="5"/>
  <c r="F14" i="5"/>
  <c r="E14" i="5"/>
  <c r="P13" i="5"/>
  <c r="O13" i="5"/>
  <c r="N13" i="5"/>
  <c r="M13" i="5"/>
  <c r="L13" i="5"/>
  <c r="K13" i="5"/>
  <c r="J13" i="5"/>
  <c r="I13" i="5"/>
  <c r="H13" i="5"/>
  <c r="G13" i="5"/>
  <c r="F13" i="5"/>
  <c r="E13" i="5"/>
  <c r="P12" i="5"/>
  <c r="O12" i="5"/>
  <c r="N12" i="5"/>
  <c r="M12" i="5"/>
  <c r="L12" i="5"/>
  <c r="K12" i="5"/>
  <c r="J12" i="5"/>
  <c r="I12" i="5"/>
  <c r="H12" i="5"/>
  <c r="G12" i="5"/>
  <c r="F12" i="5"/>
  <c r="E12" i="5"/>
  <c r="P11" i="5"/>
  <c r="AC83" i="9" s="1"/>
  <c r="O11" i="5"/>
  <c r="AB83" i="9" s="1"/>
  <c r="N11" i="5"/>
  <c r="AA83" i="9" s="1"/>
  <c r="M11" i="5"/>
  <c r="Z83" i="9" s="1"/>
  <c r="L11" i="5"/>
  <c r="Y83" i="9" s="1"/>
  <c r="K11" i="5"/>
  <c r="X83" i="9" s="1"/>
  <c r="J11" i="5"/>
  <c r="W83" i="9" s="1"/>
  <c r="I11" i="5"/>
  <c r="V83" i="9" s="1"/>
  <c r="H11" i="5"/>
  <c r="U83" i="9" s="1"/>
  <c r="G11" i="5"/>
  <c r="T83" i="9" s="1"/>
  <c r="F11" i="5"/>
  <c r="S83" i="9" s="1"/>
  <c r="E11" i="5"/>
  <c r="R83" i="9" s="1"/>
  <c r="P10" i="5"/>
  <c r="AC82" i="9" s="1"/>
  <c r="O10" i="5"/>
  <c r="AB82" i="9" s="1"/>
  <c r="N10" i="5"/>
  <c r="AA82" i="9" s="1"/>
  <c r="M10" i="5"/>
  <c r="Z82" i="9" s="1"/>
  <c r="L10" i="5"/>
  <c r="Y82" i="9" s="1"/>
  <c r="K10" i="5"/>
  <c r="J10" i="5"/>
  <c r="W82" i="9" s="1"/>
  <c r="I10" i="5"/>
  <c r="V82" i="9" s="1"/>
  <c r="H10" i="5"/>
  <c r="G10" i="5"/>
  <c r="T82" i="9" s="1"/>
  <c r="F10" i="5"/>
  <c r="E10" i="5"/>
  <c r="R82" i="9" s="1"/>
  <c r="P9" i="5"/>
  <c r="O9" i="5"/>
  <c r="N9" i="5"/>
  <c r="M9" i="5"/>
  <c r="L9" i="5"/>
  <c r="K9" i="5"/>
  <c r="J9" i="5"/>
  <c r="I9" i="5"/>
  <c r="H9" i="5"/>
  <c r="G9" i="5"/>
  <c r="F9" i="5"/>
  <c r="E9" i="5"/>
  <c r="P8" i="5"/>
  <c r="O8" i="5"/>
  <c r="N8" i="5"/>
  <c r="M8" i="5"/>
  <c r="L8" i="5"/>
  <c r="K8" i="5"/>
  <c r="J8" i="5"/>
  <c r="I8" i="5"/>
  <c r="H8" i="5"/>
  <c r="G8" i="5"/>
  <c r="F8" i="5"/>
  <c r="E8" i="5"/>
  <c r="P7" i="5"/>
  <c r="AC81" i="9" s="1"/>
  <c r="O7" i="5"/>
  <c r="AB81" i="9" s="1"/>
  <c r="N7" i="5"/>
  <c r="AA81" i="9" s="1"/>
  <c r="M7" i="5"/>
  <c r="Z81" i="9" s="1"/>
  <c r="L7" i="5"/>
  <c r="Y81" i="9" s="1"/>
  <c r="K7" i="5"/>
  <c r="J7" i="5"/>
  <c r="W81" i="9" s="1"/>
  <c r="I7" i="5"/>
  <c r="V81" i="9" s="1"/>
  <c r="H7" i="5"/>
  <c r="G7" i="5"/>
  <c r="T81" i="9" s="1"/>
  <c r="F7" i="5"/>
  <c r="S81" i="9" s="1"/>
  <c r="E7" i="5"/>
  <c r="R81" i="9" s="1"/>
  <c r="P6" i="5"/>
  <c r="AC80" i="9" s="1"/>
  <c r="O6" i="5"/>
  <c r="AB80" i="9" s="1"/>
  <c r="N6" i="5"/>
  <c r="M6" i="5"/>
  <c r="L6" i="5"/>
  <c r="K6" i="5"/>
  <c r="X80" i="9" s="1"/>
  <c r="J6" i="5"/>
  <c r="W80" i="9" s="1"/>
  <c r="I6" i="5"/>
  <c r="V80" i="9" s="1"/>
  <c r="H6" i="5"/>
  <c r="U80" i="9" s="1"/>
  <c r="G6" i="5"/>
  <c r="T80" i="9" s="1"/>
  <c r="F6" i="5"/>
  <c r="S80" i="9" s="1"/>
  <c r="E6" i="5"/>
  <c r="R80" i="9" s="1"/>
  <c r="P5" i="5"/>
  <c r="O5" i="5"/>
  <c r="N5" i="5"/>
  <c r="M5" i="5"/>
  <c r="L5" i="5"/>
  <c r="K5" i="5"/>
  <c r="J5" i="5"/>
  <c r="I5" i="5"/>
  <c r="H5" i="5"/>
  <c r="G5" i="5"/>
  <c r="F5" i="5"/>
  <c r="E5" i="5"/>
  <c r="P4" i="5"/>
  <c r="AC79" i="9" s="1"/>
  <c r="O4" i="5"/>
  <c r="AB79" i="9" s="1"/>
  <c r="N4" i="5"/>
  <c r="AA79" i="9" s="1"/>
  <c r="M4" i="5"/>
  <c r="Z79" i="9" s="1"/>
  <c r="L4" i="5"/>
  <c r="Y79" i="9" s="1"/>
  <c r="K4" i="5"/>
  <c r="X79" i="9" s="1"/>
  <c r="J4" i="5"/>
  <c r="W79" i="9" s="1"/>
  <c r="I4" i="5"/>
  <c r="V79" i="9" s="1"/>
  <c r="H4" i="5"/>
  <c r="U79" i="9" s="1"/>
  <c r="G4" i="5"/>
  <c r="T79" i="9" s="1"/>
  <c r="F4" i="5"/>
  <c r="S79" i="9" s="1"/>
  <c r="E4" i="5"/>
  <c r="R79" i="9" s="1"/>
  <c r="D22" i="5"/>
  <c r="D21" i="5"/>
  <c r="D20" i="5"/>
  <c r="D19" i="5"/>
  <c r="Q155" i="9" s="1"/>
  <c r="D18" i="5"/>
  <c r="Q85" i="9" s="1"/>
  <c r="D17" i="5"/>
  <c r="D16" i="5"/>
  <c r="Q84" i="9" s="1"/>
  <c r="D15" i="5"/>
  <c r="D14" i="5"/>
  <c r="D13" i="5"/>
  <c r="D12" i="5"/>
  <c r="D11" i="5"/>
  <c r="Q83" i="9" s="1"/>
  <c r="D10" i="5"/>
  <c r="Q82" i="9" s="1"/>
  <c r="D9" i="5"/>
  <c r="D8" i="5"/>
  <c r="D7" i="5"/>
  <c r="Q81" i="9" s="1"/>
  <c r="D6" i="5"/>
  <c r="D5" i="5"/>
  <c r="D4" i="5"/>
  <c r="Q79" i="9" s="1"/>
  <c r="P30" i="19"/>
  <c r="M30" i="19"/>
  <c r="P25" i="19"/>
  <c r="O25" i="19"/>
  <c r="N25" i="19"/>
  <c r="M25" i="19"/>
  <c r="L25" i="19"/>
  <c r="K25" i="19"/>
  <c r="J25" i="19"/>
  <c r="I25" i="19"/>
  <c r="I25" i="5" s="1"/>
  <c r="H25" i="19"/>
  <c r="G25" i="19"/>
  <c r="F25" i="19"/>
  <c r="E25" i="19"/>
  <c r="D25" i="19"/>
  <c r="D25" i="5"/>
  <c r="C25" i="19"/>
  <c r="B25" i="19"/>
  <c r="P24" i="19"/>
  <c r="O24" i="19"/>
  <c r="N24" i="19"/>
  <c r="N24" i="5" s="1"/>
  <c r="M24" i="19"/>
  <c r="L24" i="19"/>
  <c r="K24" i="19"/>
  <c r="J24" i="19"/>
  <c r="J24" i="5" s="1"/>
  <c r="I24" i="19"/>
  <c r="H24" i="19"/>
  <c r="G24" i="19"/>
  <c r="F24" i="19"/>
  <c r="E24" i="19"/>
  <c r="D24" i="19"/>
  <c r="D24" i="5" s="1"/>
  <c r="C24" i="19"/>
  <c r="B24" i="19"/>
  <c r="P23" i="19"/>
  <c r="P51" i="19" s="1"/>
  <c r="O23" i="19"/>
  <c r="O50" i="19" s="1"/>
  <c r="N23" i="19"/>
  <c r="N51" i="19" s="1"/>
  <c r="M23" i="19"/>
  <c r="M50" i="19" s="1"/>
  <c r="L23" i="19"/>
  <c r="K23" i="19"/>
  <c r="J23" i="19"/>
  <c r="I23" i="19"/>
  <c r="H23" i="19"/>
  <c r="G23" i="19"/>
  <c r="G50" i="19" s="1"/>
  <c r="F23" i="19"/>
  <c r="F51" i="19" s="1"/>
  <c r="E23" i="19"/>
  <c r="E50" i="19" s="1"/>
  <c r="D23" i="19"/>
  <c r="D48" i="19" s="1"/>
  <c r="C23" i="19"/>
  <c r="B23" i="19"/>
  <c r="B51" i="19" s="1"/>
  <c r="O1" i="19"/>
  <c r="L1" i="19"/>
  <c r="P21" i="2"/>
  <c r="O21" i="2"/>
  <c r="N21" i="2"/>
  <c r="M21" i="2"/>
  <c r="L21" i="2"/>
  <c r="K21" i="2"/>
  <c r="J21" i="2"/>
  <c r="I21" i="2"/>
  <c r="H21" i="2"/>
  <c r="G21" i="2"/>
  <c r="F21" i="2"/>
  <c r="E21" i="2"/>
  <c r="P20" i="2"/>
  <c r="O20" i="2"/>
  <c r="N20" i="2"/>
  <c r="M20" i="2"/>
  <c r="L20" i="2"/>
  <c r="K20" i="2"/>
  <c r="J20" i="2"/>
  <c r="I20" i="2"/>
  <c r="H20" i="2"/>
  <c r="G20" i="2"/>
  <c r="F20" i="2"/>
  <c r="E20" i="2"/>
  <c r="P19" i="2"/>
  <c r="O19" i="2"/>
  <c r="N19" i="2"/>
  <c r="M19" i="2"/>
  <c r="L19" i="2"/>
  <c r="K19" i="2"/>
  <c r="J19" i="2"/>
  <c r="I19" i="2"/>
  <c r="H19" i="2"/>
  <c r="G19" i="2"/>
  <c r="F19" i="2"/>
  <c r="E19" i="2"/>
  <c r="P18" i="2"/>
  <c r="O18" i="2"/>
  <c r="N18" i="2"/>
  <c r="M18" i="2"/>
  <c r="L18" i="2"/>
  <c r="K18" i="2"/>
  <c r="J18" i="2"/>
  <c r="I18" i="2"/>
  <c r="H18" i="2"/>
  <c r="G18" i="2"/>
  <c r="F18" i="2"/>
  <c r="E18" i="2"/>
  <c r="P16" i="2"/>
  <c r="O16" i="2"/>
  <c r="N16" i="2"/>
  <c r="M16" i="2"/>
  <c r="L16" i="2"/>
  <c r="K16" i="2"/>
  <c r="J16" i="2"/>
  <c r="I16" i="2"/>
  <c r="H16" i="2"/>
  <c r="G16" i="2"/>
  <c r="F16" i="2"/>
  <c r="E16" i="2"/>
  <c r="P15" i="2"/>
  <c r="O15" i="2"/>
  <c r="N15" i="2"/>
  <c r="M15" i="2"/>
  <c r="L15" i="2"/>
  <c r="K15" i="2"/>
  <c r="J15" i="2"/>
  <c r="I15" i="2"/>
  <c r="H15" i="2"/>
  <c r="G15" i="2"/>
  <c r="F15" i="2"/>
  <c r="E15" i="2"/>
  <c r="P14" i="2"/>
  <c r="O14" i="2"/>
  <c r="N14" i="2"/>
  <c r="M14" i="2"/>
  <c r="L14" i="2"/>
  <c r="K14" i="2"/>
  <c r="J14" i="2"/>
  <c r="I14" i="2"/>
  <c r="H14" i="2"/>
  <c r="G14" i="2"/>
  <c r="F14" i="2"/>
  <c r="E14" i="2"/>
  <c r="P13" i="2"/>
  <c r="O13" i="2"/>
  <c r="N13" i="2"/>
  <c r="M13" i="2"/>
  <c r="L13" i="2"/>
  <c r="K13" i="2"/>
  <c r="J13" i="2"/>
  <c r="I13" i="2"/>
  <c r="H13" i="2"/>
  <c r="G13" i="2"/>
  <c r="F13" i="2"/>
  <c r="E13" i="2"/>
  <c r="P12" i="2"/>
  <c r="O12" i="2"/>
  <c r="AB43" i="9" s="1"/>
  <c r="N12" i="2"/>
  <c r="AA43" i="9" s="1"/>
  <c r="M12" i="2"/>
  <c r="L12" i="2"/>
  <c r="Y43" i="9" s="1"/>
  <c r="K12" i="2"/>
  <c r="X43" i="9" s="1"/>
  <c r="J12" i="2"/>
  <c r="W43" i="9" s="1"/>
  <c r="I12" i="2"/>
  <c r="V43" i="9" s="1"/>
  <c r="H12" i="2"/>
  <c r="G12" i="2"/>
  <c r="T43" i="9" s="1"/>
  <c r="F12" i="2"/>
  <c r="E12" i="2"/>
  <c r="R43" i="9" s="1"/>
  <c r="P11" i="2"/>
  <c r="O11" i="2"/>
  <c r="N11" i="2"/>
  <c r="M11" i="2"/>
  <c r="L11" i="2"/>
  <c r="K11" i="2"/>
  <c r="J11" i="2"/>
  <c r="I11" i="2"/>
  <c r="H11" i="2"/>
  <c r="G11" i="2"/>
  <c r="F11" i="2"/>
  <c r="E11" i="2"/>
  <c r="P10" i="2"/>
  <c r="O10" i="2"/>
  <c r="N10" i="2"/>
  <c r="M10" i="2"/>
  <c r="L10" i="2"/>
  <c r="K10" i="2"/>
  <c r="J10" i="2"/>
  <c r="I10" i="2"/>
  <c r="H10" i="2"/>
  <c r="G10" i="2"/>
  <c r="F10" i="2"/>
  <c r="E10" i="2"/>
  <c r="P9" i="2"/>
  <c r="AC42" i="9" s="1"/>
  <c r="O9" i="2"/>
  <c r="AB42" i="9" s="1"/>
  <c r="N9" i="2"/>
  <c r="AA42" i="9"/>
  <c r="M9" i="2"/>
  <c r="L9" i="2"/>
  <c r="Y42" i="9" s="1"/>
  <c r="K9" i="2"/>
  <c r="J9" i="2"/>
  <c r="W42" i="9" s="1"/>
  <c r="I9" i="2"/>
  <c r="H9" i="2"/>
  <c r="U42" i="9" s="1"/>
  <c r="G9" i="2"/>
  <c r="F9" i="2"/>
  <c r="S42" i="9" s="1"/>
  <c r="E9" i="2"/>
  <c r="R42" i="9" s="1"/>
  <c r="P8" i="2"/>
  <c r="O8" i="2"/>
  <c r="N8" i="2"/>
  <c r="M8" i="2"/>
  <c r="L8" i="2"/>
  <c r="K8" i="2"/>
  <c r="J8" i="2"/>
  <c r="I8" i="2"/>
  <c r="H8" i="2"/>
  <c r="G8" i="2"/>
  <c r="F8" i="2"/>
  <c r="E8" i="2"/>
  <c r="P7" i="2"/>
  <c r="O7" i="2"/>
  <c r="N7" i="2"/>
  <c r="M7" i="2"/>
  <c r="L7" i="2"/>
  <c r="K7" i="2"/>
  <c r="J7" i="2"/>
  <c r="I7" i="2"/>
  <c r="H7" i="2"/>
  <c r="G7" i="2"/>
  <c r="F7" i="2"/>
  <c r="E7" i="2"/>
  <c r="P6" i="2"/>
  <c r="O6" i="2"/>
  <c r="N6" i="2"/>
  <c r="M6" i="2"/>
  <c r="L6" i="2"/>
  <c r="K6" i="2"/>
  <c r="J6" i="2"/>
  <c r="I6" i="2"/>
  <c r="H6" i="2"/>
  <c r="G6" i="2"/>
  <c r="F6" i="2"/>
  <c r="E6" i="2"/>
  <c r="P5" i="2"/>
  <c r="O5" i="2"/>
  <c r="N5" i="2"/>
  <c r="M5" i="2"/>
  <c r="L5" i="2"/>
  <c r="K5" i="2"/>
  <c r="J5" i="2"/>
  <c r="I5" i="2"/>
  <c r="H5" i="2"/>
  <c r="G5" i="2"/>
  <c r="F5" i="2"/>
  <c r="E5" i="2"/>
  <c r="D21" i="2"/>
  <c r="D20" i="2"/>
  <c r="D19" i="2"/>
  <c r="D18" i="2"/>
  <c r="D16" i="2"/>
  <c r="D15" i="2"/>
  <c r="D14" i="2"/>
  <c r="D13" i="2"/>
  <c r="D12" i="2"/>
  <c r="Q43" i="9" s="1"/>
  <c r="D11" i="2"/>
  <c r="D10" i="2"/>
  <c r="D9" i="2"/>
  <c r="Q42" i="9" s="1"/>
  <c r="D8" i="2"/>
  <c r="D7" i="2"/>
  <c r="D6" i="2"/>
  <c r="D5" i="2"/>
  <c r="P30" i="16"/>
  <c r="M30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P4" i="16"/>
  <c r="O4" i="16"/>
  <c r="N4" i="16"/>
  <c r="M4" i="16"/>
  <c r="L4" i="16"/>
  <c r="K4" i="16"/>
  <c r="J4" i="16"/>
  <c r="I4" i="16"/>
  <c r="H4" i="16"/>
  <c r="H22" i="16"/>
  <c r="G4" i="16"/>
  <c r="F4" i="16"/>
  <c r="F22" i="16" s="1"/>
  <c r="E4" i="16"/>
  <c r="D4" i="16"/>
  <c r="C4" i="16"/>
  <c r="B4" i="16"/>
  <c r="B22" i="16" s="1"/>
  <c r="O1" i="16"/>
  <c r="L1" i="16"/>
  <c r="P30" i="17"/>
  <c r="M30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P4" i="17"/>
  <c r="O4" i="17"/>
  <c r="N4" i="17"/>
  <c r="N22" i="17" s="1"/>
  <c r="M4" i="17"/>
  <c r="L4" i="17"/>
  <c r="K4" i="17"/>
  <c r="J4" i="17"/>
  <c r="I4" i="17"/>
  <c r="H4" i="17"/>
  <c r="G4" i="17"/>
  <c r="F4" i="17"/>
  <c r="F22" i="17" s="1"/>
  <c r="F38" i="17" s="1"/>
  <c r="E4" i="17"/>
  <c r="E22" i="17" s="1"/>
  <c r="D4" i="17"/>
  <c r="C4" i="17"/>
  <c r="B4" i="17"/>
  <c r="O1" i="17"/>
  <c r="L1" i="17"/>
  <c r="P30" i="18"/>
  <c r="M30" i="18"/>
  <c r="P17" i="18"/>
  <c r="O17" i="18"/>
  <c r="N17" i="18"/>
  <c r="N17" i="2" s="1"/>
  <c r="M17" i="18"/>
  <c r="M17" i="2" s="1"/>
  <c r="L17" i="18"/>
  <c r="K17" i="18"/>
  <c r="J17" i="18"/>
  <c r="I17" i="18"/>
  <c r="H17" i="18"/>
  <c r="G17" i="18"/>
  <c r="F17" i="18"/>
  <c r="F17" i="2" s="1"/>
  <c r="E17" i="18"/>
  <c r="D17" i="18"/>
  <c r="C17" i="18"/>
  <c r="B17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O1" i="18"/>
  <c r="L1" i="18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P30" i="1"/>
  <c r="AC6" i="9" s="1"/>
  <c r="O30" i="1"/>
  <c r="N30" i="1"/>
  <c r="M30" i="1"/>
  <c r="Z6" i="9" s="1"/>
  <c r="L30" i="1"/>
  <c r="Y6" i="9" s="1"/>
  <c r="K30" i="1"/>
  <c r="X6" i="9" s="1"/>
  <c r="J30" i="1"/>
  <c r="W6" i="9" s="1"/>
  <c r="I30" i="1"/>
  <c r="V6" i="9" s="1"/>
  <c r="H30" i="1"/>
  <c r="U6" i="9" s="1"/>
  <c r="G30" i="1"/>
  <c r="F30" i="1"/>
  <c r="S6" i="9" s="1"/>
  <c r="E30" i="1"/>
  <c r="R6" i="9" s="1"/>
  <c r="D30" i="1"/>
  <c r="Q6" i="9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P24" i="1"/>
  <c r="AC5" i="9" s="1"/>
  <c r="O24" i="1"/>
  <c r="N24" i="1"/>
  <c r="AA5" i="9" s="1"/>
  <c r="M24" i="1"/>
  <c r="L24" i="1"/>
  <c r="Y5" i="9" s="1"/>
  <c r="K24" i="1"/>
  <c r="X5" i="9" s="1"/>
  <c r="J24" i="1"/>
  <c r="W5" i="9" s="1"/>
  <c r="I24" i="1"/>
  <c r="H24" i="1"/>
  <c r="U5" i="9" s="1"/>
  <c r="G24" i="1"/>
  <c r="T5" i="9" s="1"/>
  <c r="F24" i="1"/>
  <c r="S5" i="9" s="1"/>
  <c r="E24" i="1"/>
  <c r="R5" i="9" s="1"/>
  <c r="D24" i="1"/>
  <c r="Q5" i="9" s="1"/>
  <c r="P23" i="1"/>
  <c r="AC4" i="9" s="1"/>
  <c r="O23" i="1"/>
  <c r="AB4" i="9" s="1"/>
  <c r="N23" i="1"/>
  <c r="AA4" i="9" s="1"/>
  <c r="M23" i="1"/>
  <c r="L23" i="1"/>
  <c r="Y4" i="9" s="1"/>
  <c r="K23" i="1"/>
  <c r="X4" i="9" s="1"/>
  <c r="J23" i="1"/>
  <c r="W4" i="9" s="1"/>
  <c r="I23" i="1"/>
  <c r="H23" i="1"/>
  <c r="U4" i="9" s="1"/>
  <c r="G23" i="1"/>
  <c r="T4" i="9" s="1"/>
  <c r="F23" i="1"/>
  <c r="E23" i="1"/>
  <c r="D23" i="1"/>
  <c r="Q4" i="9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P15" i="1"/>
  <c r="AC3" i="9" s="1"/>
  <c r="O15" i="1"/>
  <c r="AB3" i="9" s="1"/>
  <c r="N15" i="1"/>
  <c r="AA3" i="9" s="1"/>
  <c r="M15" i="1"/>
  <c r="L15" i="1"/>
  <c r="K15" i="1"/>
  <c r="X3" i="9" s="1"/>
  <c r="J15" i="1"/>
  <c r="W3" i="9" s="1"/>
  <c r="I15" i="1"/>
  <c r="H15" i="1"/>
  <c r="G15" i="1"/>
  <c r="T3" i="9"/>
  <c r="F15" i="1"/>
  <c r="S3" i="9" s="1"/>
  <c r="E15" i="1"/>
  <c r="D15" i="1"/>
  <c r="Q3" i="9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P6" i="1"/>
  <c r="O6" i="1"/>
  <c r="N6" i="1"/>
  <c r="M6" i="1"/>
  <c r="L6" i="1"/>
  <c r="K6" i="1"/>
  <c r="J6" i="1"/>
  <c r="I6" i="1"/>
  <c r="H6" i="1"/>
  <c r="G6" i="1"/>
  <c r="F6" i="1"/>
  <c r="E6" i="1"/>
  <c r="D6" i="1"/>
  <c r="P5" i="1"/>
  <c r="O5" i="1"/>
  <c r="N5" i="1"/>
  <c r="M5" i="1"/>
  <c r="L5" i="1"/>
  <c r="K5" i="1"/>
  <c r="J5" i="1"/>
  <c r="I5" i="1"/>
  <c r="H5" i="1"/>
  <c r="G5" i="1"/>
  <c r="F5" i="1"/>
  <c r="E5" i="1"/>
  <c r="D5" i="1"/>
  <c r="P4" i="1"/>
  <c r="O4" i="1"/>
  <c r="AB2" i="9" s="1"/>
  <c r="N4" i="1"/>
  <c r="AA2" i="9" s="1"/>
  <c r="M4" i="1"/>
  <c r="Z2" i="9" s="1"/>
  <c r="L4" i="1"/>
  <c r="Y2" i="9" s="1"/>
  <c r="K4" i="1"/>
  <c r="X2" i="9" s="1"/>
  <c r="J4" i="1"/>
  <c r="I4" i="1"/>
  <c r="V2" i="9" s="1"/>
  <c r="H4" i="1"/>
  <c r="U2" i="9" s="1"/>
  <c r="G4" i="1"/>
  <c r="T2" i="9" s="1"/>
  <c r="F4" i="1"/>
  <c r="E4" i="1"/>
  <c r="D4" i="1"/>
  <c r="Q2" i="9" s="1"/>
  <c r="P35" i="13"/>
  <c r="M35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P30" i="13"/>
  <c r="O30" i="13"/>
  <c r="O43" i="13" s="1"/>
  <c r="N30" i="13"/>
  <c r="M30" i="13"/>
  <c r="L30" i="13"/>
  <c r="K30" i="13"/>
  <c r="J30" i="13"/>
  <c r="J41" i="13" s="1"/>
  <c r="I30" i="13"/>
  <c r="H30" i="13"/>
  <c r="H61" i="13" s="1"/>
  <c r="G30" i="13"/>
  <c r="F30" i="13"/>
  <c r="F61" i="13" s="1"/>
  <c r="E30" i="13"/>
  <c r="E68" i="13" s="1"/>
  <c r="D30" i="13"/>
  <c r="C30" i="13"/>
  <c r="B30" i="13"/>
  <c r="B61" i="13" s="1"/>
  <c r="O1" i="13"/>
  <c r="L1" i="13"/>
  <c r="P35" i="14"/>
  <c r="M35" i="14"/>
  <c r="P34" i="14"/>
  <c r="O34" i="14"/>
  <c r="N34" i="14"/>
  <c r="M34" i="14"/>
  <c r="L34" i="14"/>
  <c r="K34" i="14"/>
  <c r="J34" i="14"/>
  <c r="J68" i="14" s="1"/>
  <c r="I34" i="14"/>
  <c r="H34" i="14"/>
  <c r="G34" i="14"/>
  <c r="F34" i="14"/>
  <c r="E34" i="14"/>
  <c r="D34" i="14"/>
  <c r="C34" i="14"/>
  <c r="B34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P30" i="14"/>
  <c r="P68" i="14" s="1"/>
  <c r="O30" i="14"/>
  <c r="O62" i="14"/>
  <c r="N30" i="14"/>
  <c r="M30" i="14"/>
  <c r="M60" i="14" s="1"/>
  <c r="L30" i="14"/>
  <c r="K30" i="14"/>
  <c r="K68" i="14" s="1"/>
  <c r="J30" i="14"/>
  <c r="I30" i="14"/>
  <c r="I60" i="14"/>
  <c r="H30" i="14"/>
  <c r="G30" i="14"/>
  <c r="G60" i="14" s="1"/>
  <c r="F30" i="14"/>
  <c r="E30" i="14"/>
  <c r="E60" i="14" s="1"/>
  <c r="D30" i="14"/>
  <c r="C30" i="14"/>
  <c r="B30" i="14"/>
  <c r="O1" i="14"/>
  <c r="L1" i="14"/>
  <c r="P37" i="15"/>
  <c r="M37" i="15"/>
  <c r="P34" i="15"/>
  <c r="P37" i="1" s="1"/>
  <c r="O34" i="15"/>
  <c r="N34" i="15"/>
  <c r="M34" i="15"/>
  <c r="L34" i="15"/>
  <c r="K34" i="15"/>
  <c r="J34" i="15"/>
  <c r="I34" i="15"/>
  <c r="I37" i="1" s="1"/>
  <c r="H34" i="15"/>
  <c r="G34" i="15"/>
  <c r="F34" i="15"/>
  <c r="E34" i="15"/>
  <c r="D34" i="15"/>
  <c r="C34" i="15"/>
  <c r="B34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P32" i="15"/>
  <c r="O32" i="15"/>
  <c r="N32" i="15"/>
  <c r="M32" i="15"/>
  <c r="L32" i="15"/>
  <c r="K32" i="15"/>
  <c r="J32" i="15"/>
  <c r="J35" i="1" s="1"/>
  <c r="I32" i="15"/>
  <c r="H32" i="15"/>
  <c r="G32" i="15"/>
  <c r="G35" i="1" s="1"/>
  <c r="F32" i="15"/>
  <c r="E32" i="15"/>
  <c r="D32" i="15"/>
  <c r="C32" i="15"/>
  <c r="B32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P30" i="15"/>
  <c r="O30" i="15"/>
  <c r="N30" i="15"/>
  <c r="N65" i="15" s="1"/>
  <c r="M30" i="15"/>
  <c r="M68" i="15" s="1"/>
  <c r="L30" i="15"/>
  <c r="K30" i="15"/>
  <c r="J30" i="15"/>
  <c r="I30" i="15"/>
  <c r="H30" i="15"/>
  <c r="H63" i="15" s="1"/>
  <c r="G30" i="15"/>
  <c r="G52" i="15" s="1"/>
  <c r="F30" i="15"/>
  <c r="E30" i="15"/>
  <c r="D30" i="15"/>
  <c r="D63" i="15" s="1"/>
  <c r="C30" i="15"/>
  <c r="B30" i="15"/>
  <c r="B63" i="15" s="1"/>
  <c r="O1" i="15"/>
  <c r="L1" i="15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Q32" i="4"/>
  <c r="AC195" i="9" s="1"/>
  <c r="P32" i="4"/>
  <c r="AB195" i="9" s="1"/>
  <c r="O32" i="4"/>
  <c r="AA195" i="9" s="1"/>
  <c r="N32" i="4"/>
  <c r="Z195" i="9" s="1"/>
  <c r="M32" i="4"/>
  <c r="Y195" i="9" s="1"/>
  <c r="L32" i="4"/>
  <c r="X195" i="9" s="1"/>
  <c r="K32" i="4"/>
  <c r="W195" i="9" s="1"/>
  <c r="J32" i="4"/>
  <c r="V195" i="9" s="1"/>
  <c r="I32" i="4"/>
  <c r="U195" i="9" s="1"/>
  <c r="H32" i="4"/>
  <c r="T195" i="9" s="1"/>
  <c r="G32" i="4"/>
  <c r="S195" i="9" s="1"/>
  <c r="F32" i="4"/>
  <c r="R195" i="9" s="1"/>
  <c r="E32" i="4"/>
  <c r="Q195" i="9" s="1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Q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Q8" i="4"/>
  <c r="P8" i="4"/>
  <c r="O8" i="4"/>
  <c r="N8" i="4"/>
  <c r="M8" i="4"/>
  <c r="L8" i="4"/>
  <c r="K8" i="4"/>
  <c r="J8" i="4"/>
  <c r="I8" i="4"/>
  <c r="H8" i="4"/>
  <c r="G8" i="4"/>
  <c r="F8" i="4"/>
  <c r="E8" i="4"/>
  <c r="Q7" i="4"/>
  <c r="Q5" i="4"/>
  <c r="P5" i="4"/>
  <c r="O5" i="4"/>
  <c r="N5" i="4"/>
  <c r="M5" i="4"/>
  <c r="L5" i="4"/>
  <c r="K5" i="4"/>
  <c r="J5" i="4"/>
  <c r="I5" i="4"/>
  <c r="H5" i="4"/>
  <c r="G5" i="4"/>
  <c r="F5" i="4"/>
  <c r="E5" i="4"/>
  <c r="Q4" i="4"/>
  <c r="P4" i="4"/>
  <c r="O4" i="4"/>
  <c r="N4" i="4"/>
  <c r="M4" i="4"/>
  <c r="L4" i="4"/>
  <c r="K4" i="4"/>
  <c r="J4" i="4"/>
  <c r="I4" i="4"/>
  <c r="H4" i="4"/>
  <c r="G4" i="4"/>
  <c r="F4" i="4"/>
  <c r="E4" i="4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Q15" i="12"/>
  <c r="P15" i="12"/>
  <c r="O15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N7" i="12"/>
  <c r="N9" i="12" s="1"/>
  <c r="N15" i="12" s="1"/>
  <c r="M7" i="12"/>
  <c r="M9" i="12" s="1"/>
  <c r="M15" i="12" s="1"/>
  <c r="L7" i="12"/>
  <c r="K7" i="12"/>
  <c r="K9" i="12" s="1"/>
  <c r="K15" i="12" s="1"/>
  <c r="J7" i="12"/>
  <c r="J9" i="12" s="1"/>
  <c r="J15" i="12" s="1"/>
  <c r="I7" i="12"/>
  <c r="I9" i="12" s="1"/>
  <c r="I15" i="12" s="1"/>
  <c r="H7" i="12"/>
  <c r="H9" i="12"/>
  <c r="H15" i="12" s="1"/>
  <c r="G7" i="12"/>
  <c r="G9" i="12" s="1"/>
  <c r="G15" i="12" s="1"/>
  <c r="F7" i="12"/>
  <c r="F9" i="12" s="1"/>
  <c r="F15" i="12" s="1"/>
  <c r="E7" i="12"/>
  <c r="E9" i="12" s="1"/>
  <c r="E15" i="12" s="1"/>
  <c r="D7" i="12"/>
  <c r="D9" i="12" s="1"/>
  <c r="D15" i="12" s="1"/>
  <c r="C7" i="12"/>
  <c r="C9" i="12" s="1"/>
  <c r="C15" i="12" s="1"/>
  <c r="Q31" i="11"/>
  <c r="P31" i="11"/>
  <c r="O31" i="11"/>
  <c r="O33" i="4" s="1"/>
  <c r="N31" i="11"/>
  <c r="M31" i="11"/>
  <c r="M33" i="4" s="1"/>
  <c r="L31" i="11"/>
  <c r="K31" i="11"/>
  <c r="J31" i="11"/>
  <c r="I31" i="11"/>
  <c r="H31" i="11"/>
  <c r="G31" i="11"/>
  <c r="G33" i="4" s="1"/>
  <c r="F31" i="11"/>
  <c r="E31" i="11"/>
  <c r="D31" i="11"/>
  <c r="C31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Q15" i="11"/>
  <c r="P15" i="11"/>
  <c r="O15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N7" i="11"/>
  <c r="M7" i="11"/>
  <c r="M9" i="11" s="1"/>
  <c r="M15" i="11" s="1"/>
  <c r="L7" i="11"/>
  <c r="L9" i="11" s="1"/>
  <c r="K7" i="11"/>
  <c r="K9" i="11" s="1"/>
  <c r="K15" i="11" s="1"/>
  <c r="J7" i="11"/>
  <c r="J9" i="11" s="1"/>
  <c r="J15" i="11" s="1"/>
  <c r="I7" i="11"/>
  <c r="I9" i="11" s="1"/>
  <c r="I15" i="11" s="1"/>
  <c r="H7" i="11"/>
  <c r="G7" i="11"/>
  <c r="G9" i="11" s="1"/>
  <c r="G15" i="11" s="1"/>
  <c r="F7" i="11"/>
  <c r="F9" i="11" s="1"/>
  <c r="F15" i="11" s="1"/>
  <c r="E7" i="11"/>
  <c r="E9" i="11" s="1"/>
  <c r="E15" i="11" s="1"/>
  <c r="D7" i="11"/>
  <c r="D9" i="11" s="1"/>
  <c r="D15" i="11" s="1"/>
  <c r="C7" i="11"/>
  <c r="C9" i="11" s="1"/>
  <c r="C15" i="11" s="1"/>
  <c r="Q33" i="4"/>
  <c r="L33" i="4"/>
  <c r="K33" i="4"/>
  <c r="E33" i="4"/>
  <c r="Q25" i="10"/>
  <c r="P25" i="10"/>
  <c r="O25" i="10"/>
  <c r="N25" i="10"/>
  <c r="M25" i="10"/>
  <c r="L25" i="10"/>
  <c r="K25" i="10"/>
  <c r="J25" i="10"/>
  <c r="I25" i="10"/>
  <c r="H25" i="10"/>
  <c r="G25" i="10"/>
  <c r="G27" i="4" s="1"/>
  <c r="F25" i="10"/>
  <c r="E25" i="10"/>
  <c r="D25" i="10"/>
  <c r="C25" i="10"/>
  <c r="Q15" i="10"/>
  <c r="Q14" i="10"/>
  <c r="P14" i="10"/>
  <c r="P14" i="4" s="1"/>
  <c r="O14" i="10"/>
  <c r="O14" i="4" s="1"/>
  <c r="N14" i="10"/>
  <c r="M14" i="10"/>
  <c r="L14" i="10"/>
  <c r="K14" i="10"/>
  <c r="J14" i="10"/>
  <c r="I14" i="10"/>
  <c r="H14" i="10"/>
  <c r="G14" i="10"/>
  <c r="F14" i="10"/>
  <c r="E14" i="10"/>
  <c r="D14" i="10"/>
  <c r="C14" i="10"/>
  <c r="P7" i="10"/>
  <c r="O7" i="10"/>
  <c r="N7" i="10"/>
  <c r="N9" i="10" s="1"/>
  <c r="M7" i="10"/>
  <c r="L7" i="10"/>
  <c r="L9" i="10" s="1"/>
  <c r="L15" i="10" s="1"/>
  <c r="K7" i="10"/>
  <c r="K9" i="10" s="1"/>
  <c r="K15" i="10" s="1"/>
  <c r="J7" i="10"/>
  <c r="J9" i="10" s="1"/>
  <c r="I7" i="10"/>
  <c r="I7" i="4" s="1"/>
  <c r="H7" i="10"/>
  <c r="H9" i="10" s="1"/>
  <c r="H15" i="10" s="1"/>
  <c r="G7" i="10"/>
  <c r="F7" i="10"/>
  <c r="F9" i="10" s="1"/>
  <c r="E7" i="10"/>
  <c r="D7" i="10"/>
  <c r="D9" i="10" s="1"/>
  <c r="D15" i="10" s="1"/>
  <c r="C7" i="10"/>
  <c r="C9" i="10" s="1"/>
  <c r="C15" i="10" s="1"/>
  <c r="AE1" i="9"/>
  <c r="AE2" i="9"/>
  <c r="AE3" i="9"/>
  <c r="AE4" i="9"/>
  <c r="AE5" i="9"/>
  <c r="AE6" i="9"/>
  <c r="R33" i="1"/>
  <c r="R43" i="1" s="1"/>
  <c r="AE40" i="9"/>
  <c r="R4" i="2"/>
  <c r="AE42" i="9"/>
  <c r="AE43" i="9"/>
  <c r="R17" i="2"/>
  <c r="AE78" i="9"/>
  <c r="AE79" i="9"/>
  <c r="AE80" i="9"/>
  <c r="AE81" i="9"/>
  <c r="AE82" i="9"/>
  <c r="AE83" i="9"/>
  <c r="AE84" i="9"/>
  <c r="AE85" i="9"/>
  <c r="R23" i="5"/>
  <c r="R49" i="5" s="1"/>
  <c r="AE116" i="9"/>
  <c r="AE117" i="9"/>
  <c r="AE118" i="9"/>
  <c r="AE119" i="9"/>
  <c r="AE120" i="9"/>
  <c r="AE121" i="9"/>
  <c r="AE122" i="9"/>
  <c r="AE123" i="9"/>
  <c r="AE124" i="9"/>
  <c r="R19" i="3"/>
  <c r="R33" i="3" s="1"/>
  <c r="AE154" i="9"/>
  <c r="AE155" i="9"/>
  <c r="AE156" i="9"/>
  <c r="AE192" i="9"/>
  <c r="AE193" i="9"/>
  <c r="AE194" i="9"/>
  <c r="R25" i="5"/>
  <c r="R24" i="5"/>
  <c r="R37" i="1"/>
  <c r="R36" i="1"/>
  <c r="R35" i="1"/>
  <c r="R34" i="1"/>
  <c r="S33" i="4"/>
  <c r="S27" i="4"/>
  <c r="S15" i="4"/>
  <c r="S14" i="4"/>
  <c r="M89" i="9"/>
  <c r="M45" i="9"/>
  <c r="M1" i="9"/>
  <c r="Q4" i="2"/>
  <c r="Q17" i="2"/>
  <c r="AD1" i="9"/>
  <c r="AD2" i="9"/>
  <c r="AD3" i="9"/>
  <c r="AD4" i="9"/>
  <c r="AD5" i="9"/>
  <c r="AD6" i="9"/>
  <c r="Q33" i="1"/>
  <c r="AD7" i="9" s="1"/>
  <c r="AD40" i="9"/>
  <c r="AD42" i="9"/>
  <c r="AD43" i="9"/>
  <c r="AD78" i="9"/>
  <c r="AD79" i="9"/>
  <c r="AD80" i="9"/>
  <c r="AD81" i="9"/>
  <c r="AD82" i="9"/>
  <c r="AD83" i="9"/>
  <c r="AD84" i="9"/>
  <c r="AD85" i="9"/>
  <c r="Q23" i="5"/>
  <c r="Q39" i="5" s="1"/>
  <c r="AD116" i="9"/>
  <c r="AD117" i="9"/>
  <c r="AD118" i="9"/>
  <c r="AD119" i="9"/>
  <c r="AD120" i="9"/>
  <c r="AD121" i="9"/>
  <c r="AD122" i="9"/>
  <c r="AD123" i="9"/>
  <c r="AD124" i="9"/>
  <c r="Q19" i="3"/>
  <c r="Q43" i="3" s="1"/>
  <c r="AD154" i="9"/>
  <c r="AD155" i="9"/>
  <c r="AD156" i="9"/>
  <c r="AD192" i="9"/>
  <c r="AD193" i="9"/>
  <c r="AD194" i="9"/>
  <c r="Q24" i="5"/>
  <c r="Q25" i="5"/>
  <c r="Q34" i="1"/>
  <c r="Q35" i="1"/>
  <c r="Q36" i="1"/>
  <c r="Q73" i="1" s="1"/>
  <c r="Q37" i="1"/>
  <c r="Q50" i="1"/>
  <c r="Q61" i="1"/>
  <c r="R14" i="4"/>
  <c r="R15" i="4"/>
  <c r="R27" i="4"/>
  <c r="R33" i="4"/>
  <c r="P154" i="9"/>
  <c r="P116" i="9"/>
  <c r="P78" i="9"/>
  <c r="P7" i="9"/>
  <c r="E33" i="22"/>
  <c r="G33" i="22"/>
  <c r="K33" i="22"/>
  <c r="M33" i="22"/>
  <c r="O33" i="22"/>
  <c r="D34" i="22"/>
  <c r="F34" i="22"/>
  <c r="J34" i="22"/>
  <c r="L34" i="22"/>
  <c r="N34" i="22"/>
  <c r="E35" i="22"/>
  <c r="G35" i="22"/>
  <c r="K35" i="22"/>
  <c r="O35" i="22"/>
  <c r="D36" i="22"/>
  <c r="F36" i="22"/>
  <c r="J36" i="22"/>
  <c r="L36" i="22"/>
  <c r="N36" i="22"/>
  <c r="E37" i="22"/>
  <c r="G37" i="22"/>
  <c r="K37" i="22"/>
  <c r="M37" i="22"/>
  <c r="O37" i="22"/>
  <c r="D38" i="22"/>
  <c r="F38" i="22"/>
  <c r="H38" i="22"/>
  <c r="J38" i="22"/>
  <c r="L38" i="22"/>
  <c r="N38" i="22"/>
  <c r="E39" i="22"/>
  <c r="G39" i="22"/>
  <c r="K39" i="22"/>
  <c r="O39" i="22"/>
  <c r="D40" i="22"/>
  <c r="F40" i="22"/>
  <c r="J40" i="22"/>
  <c r="L40" i="22"/>
  <c r="N40" i="22"/>
  <c r="E41" i="22"/>
  <c r="G41" i="22"/>
  <c r="K41" i="22"/>
  <c r="M41" i="22"/>
  <c r="O41" i="22"/>
  <c r="D42" i="22"/>
  <c r="F42" i="22"/>
  <c r="J42" i="22"/>
  <c r="L42" i="22"/>
  <c r="N42" i="22"/>
  <c r="E43" i="22"/>
  <c r="G43" i="22"/>
  <c r="K43" i="22"/>
  <c r="O43" i="22"/>
  <c r="B44" i="22"/>
  <c r="D44" i="22"/>
  <c r="F44" i="22"/>
  <c r="J44" i="22"/>
  <c r="L44" i="22"/>
  <c r="N44" i="22"/>
  <c r="P44" i="22"/>
  <c r="E45" i="22"/>
  <c r="G45" i="22"/>
  <c r="K45" i="22"/>
  <c r="M45" i="22"/>
  <c r="O45" i="22"/>
  <c r="D46" i="22"/>
  <c r="F46" i="22"/>
  <c r="J46" i="22"/>
  <c r="L46" i="22"/>
  <c r="N46" i="22"/>
  <c r="E47" i="22"/>
  <c r="G47" i="22"/>
  <c r="K47" i="22"/>
  <c r="O47" i="22"/>
  <c r="D33" i="22"/>
  <c r="F33" i="22"/>
  <c r="J33" i="22"/>
  <c r="L33" i="22"/>
  <c r="N33" i="22"/>
  <c r="E34" i="22"/>
  <c r="G34" i="22"/>
  <c r="K34" i="22"/>
  <c r="M34" i="22"/>
  <c r="O34" i="22"/>
  <c r="D35" i="22"/>
  <c r="F35" i="22"/>
  <c r="H35" i="22"/>
  <c r="J35" i="22"/>
  <c r="L35" i="22"/>
  <c r="N35" i="22"/>
  <c r="E36" i="22"/>
  <c r="G36" i="22"/>
  <c r="K36" i="22"/>
  <c r="O36" i="22"/>
  <c r="D37" i="22"/>
  <c r="F37" i="22"/>
  <c r="J37" i="22"/>
  <c r="L37" i="22"/>
  <c r="N37" i="22"/>
  <c r="E38" i="22"/>
  <c r="G38" i="22"/>
  <c r="K38" i="22"/>
  <c r="M38" i="22"/>
  <c r="O38" i="22"/>
  <c r="D39" i="22"/>
  <c r="F39" i="22"/>
  <c r="J39" i="22"/>
  <c r="L39" i="22"/>
  <c r="N39" i="22"/>
  <c r="E40" i="22"/>
  <c r="G40" i="22"/>
  <c r="K40" i="22"/>
  <c r="O40" i="22"/>
  <c r="B41" i="22"/>
  <c r="D41" i="22"/>
  <c r="F41" i="22"/>
  <c r="J41" i="22"/>
  <c r="L41" i="22"/>
  <c r="N41" i="22"/>
  <c r="P41" i="22"/>
  <c r="E42" i="22"/>
  <c r="G42" i="22"/>
  <c r="K42" i="22"/>
  <c r="M42" i="22"/>
  <c r="O42" i="22"/>
  <c r="D43" i="22"/>
  <c r="F43" i="22"/>
  <c r="J43" i="22"/>
  <c r="L43" i="22"/>
  <c r="N43" i="22"/>
  <c r="E44" i="22"/>
  <c r="G44" i="22"/>
  <c r="K44" i="22"/>
  <c r="O44" i="22"/>
  <c r="D45" i="22"/>
  <c r="F45" i="22"/>
  <c r="J45" i="22"/>
  <c r="L45" i="22"/>
  <c r="N45" i="22"/>
  <c r="E33" i="23"/>
  <c r="G33" i="23"/>
  <c r="K33" i="23"/>
  <c r="M33" i="23"/>
  <c r="B34" i="23"/>
  <c r="F34" i="23"/>
  <c r="H34" i="23"/>
  <c r="J34" i="23"/>
  <c r="L34" i="23"/>
  <c r="N34" i="23"/>
  <c r="E35" i="23"/>
  <c r="G35" i="23"/>
  <c r="K35" i="23"/>
  <c r="M35" i="23"/>
  <c r="B36" i="23"/>
  <c r="D36" i="23"/>
  <c r="F36" i="23"/>
  <c r="H36" i="23"/>
  <c r="L36" i="23"/>
  <c r="N36" i="23"/>
  <c r="E37" i="23"/>
  <c r="G37" i="23"/>
  <c r="K37" i="23"/>
  <c r="M37" i="23"/>
  <c r="O37" i="23"/>
  <c r="B38" i="23"/>
  <c r="F38" i="23"/>
  <c r="H38" i="23"/>
  <c r="J38" i="23"/>
  <c r="L38" i="23"/>
  <c r="N38" i="23"/>
  <c r="E39" i="23"/>
  <c r="G39" i="23"/>
  <c r="K39" i="23"/>
  <c r="M39" i="23"/>
  <c r="B40" i="23"/>
  <c r="F40" i="23"/>
  <c r="H40" i="23"/>
  <c r="L40" i="23"/>
  <c r="N40" i="23"/>
  <c r="C41" i="23"/>
  <c r="E41" i="23"/>
  <c r="G41" i="23"/>
  <c r="K41" i="23"/>
  <c r="M41" i="23"/>
  <c r="B42" i="23"/>
  <c r="F42" i="23"/>
  <c r="H42" i="23"/>
  <c r="L42" i="23"/>
  <c r="N42" i="23"/>
  <c r="E43" i="23"/>
  <c r="G43" i="23"/>
  <c r="K43" i="23"/>
  <c r="M43" i="23"/>
  <c r="B44" i="23"/>
  <c r="F44" i="23"/>
  <c r="H44" i="23"/>
  <c r="J44" i="23"/>
  <c r="L44" i="23"/>
  <c r="N44" i="23"/>
  <c r="E45" i="23"/>
  <c r="G45" i="23"/>
  <c r="K45" i="23"/>
  <c r="M45" i="23"/>
  <c r="B46" i="23"/>
  <c r="D46" i="23"/>
  <c r="F46" i="23"/>
  <c r="H46" i="23"/>
  <c r="L46" i="23"/>
  <c r="N46" i="23"/>
  <c r="E47" i="23"/>
  <c r="G47" i="23"/>
  <c r="K47" i="23"/>
  <c r="M47" i="23"/>
  <c r="O47" i="23"/>
  <c r="B33" i="23"/>
  <c r="B48" i="23" s="1"/>
  <c r="F33" i="23"/>
  <c r="H33" i="23"/>
  <c r="L33" i="23"/>
  <c r="N33" i="23"/>
  <c r="E34" i="23"/>
  <c r="G34" i="23"/>
  <c r="K34" i="23"/>
  <c r="M34" i="23"/>
  <c r="B35" i="23"/>
  <c r="F35" i="23"/>
  <c r="H35" i="23"/>
  <c r="J35" i="23"/>
  <c r="L35" i="23"/>
  <c r="N35" i="23"/>
  <c r="E36" i="23"/>
  <c r="G36" i="23"/>
  <c r="K36" i="23"/>
  <c r="M36" i="23"/>
  <c r="B37" i="23"/>
  <c r="D37" i="23"/>
  <c r="F37" i="23"/>
  <c r="H37" i="23"/>
  <c r="L37" i="23"/>
  <c r="N37" i="23"/>
  <c r="P37" i="23"/>
  <c r="E38" i="23"/>
  <c r="G38" i="23"/>
  <c r="K38" i="23"/>
  <c r="M38" i="23"/>
  <c r="B39" i="23"/>
  <c r="F39" i="23"/>
  <c r="H39" i="23"/>
  <c r="J39" i="23"/>
  <c r="L39" i="23"/>
  <c r="N39" i="23"/>
  <c r="E40" i="23"/>
  <c r="G40" i="23"/>
  <c r="K40" i="23"/>
  <c r="M40" i="23"/>
  <c r="B41" i="23"/>
  <c r="D41" i="23"/>
  <c r="F41" i="23"/>
  <c r="H41" i="23"/>
  <c r="L41" i="23"/>
  <c r="N41" i="23"/>
  <c r="C42" i="23"/>
  <c r="E42" i="23"/>
  <c r="G42" i="23"/>
  <c r="K42" i="23"/>
  <c r="M42" i="23"/>
  <c r="O42" i="23"/>
  <c r="B43" i="23"/>
  <c r="F43" i="23"/>
  <c r="H43" i="23"/>
  <c r="L43" i="23"/>
  <c r="N43" i="23"/>
  <c r="E44" i="23"/>
  <c r="G44" i="23"/>
  <c r="K44" i="23"/>
  <c r="M44" i="23"/>
  <c r="B45" i="23"/>
  <c r="F45" i="23"/>
  <c r="H45" i="23"/>
  <c r="J45" i="23"/>
  <c r="L45" i="23"/>
  <c r="N45" i="23"/>
  <c r="C33" i="24"/>
  <c r="G33" i="24"/>
  <c r="I33" i="24"/>
  <c r="O33" i="24"/>
  <c r="B34" i="24"/>
  <c r="D34" i="24"/>
  <c r="F34" i="24"/>
  <c r="H34" i="24"/>
  <c r="J34" i="24"/>
  <c r="N34" i="24"/>
  <c r="C35" i="24"/>
  <c r="E35" i="24"/>
  <c r="G35" i="24"/>
  <c r="I35" i="24"/>
  <c r="M35" i="24"/>
  <c r="O35" i="24"/>
  <c r="B36" i="24"/>
  <c r="D36" i="24"/>
  <c r="H36" i="24"/>
  <c r="J36" i="24"/>
  <c r="L36" i="24"/>
  <c r="N36" i="24"/>
  <c r="C37" i="24"/>
  <c r="G37" i="24"/>
  <c r="I37" i="24"/>
  <c r="K37" i="24"/>
  <c r="M37" i="24"/>
  <c r="O37" i="24"/>
  <c r="B38" i="24"/>
  <c r="D38" i="24"/>
  <c r="F38" i="24"/>
  <c r="H38" i="24"/>
  <c r="N38" i="24"/>
  <c r="C39" i="24"/>
  <c r="E39" i="24"/>
  <c r="G39" i="24"/>
  <c r="I39" i="24"/>
  <c r="M39" i="24"/>
  <c r="O39" i="24"/>
  <c r="B40" i="24"/>
  <c r="D40" i="24"/>
  <c r="H40" i="24"/>
  <c r="J40" i="24"/>
  <c r="N40" i="24"/>
  <c r="P40" i="24"/>
  <c r="C41" i="24"/>
  <c r="G41" i="24"/>
  <c r="I41" i="24"/>
  <c r="K41" i="24"/>
  <c r="O41" i="24"/>
  <c r="B42" i="24"/>
  <c r="D42" i="24"/>
  <c r="H42" i="24"/>
  <c r="J42" i="24"/>
  <c r="L42" i="24"/>
  <c r="N42" i="24"/>
  <c r="P42" i="24"/>
  <c r="C43" i="24"/>
  <c r="G43" i="24"/>
  <c r="I43" i="24"/>
  <c r="M43" i="24"/>
  <c r="O43" i="24"/>
  <c r="B44" i="24"/>
  <c r="D44" i="24"/>
  <c r="F44" i="24"/>
  <c r="H44" i="24"/>
  <c r="J44" i="24"/>
  <c r="N44" i="24"/>
  <c r="P44" i="24"/>
  <c r="C45" i="24"/>
  <c r="G45" i="24"/>
  <c r="I45" i="24"/>
  <c r="K45" i="24"/>
  <c r="M45" i="24"/>
  <c r="O45" i="24"/>
  <c r="B46" i="24"/>
  <c r="D46" i="24"/>
  <c r="H46" i="24"/>
  <c r="L46" i="24"/>
  <c r="N46" i="24"/>
  <c r="C47" i="24"/>
  <c r="G47" i="24"/>
  <c r="I47" i="24"/>
  <c r="K47" i="24"/>
  <c r="M47" i="24"/>
  <c r="O47" i="24"/>
  <c r="B33" i="24"/>
  <c r="D33" i="24"/>
  <c r="F33" i="24"/>
  <c r="H33" i="24"/>
  <c r="J33" i="24"/>
  <c r="L33" i="24"/>
  <c r="N33" i="24"/>
  <c r="P33" i="24"/>
  <c r="C34" i="24"/>
  <c r="E34" i="24"/>
  <c r="G34" i="24"/>
  <c r="I34" i="24"/>
  <c r="O34" i="24"/>
  <c r="B35" i="24"/>
  <c r="D35" i="24"/>
  <c r="H35" i="24"/>
  <c r="J35" i="24"/>
  <c r="L35" i="24"/>
  <c r="N35" i="24"/>
  <c r="P35" i="24"/>
  <c r="C36" i="24"/>
  <c r="E36" i="24"/>
  <c r="G36" i="24"/>
  <c r="I36" i="24"/>
  <c r="K36" i="24"/>
  <c r="M36" i="24"/>
  <c r="O36" i="24"/>
  <c r="B37" i="24"/>
  <c r="D37" i="24"/>
  <c r="F37" i="24"/>
  <c r="H37" i="24"/>
  <c r="J37" i="24"/>
  <c r="N37" i="24"/>
  <c r="C38" i="24"/>
  <c r="E38" i="24"/>
  <c r="G38" i="24"/>
  <c r="I38" i="24"/>
  <c r="K38" i="24"/>
  <c r="M38" i="24"/>
  <c r="O38" i="24"/>
  <c r="B39" i="24"/>
  <c r="D39" i="24"/>
  <c r="H39" i="24"/>
  <c r="N39" i="24"/>
  <c r="C40" i="24"/>
  <c r="G40" i="24"/>
  <c r="I40" i="24"/>
  <c r="K40" i="24"/>
  <c r="M40" i="24"/>
  <c r="O40" i="24"/>
  <c r="B41" i="24"/>
  <c r="D41" i="24"/>
  <c r="H41" i="24"/>
  <c r="J41" i="24"/>
  <c r="L41" i="24"/>
  <c r="N41" i="24"/>
  <c r="P41" i="24"/>
  <c r="C42" i="24"/>
  <c r="E42" i="24"/>
  <c r="G42" i="24"/>
  <c r="I42" i="24"/>
  <c r="O42" i="24"/>
  <c r="B43" i="24"/>
  <c r="D43" i="24"/>
  <c r="F43" i="24"/>
  <c r="H43" i="24"/>
  <c r="J43" i="24"/>
  <c r="L43" i="24"/>
  <c r="N43" i="24"/>
  <c r="C44" i="24"/>
  <c r="E44" i="24"/>
  <c r="G44" i="24"/>
  <c r="I44" i="24"/>
  <c r="M44" i="24"/>
  <c r="O44" i="24"/>
  <c r="B45" i="24"/>
  <c r="D45" i="24"/>
  <c r="F45" i="24"/>
  <c r="H45" i="24"/>
  <c r="J45" i="24"/>
  <c r="L45" i="24"/>
  <c r="N45" i="24"/>
  <c r="C33" i="20"/>
  <c r="E33" i="20"/>
  <c r="G33" i="20"/>
  <c r="I33" i="20"/>
  <c r="K33" i="20"/>
  <c r="O33" i="20"/>
  <c r="D34" i="20"/>
  <c r="F34" i="20"/>
  <c r="H34" i="20"/>
  <c r="J34" i="20"/>
  <c r="L34" i="20"/>
  <c r="P34" i="20"/>
  <c r="C35" i="20"/>
  <c r="E35" i="20"/>
  <c r="I35" i="20"/>
  <c r="K35" i="20"/>
  <c r="M35" i="20"/>
  <c r="O35" i="20"/>
  <c r="B36" i="20"/>
  <c r="D36" i="20"/>
  <c r="F36" i="20"/>
  <c r="J36" i="20"/>
  <c r="L36" i="20"/>
  <c r="N36" i="20"/>
  <c r="P36" i="20"/>
  <c r="C37" i="20"/>
  <c r="E37" i="20"/>
  <c r="G37" i="20"/>
  <c r="I37" i="20"/>
  <c r="K37" i="20"/>
  <c r="O37" i="20"/>
  <c r="D38" i="20"/>
  <c r="F38" i="20"/>
  <c r="H38" i="20"/>
  <c r="J38" i="20"/>
  <c r="L38" i="20"/>
  <c r="P38" i="20"/>
  <c r="C39" i="20"/>
  <c r="E39" i="20"/>
  <c r="I39" i="20"/>
  <c r="K39" i="20"/>
  <c r="M39" i="20"/>
  <c r="O39" i="20"/>
  <c r="B40" i="20"/>
  <c r="D40" i="20"/>
  <c r="F40" i="20"/>
  <c r="J40" i="20"/>
  <c r="L40" i="20"/>
  <c r="N40" i="20"/>
  <c r="P40" i="20"/>
  <c r="C41" i="20"/>
  <c r="E41" i="20"/>
  <c r="G41" i="20"/>
  <c r="I41" i="20"/>
  <c r="K41" i="20"/>
  <c r="O41" i="20"/>
  <c r="D42" i="20"/>
  <c r="F42" i="20"/>
  <c r="H42" i="20"/>
  <c r="J42" i="20"/>
  <c r="L42" i="20"/>
  <c r="C43" i="20"/>
  <c r="E43" i="20"/>
  <c r="G43" i="20"/>
  <c r="I43" i="20"/>
  <c r="K43" i="20"/>
  <c r="O43" i="20"/>
  <c r="B44" i="20"/>
  <c r="D44" i="20"/>
  <c r="F44" i="20"/>
  <c r="H44" i="20"/>
  <c r="J44" i="20"/>
  <c r="L44" i="20"/>
  <c r="N44" i="20"/>
  <c r="P44" i="20"/>
  <c r="C45" i="20"/>
  <c r="E45" i="20"/>
  <c r="I45" i="20"/>
  <c r="K45" i="20"/>
  <c r="M45" i="20"/>
  <c r="O45" i="20"/>
  <c r="B46" i="20"/>
  <c r="D46" i="20"/>
  <c r="F46" i="20"/>
  <c r="H46" i="20"/>
  <c r="J46" i="20"/>
  <c r="L46" i="20"/>
  <c r="N46" i="20"/>
  <c r="P46" i="20"/>
  <c r="C47" i="20"/>
  <c r="E47" i="20"/>
  <c r="G47" i="20"/>
  <c r="I47" i="20"/>
  <c r="K47" i="20"/>
  <c r="O47" i="20"/>
  <c r="B48" i="20"/>
  <c r="D48" i="20"/>
  <c r="F48" i="20"/>
  <c r="H48" i="20"/>
  <c r="J48" i="20"/>
  <c r="L48" i="20"/>
  <c r="N48" i="20"/>
  <c r="P48" i="20"/>
  <c r="C49" i="20"/>
  <c r="E49" i="20"/>
  <c r="I49" i="20"/>
  <c r="K49" i="20"/>
  <c r="M49" i="20"/>
  <c r="O49" i="20"/>
  <c r="B50" i="20"/>
  <c r="D50" i="20"/>
  <c r="F50" i="20"/>
  <c r="H50" i="20"/>
  <c r="J50" i="20"/>
  <c r="L50" i="20"/>
  <c r="N50" i="20"/>
  <c r="C51" i="20"/>
  <c r="E51" i="20"/>
  <c r="G51" i="20"/>
  <c r="I51" i="20"/>
  <c r="K51" i="20"/>
  <c r="M51" i="20"/>
  <c r="O51" i="20"/>
  <c r="O54" i="20" s="1"/>
  <c r="B33" i="20"/>
  <c r="D33" i="20"/>
  <c r="F33" i="20"/>
  <c r="J33" i="20"/>
  <c r="L33" i="20"/>
  <c r="N33" i="20"/>
  <c r="P33" i="20"/>
  <c r="C34" i="20"/>
  <c r="E34" i="20"/>
  <c r="G34" i="20"/>
  <c r="I34" i="20"/>
  <c r="I53" i="20" s="1"/>
  <c r="K34" i="20"/>
  <c r="M34" i="20"/>
  <c r="O34" i="20"/>
  <c r="B35" i="20"/>
  <c r="D35" i="20"/>
  <c r="F35" i="20"/>
  <c r="H35" i="20"/>
  <c r="J35" i="20"/>
  <c r="L35" i="20"/>
  <c r="N35" i="20"/>
  <c r="P35" i="20"/>
  <c r="C36" i="20"/>
  <c r="E36" i="20"/>
  <c r="G36" i="20"/>
  <c r="I36" i="20"/>
  <c r="K36" i="20"/>
  <c r="M36" i="20"/>
  <c r="O36" i="20"/>
  <c r="B37" i="20"/>
  <c r="D37" i="20"/>
  <c r="F37" i="20"/>
  <c r="H37" i="20"/>
  <c r="J37" i="20"/>
  <c r="L37" i="20"/>
  <c r="N37" i="20"/>
  <c r="P37" i="20"/>
  <c r="C38" i="20"/>
  <c r="E38" i="20"/>
  <c r="G38" i="20"/>
  <c r="I38" i="20"/>
  <c r="K38" i="20"/>
  <c r="M38" i="20"/>
  <c r="O38" i="20"/>
  <c r="B39" i="20"/>
  <c r="D39" i="20"/>
  <c r="F39" i="20"/>
  <c r="H39" i="20"/>
  <c r="J39" i="20"/>
  <c r="L39" i="20"/>
  <c r="N39" i="20"/>
  <c r="P39" i="20"/>
  <c r="C40" i="20"/>
  <c r="E40" i="20"/>
  <c r="G40" i="20"/>
  <c r="I40" i="20"/>
  <c r="K40" i="20"/>
  <c r="M40" i="20"/>
  <c r="O40" i="20"/>
  <c r="B41" i="20"/>
  <c r="D41" i="20"/>
  <c r="F41" i="20"/>
  <c r="H41" i="20"/>
  <c r="J41" i="20"/>
  <c r="L41" i="20"/>
  <c r="N41" i="20"/>
  <c r="P41" i="20"/>
  <c r="C42" i="20"/>
  <c r="E42" i="20"/>
  <c r="G42" i="20"/>
  <c r="I42" i="20"/>
  <c r="K42" i="20"/>
  <c r="M42" i="20"/>
  <c r="O42" i="20"/>
  <c r="B43" i="20"/>
  <c r="D43" i="20"/>
  <c r="F43" i="20"/>
  <c r="H43" i="20"/>
  <c r="J43" i="20"/>
  <c r="L43" i="20"/>
  <c r="N43" i="20"/>
  <c r="C44" i="20"/>
  <c r="E44" i="20"/>
  <c r="G44" i="20"/>
  <c r="I44" i="20"/>
  <c r="K44" i="20"/>
  <c r="M44" i="20"/>
  <c r="O44" i="20"/>
  <c r="B45" i="20"/>
  <c r="D45" i="20"/>
  <c r="F45" i="20"/>
  <c r="H45" i="20"/>
  <c r="J45" i="20"/>
  <c r="L45" i="20"/>
  <c r="N45" i="20"/>
  <c r="P45" i="20"/>
  <c r="C46" i="20"/>
  <c r="E46" i="20"/>
  <c r="G46" i="20"/>
  <c r="I46" i="20"/>
  <c r="K46" i="20"/>
  <c r="M46" i="20"/>
  <c r="O46" i="20"/>
  <c r="B47" i="20"/>
  <c r="D47" i="20"/>
  <c r="D54" i="20" s="1"/>
  <c r="F47" i="20"/>
  <c r="H47" i="20"/>
  <c r="J47" i="20"/>
  <c r="L47" i="20"/>
  <c r="N47" i="20"/>
  <c r="P47" i="20"/>
  <c r="C48" i="20"/>
  <c r="E48" i="20"/>
  <c r="G48" i="20"/>
  <c r="I48" i="20"/>
  <c r="K48" i="20"/>
  <c r="M48" i="20"/>
  <c r="O48" i="20"/>
  <c r="B49" i="20"/>
  <c r="D49" i="20"/>
  <c r="F49" i="20"/>
  <c r="H49" i="20"/>
  <c r="J49" i="20"/>
  <c r="L49" i="20"/>
  <c r="N49" i="20"/>
  <c r="P49" i="20"/>
  <c r="C33" i="21"/>
  <c r="I33" i="21"/>
  <c r="K33" i="21"/>
  <c r="M33" i="21"/>
  <c r="B34" i="21"/>
  <c r="D34" i="21"/>
  <c r="F34" i="21"/>
  <c r="J34" i="21"/>
  <c r="L34" i="21"/>
  <c r="N34" i="21"/>
  <c r="P34" i="21"/>
  <c r="C35" i="21"/>
  <c r="I35" i="21"/>
  <c r="K35" i="21"/>
  <c r="M35" i="21"/>
  <c r="B36" i="21"/>
  <c r="D36" i="21"/>
  <c r="F36" i="21"/>
  <c r="H36" i="21"/>
  <c r="J36" i="21"/>
  <c r="L36" i="21"/>
  <c r="N36" i="21"/>
  <c r="P36" i="21"/>
  <c r="C37" i="21"/>
  <c r="I37" i="21"/>
  <c r="K37" i="21"/>
  <c r="M37" i="21"/>
  <c r="B38" i="21"/>
  <c r="D38" i="21"/>
  <c r="F38" i="21"/>
  <c r="H38" i="21"/>
  <c r="J38" i="21"/>
  <c r="L38" i="21"/>
  <c r="N38" i="21"/>
  <c r="P38" i="21"/>
  <c r="C39" i="21"/>
  <c r="E39" i="21"/>
  <c r="G39" i="21"/>
  <c r="I39" i="21"/>
  <c r="K39" i="21"/>
  <c r="M39" i="21"/>
  <c r="O39" i="21"/>
  <c r="B40" i="21"/>
  <c r="D40" i="21"/>
  <c r="F40" i="21"/>
  <c r="H40" i="21"/>
  <c r="J40" i="21"/>
  <c r="L40" i="21"/>
  <c r="N40" i="21"/>
  <c r="P40" i="21"/>
  <c r="C41" i="21"/>
  <c r="I41" i="21"/>
  <c r="K41" i="21"/>
  <c r="M41" i="21"/>
  <c r="B42" i="21"/>
  <c r="D42" i="21"/>
  <c r="F42" i="21"/>
  <c r="H42" i="21"/>
  <c r="J42" i="21"/>
  <c r="L42" i="21"/>
  <c r="N42" i="21"/>
  <c r="P42" i="21"/>
  <c r="C43" i="21"/>
  <c r="I43" i="21"/>
  <c r="K43" i="21"/>
  <c r="M43" i="21"/>
  <c r="B44" i="21"/>
  <c r="D44" i="21"/>
  <c r="F44" i="21"/>
  <c r="J44" i="21"/>
  <c r="L44" i="21"/>
  <c r="N44" i="21"/>
  <c r="P44" i="21"/>
  <c r="C45" i="21"/>
  <c r="I45" i="21"/>
  <c r="K45" i="21"/>
  <c r="M45" i="21"/>
  <c r="B46" i="21"/>
  <c r="D46" i="21"/>
  <c r="F46" i="21"/>
  <c r="H46" i="21"/>
  <c r="J46" i="21"/>
  <c r="L46" i="21"/>
  <c r="N46" i="21"/>
  <c r="P46" i="21"/>
  <c r="C47" i="21"/>
  <c r="E47" i="21"/>
  <c r="G47" i="21"/>
  <c r="I47" i="21"/>
  <c r="K47" i="21"/>
  <c r="M47" i="21"/>
  <c r="O47" i="21"/>
  <c r="B48" i="21"/>
  <c r="D48" i="21"/>
  <c r="F48" i="21"/>
  <c r="J48" i="21"/>
  <c r="L48" i="21"/>
  <c r="N48" i="21"/>
  <c r="P48" i="21"/>
  <c r="C49" i="21"/>
  <c r="I49" i="21"/>
  <c r="K49" i="21"/>
  <c r="M49" i="21"/>
  <c r="B50" i="21"/>
  <c r="D50" i="21"/>
  <c r="F50" i="21"/>
  <c r="H50" i="21"/>
  <c r="J50" i="21"/>
  <c r="L50" i="21"/>
  <c r="N50" i="21"/>
  <c r="P50" i="21"/>
  <c r="C51" i="21"/>
  <c r="I51" i="21"/>
  <c r="K51" i="21"/>
  <c r="M51" i="21"/>
  <c r="B33" i="21"/>
  <c r="D33" i="21"/>
  <c r="F33" i="21"/>
  <c r="H33" i="21"/>
  <c r="J33" i="21"/>
  <c r="L33" i="21"/>
  <c r="N33" i="21"/>
  <c r="P33" i="21"/>
  <c r="C34" i="21"/>
  <c r="E34" i="21"/>
  <c r="I34" i="21"/>
  <c r="K34" i="21"/>
  <c r="M34" i="21"/>
  <c r="B35" i="21"/>
  <c r="D35" i="21"/>
  <c r="F35" i="21"/>
  <c r="H35" i="21"/>
  <c r="J35" i="21"/>
  <c r="L35" i="21"/>
  <c r="N35" i="21"/>
  <c r="P35" i="21"/>
  <c r="C36" i="21"/>
  <c r="E36" i="21"/>
  <c r="G36" i="21"/>
  <c r="I36" i="21"/>
  <c r="K36" i="21"/>
  <c r="M36" i="21"/>
  <c r="O36" i="21"/>
  <c r="B37" i="21"/>
  <c r="D37" i="21"/>
  <c r="F37" i="21"/>
  <c r="H37" i="21"/>
  <c r="J37" i="21"/>
  <c r="L37" i="21"/>
  <c r="N37" i="21"/>
  <c r="P37" i="21"/>
  <c r="C38" i="21"/>
  <c r="E38" i="21"/>
  <c r="I38" i="21"/>
  <c r="K38" i="21"/>
  <c r="M38" i="21"/>
  <c r="B39" i="21"/>
  <c r="D39" i="21"/>
  <c r="F39" i="21"/>
  <c r="H39" i="21"/>
  <c r="J39" i="21"/>
  <c r="L39" i="21"/>
  <c r="N39" i="21"/>
  <c r="P39" i="21"/>
  <c r="C40" i="21"/>
  <c r="I40" i="21"/>
  <c r="K40" i="21"/>
  <c r="M40" i="21"/>
  <c r="B41" i="21"/>
  <c r="D41" i="21"/>
  <c r="F41" i="21"/>
  <c r="H41" i="21"/>
  <c r="J41" i="21"/>
  <c r="L41" i="21"/>
  <c r="N41" i="21"/>
  <c r="P41" i="21"/>
  <c r="C42" i="21"/>
  <c r="I42" i="21"/>
  <c r="K42" i="21"/>
  <c r="M42" i="21"/>
  <c r="B43" i="21"/>
  <c r="D43" i="21"/>
  <c r="F43" i="21"/>
  <c r="H43" i="21"/>
  <c r="J43" i="21"/>
  <c r="L43" i="21"/>
  <c r="N43" i="21"/>
  <c r="P43" i="21"/>
  <c r="C44" i="21"/>
  <c r="G44" i="21"/>
  <c r="I44" i="21"/>
  <c r="K44" i="21"/>
  <c r="M44" i="21"/>
  <c r="O44" i="21"/>
  <c r="B45" i="21"/>
  <c r="D45" i="21"/>
  <c r="F45" i="21"/>
  <c r="H45" i="21"/>
  <c r="J45" i="21"/>
  <c r="L45" i="21"/>
  <c r="N45" i="21"/>
  <c r="P45" i="21"/>
  <c r="C46" i="21"/>
  <c r="I46" i="21"/>
  <c r="K46" i="21"/>
  <c r="M46" i="21"/>
  <c r="B47" i="21"/>
  <c r="D47" i="21"/>
  <c r="F47" i="21"/>
  <c r="H47" i="21"/>
  <c r="J47" i="21"/>
  <c r="L47" i="21"/>
  <c r="N47" i="21"/>
  <c r="N54" i="21" s="1"/>
  <c r="P47" i="21"/>
  <c r="P54" i="21" s="1"/>
  <c r="C48" i="21"/>
  <c r="I48" i="21"/>
  <c r="K48" i="21"/>
  <c r="M48" i="21"/>
  <c r="B49" i="21"/>
  <c r="D49" i="21"/>
  <c r="F49" i="21"/>
  <c r="J49" i="21"/>
  <c r="L49" i="21"/>
  <c r="N49" i="21"/>
  <c r="P49" i="21"/>
  <c r="E33" i="19"/>
  <c r="G33" i="19"/>
  <c r="K33" i="19"/>
  <c r="M33" i="19"/>
  <c r="B34" i="19"/>
  <c r="F34" i="19"/>
  <c r="L34" i="19"/>
  <c r="N34" i="19"/>
  <c r="P34" i="19"/>
  <c r="E35" i="19"/>
  <c r="G35" i="19"/>
  <c r="K35" i="19"/>
  <c r="M35" i="19"/>
  <c r="B36" i="19"/>
  <c r="F36" i="19"/>
  <c r="N36" i="19"/>
  <c r="P36" i="19"/>
  <c r="E37" i="19"/>
  <c r="G37" i="19"/>
  <c r="M37" i="19"/>
  <c r="B38" i="19"/>
  <c r="F38" i="19"/>
  <c r="N38" i="19"/>
  <c r="P38" i="19"/>
  <c r="E39" i="19"/>
  <c r="G39" i="19"/>
  <c r="M39" i="19"/>
  <c r="B40" i="19"/>
  <c r="D40" i="19"/>
  <c r="F40" i="19"/>
  <c r="L40" i="19"/>
  <c r="N40" i="19"/>
  <c r="P40" i="19"/>
  <c r="E41" i="19"/>
  <c r="G41" i="19"/>
  <c r="K41" i="19"/>
  <c r="M41" i="19"/>
  <c r="B42" i="19"/>
  <c r="D42" i="19"/>
  <c r="F42" i="19"/>
  <c r="L42" i="19"/>
  <c r="N42" i="19"/>
  <c r="P42" i="19"/>
  <c r="E43" i="19"/>
  <c r="G43" i="19"/>
  <c r="K43" i="19"/>
  <c r="M43" i="19"/>
  <c r="O43" i="19"/>
  <c r="B44" i="19"/>
  <c r="F44" i="19"/>
  <c r="N44" i="19"/>
  <c r="P44" i="19"/>
  <c r="E45" i="19"/>
  <c r="G45" i="19"/>
  <c r="K45" i="19"/>
  <c r="M45" i="19"/>
  <c r="O45" i="19"/>
  <c r="B46" i="19"/>
  <c r="F46" i="19"/>
  <c r="J46" i="19"/>
  <c r="N46" i="19"/>
  <c r="P46" i="19"/>
  <c r="E47" i="19"/>
  <c r="G47" i="19"/>
  <c r="K47" i="19"/>
  <c r="M47" i="19"/>
  <c r="B48" i="19"/>
  <c r="F48" i="19"/>
  <c r="J48" i="19"/>
  <c r="L48" i="19"/>
  <c r="N48" i="19"/>
  <c r="P48" i="19"/>
  <c r="E49" i="19"/>
  <c r="G49" i="19"/>
  <c r="K49" i="19"/>
  <c r="M49" i="19"/>
  <c r="B50" i="19"/>
  <c r="F50" i="19"/>
  <c r="L50" i="19"/>
  <c r="N50" i="19"/>
  <c r="P50" i="19"/>
  <c r="E51" i="19"/>
  <c r="G51" i="19"/>
  <c r="K51" i="19"/>
  <c r="M51" i="19"/>
  <c r="B33" i="19"/>
  <c r="F33" i="19"/>
  <c r="N33" i="19"/>
  <c r="P33" i="19"/>
  <c r="E34" i="19"/>
  <c r="G34" i="19"/>
  <c r="K34" i="19"/>
  <c r="M34" i="19"/>
  <c r="B35" i="19"/>
  <c r="F35" i="19"/>
  <c r="N35" i="19"/>
  <c r="P35" i="19"/>
  <c r="C36" i="19"/>
  <c r="E36" i="19"/>
  <c r="G36" i="19"/>
  <c r="K36" i="19"/>
  <c r="M36" i="19"/>
  <c r="B37" i="19"/>
  <c r="B52" i="19" s="1"/>
  <c r="D37" i="19"/>
  <c r="F37" i="19"/>
  <c r="L37" i="19"/>
  <c r="N37" i="19"/>
  <c r="P37" i="19"/>
  <c r="C38" i="19"/>
  <c r="E38" i="19"/>
  <c r="G38" i="19"/>
  <c r="K38" i="19"/>
  <c r="M38" i="19"/>
  <c r="B39" i="19"/>
  <c r="D39" i="19"/>
  <c r="F39" i="19"/>
  <c r="L39" i="19"/>
  <c r="N39" i="19"/>
  <c r="P39" i="19"/>
  <c r="E40" i="19"/>
  <c r="G40" i="19"/>
  <c r="K40" i="19"/>
  <c r="M40" i="19"/>
  <c r="O40" i="19"/>
  <c r="B41" i="19"/>
  <c r="F41" i="19"/>
  <c r="N41" i="19"/>
  <c r="P41" i="19"/>
  <c r="E42" i="19"/>
  <c r="G42" i="19"/>
  <c r="K42" i="19"/>
  <c r="M42" i="19"/>
  <c r="O42" i="19"/>
  <c r="B43" i="19"/>
  <c r="F43" i="19"/>
  <c r="J43" i="19"/>
  <c r="N43" i="19"/>
  <c r="P43" i="19"/>
  <c r="E44" i="19"/>
  <c r="G44" i="19"/>
  <c r="K44" i="19"/>
  <c r="M44" i="19"/>
  <c r="B45" i="19"/>
  <c r="F45" i="19"/>
  <c r="J45" i="19"/>
  <c r="L45" i="19"/>
  <c r="N45" i="19"/>
  <c r="P45" i="19"/>
  <c r="E46" i="19"/>
  <c r="G46" i="19"/>
  <c r="K46" i="19"/>
  <c r="M46" i="19"/>
  <c r="B47" i="19"/>
  <c r="B54" i="19" s="1"/>
  <c r="D47" i="19"/>
  <c r="F47" i="19"/>
  <c r="H47" i="19"/>
  <c r="L47" i="19"/>
  <c r="N47" i="19"/>
  <c r="P47" i="19"/>
  <c r="P54" i="19"/>
  <c r="E48" i="19"/>
  <c r="G48" i="19"/>
  <c r="K48" i="19"/>
  <c r="M48" i="19"/>
  <c r="B49" i="19"/>
  <c r="F49" i="19"/>
  <c r="N49" i="19"/>
  <c r="P49" i="19"/>
  <c r="P52" i="19" s="1"/>
  <c r="F34" i="16"/>
  <c r="E22" i="16"/>
  <c r="E46" i="16" s="1"/>
  <c r="G22" i="16"/>
  <c r="K22" i="16"/>
  <c r="N46" i="17"/>
  <c r="F39" i="17"/>
  <c r="N50" i="17"/>
  <c r="N48" i="17"/>
  <c r="N44" i="17"/>
  <c r="N42" i="17"/>
  <c r="N40" i="17"/>
  <c r="N38" i="17"/>
  <c r="N36" i="17"/>
  <c r="N34" i="17"/>
  <c r="N49" i="17"/>
  <c r="N47" i="17"/>
  <c r="N45" i="17"/>
  <c r="N43" i="17"/>
  <c r="N41" i="17"/>
  <c r="N39" i="17"/>
  <c r="N37" i="17"/>
  <c r="N35" i="17"/>
  <c r="N33" i="17"/>
  <c r="C22" i="18"/>
  <c r="I22" i="18"/>
  <c r="I46" i="18" s="1"/>
  <c r="K22" i="18"/>
  <c r="K45" i="18" s="1"/>
  <c r="M22" i="18"/>
  <c r="O22" i="18"/>
  <c r="B38" i="13"/>
  <c r="F38" i="13"/>
  <c r="H38" i="13"/>
  <c r="N38" i="13"/>
  <c r="P38" i="13"/>
  <c r="E39" i="13"/>
  <c r="G39" i="13"/>
  <c r="M39" i="13"/>
  <c r="B40" i="13"/>
  <c r="F40" i="13"/>
  <c r="H40" i="13"/>
  <c r="J40" i="13"/>
  <c r="N40" i="13"/>
  <c r="P40" i="13"/>
  <c r="G41" i="13"/>
  <c r="B42" i="13"/>
  <c r="F42" i="13"/>
  <c r="H42" i="13"/>
  <c r="N42" i="13"/>
  <c r="P42" i="13"/>
  <c r="K43" i="13"/>
  <c r="B44" i="13"/>
  <c r="F44" i="13"/>
  <c r="H44" i="13"/>
  <c r="L44" i="13"/>
  <c r="N44" i="13"/>
  <c r="P44" i="13"/>
  <c r="E45" i="13"/>
  <c r="K45" i="13"/>
  <c r="M45" i="13"/>
  <c r="B46" i="13"/>
  <c r="F46" i="13"/>
  <c r="H46" i="13"/>
  <c r="L46" i="13"/>
  <c r="N46" i="13"/>
  <c r="P46" i="13"/>
  <c r="E47" i="13"/>
  <c r="G47" i="13"/>
  <c r="M47" i="13"/>
  <c r="B48" i="13"/>
  <c r="F48" i="13"/>
  <c r="H48" i="13"/>
  <c r="L48" i="13"/>
  <c r="N48" i="13"/>
  <c r="P48" i="13"/>
  <c r="G49" i="13"/>
  <c r="B50" i="13"/>
  <c r="F50" i="13"/>
  <c r="H50" i="13"/>
  <c r="N50" i="13"/>
  <c r="P50" i="13"/>
  <c r="K51" i="13"/>
  <c r="B52" i="13"/>
  <c r="F52" i="13"/>
  <c r="H52" i="13"/>
  <c r="N52" i="13"/>
  <c r="P52" i="13"/>
  <c r="E53" i="13"/>
  <c r="K53" i="13"/>
  <c r="M53" i="13"/>
  <c r="B54" i="13"/>
  <c r="F54" i="13"/>
  <c r="H54" i="13"/>
  <c r="N54" i="13"/>
  <c r="P54" i="13"/>
  <c r="E55" i="13"/>
  <c r="G55" i="13"/>
  <c r="M55" i="13"/>
  <c r="B56" i="13"/>
  <c r="F56" i="13"/>
  <c r="H56" i="13"/>
  <c r="N56" i="13"/>
  <c r="P56" i="13"/>
  <c r="G57" i="13"/>
  <c r="B58" i="13"/>
  <c r="F58" i="13"/>
  <c r="H58" i="13"/>
  <c r="N58" i="13"/>
  <c r="P58" i="13"/>
  <c r="K59" i="13"/>
  <c r="B60" i="13"/>
  <c r="F60" i="13"/>
  <c r="H60" i="13"/>
  <c r="L60" i="13"/>
  <c r="N60" i="13"/>
  <c r="P60" i="13"/>
  <c r="E61" i="13"/>
  <c r="K61" i="13"/>
  <c r="M61" i="13"/>
  <c r="N62" i="13"/>
  <c r="P62" i="13"/>
  <c r="G38" i="13"/>
  <c r="B39" i="13"/>
  <c r="F39" i="13"/>
  <c r="H39" i="13"/>
  <c r="N39" i="13"/>
  <c r="P39" i="13"/>
  <c r="K40" i="13"/>
  <c r="B41" i="13"/>
  <c r="F41" i="13"/>
  <c r="H41" i="13"/>
  <c r="L41" i="13"/>
  <c r="N41" i="13"/>
  <c r="P41" i="13"/>
  <c r="E42" i="13"/>
  <c r="K42" i="13"/>
  <c r="M42" i="13"/>
  <c r="B43" i="13"/>
  <c r="F43" i="13"/>
  <c r="H43" i="13"/>
  <c r="L43" i="13"/>
  <c r="N43" i="13"/>
  <c r="P43" i="13"/>
  <c r="E44" i="13"/>
  <c r="G44" i="13"/>
  <c r="M44" i="13"/>
  <c r="B45" i="13"/>
  <c r="F45" i="13"/>
  <c r="H45" i="13"/>
  <c r="L45" i="13"/>
  <c r="N45" i="13"/>
  <c r="P45" i="13"/>
  <c r="G46" i="13"/>
  <c r="B47" i="13"/>
  <c r="F47" i="13"/>
  <c r="H47" i="13"/>
  <c r="N47" i="13"/>
  <c r="P47" i="13"/>
  <c r="K48" i="13"/>
  <c r="B49" i="13"/>
  <c r="F49" i="13"/>
  <c r="H49" i="13"/>
  <c r="N49" i="13"/>
  <c r="P49" i="13"/>
  <c r="E50" i="13"/>
  <c r="K50" i="13"/>
  <c r="M50" i="13"/>
  <c r="B51" i="13"/>
  <c r="F51" i="13"/>
  <c r="H51" i="13"/>
  <c r="N51" i="13"/>
  <c r="P51" i="13"/>
  <c r="E52" i="13"/>
  <c r="G52" i="13"/>
  <c r="M52" i="13"/>
  <c r="B53" i="13"/>
  <c r="F53" i="13"/>
  <c r="H53" i="13"/>
  <c r="N53" i="13"/>
  <c r="P53" i="13"/>
  <c r="G54" i="13"/>
  <c r="B55" i="13"/>
  <c r="D55" i="13"/>
  <c r="F55" i="13"/>
  <c r="H55" i="13"/>
  <c r="L55" i="13"/>
  <c r="N55" i="13"/>
  <c r="P55" i="13"/>
  <c r="G56" i="13"/>
  <c r="K56" i="13"/>
  <c r="B57" i="13"/>
  <c r="F57" i="13"/>
  <c r="H57" i="13"/>
  <c r="L57" i="13"/>
  <c r="N57" i="13"/>
  <c r="P57" i="13"/>
  <c r="E58" i="13"/>
  <c r="K58" i="13"/>
  <c r="M58" i="13"/>
  <c r="B59" i="13"/>
  <c r="F59" i="13"/>
  <c r="H59" i="13"/>
  <c r="N59" i="13"/>
  <c r="P59" i="13"/>
  <c r="N61" i="13"/>
  <c r="P61" i="13"/>
  <c r="F38" i="14"/>
  <c r="H38" i="14"/>
  <c r="L38" i="14"/>
  <c r="N38" i="14"/>
  <c r="P38" i="14"/>
  <c r="E39" i="14"/>
  <c r="G39" i="14"/>
  <c r="I39" i="14"/>
  <c r="K39" i="14"/>
  <c r="M39" i="14"/>
  <c r="O39" i="14"/>
  <c r="B40" i="14"/>
  <c r="H40" i="14"/>
  <c r="J40" i="14"/>
  <c r="N40" i="14"/>
  <c r="P40" i="14"/>
  <c r="C41" i="14"/>
  <c r="E41" i="14"/>
  <c r="G41" i="14"/>
  <c r="I41" i="14"/>
  <c r="K41" i="14"/>
  <c r="M41" i="14"/>
  <c r="O41" i="14"/>
  <c r="B42" i="14"/>
  <c r="H42" i="14"/>
  <c r="J42" i="14"/>
  <c r="L42" i="14"/>
  <c r="P42" i="14"/>
  <c r="C43" i="14"/>
  <c r="E43" i="14"/>
  <c r="G43" i="14"/>
  <c r="I43" i="14"/>
  <c r="K43" i="14"/>
  <c r="M43" i="14"/>
  <c r="O43" i="14"/>
  <c r="B44" i="14"/>
  <c r="D44" i="14"/>
  <c r="F44" i="14"/>
  <c r="J44" i="14"/>
  <c r="L44" i="14"/>
  <c r="N44" i="14"/>
  <c r="C45" i="14"/>
  <c r="E45" i="14"/>
  <c r="G45" i="14"/>
  <c r="I45" i="14"/>
  <c r="K45" i="14"/>
  <c r="M45" i="14"/>
  <c r="O45" i="14"/>
  <c r="D46" i="14"/>
  <c r="F46" i="14"/>
  <c r="H46" i="14"/>
  <c r="L46" i="14"/>
  <c r="N46" i="14"/>
  <c r="P46" i="14"/>
  <c r="E47" i="14"/>
  <c r="G47" i="14"/>
  <c r="I47" i="14"/>
  <c r="K47" i="14"/>
  <c r="M47" i="14"/>
  <c r="O47" i="14"/>
  <c r="B48" i="14"/>
  <c r="H48" i="14"/>
  <c r="J48" i="14"/>
  <c r="N48" i="14"/>
  <c r="P48" i="14"/>
  <c r="C49" i="14"/>
  <c r="E49" i="14"/>
  <c r="G49" i="14"/>
  <c r="I49" i="14"/>
  <c r="K49" i="14"/>
  <c r="M49" i="14"/>
  <c r="O49" i="14"/>
  <c r="B50" i="14"/>
  <c r="H50" i="14"/>
  <c r="J50" i="14"/>
  <c r="L50" i="14"/>
  <c r="P50" i="14"/>
  <c r="C51" i="14"/>
  <c r="E51" i="14"/>
  <c r="G51" i="14"/>
  <c r="I51" i="14"/>
  <c r="K51" i="14"/>
  <c r="M51" i="14"/>
  <c r="O51" i="14"/>
  <c r="B52" i="14"/>
  <c r="F52" i="14"/>
  <c r="J52" i="14"/>
  <c r="L52" i="14"/>
  <c r="N52" i="14"/>
  <c r="C53" i="14"/>
  <c r="E53" i="14"/>
  <c r="G53" i="14"/>
  <c r="I53" i="14"/>
  <c r="K53" i="14"/>
  <c r="M53" i="14"/>
  <c r="O53" i="14"/>
  <c r="F54" i="14"/>
  <c r="H54" i="14"/>
  <c r="L54" i="14"/>
  <c r="N54" i="14"/>
  <c r="P54" i="14"/>
  <c r="E55" i="14"/>
  <c r="G55" i="14"/>
  <c r="I55" i="14"/>
  <c r="K55" i="14"/>
  <c r="M55" i="14"/>
  <c r="O55" i="14"/>
  <c r="B56" i="14"/>
  <c r="H56" i="14"/>
  <c r="J56" i="14"/>
  <c r="N56" i="14"/>
  <c r="P56" i="14"/>
  <c r="C57" i="14"/>
  <c r="E57" i="14"/>
  <c r="G57" i="14"/>
  <c r="I57" i="14"/>
  <c r="K57" i="14"/>
  <c r="M57" i="14"/>
  <c r="O57" i="14"/>
  <c r="B58" i="14"/>
  <c r="H58" i="14"/>
  <c r="J58" i="14"/>
  <c r="L58" i="14"/>
  <c r="P58" i="14"/>
  <c r="C59" i="14"/>
  <c r="E59" i="14"/>
  <c r="G59" i="14"/>
  <c r="I59" i="14"/>
  <c r="K59" i="14"/>
  <c r="M59" i="14"/>
  <c r="O59" i="14"/>
  <c r="B60" i="14"/>
  <c r="F60" i="14"/>
  <c r="J60" i="14"/>
  <c r="L60" i="14"/>
  <c r="N60" i="14"/>
  <c r="C61" i="14"/>
  <c r="E61" i="14"/>
  <c r="G61" i="14"/>
  <c r="I61" i="14"/>
  <c r="K61" i="14"/>
  <c r="M61" i="14"/>
  <c r="O61" i="14"/>
  <c r="P62" i="14"/>
  <c r="O63" i="14"/>
  <c r="E38" i="14"/>
  <c r="G38" i="14"/>
  <c r="I38" i="14"/>
  <c r="K38" i="14"/>
  <c r="M38" i="14"/>
  <c r="O38" i="14"/>
  <c r="B39" i="14"/>
  <c r="H39" i="14"/>
  <c r="J39" i="14"/>
  <c r="L39" i="14"/>
  <c r="P39" i="14"/>
  <c r="C40" i="14"/>
  <c r="E40" i="14"/>
  <c r="G40" i="14"/>
  <c r="I40" i="14"/>
  <c r="K40" i="14"/>
  <c r="M40" i="14"/>
  <c r="O40" i="14"/>
  <c r="B41" i="14"/>
  <c r="F41" i="14"/>
  <c r="J41" i="14"/>
  <c r="L41" i="14"/>
  <c r="N41" i="14"/>
  <c r="C42" i="14"/>
  <c r="E42" i="14"/>
  <c r="G42" i="14"/>
  <c r="I42" i="14"/>
  <c r="K42" i="14"/>
  <c r="M42" i="14"/>
  <c r="O42" i="14"/>
  <c r="F43" i="14"/>
  <c r="H43" i="14"/>
  <c r="L43" i="14"/>
  <c r="N43" i="14"/>
  <c r="P43" i="14"/>
  <c r="E44" i="14"/>
  <c r="G44" i="14"/>
  <c r="I44" i="14"/>
  <c r="K44" i="14"/>
  <c r="M44" i="14"/>
  <c r="O44" i="14"/>
  <c r="B45" i="14"/>
  <c r="H45" i="14"/>
  <c r="J45" i="14"/>
  <c r="N45" i="14"/>
  <c r="P45" i="14"/>
  <c r="C46" i="14"/>
  <c r="E46" i="14"/>
  <c r="G46" i="14"/>
  <c r="I46" i="14"/>
  <c r="K46" i="14"/>
  <c r="M46" i="14"/>
  <c r="O46" i="14"/>
  <c r="B47" i="14"/>
  <c r="H47" i="14"/>
  <c r="J47" i="14"/>
  <c r="L47" i="14"/>
  <c r="P47" i="14"/>
  <c r="C48" i="14"/>
  <c r="E48" i="14"/>
  <c r="G48" i="14"/>
  <c r="I48" i="14"/>
  <c r="K48" i="14"/>
  <c r="M48" i="14"/>
  <c r="O48" i="14"/>
  <c r="B49" i="14"/>
  <c r="F49" i="14"/>
  <c r="J49" i="14"/>
  <c r="L49" i="14"/>
  <c r="N49" i="14"/>
  <c r="C50" i="14"/>
  <c r="E50" i="14"/>
  <c r="G50" i="14"/>
  <c r="I50" i="14"/>
  <c r="K50" i="14"/>
  <c r="M50" i="14"/>
  <c r="O50" i="14"/>
  <c r="F51" i="14"/>
  <c r="H51" i="14"/>
  <c r="L51" i="14"/>
  <c r="N51" i="14"/>
  <c r="P51" i="14"/>
  <c r="E52" i="14"/>
  <c r="G52" i="14"/>
  <c r="I52" i="14"/>
  <c r="K52" i="14"/>
  <c r="M52" i="14"/>
  <c r="O52" i="14"/>
  <c r="B53" i="14"/>
  <c r="H53" i="14"/>
  <c r="J53" i="14"/>
  <c r="N53" i="14"/>
  <c r="P53" i="14"/>
  <c r="C54" i="14"/>
  <c r="E54" i="14"/>
  <c r="G54" i="14"/>
  <c r="I54" i="14"/>
  <c r="K54" i="14"/>
  <c r="M54" i="14"/>
  <c r="O54" i="14"/>
  <c r="B55" i="14"/>
  <c r="H55" i="14"/>
  <c r="J55" i="14"/>
  <c r="L55" i="14"/>
  <c r="P55" i="14"/>
  <c r="C56" i="14"/>
  <c r="E56" i="14"/>
  <c r="G56" i="14"/>
  <c r="I56" i="14"/>
  <c r="K56" i="14"/>
  <c r="M56" i="14"/>
  <c r="O56" i="14"/>
  <c r="B57" i="14"/>
  <c r="F57" i="14"/>
  <c r="J57" i="14"/>
  <c r="L57" i="14"/>
  <c r="N57" i="14"/>
  <c r="C58" i="14"/>
  <c r="E58" i="14"/>
  <c r="G58" i="14"/>
  <c r="I58" i="14"/>
  <c r="K58" i="14"/>
  <c r="M58" i="14"/>
  <c r="O58" i="14"/>
  <c r="F59" i="14"/>
  <c r="H59" i="14"/>
  <c r="L59" i="14"/>
  <c r="N59" i="14"/>
  <c r="P59" i="14"/>
  <c r="O60" i="14"/>
  <c r="N61" i="14"/>
  <c r="P61" i="14"/>
  <c r="B40" i="15"/>
  <c r="D40" i="15"/>
  <c r="F40" i="15"/>
  <c r="H40" i="15"/>
  <c r="J40" i="15"/>
  <c r="L40" i="15"/>
  <c r="N40" i="15"/>
  <c r="P40" i="15"/>
  <c r="B42" i="15"/>
  <c r="D42" i="15"/>
  <c r="F42" i="15"/>
  <c r="H42" i="15"/>
  <c r="L42" i="15"/>
  <c r="N42" i="15"/>
  <c r="P42" i="15"/>
  <c r="E43" i="15"/>
  <c r="B44" i="15"/>
  <c r="D44" i="15"/>
  <c r="F44" i="15"/>
  <c r="H44" i="15"/>
  <c r="J44" i="15"/>
  <c r="L44" i="15"/>
  <c r="N44" i="15"/>
  <c r="M45" i="15"/>
  <c r="B46" i="15"/>
  <c r="D46" i="15"/>
  <c r="F46" i="15"/>
  <c r="H46" i="15"/>
  <c r="L46" i="15"/>
  <c r="N46" i="15"/>
  <c r="P46" i="15"/>
  <c r="B48" i="15"/>
  <c r="D48" i="15"/>
  <c r="F48" i="15"/>
  <c r="H48" i="15"/>
  <c r="J48" i="15"/>
  <c r="L48" i="15"/>
  <c r="N48" i="15"/>
  <c r="P48" i="15"/>
  <c r="G49" i="15"/>
  <c r="B50" i="15"/>
  <c r="D50" i="15"/>
  <c r="F50" i="15"/>
  <c r="H50" i="15"/>
  <c r="J50" i="15"/>
  <c r="L50" i="15"/>
  <c r="N50" i="15"/>
  <c r="P50" i="15"/>
  <c r="C51" i="15"/>
  <c r="M51" i="15"/>
  <c r="B52" i="15"/>
  <c r="D52" i="15"/>
  <c r="F52" i="15"/>
  <c r="H52" i="15"/>
  <c r="J52" i="15"/>
  <c r="L52" i="15"/>
  <c r="N52" i="15"/>
  <c r="K53" i="15"/>
  <c r="B54" i="15"/>
  <c r="D54" i="15"/>
  <c r="F54" i="15"/>
  <c r="H54" i="15"/>
  <c r="L54" i="15"/>
  <c r="N54" i="15"/>
  <c r="P54" i="15"/>
  <c r="G55" i="15"/>
  <c r="B56" i="15"/>
  <c r="D56" i="15"/>
  <c r="F56" i="15"/>
  <c r="H56" i="15"/>
  <c r="J56" i="15"/>
  <c r="L56" i="15"/>
  <c r="N56" i="15"/>
  <c r="C57" i="15"/>
  <c r="B58" i="15"/>
  <c r="D58" i="15"/>
  <c r="F58" i="15"/>
  <c r="H58" i="15"/>
  <c r="L58" i="15"/>
  <c r="N58" i="15"/>
  <c r="P58" i="15"/>
  <c r="K59" i="15"/>
  <c r="B60" i="15"/>
  <c r="D60" i="15"/>
  <c r="F60" i="15"/>
  <c r="H60" i="15"/>
  <c r="J60" i="15"/>
  <c r="L60" i="15"/>
  <c r="N60" i="15"/>
  <c r="G61" i="15"/>
  <c r="B62" i="15"/>
  <c r="D62" i="15"/>
  <c r="F62" i="15"/>
  <c r="H62" i="15"/>
  <c r="L62" i="15"/>
  <c r="N62" i="15"/>
  <c r="P62" i="15"/>
  <c r="E63" i="15"/>
  <c r="N64" i="15"/>
  <c r="C40" i="15"/>
  <c r="M40" i="15"/>
  <c r="B41" i="15"/>
  <c r="D41" i="15"/>
  <c r="F41" i="15"/>
  <c r="H41" i="15"/>
  <c r="J41" i="15"/>
  <c r="L41" i="15"/>
  <c r="N41" i="15"/>
  <c r="P41" i="15"/>
  <c r="K42" i="15"/>
  <c r="B43" i="15"/>
  <c r="D43" i="15"/>
  <c r="F43" i="15"/>
  <c r="H43" i="15"/>
  <c r="J43" i="15"/>
  <c r="L43" i="15"/>
  <c r="N43" i="15"/>
  <c r="P43" i="15"/>
  <c r="G44" i="15"/>
  <c r="B45" i="15"/>
  <c r="D45" i="15"/>
  <c r="F45" i="15"/>
  <c r="H45" i="15"/>
  <c r="J45" i="15"/>
  <c r="L45" i="15"/>
  <c r="N45" i="15"/>
  <c r="P45" i="15"/>
  <c r="B47" i="15"/>
  <c r="D47" i="15"/>
  <c r="F47" i="15"/>
  <c r="H47" i="15"/>
  <c r="J47" i="15"/>
  <c r="L47" i="15"/>
  <c r="N47" i="15"/>
  <c r="C48" i="15"/>
  <c r="K48" i="15"/>
  <c r="B49" i="15"/>
  <c r="D49" i="15"/>
  <c r="F49" i="15"/>
  <c r="H49" i="15"/>
  <c r="J49" i="15"/>
  <c r="L49" i="15"/>
  <c r="N49" i="15"/>
  <c r="P49" i="15"/>
  <c r="E50" i="15"/>
  <c r="M50" i="15"/>
  <c r="B51" i="15"/>
  <c r="D51" i="15"/>
  <c r="F51" i="15"/>
  <c r="H51" i="15"/>
  <c r="J51" i="15"/>
  <c r="L51" i="15"/>
  <c r="N51" i="15"/>
  <c r="P51" i="15"/>
  <c r="O52" i="15"/>
  <c r="B53" i="15"/>
  <c r="D53" i="15"/>
  <c r="F53" i="15"/>
  <c r="H53" i="15"/>
  <c r="J53" i="15"/>
  <c r="L53" i="15"/>
  <c r="N53" i="15"/>
  <c r="P53" i="15"/>
  <c r="I54" i="15"/>
  <c r="B55" i="15"/>
  <c r="D55" i="15"/>
  <c r="F55" i="15"/>
  <c r="H55" i="15"/>
  <c r="J55" i="15"/>
  <c r="L55" i="15"/>
  <c r="N55" i="15"/>
  <c r="P55" i="15"/>
  <c r="K56" i="15"/>
  <c r="B57" i="15"/>
  <c r="D57" i="15"/>
  <c r="F57" i="15"/>
  <c r="H57" i="15"/>
  <c r="J57" i="15"/>
  <c r="L57" i="15"/>
  <c r="N57" i="15"/>
  <c r="P57" i="15"/>
  <c r="E58" i="15"/>
  <c r="M58" i="15"/>
  <c r="B59" i="15"/>
  <c r="D59" i="15"/>
  <c r="F59" i="15"/>
  <c r="H59" i="15"/>
  <c r="L59" i="15"/>
  <c r="N59" i="15"/>
  <c r="P59" i="15"/>
  <c r="B61" i="15"/>
  <c r="D61" i="15"/>
  <c r="F61" i="15"/>
  <c r="H61" i="15"/>
  <c r="J61" i="15"/>
  <c r="L61" i="15"/>
  <c r="N61" i="15"/>
  <c r="P61" i="15"/>
  <c r="N63" i="15"/>
  <c r="P63" i="15"/>
  <c r="Q46" i="3"/>
  <c r="Q44" i="3"/>
  <c r="Q36" i="3"/>
  <c r="AD41" i="9"/>
  <c r="J48" i="22"/>
  <c r="F48" i="22"/>
  <c r="D48" i="22"/>
  <c r="E48" i="22"/>
  <c r="C53" i="20"/>
  <c r="E54" i="20"/>
  <c r="L53" i="21"/>
  <c r="K54" i="21"/>
  <c r="P53" i="19"/>
  <c r="G53" i="19"/>
  <c r="E54" i="19"/>
  <c r="B53" i="19"/>
  <c r="K49" i="16"/>
  <c r="K45" i="16"/>
  <c r="K43" i="16"/>
  <c r="K41" i="16"/>
  <c r="K39" i="16"/>
  <c r="K37" i="16"/>
  <c r="K50" i="16"/>
  <c r="K48" i="16"/>
  <c r="K44" i="16"/>
  <c r="K42" i="16"/>
  <c r="K40" i="16"/>
  <c r="K36" i="16"/>
  <c r="K34" i="16"/>
  <c r="G49" i="16"/>
  <c r="G41" i="16"/>
  <c r="K33" i="16"/>
  <c r="G33" i="16"/>
  <c r="E49" i="16"/>
  <c r="E47" i="16"/>
  <c r="E45" i="16"/>
  <c r="E43" i="16"/>
  <c r="E41" i="16"/>
  <c r="E39" i="16"/>
  <c r="E37" i="16"/>
  <c r="E35" i="16"/>
  <c r="E50" i="16"/>
  <c r="E48" i="16"/>
  <c r="E44" i="16"/>
  <c r="E42" i="16"/>
  <c r="E40" i="16"/>
  <c r="E38" i="16"/>
  <c r="E36" i="16"/>
  <c r="E34" i="16"/>
  <c r="E33" i="16"/>
  <c r="E49" i="17"/>
  <c r="E50" i="17"/>
  <c r="E40" i="17"/>
  <c r="O49" i="18"/>
  <c r="O47" i="18"/>
  <c r="O45" i="18"/>
  <c r="O43" i="18"/>
  <c r="O41" i="18"/>
  <c r="O39" i="18"/>
  <c r="O37" i="18"/>
  <c r="O35" i="18"/>
  <c r="O50" i="18"/>
  <c r="O48" i="18"/>
  <c r="O44" i="18"/>
  <c r="O42" i="18"/>
  <c r="O40" i="18"/>
  <c r="O38" i="18"/>
  <c r="O36" i="18"/>
  <c r="O34" i="18"/>
  <c r="K49" i="18"/>
  <c r="K43" i="18"/>
  <c r="K41" i="18"/>
  <c r="K35" i="18"/>
  <c r="K50" i="18"/>
  <c r="K40" i="18"/>
  <c r="K34" i="18"/>
  <c r="C49" i="18"/>
  <c r="C47" i="18"/>
  <c r="C45" i="18"/>
  <c r="C43" i="18"/>
  <c r="C41" i="18"/>
  <c r="C39" i="18"/>
  <c r="C37" i="18"/>
  <c r="C35" i="18"/>
  <c r="C50" i="18"/>
  <c r="C48" i="18"/>
  <c r="C44" i="18"/>
  <c r="C42" i="18"/>
  <c r="C40" i="18"/>
  <c r="C38" i="18"/>
  <c r="C36" i="18"/>
  <c r="C34" i="18"/>
  <c r="O33" i="18"/>
  <c r="C33" i="18"/>
  <c r="M49" i="18"/>
  <c r="M47" i="18"/>
  <c r="M45" i="18"/>
  <c r="M43" i="18"/>
  <c r="M41" i="18"/>
  <c r="M39" i="18"/>
  <c r="M37" i="18"/>
  <c r="M35" i="18"/>
  <c r="M50" i="18"/>
  <c r="M48" i="18"/>
  <c r="M44" i="18"/>
  <c r="M42" i="18"/>
  <c r="M40" i="18"/>
  <c r="M38" i="18"/>
  <c r="M36" i="18"/>
  <c r="M34" i="18"/>
  <c r="I49" i="18"/>
  <c r="I47" i="18"/>
  <c r="I45" i="18"/>
  <c r="I43" i="18"/>
  <c r="I41" i="18"/>
  <c r="I39" i="18"/>
  <c r="I37" i="18"/>
  <c r="I35" i="18"/>
  <c r="I50" i="18"/>
  <c r="I48" i="18"/>
  <c r="I44" i="18"/>
  <c r="I42" i="18"/>
  <c r="I40" i="18"/>
  <c r="I38" i="18"/>
  <c r="I36" i="18"/>
  <c r="I34" i="18"/>
  <c r="O46" i="18"/>
  <c r="C46" i="18"/>
  <c r="M33" i="18"/>
  <c r="I33" i="18"/>
  <c r="B64" i="13"/>
  <c r="S43" i="5"/>
  <c r="S51" i="5"/>
  <c r="S46" i="5"/>
  <c r="S36" i="5"/>
  <c r="S48" i="5"/>
  <c r="S38" i="5"/>
  <c r="T48" i="5"/>
  <c r="T43" i="5"/>
  <c r="T39" i="5"/>
  <c r="T36" i="5"/>
  <c r="V34" i="5"/>
  <c r="V38" i="5"/>
  <c r="V42" i="5"/>
  <c r="V46" i="5"/>
  <c r="V50" i="5"/>
  <c r="V33" i="5"/>
  <c r="V37" i="5"/>
  <c r="V41" i="5"/>
  <c r="V45" i="5"/>
  <c r="V49" i="5"/>
  <c r="V36" i="5"/>
  <c r="V40" i="5"/>
  <c r="V44" i="5"/>
  <c r="V48" i="5"/>
  <c r="V35" i="5"/>
  <c r="V39" i="5"/>
  <c r="V43" i="5"/>
  <c r="V47" i="5"/>
  <c r="V48" i="2"/>
  <c r="V44" i="2"/>
  <c r="V40" i="2"/>
  <c r="V36" i="2"/>
  <c r="V45" i="2"/>
  <c r="V46" i="2"/>
  <c r="V47" i="2"/>
  <c r="V43" i="2"/>
  <c r="V39" i="2"/>
  <c r="V35" i="2"/>
  <c r="V49" i="2"/>
  <c r="V41" i="2"/>
  <c r="V37" i="2"/>
  <c r="V50" i="2"/>
  <c r="V42" i="2"/>
  <c r="V38" i="2"/>
  <c r="V34" i="2"/>
  <c r="V33" i="2"/>
  <c r="V71" i="1"/>
  <c r="V41" i="1"/>
  <c r="V72" i="1"/>
  <c r="V45" i="1"/>
  <c r="V62" i="1"/>
  <c r="V66" i="1"/>
  <c r="V74" i="1"/>
  <c r="V58" i="1"/>
  <c r="V49" i="1"/>
  <c r="V53" i="1"/>
  <c r="V44" i="1"/>
  <c r="V52" i="1"/>
  <c r="V57" i="1"/>
  <c r="V61" i="1"/>
  <c r="V65" i="1"/>
  <c r="V73" i="1"/>
  <c r="V43" i="1"/>
  <c r="V47" i="1"/>
  <c r="V51" i="1"/>
  <c r="V56" i="1"/>
  <c r="V60" i="1"/>
  <c r="V64" i="1"/>
  <c r="V68" i="1"/>
  <c r="V48" i="1"/>
  <c r="V69" i="1"/>
  <c r="V42" i="1"/>
  <c r="V46" i="1"/>
  <c r="V50" i="1"/>
  <c r="V54" i="1"/>
  <c r="V59" i="1"/>
  <c r="V63" i="1"/>
  <c r="K53" i="21"/>
  <c r="J53" i="21"/>
  <c r="O69" i="15"/>
  <c r="O67" i="15"/>
  <c r="O43" i="15"/>
  <c r="O51" i="15"/>
  <c r="O59" i="15"/>
  <c r="O40" i="15"/>
  <c r="O49" i="15"/>
  <c r="O55" i="15"/>
  <c r="O61" i="15"/>
  <c r="O65" i="15"/>
  <c r="O46" i="15"/>
  <c r="O54" i="15"/>
  <c r="O50" i="15"/>
  <c r="O41" i="15"/>
  <c r="O47" i="15"/>
  <c r="O53" i="15"/>
  <c r="O42" i="15"/>
  <c r="O48" i="15"/>
  <c r="O56" i="15"/>
  <c r="O64" i="15"/>
  <c r="O45" i="15"/>
  <c r="O58" i="15"/>
  <c r="O62" i="15"/>
  <c r="N9" i="11"/>
  <c r="N15" i="11" s="1"/>
  <c r="N7" i="4"/>
  <c r="I69" i="15"/>
  <c r="I67" i="15"/>
  <c r="I45" i="15"/>
  <c r="I53" i="15"/>
  <c r="I61" i="15"/>
  <c r="I42" i="15"/>
  <c r="I59" i="15"/>
  <c r="I48" i="15"/>
  <c r="I56" i="15"/>
  <c r="I49" i="15"/>
  <c r="I44" i="15"/>
  <c r="I60" i="15"/>
  <c r="I51" i="15"/>
  <c r="I57" i="15"/>
  <c r="I63" i="15"/>
  <c r="I40" i="15"/>
  <c r="I50" i="15"/>
  <c r="I58" i="15"/>
  <c r="I62" i="15"/>
  <c r="I43" i="15"/>
  <c r="I55" i="15"/>
  <c r="I52" i="15"/>
  <c r="E46" i="17"/>
  <c r="E43" i="17"/>
  <c r="E35" i="17"/>
  <c r="E42" i="17"/>
  <c r="E34" i="17"/>
  <c r="E45" i="17"/>
  <c r="E44" i="17"/>
  <c r="E39" i="17"/>
  <c r="E38" i="17"/>
  <c r="E37" i="17"/>
  <c r="E36" i="17"/>
  <c r="E47" i="17"/>
  <c r="E48" i="17"/>
  <c r="M7" i="4"/>
  <c r="M9" i="10"/>
  <c r="M15" i="10" s="1"/>
  <c r="E69" i="15"/>
  <c r="E67" i="15"/>
  <c r="E33" i="1"/>
  <c r="E50" i="1" s="1"/>
  <c r="E41" i="15"/>
  <c r="E49" i="15"/>
  <c r="E57" i="15"/>
  <c r="E55" i="15"/>
  <c r="E61" i="15"/>
  <c r="E44" i="15"/>
  <c r="E52" i="15"/>
  <c r="E60" i="15"/>
  <c r="E45" i="15"/>
  <c r="E40" i="15"/>
  <c r="E56" i="15"/>
  <c r="E47" i="15"/>
  <c r="E53" i="15"/>
  <c r="E59" i="15"/>
  <c r="E42" i="15"/>
  <c r="E46" i="15"/>
  <c r="E54" i="15"/>
  <c r="E62" i="15"/>
  <c r="E51" i="15"/>
  <c r="E48" i="15"/>
  <c r="M69" i="15"/>
  <c r="M67" i="15"/>
  <c r="M41" i="15"/>
  <c r="M49" i="15"/>
  <c r="M57" i="15"/>
  <c r="M43" i="15"/>
  <c r="M63" i="15"/>
  <c r="M44" i="15"/>
  <c r="M52" i="15"/>
  <c r="M60" i="15"/>
  <c r="M47" i="15"/>
  <c r="M48" i="15"/>
  <c r="M33" i="1"/>
  <c r="Z7" i="9" s="1"/>
  <c r="M55" i="15"/>
  <c r="M61" i="15"/>
  <c r="M46" i="15"/>
  <c r="M54" i="15"/>
  <c r="M62" i="15"/>
  <c r="M53" i="15"/>
  <c r="M59" i="15"/>
  <c r="M42" i="15"/>
  <c r="M56" i="15"/>
  <c r="D36" i="1"/>
  <c r="D69" i="15"/>
  <c r="C53" i="21"/>
  <c r="O70" i="15"/>
  <c r="E41" i="17"/>
  <c r="K52" i="20"/>
  <c r="O60" i="15"/>
  <c r="I47" i="15"/>
  <c r="I41" i="15"/>
  <c r="C70" i="15"/>
  <c r="B52" i="21"/>
  <c r="L15" i="11"/>
  <c r="G69" i="15"/>
  <c r="G67" i="15"/>
  <c r="G43" i="15"/>
  <c r="G51" i="15"/>
  <c r="G59" i="15"/>
  <c r="G40" i="15"/>
  <c r="G41" i="15"/>
  <c r="G47" i="15"/>
  <c r="G53" i="15"/>
  <c r="G42" i="15"/>
  <c r="G46" i="15"/>
  <c r="G54" i="15"/>
  <c r="G33" i="1"/>
  <c r="G62" i="15"/>
  <c r="G63" i="15"/>
  <c r="G58" i="15"/>
  <c r="G45" i="15"/>
  <c r="G48" i="15"/>
  <c r="G56" i="15"/>
  <c r="G57" i="15"/>
  <c r="G50" i="15"/>
  <c r="J34" i="1"/>
  <c r="J67" i="15"/>
  <c r="E67" i="14"/>
  <c r="R36" i="3"/>
  <c r="R40" i="3"/>
  <c r="R44" i="3"/>
  <c r="R35" i="3"/>
  <c r="R39" i="3"/>
  <c r="R43" i="3"/>
  <c r="R47" i="3"/>
  <c r="R38" i="3"/>
  <c r="R46" i="3"/>
  <c r="R37" i="3"/>
  <c r="R45" i="3"/>
  <c r="AE125" i="9"/>
  <c r="R34" i="3"/>
  <c r="R42" i="3"/>
  <c r="C69" i="15"/>
  <c r="C67" i="15"/>
  <c r="C47" i="15"/>
  <c r="C55" i="15"/>
  <c r="C63" i="15"/>
  <c r="C44" i="15"/>
  <c r="C43" i="15"/>
  <c r="C49" i="15"/>
  <c r="C50" i="15"/>
  <c r="C58" i="15"/>
  <c r="C62" i="15"/>
  <c r="C53" i="15"/>
  <c r="C59" i="15"/>
  <c r="C42" i="15"/>
  <c r="C54" i="15"/>
  <c r="C41" i="15"/>
  <c r="C61" i="15"/>
  <c r="C52" i="15"/>
  <c r="C60" i="15"/>
  <c r="C46" i="15"/>
  <c r="K69" i="15"/>
  <c r="K67" i="15"/>
  <c r="K33" i="1"/>
  <c r="K69" i="1" s="1"/>
  <c r="K47" i="15"/>
  <c r="K55" i="15"/>
  <c r="K63" i="15"/>
  <c r="K45" i="15"/>
  <c r="K51" i="15"/>
  <c r="K57" i="15"/>
  <c r="K40" i="15"/>
  <c r="K50" i="15"/>
  <c r="K58" i="15"/>
  <c r="K62" i="15"/>
  <c r="K46" i="15"/>
  <c r="K43" i="15"/>
  <c r="K49" i="15"/>
  <c r="K44" i="15"/>
  <c r="K52" i="15"/>
  <c r="K60" i="15"/>
  <c r="K41" i="15"/>
  <c r="K61" i="15"/>
  <c r="K54" i="15"/>
  <c r="N48" i="23"/>
  <c r="K51" i="1"/>
  <c r="O44" i="15"/>
  <c r="K48" i="23"/>
  <c r="G60" i="15"/>
  <c r="I46" i="15"/>
  <c r="O63" i="15"/>
  <c r="O57" i="15"/>
  <c r="H48" i="23"/>
  <c r="G48" i="23"/>
  <c r="I27" i="4"/>
  <c r="Q27" i="4"/>
  <c r="J7" i="4"/>
  <c r="C68" i="15"/>
  <c r="G68" i="15"/>
  <c r="I68" i="15"/>
  <c r="K68" i="15"/>
  <c r="O68" i="15"/>
  <c r="I70" i="15"/>
  <c r="G22" i="18"/>
  <c r="F42" i="17"/>
  <c r="F34" i="17"/>
  <c r="F43" i="17"/>
  <c r="F35" i="17"/>
  <c r="F46" i="17"/>
  <c r="F44" i="17"/>
  <c r="F36" i="17"/>
  <c r="F45" i="17"/>
  <c r="F37" i="17"/>
  <c r="F33" i="17"/>
  <c r="G50" i="21"/>
  <c r="G23" i="5"/>
  <c r="G48" i="5" s="1"/>
  <c r="G35" i="21"/>
  <c r="G43" i="21"/>
  <c r="G51" i="21"/>
  <c r="G40" i="21"/>
  <c r="G48" i="21"/>
  <c r="G37" i="21"/>
  <c r="G45" i="21"/>
  <c r="G34" i="21"/>
  <c r="G42" i="21"/>
  <c r="U47" i="5"/>
  <c r="U33" i="5"/>
  <c r="U40" i="5"/>
  <c r="U44" i="5"/>
  <c r="U49" i="5"/>
  <c r="AH86" i="9"/>
  <c r="U50" i="5"/>
  <c r="U34" i="5"/>
  <c r="U37" i="5"/>
  <c r="U41" i="5"/>
  <c r="U45" i="5"/>
  <c r="U35" i="5"/>
  <c r="U42" i="5"/>
  <c r="U39" i="5"/>
  <c r="U48" i="5"/>
  <c r="U38" i="5"/>
  <c r="U36" i="5"/>
  <c r="U46" i="5"/>
  <c r="U43" i="5"/>
  <c r="Q39" i="3"/>
  <c r="Q47" i="3"/>
  <c r="Q37" i="3"/>
  <c r="Q45" i="3"/>
  <c r="K4" i="2"/>
  <c r="K22" i="17"/>
  <c r="J51" i="19"/>
  <c r="J34" i="19"/>
  <c r="J42" i="19"/>
  <c r="J50" i="19"/>
  <c r="J39" i="19"/>
  <c r="J47" i="19"/>
  <c r="J36" i="19"/>
  <c r="J44" i="19"/>
  <c r="J33" i="19"/>
  <c r="J41" i="19"/>
  <c r="J49" i="19"/>
  <c r="M46" i="18"/>
  <c r="R35" i="5"/>
  <c r="R38" i="5"/>
  <c r="B67" i="14"/>
  <c r="B65" i="14"/>
  <c r="B38" i="14"/>
  <c r="B46" i="14"/>
  <c r="B54" i="14"/>
  <c r="B43" i="14"/>
  <c r="B51" i="14"/>
  <c r="B59" i="14"/>
  <c r="D67" i="14"/>
  <c r="D65" i="14"/>
  <c r="F67" i="14"/>
  <c r="F65" i="14"/>
  <c r="F42" i="14"/>
  <c r="F50" i="14"/>
  <c r="F58" i="14"/>
  <c r="F39" i="14"/>
  <c r="F47" i="14"/>
  <c r="F55" i="14"/>
  <c r="H67" i="14"/>
  <c r="H65" i="14"/>
  <c r="H44" i="14"/>
  <c r="H52" i="14"/>
  <c r="H60" i="14"/>
  <c r="H41" i="14"/>
  <c r="H49" i="14"/>
  <c r="H57" i="14"/>
  <c r="J67" i="14"/>
  <c r="J65" i="14"/>
  <c r="J38" i="14"/>
  <c r="J46" i="14"/>
  <c r="J54" i="14"/>
  <c r="J43" i="14"/>
  <c r="J51" i="14"/>
  <c r="J59" i="14"/>
  <c r="L67" i="14"/>
  <c r="L65" i="14"/>
  <c r="L40" i="14"/>
  <c r="L48" i="14"/>
  <c r="L56" i="14"/>
  <c r="L45" i="14"/>
  <c r="L53" i="14"/>
  <c r="N67" i="14"/>
  <c r="N65" i="14"/>
  <c r="N42" i="14"/>
  <c r="N50" i="14"/>
  <c r="N58" i="14"/>
  <c r="N62" i="14"/>
  <c r="N39" i="14"/>
  <c r="N47" i="14"/>
  <c r="N55" i="14"/>
  <c r="P67" i="14"/>
  <c r="P65" i="14"/>
  <c r="P44" i="14"/>
  <c r="P52" i="14"/>
  <c r="P60" i="14"/>
  <c r="P41" i="14"/>
  <c r="P49" i="14"/>
  <c r="P57" i="14"/>
  <c r="C54" i="13"/>
  <c r="E41" i="13"/>
  <c r="E49" i="13"/>
  <c r="E57" i="13"/>
  <c r="E38" i="13"/>
  <c r="E46" i="13"/>
  <c r="E54" i="13"/>
  <c r="E43" i="13"/>
  <c r="E51" i="13"/>
  <c r="E59" i="13"/>
  <c r="E40" i="13"/>
  <c r="E48" i="13"/>
  <c r="E56" i="13"/>
  <c r="G66" i="13"/>
  <c r="G65" i="13"/>
  <c r="G43" i="13"/>
  <c r="G51" i="13"/>
  <c r="G59" i="13"/>
  <c r="G40" i="13"/>
  <c r="G48" i="13"/>
  <c r="G45" i="13"/>
  <c r="G53" i="13"/>
  <c r="G61" i="13"/>
  <c r="G42" i="13"/>
  <c r="G50" i="13"/>
  <c r="G58" i="13"/>
  <c r="K39" i="13"/>
  <c r="K47" i="13"/>
  <c r="K55" i="13"/>
  <c r="K44" i="13"/>
  <c r="K52" i="13"/>
  <c r="K41" i="13"/>
  <c r="K49" i="13"/>
  <c r="K57" i="13"/>
  <c r="K38" i="13"/>
  <c r="K46" i="13"/>
  <c r="K54" i="13"/>
  <c r="M65" i="13"/>
  <c r="M41" i="13"/>
  <c r="M49" i="13"/>
  <c r="M57" i="13"/>
  <c r="M38" i="13"/>
  <c r="M46" i="13"/>
  <c r="M54" i="13"/>
  <c r="M43" i="13"/>
  <c r="M51" i="13"/>
  <c r="M59" i="13"/>
  <c r="M40" i="13"/>
  <c r="M48" i="13"/>
  <c r="M56" i="13"/>
  <c r="U3" i="9"/>
  <c r="R4" i="9"/>
  <c r="V4" i="9"/>
  <c r="Z4" i="9"/>
  <c r="AA6" i="9"/>
  <c r="C22" i="16"/>
  <c r="C45" i="16" s="1"/>
  <c r="S43" i="9"/>
  <c r="L51" i="19"/>
  <c r="L36" i="19"/>
  <c r="L44" i="19"/>
  <c r="L33" i="19"/>
  <c r="L41" i="19"/>
  <c r="L49" i="19"/>
  <c r="L38" i="19"/>
  <c r="L46" i="19"/>
  <c r="L35" i="19"/>
  <c r="L43" i="19"/>
  <c r="F50" i="17"/>
  <c r="F14" i="4"/>
  <c r="N14" i="4"/>
  <c r="N36" i="1"/>
  <c r="D34" i="1"/>
  <c r="U51" i="5"/>
  <c r="K48" i="18"/>
  <c r="K47" i="18"/>
  <c r="G48" i="16"/>
  <c r="Q42" i="3"/>
  <c r="N51" i="17"/>
  <c r="F47" i="17"/>
  <c r="F48" i="17"/>
  <c r="F43" i="16"/>
  <c r="O48" i="19"/>
  <c r="D45" i="19"/>
  <c r="J35" i="19"/>
  <c r="O34" i="19"/>
  <c r="O51" i="19"/>
  <c r="J38" i="19"/>
  <c r="O37" i="19"/>
  <c r="O35" i="19"/>
  <c r="J54" i="21"/>
  <c r="L54" i="20"/>
  <c r="Q35" i="3"/>
  <c r="AD125" i="9"/>
  <c r="E7" i="4"/>
  <c r="I9" i="10"/>
  <c r="F33" i="4"/>
  <c r="J33" i="4"/>
  <c r="N33" i="4"/>
  <c r="F7" i="4"/>
  <c r="L67" i="15"/>
  <c r="N34" i="1"/>
  <c r="F69" i="15"/>
  <c r="N69" i="15"/>
  <c r="O65" i="14"/>
  <c r="G67" i="13"/>
  <c r="M64" i="1"/>
  <c r="D37" i="1"/>
  <c r="O37" i="1"/>
  <c r="G46" i="16"/>
  <c r="B22" i="17"/>
  <c r="O50" i="21"/>
  <c r="O23" i="5"/>
  <c r="O38" i="5" s="1"/>
  <c r="O35" i="21"/>
  <c r="O43" i="21"/>
  <c r="O51" i="21"/>
  <c r="O54" i="21" s="1"/>
  <c r="O40" i="21"/>
  <c r="O48" i="21"/>
  <c r="O37" i="21"/>
  <c r="O45" i="21"/>
  <c r="O34" i="21"/>
  <c r="O42" i="21"/>
  <c r="L22" i="18"/>
  <c r="F48" i="16"/>
  <c r="F38" i="16"/>
  <c r="F47" i="16"/>
  <c r="F39" i="16"/>
  <c r="F50" i="16"/>
  <c r="F40" i="16"/>
  <c r="F49" i="16"/>
  <c r="F41" i="16"/>
  <c r="D51" i="19"/>
  <c r="D23" i="5"/>
  <c r="D36" i="19"/>
  <c r="D44" i="19"/>
  <c r="D33" i="19"/>
  <c r="D41" i="19"/>
  <c r="D49" i="19"/>
  <c r="D38" i="19"/>
  <c r="D46" i="19"/>
  <c r="D35" i="19"/>
  <c r="D43" i="19"/>
  <c r="O39" i="19"/>
  <c r="O47" i="19"/>
  <c r="O36" i="19"/>
  <c r="O44" i="19"/>
  <c r="O33" i="19"/>
  <c r="O41" i="19"/>
  <c r="O49" i="19"/>
  <c r="O38" i="19"/>
  <c r="O46" i="19"/>
  <c r="P19" i="3"/>
  <c r="P47" i="23"/>
  <c r="P36" i="23"/>
  <c r="P44" i="23"/>
  <c r="P39" i="23"/>
  <c r="P38" i="23"/>
  <c r="P46" i="23"/>
  <c r="P33" i="23"/>
  <c r="P41" i="23"/>
  <c r="Q34" i="5"/>
  <c r="Q37" i="5"/>
  <c r="J22" i="16"/>
  <c r="J49" i="16" s="1"/>
  <c r="V42" i="9"/>
  <c r="Z42" i="9"/>
  <c r="Z43" i="9"/>
  <c r="F49" i="17"/>
  <c r="J14" i="4"/>
  <c r="M35" i="1"/>
  <c r="I4" i="2"/>
  <c r="V41" i="9" s="1"/>
  <c r="K46" i="18"/>
  <c r="K33" i="18"/>
  <c r="K38" i="18"/>
  <c r="K39" i="18"/>
  <c r="K36" i="18"/>
  <c r="K44" i="18"/>
  <c r="K37" i="18"/>
  <c r="E33" i="17"/>
  <c r="K33" i="17"/>
  <c r="G44" i="16"/>
  <c r="G37" i="16"/>
  <c r="Q34" i="3"/>
  <c r="Q40" i="3"/>
  <c r="F41" i="17"/>
  <c r="F40" i="17"/>
  <c r="F33" i="16"/>
  <c r="F37" i="16"/>
  <c r="F36" i="16"/>
  <c r="J37" i="19"/>
  <c r="D50" i="19"/>
  <c r="D54" i="19" s="1"/>
  <c r="J40" i="19"/>
  <c r="J52" i="19" s="1"/>
  <c r="D34" i="19"/>
  <c r="O46" i="21"/>
  <c r="G46" i="21"/>
  <c r="O38" i="21"/>
  <c r="G38" i="21"/>
  <c r="O49" i="21"/>
  <c r="G49" i="21"/>
  <c r="O41" i="21"/>
  <c r="G41" i="21"/>
  <c r="O33" i="21"/>
  <c r="G33" i="21"/>
  <c r="G53" i="21" s="1"/>
  <c r="P43" i="23"/>
  <c r="P42" i="23"/>
  <c r="Q41" i="3"/>
  <c r="Q22" i="2"/>
  <c r="Q48" i="2" s="1"/>
  <c r="E9" i="10"/>
  <c r="H27" i="4"/>
  <c r="L27" i="4"/>
  <c r="P27" i="4"/>
  <c r="H34" i="1"/>
  <c r="N67" i="15"/>
  <c r="H69" i="15"/>
  <c r="M36" i="1"/>
  <c r="P69" i="15"/>
  <c r="E70" i="15"/>
  <c r="G70" i="15"/>
  <c r="K70" i="15"/>
  <c r="M70" i="15"/>
  <c r="B61" i="14"/>
  <c r="F61" i="14"/>
  <c r="H61" i="14"/>
  <c r="J61" i="14"/>
  <c r="L61" i="14"/>
  <c r="N63" i="14"/>
  <c r="P63" i="14"/>
  <c r="E60" i="13"/>
  <c r="G60" i="13"/>
  <c r="K60" i="13"/>
  <c r="M60" i="13"/>
  <c r="E66" i="13"/>
  <c r="L33" i="1"/>
  <c r="L68" i="1" s="1"/>
  <c r="J23" i="5"/>
  <c r="I50" i="21"/>
  <c r="I52" i="21" s="1"/>
  <c r="I19" i="3"/>
  <c r="I34" i="3" s="1"/>
  <c r="I46" i="24"/>
  <c r="S42" i="1"/>
  <c r="S46" i="1"/>
  <c r="S50" i="1"/>
  <c r="S54" i="1"/>
  <c r="S59" i="1"/>
  <c r="S63" i="1"/>
  <c r="S67" i="1"/>
  <c r="S43" i="1"/>
  <c r="S47" i="1"/>
  <c r="S51" i="1"/>
  <c r="S56" i="1"/>
  <c r="S60" i="1"/>
  <c r="S64" i="1"/>
  <c r="AF7" i="9"/>
  <c r="S73" i="1"/>
  <c r="S41" i="1"/>
  <c r="S49" i="1"/>
  <c r="S58" i="1"/>
  <c r="S66" i="1"/>
  <c r="S71" i="1"/>
  <c r="S48" i="1"/>
  <c r="S57" i="1"/>
  <c r="S65" i="1"/>
  <c r="S53" i="1"/>
  <c r="S68" i="1"/>
  <c r="S52" i="1"/>
  <c r="S69" i="1"/>
  <c r="T22" i="2"/>
  <c r="T34" i="2" s="1"/>
  <c r="Q66" i="1"/>
  <c r="Q62" i="1"/>
  <c r="Q58" i="1"/>
  <c r="Q53" i="1"/>
  <c r="Q49" i="1"/>
  <c r="Q43" i="1"/>
  <c r="R61" i="1"/>
  <c r="R57" i="1"/>
  <c r="R52" i="1"/>
  <c r="F33" i="1"/>
  <c r="N33" i="1"/>
  <c r="N58" i="1" s="1"/>
  <c r="I34" i="1"/>
  <c r="M34" i="1"/>
  <c r="D35" i="1"/>
  <c r="L35" i="1"/>
  <c r="P35" i="1"/>
  <c r="G36" i="1"/>
  <c r="G73" i="1" s="1"/>
  <c r="K36" i="1"/>
  <c r="J37" i="1"/>
  <c r="L68" i="13"/>
  <c r="F22" i="18"/>
  <c r="O4" i="2"/>
  <c r="G17" i="2"/>
  <c r="K17" i="2"/>
  <c r="F4" i="2"/>
  <c r="N4" i="2"/>
  <c r="AA41" i="9" s="1"/>
  <c r="Q118" i="9"/>
  <c r="S2" i="9"/>
  <c r="R3" i="9"/>
  <c r="V3" i="9"/>
  <c r="V5" i="9"/>
  <c r="Z5" i="9"/>
  <c r="Y80" i="9"/>
  <c r="U81" i="9"/>
  <c r="U82" i="9"/>
  <c r="K46" i="22"/>
  <c r="K48" i="22" s="1"/>
  <c r="K19" i="3"/>
  <c r="Q121" i="9"/>
  <c r="X117" i="9"/>
  <c r="AB117" i="9"/>
  <c r="AB118" i="9"/>
  <c r="X119" i="9"/>
  <c r="X120" i="9"/>
  <c r="AB120" i="9"/>
  <c r="T121" i="9"/>
  <c r="AB121" i="9"/>
  <c r="T122" i="9"/>
  <c r="AB123" i="9"/>
  <c r="T124" i="9"/>
  <c r="X124" i="9"/>
  <c r="M67" i="13"/>
  <c r="G46" i="1"/>
  <c r="G63" i="1"/>
  <c r="H4" i="2"/>
  <c r="K40" i="3"/>
  <c r="T119" i="9"/>
  <c r="AC43" i="9"/>
  <c r="Q156" i="9"/>
  <c r="T84" i="9"/>
  <c r="X84" i="9"/>
  <c r="T155" i="9"/>
  <c r="X156" i="9"/>
  <c r="O34" i="5"/>
  <c r="G38" i="5"/>
  <c r="G41" i="5"/>
  <c r="G42" i="5"/>
  <c r="O42" i="5"/>
  <c r="G51" i="5"/>
  <c r="E24" i="5"/>
  <c r="I24" i="5"/>
  <c r="M24" i="5"/>
  <c r="S72" i="1"/>
  <c r="T42" i="9"/>
  <c r="X42" i="9"/>
  <c r="J35" i="5"/>
  <c r="AA80" i="9"/>
  <c r="AA84" i="9"/>
  <c r="W85" i="9"/>
  <c r="J47" i="5"/>
  <c r="E50" i="21"/>
  <c r="E23" i="5"/>
  <c r="M50" i="21"/>
  <c r="M54" i="21" s="1"/>
  <c r="M23" i="5"/>
  <c r="Q119" i="9"/>
  <c r="Q122" i="9"/>
  <c r="Q124" i="9"/>
  <c r="U117" i="9"/>
  <c r="U118" i="9"/>
  <c r="U119" i="9"/>
  <c r="Y119" i="9"/>
  <c r="AC119" i="9"/>
  <c r="U120" i="9"/>
  <c r="Y120" i="9"/>
  <c r="AC120" i="9"/>
  <c r="P38" i="3"/>
  <c r="Y121" i="9"/>
  <c r="Y122" i="9"/>
  <c r="U123" i="9"/>
  <c r="Y123" i="9"/>
  <c r="U124" i="9"/>
  <c r="Y124" i="9"/>
  <c r="AC124" i="9"/>
  <c r="J46" i="5"/>
  <c r="H24" i="5"/>
  <c r="L24" i="5"/>
  <c r="P24" i="5"/>
  <c r="E25" i="5"/>
  <c r="M25" i="5"/>
  <c r="H23" i="5"/>
  <c r="H33" i="5" s="1"/>
  <c r="L23" i="5"/>
  <c r="L48" i="5" s="1"/>
  <c r="P23" i="5"/>
  <c r="P40" i="3"/>
  <c r="S82" i="9"/>
  <c r="AB85" i="9"/>
  <c r="Y117" i="9"/>
  <c r="Y118" i="9"/>
  <c r="AC122" i="9"/>
  <c r="S74" i="1"/>
  <c r="S34" i="3"/>
  <c r="S38" i="3"/>
  <c r="S42" i="3"/>
  <c r="S46" i="3"/>
  <c r="S35" i="3"/>
  <c r="S39" i="3"/>
  <c r="S43" i="3"/>
  <c r="S47" i="3"/>
  <c r="U42" i="1"/>
  <c r="U46" i="1"/>
  <c r="U50" i="1"/>
  <c r="U54" i="1"/>
  <c r="U59" i="1"/>
  <c r="U63" i="1"/>
  <c r="U67" i="1"/>
  <c r="U43" i="1"/>
  <c r="U47" i="1"/>
  <c r="U51" i="1"/>
  <c r="U56" i="1"/>
  <c r="U60" i="1"/>
  <c r="U64" i="1"/>
  <c r="F19" i="3"/>
  <c r="N19" i="3"/>
  <c r="N33" i="3" s="1"/>
  <c r="Z80" i="9"/>
  <c r="R156" i="9"/>
  <c r="Z156" i="9"/>
  <c r="S42" i="5"/>
  <c r="U45" i="3"/>
  <c r="U37" i="3"/>
  <c r="S47" i="5"/>
  <c r="S33" i="5"/>
  <c r="S40" i="5"/>
  <c r="S44" i="5"/>
  <c r="S49" i="5"/>
  <c r="AF86" i="9"/>
  <c r="S50" i="5"/>
  <c r="S34" i="5"/>
  <c r="S37" i="5"/>
  <c r="S41" i="5"/>
  <c r="S45" i="5"/>
  <c r="U34" i="3"/>
  <c r="U38" i="3"/>
  <c r="U42" i="3"/>
  <c r="U46" i="3"/>
  <c r="U35" i="3"/>
  <c r="U39" i="3"/>
  <c r="U43" i="3"/>
  <c r="U47" i="3"/>
  <c r="H50" i="5"/>
  <c r="I37" i="3"/>
  <c r="I39" i="3"/>
  <c r="I44" i="3"/>
  <c r="I45" i="3"/>
  <c r="F47" i="24"/>
  <c r="J47" i="24"/>
  <c r="N47" i="24"/>
  <c r="N48" i="24" s="1"/>
  <c r="R118" i="9"/>
  <c r="V118" i="9"/>
  <c r="Z118" i="9"/>
  <c r="R122" i="9"/>
  <c r="V122" i="9"/>
  <c r="Z122" i="9"/>
  <c r="T45" i="3"/>
  <c r="T41" i="3"/>
  <c r="T37" i="3"/>
  <c r="T33" i="3"/>
  <c r="I36" i="3"/>
  <c r="S41" i="9"/>
  <c r="Q39" i="2"/>
  <c r="I9" i="4"/>
  <c r="I15" i="4" s="1"/>
  <c r="I15" i="10"/>
  <c r="K46" i="17"/>
  <c r="K35" i="17"/>
  <c r="K42" i="17"/>
  <c r="K34" i="17"/>
  <c r="K44" i="17"/>
  <c r="K36" i="17"/>
  <c r="K48" i="17"/>
  <c r="K47" i="17"/>
  <c r="K39" i="17"/>
  <c r="K38" i="17"/>
  <c r="K49" i="17"/>
  <c r="K40" i="17"/>
  <c r="K50" i="17"/>
  <c r="G45" i="18"/>
  <c r="G37" i="18"/>
  <c r="G36" i="18"/>
  <c r="G46" i="18"/>
  <c r="G39" i="18"/>
  <c r="G49" i="18"/>
  <c r="G50" i="18"/>
  <c r="G47" i="18"/>
  <c r="G41" i="18"/>
  <c r="G40" i="18"/>
  <c r="G35" i="18"/>
  <c r="G42" i="18"/>
  <c r="G34" i="18"/>
  <c r="S125" i="9"/>
  <c r="F43" i="3"/>
  <c r="F41" i="3"/>
  <c r="F37" i="3"/>
  <c r="F46" i="3"/>
  <c r="F38" i="3"/>
  <c r="F44" i="3"/>
  <c r="F40" i="3"/>
  <c r="N47" i="3"/>
  <c r="N39" i="3"/>
  <c r="N40" i="3"/>
  <c r="N42" i="3"/>
  <c r="L42" i="5"/>
  <c r="K47" i="3"/>
  <c r="AB41" i="9"/>
  <c r="S7" i="9"/>
  <c r="T86" i="9"/>
  <c r="G46" i="5"/>
  <c r="G44" i="5"/>
  <c r="G36" i="5"/>
  <c r="G33" i="5"/>
  <c r="G40" i="5"/>
  <c r="G49" i="5"/>
  <c r="G39" i="5"/>
  <c r="T7" i="9"/>
  <c r="G45" i="1"/>
  <c r="G48" i="1"/>
  <c r="G51" i="1"/>
  <c r="G44" i="1"/>
  <c r="G47" i="1"/>
  <c r="M51" i="1"/>
  <c r="M9" i="4"/>
  <c r="M15" i="4" s="1"/>
  <c r="H47" i="5"/>
  <c r="J64" i="14"/>
  <c r="P39" i="3"/>
  <c r="P44" i="3"/>
  <c r="G64" i="13"/>
  <c r="J54" i="19"/>
  <c r="I66" i="15"/>
  <c r="E37" i="5"/>
  <c r="L50" i="1"/>
  <c r="L44" i="18"/>
  <c r="L36" i="18"/>
  <c r="L45" i="18"/>
  <c r="L37" i="18"/>
  <c r="L46" i="18"/>
  <c r="L48" i="18"/>
  <c r="L38" i="18"/>
  <c r="L47" i="18"/>
  <c r="L39" i="18"/>
  <c r="L40" i="18"/>
  <c r="L41" i="18"/>
  <c r="L50" i="18"/>
  <c r="L33" i="18"/>
  <c r="L42" i="18"/>
  <c r="L43" i="18"/>
  <c r="L49" i="18"/>
  <c r="L34" i="18"/>
  <c r="L35" i="18"/>
  <c r="B34" i="17"/>
  <c r="B43" i="17"/>
  <c r="B35" i="17"/>
  <c r="B44" i="17"/>
  <c r="B36" i="17"/>
  <c r="B37" i="17"/>
  <c r="B46" i="17"/>
  <c r="B40" i="17"/>
  <c r="B41" i="17"/>
  <c r="B49" i="17"/>
  <c r="B48" i="17"/>
  <c r="B47" i="17"/>
  <c r="B50" i="17"/>
  <c r="B39" i="17"/>
  <c r="B38" i="17"/>
  <c r="C44" i="16"/>
  <c r="C41" i="16"/>
  <c r="C49" i="16"/>
  <c r="C42" i="16"/>
  <c r="H42" i="5"/>
  <c r="F46" i="18"/>
  <c r="F44" i="18"/>
  <c r="F36" i="18"/>
  <c r="F45" i="18"/>
  <c r="F37" i="18"/>
  <c r="F33" i="18"/>
  <c r="F22" i="2"/>
  <c r="F34" i="2" s="1"/>
  <c r="F48" i="18"/>
  <c r="F38" i="18"/>
  <c r="F47" i="18"/>
  <c r="F39" i="18"/>
  <c r="F40" i="18"/>
  <c r="F41" i="18"/>
  <c r="F50" i="18"/>
  <c r="F42" i="18"/>
  <c r="F43" i="18"/>
  <c r="F49" i="18"/>
  <c r="F35" i="18"/>
  <c r="F34" i="18"/>
  <c r="B47" i="16"/>
  <c r="B39" i="16"/>
  <c r="B36" i="16"/>
  <c r="B37" i="16"/>
  <c r="B33" i="16"/>
  <c r="B34" i="16"/>
  <c r="AC125" i="9"/>
  <c r="P43" i="3"/>
  <c r="P34" i="3"/>
  <c r="O53" i="19"/>
  <c r="U41" i="9"/>
  <c r="V125" i="9"/>
  <c r="I33" i="3"/>
  <c r="W86" i="9"/>
  <c r="E9" i="4"/>
  <c r="E15" i="4" s="1"/>
  <c r="E15" i="10"/>
  <c r="J48" i="16"/>
  <c r="J38" i="16"/>
  <c r="J43" i="16"/>
  <c r="J33" i="16"/>
  <c r="O53" i="21"/>
  <c r="O33" i="5"/>
  <c r="X41" i="9"/>
  <c r="U53" i="5"/>
  <c r="K45" i="1"/>
  <c r="K22" i="2"/>
  <c r="K33" i="2" s="1"/>
  <c r="B33" i="17"/>
  <c r="E39" i="5"/>
  <c r="P35" i="3"/>
  <c r="P46" i="3"/>
  <c r="P41" i="3"/>
  <c r="P33" i="3"/>
  <c r="P42" i="3"/>
  <c r="J44" i="5"/>
  <c r="E51" i="17"/>
  <c r="G33" i="18"/>
  <c r="K68" i="1"/>
  <c r="K48" i="2"/>
  <c r="S44" i="9"/>
  <c r="F39" i="2"/>
  <c r="F36" i="2"/>
  <c r="F41" i="2"/>
  <c r="F46" i="2"/>
  <c r="G41" i="1"/>
  <c r="S4" i="9"/>
  <c r="F60" i="1"/>
  <c r="L49" i="1"/>
  <c r="L62" i="1"/>
  <c r="E44" i="1"/>
  <c r="E43" i="1"/>
  <c r="E60" i="1"/>
  <c r="E65" i="1"/>
  <c r="E45" i="1"/>
  <c r="E53" i="1"/>
  <c r="E58" i="1"/>
  <c r="E68" i="1"/>
  <c r="E42" i="1"/>
  <c r="R7" i="9"/>
  <c r="E47" i="1"/>
  <c r="AB5" i="9"/>
  <c r="E63" i="1"/>
  <c r="Z3" i="9"/>
  <c r="L61" i="1"/>
  <c r="L42" i="1"/>
  <c r="F42" i="1"/>
  <c r="E54" i="1"/>
  <c r="M54" i="1"/>
  <c r="G57" i="1"/>
  <c r="M59" i="1"/>
  <c r="F68" i="1"/>
  <c r="E69" i="1"/>
  <c r="F44" i="1"/>
  <c r="F41" i="1"/>
  <c r="G53" i="1"/>
  <c r="E56" i="1"/>
  <c r="E66" i="1"/>
  <c r="L67" i="1"/>
  <c r="G68" i="1"/>
  <c r="X37" i="5"/>
  <c r="X45" i="5"/>
  <c r="X39" i="5"/>
  <c r="X47" i="5"/>
  <c r="X33" i="5"/>
  <c r="X41" i="5"/>
  <c r="X49" i="5"/>
  <c r="X35" i="5"/>
  <c r="X43" i="5"/>
  <c r="X51" i="5"/>
  <c r="N71" i="1"/>
  <c r="N63" i="1"/>
  <c r="K61" i="1"/>
  <c r="AB6" i="9"/>
  <c r="N59" i="1"/>
  <c r="G60" i="1"/>
  <c r="N42" i="1"/>
  <c r="M49" i="1"/>
  <c r="W41" i="5"/>
  <c r="W37" i="5"/>
  <c r="W33" i="5"/>
  <c r="W49" i="5"/>
  <c r="W45" i="5"/>
  <c r="W35" i="5"/>
  <c r="W39" i="5"/>
  <c r="W43" i="5"/>
  <c r="W47" i="5"/>
  <c r="W51" i="5"/>
  <c r="X74" i="1"/>
  <c r="X41" i="1"/>
  <c r="X72" i="1"/>
  <c r="X71" i="1"/>
  <c r="X73" i="1"/>
  <c r="X43" i="1"/>
  <c r="W72" i="1"/>
  <c r="W73" i="1"/>
  <c r="W33" i="3"/>
  <c r="W35" i="3"/>
  <c r="W37" i="3"/>
  <c r="W39" i="3"/>
  <c r="W41" i="3"/>
  <c r="W43" i="3"/>
  <c r="W45" i="3"/>
  <c r="W47" i="3"/>
  <c r="X33" i="3"/>
  <c r="X35" i="3"/>
  <c r="X37" i="3"/>
  <c r="X39" i="3"/>
  <c r="X41" i="3"/>
  <c r="X43" i="3"/>
  <c r="X45" i="3"/>
  <c r="X47" i="3"/>
  <c r="W34" i="3"/>
  <c r="W36" i="3"/>
  <c r="W38" i="3"/>
  <c r="W40" i="3"/>
  <c r="W42" i="3"/>
  <c r="W44" i="3"/>
  <c r="X34" i="3"/>
  <c r="X36" i="3"/>
  <c r="X38" i="3"/>
  <c r="X40" i="3"/>
  <c r="X42" i="3"/>
  <c r="X44" i="3"/>
  <c r="W34" i="5"/>
  <c r="W36" i="5"/>
  <c r="W38" i="5"/>
  <c r="W40" i="5"/>
  <c r="W42" i="5"/>
  <c r="W44" i="5"/>
  <c r="W46" i="5"/>
  <c r="W48" i="5"/>
  <c r="X34" i="5"/>
  <c r="X53" i="5" s="1"/>
  <c r="X36" i="5"/>
  <c r="X38" i="5"/>
  <c r="X40" i="5"/>
  <c r="X42" i="5"/>
  <c r="X44" i="5"/>
  <c r="X46" i="5"/>
  <c r="X48" i="5"/>
  <c r="W34" i="2"/>
  <c r="W38" i="2"/>
  <c r="W40" i="2"/>
  <c r="W44" i="2"/>
  <c r="W48" i="2"/>
  <c r="X34" i="2"/>
  <c r="X36" i="2"/>
  <c r="X40" i="2"/>
  <c r="X44" i="2"/>
  <c r="X50" i="2"/>
  <c r="W33" i="2"/>
  <c r="W35" i="2"/>
  <c r="W37" i="2"/>
  <c r="W39" i="2"/>
  <c r="W41" i="2"/>
  <c r="W43" i="2"/>
  <c r="W45" i="2"/>
  <c r="W47" i="2"/>
  <c r="W49" i="2"/>
  <c r="W36" i="2"/>
  <c r="W42" i="2"/>
  <c r="W46" i="2"/>
  <c r="X38" i="2"/>
  <c r="X42" i="2"/>
  <c r="X46" i="2"/>
  <c r="X48" i="2"/>
  <c r="X33" i="2"/>
  <c r="X35" i="2"/>
  <c r="X37" i="2"/>
  <c r="X39" i="2"/>
  <c r="X41" i="2"/>
  <c r="X43" i="2"/>
  <c r="X45" i="2"/>
  <c r="X47" i="2"/>
  <c r="W42" i="1"/>
  <c r="W44" i="1"/>
  <c r="W46" i="1"/>
  <c r="W48" i="1"/>
  <c r="W50" i="1"/>
  <c r="W52" i="1"/>
  <c r="W54" i="1"/>
  <c r="W57" i="1"/>
  <c r="W59" i="1"/>
  <c r="W61" i="1"/>
  <c r="W63" i="1"/>
  <c r="W65" i="1"/>
  <c r="W67" i="1"/>
  <c r="W69" i="1"/>
  <c r="X42" i="1"/>
  <c r="X44" i="1"/>
  <c r="X46" i="1"/>
  <c r="X48" i="1"/>
  <c r="X50" i="1"/>
  <c r="X52" i="1"/>
  <c r="X54" i="1"/>
  <c r="X57" i="1"/>
  <c r="X59" i="1"/>
  <c r="X61" i="1"/>
  <c r="X63" i="1"/>
  <c r="X65" i="1"/>
  <c r="X67" i="1"/>
  <c r="X69" i="1"/>
  <c r="W41" i="1"/>
  <c r="W43" i="1"/>
  <c r="W45" i="1"/>
  <c r="W47" i="1"/>
  <c r="W49" i="1"/>
  <c r="W51" i="1"/>
  <c r="W53" i="1"/>
  <c r="W56" i="1"/>
  <c r="W58" i="1"/>
  <c r="W60" i="1"/>
  <c r="W62" i="1"/>
  <c r="W64" i="1"/>
  <c r="W66" i="1"/>
  <c r="X45" i="1"/>
  <c r="X47" i="1"/>
  <c r="X49" i="1"/>
  <c r="X51" i="1"/>
  <c r="X53" i="1"/>
  <c r="X56" i="1"/>
  <c r="X58" i="1"/>
  <c r="X60" i="1"/>
  <c r="X62" i="1"/>
  <c r="X64" i="1"/>
  <c r="X66" i="1"/>
  <c r="M46" i="5"/>
  <c r="M48" i="5"/>
  <c r="T48" i="2"/>
  <c r="T39" i="2"/>
  <c r="C46" i="16"/>
  <c r="C35" i="16"/>
  <c r="C50" i="16"/>
  <c r="C47" i="16"/>
  <c r="C36" i="16"/>
  <c r="E51" i="5"/>
  <c r="M34" i="5"/>
  <c r="N34" i="3"/>
  <c r="N36" i="3"/>
  <c r="N37" i="3"/>
  <c r="N45" i="3"/>
  <c r="T49" i="2"/>
  <c r="M49" i="5"/>
  <c r="K45" i="3"/>
  <c r="K43" i="17"/>
  <c r="K45" i="17"/>
  <c r="K37" i="17"/>
  <c r="K41" i="17"/>
  <c r="M58" i="1"/>
  <c r="M56" i="1"/>
  <c r="L53" i="19"/>
  <c r="I52" i="20"/>
  <c r="F52" i="20"/>
  <c r="C43" i="16"/>
  <c r="C33" i="16"/>
  <c r="C48" i="16"/>
  <c r="C37" i="16"/>
  <c r="M42" i="5"/>
  <c r="Z86" i="9"/>
  <c r="N38" i="3"/>
  <c r="N44" i="3"/>
  <c r="N41" i="3"/>
  <c r="AA125" i="9"/>
  <c r="T42" i="2"/>
  <c r="F47" i="3"/>
  <c r="F39" i="3"/>
  <c r="F42" i="3"/>
  <c r="F36" i="3"/>
  <c r="M43" i="5"/>
  <c r="D53" i="19"/>
  <c r="G44" i="18"/>
  <c r="G48" i="18"/>
  <c r="G38" i="18"/>
  <c r="G43" i="18"/>
  <c r="P64" i="13"/>
  <c r="N64" i="13"/>
  <c r="E4" i="2"/>
  <c r="E22" i="18"/>
  <c r="E35" i="18" s="1"/>
  <c r="H51" i="19"/>
  <c r="H38" i="19"/>
  <c r="H36" i="19"/>
  <c r="H50" i="19"/>
  <c r="H43" i="19"/>
  <c r="H45" i="19"/>
  <c r="H34" i="19"/>
  <c r="H40" i="19"/>
  <c r="H42" i="19"/>
  <c r="H44" i="19"/>
  <c r="H46" i="19"/>
  <c r="H49" i="19"/>
  <c r="H33" i="19"/>
  <c r="H48" i="19"/>
  <c r="H35" i="19"/>
  <c r="H37" i="19"/>
  <c r="H39" i="19"/>
  <c r="H41" i="19"/>
  <c r="X82" i="9"/>
  <c r="S22" i="2"/>
  <c r="S42" i="2" s="1"/>
  <c r="K38" i="2"/>
  <c r="C34" i="16"/>
  <c r="C40" i="16"/>
  <c r="C38" i="16"/>
  <c r="C39" i="16"/>
  <c r="M37" i="5"/>
  <c r="N46" i="3"/>
  <c r="N35" i="3"/>
  <c r="N43" i="3"/>
  <c r="T37" i="2"/>
  <c r="K36" i="3"/>
  <c r="K33" i="3"/>
  <c r="N47" i="1"/>
  <c r="N45" i="1"/>
  <c r="N44" i="1"/>
  <c r="I38" i="3"/>
  <c r="I43" i="3"/>
  <c r="I47" i="3"/>
  <c r="I42" i="3"/>
  <c r="P64" i="14"/>
  <c r="G58" i="1"/>
  <c r="G42" i="1"/>
  <c r="G64" i="1"/>
  <c r="N64" i="14"/>
  <c r="L44" i="5"/>
  <c r="K53" i="1"/>
  <c r="L52" i="21"/>
  <c r="O53" i="20"/>
  <c r="Q38" i="3"/>
  <c r="Q33" i="3"/>
  <c r="F54" i="19"/>
  <c r="N52" i="19"/>
  <c r="L67" i="13"/>
  <c r="L66" i="13"/>
  <c r="L61" i="13"/>
  <c r="L38" i="13"/>
  <c r="L40" i="13"/>
  <c r="L52" i="13"/>
  <c r="L54" i="13"/>
  <c r="L56" i="13"/>
  <c r="L39" i="13"/>
  <c r="L47" i="13"/>
  <c r="L59" i="13"/>
  <c r="L50" i="13"/>
  <c r="L42" i="13"/>
  <c r="L58" i="13"/>
  <c r="L49" i="13"/>
  <c r="L51" i="13"/>
  <c r="L53" i="13"/>
  <c r="O44" i="13"/>
  <c r="N22" i="16"/>
  <c r="N45" i="16" s="1"/>
  <c r="E33" i="21"/>
  <c r="E41" i="21"/>
  <c r="E51" i="21"/>
  <c r="E54" i="21" s="1"/>
  <c r="E42" i="21"/>
  <c r="E46" i="21"/>
  <c r="E37" i="21"/>
  <c r="E49" i="21"/>
  <c r="E44" i="21"/>
  <c r="E43" i="21"/>
  <c r="E45" i="21"/>
  <c r="E48" i="21"/>
  <c r="E35" i="21"/>
  <c r="E40" i="21"/>
  <c r="G43" i="16"/>
  <c r="G42" i="16"/>
  <c r="G45" i="16"/>
  <c r="E53" i="19"/>
  <c r="N52" i="21"/>
  <c r="G7" i="4"/>
  <c r="G9" i="10"/>
  <c r="G9" i="4" s="1"/>
  <c r="G15" i="4" s="1"/>
  <c r="P9" i="10"/>
  <c r="P7" i="4"/>
  <c r="C45" i="15"/>
  <c r="C56" i="15"/>
  <c r="C67" i="14"/>
  <c r="C66" i="14"/>
  <c r="C65" i="14"/>
  <c r="C60" i="14"/>
  <c r="C39" i="14"/>
  <c r="C47" i="14"/>
  <c r="C55" i="14"/>
  <c r="C38" i="14"/>
  <c r="C64" i="14" s="1"/>
  <c r="C44" i="14"/>
  <c r="C52" i="14"/>
  <c r="C68" i="14"/>
  <c r="F68" i="14"/>
  <c r="F40" i="14"/>
  <c r="F48" i="14"/>
  <c r="F56" i="14"/>
  <c r="F45" i="14"/>
  <c r="F53" i="14"/>
  <c r="I17" i="2"/>
  <c r="F42" i="16"/>
  <c r="F35" i="16"/>
  <c r="F46" i="16"/>
  <c r="F44" i="16"/>
  <c r="F45" i="16"/>
  <c r="C52" i="21"/>
  <c r="C54" i="20"/>
  <c r="Q45" i="1"/>
  <c r="Q41" i="1"/>
  <c r="Q48" i="1"/>
  <c r="Q54" i="1"/>
  <c r="Q60" i="1"/>
  <c r="Q65" i="1"/>
  <c r="O7" i="4"/>
  <c r="O9" i="10"/>
  <c r="O9" i="4" s="1"/>
  <c r="O15" i="4" s="1"/>
  <c r="E27" i="4"/>
  <c r="K67" i="14"/>
  <c r="K66" i="14"/>
  <c r="K65" i="14"/>
  <c r="K60" i="14"/>
  <c r="K64" i="14"/>
  <c r="N66" i="14"/>
  <c r="K50" i="19"/>
  <c r="K54" i="19" s="1"/>
  <c r="K37" i="19"/>
  <c r="K39" i="19"/>
  <c r="H51" i="21"/>
  <c r="H54" i="21" s="1"/>
  <c r="H34" i="21"/>
  <c r="H44" i="21"/>
  <c r="H48" i="21"/>
  <c r="H49" i="21"/>
  <c r="K23" i="5"/>
  <c r="K33" i="5" s="1"/>
  <c r="J19" i="3"/>
  <c r="J38" i="24"/>
  <c r="J46" i="24"/>
  <c r="J39" i="24"/>
  <c r="M46" i="24"/>
  <c r="M19" i="3"/>
  <c r="M33" i="24"/>
  <c r="M41" i="24"/>
  <c r="M34" i="24"/>
  <c r="M42" i="24"/>
  <c r="V67" i="1"/>
  <c r="AI7" i="9"/>
  <c r="F48" i="23"/>
  <c r="I33" i="4"/>
  <c r="P33" i="4"/>
  <c r="L69" i="15"/>
  <c r="L63" i="15"/>
  <c r="L70" i="15"/>
  <c r="L37" i="1"/>
  <c r="D67" i="13"/>
  <c r="D33" i="1"/>
  <c r="D59" i="1" s="1"/>
  <c r="J4" i="2"/>
  <c r="W41" i="9" s="1"/>
  <c r="J22" i="18"/>
  <c r="J34" i="18" s="1"/>
  <c r="P51" i="20"/>
  <c r="P42" i="20"/>
  <c r="P50" i="20"/>
  <c r="P43" i="20"/>
  <c r="J45" i="3"/>
  <c r="P52" i="21"/>
  <c r="K53" i="20"/>
  <c r="Q46" i="5"/>
  <c r="H7" i="4"/>
  <c r="H9" i="11"/>
  <c r="H15" i="11" s="1"/>
  <c r="L7" i="4"/>
  <c r="L9" i="12"/>
  <c r="F68" i="15"/>
  <c r="F35" i="1"/>
  <c r="F66" i="14"/>
  <c r="D4" i="2"/>
  <c r="Q41" i="9" s="1"/>
  <c r="D22" i="16"/>
  <c r="D35" i="16" s="1"/>
  <c r="R47" i="1"/>
  <c r="L19" i="3"/>
  <c r="L47" i="24"/>
  <c r="J37" i="3"/>
  <c r="I66" i="14"/>
  <c r="H33" i="1"/>
  <c r="H59" i="1" s="1"/>
  <c r="X81" i="9"/>
  <c r="F23" i="5"/>
  <c r="F43" i="5" s="1"/>
  <c r="G24" i="5"/>
  <c r="J69" i="15"/>
  <c r="I65" i="14"/>
  <c r="H25" i="5"/>
  <c r="L25" i="5"/>
  <c r="H19" i="3"/>
  <c r="H33" i="3" s="1"/>
  <c r="H47" i="24"/>
  <c r="H48" i="24" s="1"/>
  <c r="T74" i="1"/>
  <c r="T72" i="1"/>
  <c r="T42" i="1"/>
  <c r="T46" i="1"/>
  <c r="T50" i="1"/>
  <c r="T54" i="1"/>
  <c r="T59" i="1"/>
  <c r="T63" i="1"/>
  <c r="T67" i="1"/>
  <c r="T43" i="1"/>
  <c r="T47" i="1"/>
  <c r="T51" i="1"/>
  <c r="T56" i="1"/>
  <c r="T60" i="1"/>
  <c r="T64" i="1"/>
  <c r="AG7" i="9"/>
  <c r="T41" i="1"/>
  <c r="T45" i="1"/>
  <c r="T49" i="1"/>
  <c r="T53" i="1"/>
  <c r="T58" i="1"/>
  <c r="T62" i="1"/>
  <c r="T66" i="1"/>
  <c r="T68" i="1"/>
  <c r="AI86" i="9"/>
  <c r="V51" i="5"/>
  <c r="T118" i="9"/>
  <c r="AB119" i="9"/>
  <c r="S62" i="1"/>
  <c r="S44" i="3"/>
  <c r="S36" i="3"/>
  <c r="T46" i="5"/>
  <c r="T41" i="5"/>
  <c r="T35" i="5"/>
  <c r="T47" i="5"/>
  <c r="T46" i="3"/>
  <c r="T40" i="3"/>
  <c r="T35" i="3"/>
  <c r="U65" i="1"/>
  <c r="U57" i="1"/>
  <c r="U44" i="3"/>
  <c r="T43" i="3"/>
  <c r="T38" i="3"/>
  <c r="X54" i="5"/>
  <c r="J49" i="18"/>
  <c r="H46" i="1"/>
  <c r="U7" i="9"/>
  <c r="H56" i="1"/>
  <c r="H62" i="1"/>
  <c r="H67" i="1"/>
  <c r="J47" i="3"/>
  <c r="J41" i="3"/>
  <c r="J35" i="3"/>
  <c r="J46" i="3"/>
  <c r="J38" i="3"/>
  <c r="J44" i="3"/>
  <c r="J34" i="3"/>
  <c r="J39" i="3"/>
  <c r="J42" i="3"/>
  <c r="J40" i="3"/>
  <c r="J43" i="3"/>
  <c r="W125" i="9"/>
  <c r="J36" i="3"/>
  <c r="J33" i="3"/>
  <c r="O15" i="10"/>
  <c r="N35" i="16"/>
  <c r="N44" i="16"/>
  <c r="N47" i="16"/>
  <c r="N49" i="16"/>
  <c r="N40" i="16"/>
  <c r="N50" i="16"/>
  <c r="E40" i="18"/>
  <c r="E46" i="18"/>
  <c r="E44" i="18"/>
  <c r="D51" i="1"/>
  <c r="K37" i="5"/>
  <c r="R41" i="9"/>
  <c r="L35" i="3"/>
  <c r="L38" i="3"/>
  <c r="L41" i="3"/>
  <c r="L45" i="3"/>
  <c r="U125" i="9"/>
  <c r="H37" i="3"/>
  <c r="H43" i="3"/>
  <c r="H38" i="3"/>
  <c r="H35" i="3"/>
  <c r="H44" i="3"/>
  <c r="H47" i="3"/>
  <c r="H39" i="3"/>
  <c r="L15" i="12"/>
  <c r="L9" i="4"/>
  <c r="L15" i="4" s="1"/>
  <c r="Z125" i="9"/>
  <c r="M34" i="3"/>
  <c r="M44" i="3"/>
  <c r="M36" i="3"/>
  <c r="M38" i="3"/>
  <c r="M47" i="3"/>
  <c r="J48" i="24"/>
  <c r="L64" i="13"/>
  <c r="O48" i="22" l="1"/>
  <c r="D54" i="21"/>
  <c r="R63" i="1"/>
  <c r="B68" i="14"/>
  <c r="F67" i="13"/>
  <c r="E53" i="21"/>
  <c r="K50" i="5"/>
  <c r="K47" i="5"/>
  <c r="E34" i="18"/>
  <c r="E41" i="18"/>
  <c r="N38" i="16"/>
  <c r="N37" i="16"/>
  <c r="N34" i="16"/>
  <c r="P54" i="20"/>
  <c r="K51" i="17"/>
  <c r="F49" i="2"/>
  <c r="F47" i="2"/>
  <c r="N67" i="1"/>
  <c r="Q40" i="2"/>
  <c r="I41" i="3"/>
  <c r="I35" i="3"/>
  <c r="B54" i="21"/>
  <c r="N53" i="21"/>
  <c r="E52" i="20"/>
  <c r="L53" i="20"/>
  <c r="Q46" i="1"/>
  <c r="Q71" i="1"/>
  <c r="R54" i="1"/>
  <c r="H14" i="4"/>
  <c r="J27" i="4"/>
  <c r="N27" i="4"/>
  <c r="G34" i="1"/>
  <c r="O34" i="1"/>
  <c r="P66" i="13"/>
  <c r="H22" i="17"/>
  <c r="H44" i="17" s="1"/>
  <c r="M22" i="16"/>
  <c r="M34" i="16" s="1"/>
  <c r="M54" i="19"/>
  <c r="S49" i="2"/>
  <c r="N42" i="16"/>
  <c r="N39" i="16"/>
  <c r="F43" i="2"/>
  <c r="F40" i="2"/>
  <c r="M52" i="21"/>
  <c r="F51" i="18"/>
  <c r="L46" i="5"/>
  <c r="I46" i="3"/>
  <c r="I40" i="3"/>
  <c r="E51" i="16"/>
  <c r="Q68" i="1"/>
  <c r="R41" i="1"/>
  <c r="I14" i="4"/>
  <c r="O27" i="4"/>
  <c r="E35" i="1"/>
  <c r="E72" i="1" s="1"/>
  <c r="F36" i="1"/>
  <c r="F73" i="1" s="1"/>
  <c r="N68" i="14"/>
  <c r="M66" i="13"/>
  <c r="L17" i="2"/>
  <c r="H42" i="17"/>
  <c r="H43" i="17"/>
  <c r="H40" i="17"/>
  <c r="H49" i="17"/>
  <c r="H39" i="17"/>
  <c r="H46" i="17"/>
  <c r="H36" i="17"/>
  <c r="H37" i="17"/>
  <c r="H50" i="17"/>
  <c r="Q48" i="3"/>
  <c r="H52" i="19"/>
  <c r="W51" i="2"/>
  <c r="S54" i="5"/>
  <c r="K46" i="2"/>
  <c r="J15" i="10"/>
  <c r="J9" i="4"/>
  <c r="J15" i="4" s="1"/>
  <c r="U54" i="5"/>
  <c r="E64" i="14"/>
  <c r="B64" i="14"/>
  <c r="G64" i="14"/>
  <c r="J52" i="21"/>
  <c r="D53" i="21"/>
  <c r="B53" i="21"/>
  <c r="D52" i="20"/>
  <c r="G48" i="24"/>
  <c r="L48" i="23"/>
  <c r="N48" i="22"/>
  <c r="Q46" i="2"/>
  <c r="R41" i="3"/>
  <c r="F27" i="4"/>
  <c r="Q14" i="4"/>
  <c r="H33" i="4"/>
  <c r="E65" i="14"/>
  <c r="G66" i="14"/>
  <c r="O68" i="14"/>
  <c r="E34" i="1"/>
  <c r="K65" i="13"/>
  <c r="B66" i="13"/>
  <c r="H35" i="1"/>
  <c r="N35" i="1"/>
  <c r="J36" i="1"/>
  <c r="P67" i="13"/>
  <c r="G37" i="1"/>
  <c r="M37" i="1"/>
  <c r="H49" i="1"/>
  <c r="G50" i="1"/>
  <c r="E52" i="1"/>
  <c r="G56" i="1"/>
  <c r="L57" i="1"/>
  <c r="M65" i="1"/>
  <c r="H69" i="1"/>
  <c r="C22" i="17"/>
  <c r="F35" i="2"/>
  <c r="F37" i="2"/>
  <c r="F42" i="2"/>
  <c r="F44" i="2"/>
  <c r="F45" i="2"/>
  <c r="F48" i="2"/>
  <c r="F50" i="2"/>
  <c r="K36" i="5"/>
  <c r="E38" i="5"/>
  <c r="K38" i="5"/>
  <c r="E41" i="5"/>
  <c r="K42" i="5"/>
  <c r="J48" i="5"/>
  <c r="G25" i="5"/>
  <c r="W74" i="1"/>
  <c r="O52" i="21"/>
  <c r="J53" i="19"/>
  <c r="U52" i="5"/>
  <c r="V54" i="5"/>
  <c r="E66" i="15"/>
  <c r="N66" i="15"/>
  <c r="I64" i="14"/>
  <c r="F64" i="13"/>
  <c r="E52" i="19"/>
  <c r="N54" i="19"/>
  <c r="F53" i="19"/>
  <c r="J54" i="20"/>
  <c r="O48" i="24"/>
  <c r="C48" i="24"/>
  <c r="G48" i="22"/>
  <c r="M14" i="4"/>
  <c r="D68" i="15"/>
  <c r="H70" i="15"/>
  <c r="I67" i="14"/>
  <c r="F37" i="1"/>
  <c r="P63" i="13"/>
  <c r="B65" i="13"/>
  <c r="L65" i="13"/>
  <c r="K67" i="13"/>
  <c r="H42" i="1"/>
  <c r="G43" i="1"/>
  <c r="M43" i="1"/>
  <c r="F50" i="1"/>
  <c r="H50" i="1"/>
  <c r="E51" i="1"/>
  <c r="N53" i="1"/>
  <c r="K57" i="1"/>
  <c r="F58" i="1"/>
  <c r="E59" i="1"/>
  <c r="E62" i="1"/>
  <c r="F65" i="1"/>
  <c r="H65" i="1"/>
  <c r="N65" i="1"/>
  <c r="H68" i="1"/>
  <c r="B22" i="18"/>
  <c r="D22" i="18"/>
  <c r="D38" i="18" s="1"/>
  <c r="P34" i="5"/>
  <c r="J38" i="5"/>
  <c r="P38" i="5"/>
  <c r="J41" i="5"/>
  <c r="J42" i="5"/>
  <c r="J43" i="5"/>
  <c r="P44" i="5"/>
  <c r="O46" i="5"/>
  <c r="O47" i="5"/>
  <c r="O50" i="5"/>
  <c r="O51" i="5"/>
  <c r="K24" i="5"/>
  <c r="R37" i="5"/>
  <c r="O37" i="5"/>
  <c r="R51" i="5"/>
  <c r="F36" i="5"/>
  <c r="Q49" i="5"/>
  <c r="O43" i="5"/>
  <c r="E35" i="5"/>
  <c r="O44" i="5"/>
  <c r="H49" i="5"/>
  <c r="H48" i="5"/>
  <c r="J33" i="5"/>
  <c r="O48" i="5"/>
  <c r="O41" i="5"/>
  <c r="R34" i="5"/>
  <c r="AD86" i="9"/>
  <c r="AE86" i="9"/>
  <c r="F34" i="5"/>
  <c r="L34" i="5"/>
  <c r="R47" i="5"/>
  <c r="Q33" i="5"/>
  <c r="H44" i="5"/>
  <c r="E40" i="5"/>
  <c r="H38" i="5"/>
  <c r="H36" i="5"/>
  <c r="O39" i="5"/>
  <c r="AB86" i="9"/>
  <c r="U86" i="9"/>
  <c r="H40" i="5"/>
  <c r="J45" i="5"/>
  <c r="J39" i="5"/>
  <c r="J36" i="5"/>
  <c r="R41" i="5"/>
  <c r="Q51" i="5"/>
  <c r="Q48" i="5"/>
  <c r="R48" i="5"/>
  <c r="R44" i="5"/>
  <c r="Q50" i="5"/>
  <c r="Q38" i="5"/>
  <c r="O36" i="5"/>
  <c r="H43" i="5"/>
  <c r="O49" i="5"/>
  <c r="L45" i="5"/>
  <c r="O40" i="5"/>
  <c r="H35" i="5"/>
  <c r="H39" i="5"/>
  <c r="P46" i="5"/>
  <c r="W155" i="9"/>
  <c r="O35" i="5"/>
  <c r="Q44" i="5"/>
  <c r="Q45" i="5"/>
  <c r="R46" i="5"/>
  <c r="R43" i="5"/>
  <c r="Q36" i="5"/>
  <c r="K40" i="5"/>
  <c r="H46" i="5"/>
  <c r="E33" i="5"/>
  <c r="P35" i="5"/>
  <c r="H45" i="5"/>
  <c r="O45" i="5"/>
  <c r="J40" i="5"/>
  <c r="H34" i="5"/>
  <c r="H41" i="5"/>
  <c r="P40" i="5"/>
  <c r="J51" i="5"/>
  <c r="Q40" i="5"/>
  <c r="Q41" i="5"/>
  <c r="R42" i="5"/>
  <c r="R39" i="5"/>
  <c r="Q35" i="5"/>
  <c r="T50" i="2"/>
  <c r="T38" i="2"/>
  <c r="T40" i="2"/>
  <c r="T45" i="2"/>
  <c r="Q33" i="2"/>
  <c r="T35" i="2"/>
  <c r="S43" i="2"/>
  <c r="S34" i="2"/>
  <c r="T47" i="2"/>
  <c r="T44" i="2"/>
  <c r="K35" i="2"/>
  <c r="T43" i="2"/>
  <c r="K44" i="2"/>
  <c r="T46" i="2"/>
  <c r="Q41" i="2"/>
  <c r="V51" i="2"/>
  <c r="S38" i="2"/>
  <c r="K47" i="2"/>
  <c r="K45" i="2"/>
  <c r="K43" i="2"/>
  <c r="AD44" i="9"/>
  <c r="AG44" i="9"/>
  <c r="F38" i="2"/>
  <c r="K42" i="2"/>
  <c r="T33" i="2"/>
  <c r="Q45" i="2"/>
  <c r="D57" i="1"/>
  <c r="H47" i="1"/>
  <c r="H53" i="1"/>
  <c r="H60" i="1"/>
  <c r="R53" i="1"/>
  <c r="K66" i="1"/>
  <c r="M52" i="1"/>
  <c r="K52" i="1"/>
  <c r="M45" i="1"/>
  <c r="R65" i="1"/>
  <c r="G71" i="1"/>
  <c r="E71" i="1"/>
  <c r="H72" i="1"/>
  <c r="N72" i="1"/>
  <c r="G74" i="1"/>
  <c r="M74" i="1"/>
  <c r="H43" i="1"/>
  <c r="E48" i="1"/>
  <c r="D49" i="1"/>
  <c r="H51" i="1"/>
  <c r="L52" i="1"/>
  <c r="D44" i="1"/>
  <c r="H41" i="1"/>
  <c r="H52" i="1"/>
  <c r="H71" i="1"/>
  <c r="D68" i="1"/>
  <c r="R59" i="1"/>
  <c r="L74" i="1"/>
  <c r="F52" i="1"/>
  <c r="L69" i="1"/>
  <c r="E67" i="1"/>
  <c r="L65" i="1"/>
  <c r="N60" i="1"/>
  <c r="K44" i="1"/>
  <c r="R69" i="1"/>
  <c r="F74" i="1"/>
  <c r="M47" i="1"/>
  <c r="E49" i="1"/>
  <c r="G62" i="1"/>
  <c r="L63" i="1"/>
  <c r="E64" i="1"/>
  <c r="D52" i="1"/>
  <c r="H45" i="1"/>
  <c r="R64" i="1"/>
  <c r="G61" i="1"/>
  <c r="E61" i="1"/>
  <c r="L45" i="1"/>
  <c r="R48" i="1"/>
  <c r="Q52" i="1"/>
  <c r="Q44" i="1"/>
  <c r="D73" i="1"/>
  <c r="D64" i="1"/>
  <c r="H58" i="1"/>
  <c r="H57" i="1"/>
  <c r="H64" i="1"/>
  <c r="H44" i="1"/>
  <c r="L59" i="1"/>
  <c r="L66" i="1"/>
  <c r="M72" i="1"/>
  <c r="H66" i="1"/>
  <c r="H63" i="1"/>
  <c r="H61" i="1"/>
  <c r="H54" i="1"/>
  <c r="H48" i="1"/>
  <c r="I46" i="13"/>
  <c r="I54" i="13"/>
  <c r="I58" i="13"/>
  <c r="I41" i="13"/>
  <c r="I57" i="13"/>
  <c r="I43" i="13"/>
  <c r="I38" i="13"/>
  <c r="I48" i="13"/>
  <c r="I68" i="13"/>
  <c r="I50" i="13"/>
  <c r="I60" i="13"/>
  <c r="I67" i="13"/>
  <c r="I49" i="13"/>
  <c r="I51" i="13"/>
  <c r="I56" i="13"/>
  <c r="I65" i="13"/>
  <c r="I39" i="13"/>
  <c r="I45" i="13"/>
  <c r="I47" i="13"/>
  <c r="I59" i="13"/>
  <c r="I42" i="13"/>
  <c r="I52" i="13"/>
  <c r="I53" i="13"/>
  <c r="I61" i="13"/>
  <c r="I33" i="1"/>
  <c r="I43" i="1" s="1"/>
  <c r="I55" i="13"/>
  <c r="I40" i="13"/>
  <c r="G67" i="1"/>
  <c r="T6" i="9"/>
  <c r="S47" i="2"/>
  <c r="F37" i="5"/>
  <c r="F42" i="5"/>
  <c r="F51" i="5"/>
  <c r="H9" i="4"/>
  <c r="H15" i="4" s="1"/>
  <c r="D36" i="16"/>
  <c r="C51" i="16"/>
  <c r="S39" i="2"/>
  <c r="S37" i="2"/>
  <c r="D72" i="1"/>
  <c r="F50" i="5"/>
  <c r="S35" i="2"/>
  <c r="P52" i="20"/>
  <c r="F47" i="5"/>
  <c r="J33" i="18"/>
  <c r="M33" i="3"/>
  <c r="M37" i="3"/>
  <c r="M46" i="3"/>
  <c r="X86" i="9"/>
  <c r="K45" i="5"/>
  <c r="K35" i="5"/>
  <c r="K41" i="5"/>
  <c r="N36" i="16"/>
  <c r="N43" i="16"/>
  <c r="N46" i="16"/>
  <c r="N33" i="16"/>
  <c r="N41" i="16"/>
  <c r="N48" i="16"/>
  <c r="E33" i="18"/>
  <c r="E48" i="18"/>
  <c r="E47" i="18"/>
  <c r="E36" i="18"/>
  <c r="D47" i="5"/>
  <c r="Y3" i="9"/>
  <c r="E65" i="13"/>
  <c r="W2" i="9"/>
  <c r="Q80" i="9"/>
  <c r="D35" i="5"/>
  <c r="D44" i="5"/>
  <c r="D38" i="5"/>
  <c r="D45" i="5"/>
  <c r="D58" i="14"/>
  <c r="D47" i="14"/>
  <c r="D38" i="14"/>
  <c r="D60" i="14"/>
  <c r="D68" i="14"/>
  <c r="D57" i="14"/>
  <c r="D59" i="14"/>
  <c r="D48" i="14"/>
  <c r="D56" i="14"/>
  <c r="D42" i="14"/>
  <c r="D39" i="14"/>
  <c r="D45" i="14"/>
  <c r="D61" i="14"/>
  <c r="D52" i="14"/>
  <c r="D54" i="14"/>
  <c r="D55" i="14"/>
  <c r="D40" i="14"/>
  <c r="D41" i="14"/>
  <c r="D43" i="14"/>
  <c r="D49" i="14"/>
  <c r="D51" i="14"/>
  <c r="D50" i="14"/>
  <c r="D53" i="14"/>
  <c r="O67" i="14"/>
  <c r="O36" i="1"/>
  <c r="D40" i="13"/>
  <c r="D48" i="13"/>
  <c r="D56" i="13"/>
  <c r="D51" i="13"/>
  <c r="D38" i="13"/>
  <c r="D44" i="13"/>
  <c r="D46" i="13"/>
  <c r="D54" i="13"/>
  <c r="D39" i="13"/>
  <c r="D49" i="13"/>
  <c r="D50" i="13"/>
  <c r="D58" i="13"/>
  <c r="D45" i="13"/>
  <c r="D59" i="13"/>
  <c r="D43" i="13"/>
  <c r="D47" i="13"/>
  <c r="D41" i="13"/>
  <c r="D60" i="13"/>
  <c r="D53" i="13"/>
  <c r="D68" i="13"/>
  <c r="D57" i="13"/>
  <c r="D65" i="13"/>
  <c r="D42" i="13"/>
  <c r="D61" i="13"/>
  <c r="D52" i="13"/>
  <c r="D66" i="13"/>
  <c r="J42" i="13"/>
  <c r="J47" i="13"/>
  <c r="J57" i="13"/>
  <c r="J50" i="13"/>
  <c r="J58" i="13"/>
  <c r="J45" i="13"/>
  <c r="J59" i="13"/>
  <c r="J38" i="13"/>
  <c r="J44" i="13"/>
  <c r="J46" i="13"/>
  <c r="J54" i="13"/>
  <c r="J39" i="13"/>
  <c r="J49" i="13"/>
  <c r="J51" i="13"/>
  <c r="J52" i="13"/>
  <c r="J56" i="13"/>
  <c r="J55" i="13"/>
  <c r="J48" i="13"/>
  <c r="J66" i="13"/>
  <c r="J60" i="13"/>
  <c r="J53" i="13"/>
  <c r="J33" i="1"/>
  <c r="J50" i="1" s="1"/>
  <c r="J43" i="13"/>
  <c r="C66" i="13"/>
  <c r="I66" i="13"/>
  <c r="O66" i="13"/>
  <c r="H37" i="1"/>
  <c r="H74" i="1" s="1"/>
  <c r="H68" i="13"/>
  <c r="N68" i="13"/>
  <c r="N37" i="1"/>
  <c r="N74" i="1" s="1"/>
  <c r="R2" i="9"/>
  <c r="E41" i="1"/>
  <c r="H17" i="2"/>
  <c r="G4" i="2"/>
  <c r="T41" i="9" s="1"/>
  <c r="G22" i="17"/>
  <c r="L22" i="17"/>
  <c r="L33" i="17"/>
  <c r="L4" i="2"/>
  <c r="Y41" i="9" s="1"/>
  <c r="C46" i="17"/>
  <c r="C45" i="17"/>
  <c r="C50" i="17"/>
  <c r="C36" i="17"/>
  <c r="C37" i="17"/>
  <c r="C38" i="17"/>
  <c r="C49" i="17"/>
  <c r="C35" i="17"/>
  <c r="C34" i="17"/>
  <c r="C47" i="17"/>
  <c r="C48" i="17"/>
  <c r="C39" i="17"/>
  <c r="C40" i="17"/>
  <c r="C33" i="17"/>
  <c r="C43" i="17"/>
  <c r="C41" i="17"/>
  <c r="I22" i="17"/>
  <c r="I46" i="17" s="1"/>
  <c r="O22" i="17"/>
  <c r="O46" i="17" s="1"/>
  <c r="O17" i="2"/>
  <c r="B46" i="16"/>
  <c r="B40" i="16"/>
  <c r="B42" i="16"/>
  <c r="B48" i="16"/>
  <c r="B49" i="16"/>
  <c r="B43" i="16"/>
  <c r="B38" i="16"/>
  <c r="B41" i="16"/>
  <c r="B44" i="16"/>
  <c r="B50" i="16"/>
  <c r="B45" i="16"/>
  <c r="B35" i="16"/>
  <c r="H46" i="16"/>
  <c r="H40" i="16"/>
  <c r="H45" i="16"/>
  <c r="H38" i="16"/>
  <c r="H43" i="16"/>
  <c r="H44" i="16"/>
  <c r="H49" i="16"/>
  <c r="H37" i="16"/>
  <c r="H50" i="16"/>
  <c r="H41" i="16"/>
  <c r="H33" i="16"/>
  <c r="H48" i="16"/>
  <c r="H39" i="16"/>
  <c r="H42" i="16"/>
  <c r="H35" i="16"/>
  <c r="H47" i="16"/>
  <c r="H34" i="16"/>
  <c r="H36" i="16"/>
  <c r="M47" i="16"/>
  <c r="M35" i="16"/>
  <c r="M44" i="16"/>
  <c r="M41" i="16"/>
  <c r="M40" i="16"/>
  <c r="M45" i="16"/>
  <c r="M37" i="16"/>
  <c r="M50" i="16"/>
  <c r="D46" i="16"/>
  <c r="U43" i="9"/>
  <c r="C50" i="19"/>
  <c r="C41" i="19"/>
  <c r="C35" i="19"/>
  <c r="C39" i="19"/>
  <c r="C51" i="19"/>
  <c r="C40" i="19"/>
  <c r="C37" i="19"/>
  <c r="C34" i="19"/>
  <c r="C49" i="19"/>
  <c r="C47" i="19"/>
  <c r="C48" i="19"/>
  <c r="C43" i="19"/>
  <c r="C42" i="19"/>
  <c r="C44" i="19"/>
  <c r="C46" i="19"/>
  <c r="C45" i="19"/>
  <c r="C33" i="19"/>
  <c r="I45" i="19"/>
  <c r="I47" i="19"/>
  <c r="I37" i="19"/>
  <c r="I34" i="19"/>
  <c r="I39" i="19"/>
  <c r="I36" i="19"/>
  <c r="I38" i="19"/>
  <c r="I48" i="19"/>
  <c r="I50" i="19"/>
  <c r="I46" i="19"/>
  <c r="I42" i="19"/>
  <c r="I44" i="19"/>
  <c r="I33" i="19"/>
  <c r="I35" i="19"/>
  <c r="I49" i="19"/>
  <c r="I40" i="19"/>
  <c r="I41" i="19"/>
  <c r="I43" i="19"/>
  <c r="I51" i="19"/>
  <c r="I23" i="5"/>
  <c r="I44" i="5" s="1"/>
  <c r="D42" i="16"/>
  <c r="D34" i="16"/>
  <c r="D38" i="16"/>
  <c r="D40" i="16"/>
  <c r="D39" i="16"/>
  <c r="D37" i="16"/>
  <c r="P9" i="4"/>
  <c r="P15" i="4" s="1"/>
  <c r="P15" i="10"/>
  <c r="C42" i="13"/>
  <c r="C40" i="13"/>
  <c r="C50" i="13"/>
  <c r="C51" i="13"/>
  <c r="C59" i="13"/>
  <c r="C58" i="13"/>
  <c r="C47" i="13"/>
  <c r="C57" i="13"/>
  <c r="C55" i="13"/>
  <c r="C38" i="13"/>
  <c r="C43" i="13"/>
  <c r="C44" i="13"/>
  <c r="C46" i="13"/>
  <c r="C68" i="13"/>
  <c r="C48" i="13"/>
  <c r="C64" i="13" s="1"/>
  <c r="C56" i="13"/>
  <c r="C39" i="13"/>
  <c r="C49" i="13"/>
  <c r="C65" i="13"/>
  <c r="C60" i="13"/>
  <c r="C52" i="13"/>
  <c r="C67" i="13"/>
  <c r="C45" i="13"/>
  <c r="C41" i="13"/>
  <c r="O49" i="13"/>
  <c r="M68" i="13"/>
  <c r="O47" i="13"/>
  <c r="I54" i="21"/>
  <c r="J46" i="16"/>
  <c r="J39" i="16"/>
  <c r="J37" i="16"/>
  <c r="J34" i="16"/>
  <c r="J50" i="16"/>
  <c r="J45" i="16"/>
  <c r="J35" i="16"/>
  <c r="J40" i="16"/>
  <c r="J42" i="16"/>
  <c r="J47" i="16"/>
  <c r="J36" i="16"/>
  <c r="J44" i="16"/>
  <c r="V53" i="5"/>
  <c r="V52" i="5"/>
  <c r="O64" i="14"/>
  <c r="AC2" i="9"/>
  <c r="S45" i="2"/>
  <c r="S36" i="2"/>
  <c r="S44" i="2"/>
  <c r="S48" i="2"/>
  <c r="S46" i="2"/>
  <c r="S50" i="2"/>
  <c r="S33" i="2"/>
  <c r="D48" i="16"/>
  <c r="S40" i="2"/>
  <c r="H53" i="21"/>
  <c r="H52" i="21"/>
  <c r="P39" i="5"/>
  <c r="P37" i="5"/>
  <c r="P50" i="5"/>
  <c r="P48" i="5"/>
  <c r="P49" i="5"/>
  <c r="P43" i="5"/>
  <c r="P42" i="5"/>
  <c r="P36" i="5"/>
  <c r="P33" i="5"/>
  <c r="P53" i="5" s="1"/>
  <c r="P51" i="5"/>
  <c r="AC86" i="9"/>
  <c r="P41" i="5"/>
  <c r="I44" i="13"/>
  <c r="K66" i="15"/>
  <c r="C61" i="13"/>
  <c r="C53" i="13"/>
  <c r="J46" i="18"/>
  <c r="J43" i="18"/>
  <c r="J47" i="18"/>
  <c r="J41" i="18"/>
  <c r="O46" i="13"/>
  <c r="O56" i="13"/>
  <c r="O39" i="13"/>
  <c r="O55" i="13"/>
  <c r="O60" i="13"/>
  <c r="O52" i="13"/>
  <c r="O40" i="13"/>
  <c r="O50" i="13"/>
  <c r="O33" i="1"/>
  <c r="O50" i="1" s="1"/>
  <c r="O48" i="13"/>
  <c r="O58" i="13"/>
  <c r="O67" i="13"/>
  <c r="O65" i="13"/>
  <c r="O45" i="13"/>
  <c r="O57" i="13"/>
  <c r="O59" i="13"/>
  <c r="O42" i="13"/>
  <c r="O53" i="13"/>
  <c r="O41" i="13"/>
  <c r="O61" i="13"/>
  <c r="O68" i="13"/>
  <c r="O63" i="13"/>
  <c r="O38" i="13"/>
  <c r="O51" i="13"/>
  <c r="O62" i="13"/>
  <c r="O54" i="13"/>
  <c r="E36" i="1"/>
  <c r="E73" i="1" s="1"/>
  <c r="E67" i="13"/>
  <c r="D34" i="18"/>
  <c r="D35" i="18"/>
  <c r="D45" i="18"/>
  <c r="D39" i="18"/>
  <c r="D42" i="18"/>
  <c r="D37" i="18"/>
  <c r="D46" i="18"/>
  <c r="D33" i="18"/>
  <c r="D41" i="18"/>
  <c r="D36" i="18"/>
  <c r="D47" i="18"/>
  <c r="D49" i="18"/>
  <c r="D43" i="18"/>
  <c r="D44" i="18"/>
  <c r="D48" i="18"/>
  <c r="D50" i="18"/>
  <c r="D40" i="18"/>
  <c r="S41" i="2"/>
  <c r="D63" i="1"/>
  <c r="D45" i="1"/>
  <c r="D62" i="1"/>
  <c r="D48" i="1"/>
  <c r="D69" i="1"/>
  <c r="D58" i="1"/>
  <c r="D67" i="1"/>
  <c r="AF44" i="9"/>
  <c r="D56" i="1"/>
  <c r="F46" i="5"/>
  <c r="J42" i="18"/>
  <c r="J38" i="18"/>
  <c r="D41" i="16"/>
  <c r="L36" i="3"/>
  <c r="L39" i="3"/>
  <c r="L43" i="3"/>
  <c r="Y125" i="9"/>
  <c r="L44" i="3"/>
  <c r="J41" i="16"/>
  <c r="P47" i="5"/>
  <c r="L37" i="5"/>
  <c r="L51" i="5"/>
  <c r="L43" i="5"/>
  <c r="L38" i="5"/>
  <c r="L50" i="5"/>
  <c r="Y86" i="9"/>
  <c r="L36" i="5"/>
  <c r="L40" i="5"/>
  <c r="L49" i="5"/>
  <c r="L47" i="5"/>
  <c r="L41" i="5"/>
  <c r="M33" i="16"/>
  <c r="G51" i="18"/>
  <c r="Q37" i="2"/>
  <c r="Q44" i="2"/>
  <c r="T36" i="2"/>
  <c r="T41" i="2"/>
  <c r="P36" i="3"/>
  <c r="P37" i="3"/>
  <c r="P47" i="3"/>
  <c r="P45" i="3"/>
  <c r="B42" i="17"/>
  <c r="B51" i="17" s="1"/>
  <c r="B45" i="17"/>
  <c r="F52" i="19"/>
  <c r="M52" i="19"/>
  <c r="M53" i="19"/>
  <c r="J48" i="3"/>
  <c r="Q47" i="2"/>
  <c r="F33" i="3"/>
  <c r="F35" i="3"/>
  <c r="M39" i="5"/>
  <c r="M41" i="5"/>
  <c r="G50" i="16"/>
  <c r="G40" i="16"/>
  <c r="G38" i="16"/>
  <c r="G34" i="16"/>
  <c r="G39" i="16"/>
  <c r="G47" i="16"/>
  <c r="G36" i="16"/>
  <c r="G35" i="16"/>
  <c r="E64" i="13"/>
  <c r="H64" i="14"/>
  <c r="Q36" i="2"/>
  <c r="Q50" i="2"/>
  <c r="Q43" i="2"/>
  <c r="Q38" i="2"/>
  <c r="Q34" i="2"/>
  <c r="Q42" i="2"/>
  <c r="D52" i="21"/>
  <c r="P53" i="21"/>
  <c r="F53" i="20"/>
  <c r="V70" i="1"/>
  <c r="X52" i="5"/>
  <c r="F34" i="3"/>
  <c r="F48" i="3" s="1"/>
  <c r="F45" i="3"/>
  <c r="Q49" i="2"/>
  <c r="Q35" i="2"/>
  <c r="J49" i="5"/>
  <c r="K46" i="16"/>
  <c r="K47" i="16"/>
  <c r="K35" i="16"/>
  <c r="K38" i="16"/>
  <c r="N53" i="19"/>
  <c r="B48" i="24"/>
  <c r="P47" i="24"/>
  <c r="P38" i="24"/>
  <c r="P37" i="24"/>
  <c r="P34" i="24"/>
  <c r="P36" i="24"/>
  <c r="P46" i="24"/>
  <c r="P45" i="24"/>
  <c r="P43" i="24"/>
  <c r="P39" i="24"/>
  <c r="C46" i="23"/>
  <c r="C39" i="23"/>
  <c r="C45" i="23"/>
  <c r="C40" i="23"/>
  <c r="C35" i="23"/>
  <c r="C36" i="23"/>
  <c r="C33" i="23"/>
  <c r="C48" i="23" s="1"/>
  <c r="C43" i="23"/>
  <c r="C34" i="23"/>
  <c r="C38" i="23"/>
  <c r="C44" i="23"/>
  <c r="C37" i="23"/>
  <c r="C47" i="23"/>
  <c r="I46" i="23"/>
  <c r="I41" i="23"/>
  <c r="I47" i="23"/>
  <c r="I42" i="23"/>
  <c r="I37" i="23"/>
  <c r="I33" i="23"/>
  <c r="I43" i="23"/>
  <c r="I34" i="23"/>
  <c r="I38" i="23"/>
  <c r="I44" i="23"/>
  <c r="I35" i="23"/>
  <c r="I36" i="23"/>
  <c r="I39" i="23"/>
  <c r="I40" i="23"/>
  <c r="I45" i="23"/>
  <c r="O46" i="23"/>
  <c r="O39" i="23"/>
  <c r="O45" i="23"/>
  <c r="O40" i="23"/>
  <c r="O35" i="23"/>
  <c r="O36" i="23"/>
  <c r="O33" i="23"/>
  <c r="O43" i="23"/>
  <c r="O34" i="23"/>
  <c r="O38" i="23"/>
  <c r="O44" i="23"/>
  <c r="O41" i="23"/>
  <c r="B47" i="22"/>
  <c r="B34" i="22"/>
  <c r="B38" i="22"/>
  <c r="B42" i="22"/>
  <c r="B46" i="22"/>
  <c r="B35" i="22"/>
  <c r="B39" i="22"/>
  <c r="B43" i="22"/>
  <c r="B40" i="22"/>
  <c r="B37" i="22"/>
  <c r="B36" i="22"/>
  <c r="B33" i="22"/>
  <c r="B48" i="22" s="1"/>
  <c r="B45" i="22"/>
  <c r="H47" i="22"/>
  <c r="H36" i="22"/>
  <c r="H40" i="22"/>
  <c r="H44" i="22"/>
  <c r="H33" i="22"/>
  <c r="H37" i="22"/>
  <c r="H41" i="22"/>
  <c r="H45" i="22"/>
  <c r="H34" i="22"/>
  <c r="H46" i="22"/>
  <c r="H43" i="22"/>
  <c r="H42" i="22"/>
  <c r="H39" i="22"/>
  <c r="P34" i="22"/>
  <c r="P38" i="22"/>
  <c r="P42" i="22"/>
  <c r="P46" i="22"/>
  <c r="P35" i="22"/>
  <c r="P39" i="22"/>
  <c r="P43" i="22"/>
  <c r="P40" i="22"/>
  <c r="P37" i="22"/>
  <c r="P36" i="22"/>
  <c r="P33" i="22"/>
  <c r="P48" i="22" s="1"/>
  <c r="P45" i="22"/>
  <c r="J37" i="5"/>
  <c r="M64" i="13"/>
  <c r="O54" i="19"/>
  <c r="H66" i="15"/>
  <c r="C52" i="20"/>
  <c r="F54" i="20"/>
  <c r="J53" i="20"/>
  <c r="D53" i="20"/>
  <c r="I35" i="1"/>
  <c r="O35" i="1"/>
  <c r="L54" i="19"/>
  <c r="J63" i="15"/>
  <c r="J42" i="15"/>
  <c r="J46" i="15"/>
  <c r="J54" i="15"/>
  <c r="J58" i="15"/>
  <c r="J62" i="15"/>
  <c r="J59" i="15"/>
  <c r="P33" i="1"/>
  <c r="P42" i="1" s="1"/>
  <c r="P44" i="15"/>
  <c r="P52" i="15"/>
  <c r="P56" i="15"/>
  <c r="P60" i="15"/>
  <c r="P64" i="15"/>
  <c r="P47" i="15"/>
  <c r="J34" i="5"/>
  <c r="J53" i="5" s="1"/>
  <c r="I48" i="24"/>
  <c r="L64" i="14"/>
  <c r="K42" i="18"/>
  <c r="K51" i="18" s="1"/>
  <c r="G54" i="19"/>
  <c r="F54" i="21"/>
  <c r="R66" i="1"/>
  <c r="G67" i="14"/>
  <c r="L54" i="21"/>
  <c r="I53" i="21"/>
  <c r="J52" i="20"/>
  <c r="R51" i="1"/>
  <c r="R33" i="5"/>
  <c r="R36" i="5"/>
  <c r="R40" i="5"/>
  <c r="R45" i="5"/>
  <c r="R50" i="5"/>
  <c r="AE41" i="9"/>
  <c r="R22" i="2"/>
  <c r="R40" i="2" s="1"/>
  <c r="M27" i="4"/>
  <c r="F63" i="15"/>
  <c r="F66" i="15" s="1"/>
  <c r="F67" i="15"/>
  <c r="G68" i="14"/>
  <c r="E41" i="24"/>
  <c r="E37" i="24"/>
  <c r="E47" i="24"/>
  <c r="E33" i="24"/>
  <c r="E43" i="24"/>
  <c r="E46" i="24"/>
  <c r="E45" i="24"/>
  <c r="E40" i="24"/>
  <c r="K46" i="24"/>
  <c r="K39" i="24"/>
  <c r="K35" i="24"/>
  <c r="K34" i="24"/>
  <c r="K44" i="24"/>
  <c r="K33" i="24"/>
  <c r="K43" i="24"/>
  <c r="K42" i="24"/>
  <c r="D47" i="23"/>
  <c r="D38" i="23"/>
  <c r="D34" i="23"/>
  <c r="D44" i="23"/>
  <c r="D35" i="23"/>
  <c r="D39" i="23"/>
  <c r="D45" i="23"/>
  <c r="D40" i="23"/>
  <c r="D42" i="23"/>
  <c r="D33" i="23"/>
  <c r="D43" i="23"/>
  <c r="J47" i="23"/>
  <c r="J46" i="23"/>
  <c r="J41" i="23"/>
  <c r="J36" i="23"/>
  <c r="J37" i="23"/>
  <c r="J42" i="23"/>
  <c r="J33" i="23"/>
  <c r="J43" i="23"/>
  <c r="J40" i="23"/>
  <c r="P45" i="23"/>
  <c r="P34" i="23"/>
  <c r="P35" i="23"/>
  <c r="P40" i="23"/>
  <c r="C46" i="22"/>
  <c r="C35" i="22"/>
  <c r="C39" i="22"/>
  <c r="C43" i="22"/>
  <c r="C47" i="22"/>
  <c r="C36" i="22"/>
  <c r="C40" i="22"/>
  <c r="C44" i="22"/>
  <c r="C33" i="22"/>
  <c r="C48" i="22" s="1"/>
  <c r="C37" i="22"/>
  <c r="C41" i="22"/>
  <c r="C45" i="22"/>
  <c r="C34" i="22"/>
  <c r="C38" i="22"/>
  <c r="C42" i="22"/>
  <c r="I46" i="22"/>
  <c r="I33" i="22"/>
  <c r="I37" i="22"/>
  <c r="I41" i="22"/>
  <c r="I45" i="22"/>
  <c r="I34" i="22"/>
  <c r="I38" i="22"/>
  <c r="I42" i="22"/>
  <c r="I35" i="22"/>
  <c r="I39" i="22"/>
  <c r="I43" i="22"/>
  <c r="I47" i="22"/>
  <c r="I36" i="22"/>
  <c r="I40" i="22"/>
  <c r="I44" i="22"/>
  <c r="M35" i="22"/>
  <c r="M39" i="22"/>
  <c r="M43" i="22"/>
  <c r="M47" i="22"/>
  <c r="M36" i="22"/>
  <c r="M40" i="22"/>
  <c r="M44" i="22"/>
  <c r="U45" i="1"/>
  <c r="U41" i="1"/>
  <c r="U62" i="1"/>
  <c r="AI125" i="9"/>
  <c r="M48" i="23"/>
  <c r="M4" i="2"/>
  <c r="Z41" i="9" s="1"/>
  <c r="D17" i="2"/>
  <c r="G50" i="20"/>
  <c r="G54" i="20" s="1"/>
  <c r="G45" i="20"/>
  <c r="G49" i="20"/>
  <c r="G35" i="20"/>
  <c r="G53" i="20" s="1"/>
  <c r="G39" i="20"/>
  <c r="M50" i="20"/>
  <c r="M43" i="20"/>
  <c r="M47" i="20"/>
  <c r="M54" i="20" s="1"/>
  <c r="M33" i="20"/>
  <c r="M53" i="20" s="1"/>
  <c r="M37" i="20"/>
  <c r="M41" i="20"/>
  <c r="F36" i="24"/>
  <c r="F42" i="24"/>
  <c r="F46" i="24"/>
  <c r="F41" i="24"/>
  <c r="F40" i="24"/>
  <c r="F35" i="24"/>
  <c r="F39" i="24"/>
  <c r="L34" i="24"/>
  <c r="L44" i="24"/>
  <c r="L39" i="24"/>
  <c r="L40" i="24"/>
  <c r="L38" i="24"/>
  <c r="L37" i="24"/>
  <c r="T44" i="1"/>
  <c r="T52" i="1"/>
  <c r="T40" i="5"/>
  <c r="V33" i="3"/>
  <c r="V40" i="3"/>
  <c r="V42" i="3"/>
  <c r="V44" i="3"/>
  <c r="V38" i="3"/>
  <c r="AC46" i="3"/>
  <c r="AP125" i="9"/>
  <c r="AC45" i="3"/>
  <c r="AC41" i="3"/>
  <c r="AC37" i="3"/>
  <c r="R44" i="1"/>
  <c r="R46" i="1"/>
  <c r="R58" i="1"/>
  <c r="R68" i="1"/>
  <c r="AE7" i="9"/>
  <c r="R49" i="1"/>
  <c r="R60" i="1"/>
  <c r="R50" i="1"/>
  <c r="R62" i="1"/>
  <c r="R42" i="1"/>
  <c r="R45" i="1"/>
  <c r="R56" i="1"/>
  <c r="R67" i="1"/>
  <c r="B51" i="20"/>
  <c r="B54" i="20" s="1"/>
  <c r="B34" i="20"/>
  <c r="B38" i="20"/>
  <c r="B42" i="20"/>
  <c r="H51" i="20"/>
  <c r="H54" i="20" s="1"/>
  <c r="H36" i="20"/>
  <c r="H40" i="20"/>
  <c r="H33" i="20"/>
  <c r="N34" i="20"/>
  <c r="N53" i="20" s="1"/>
  <c r="N38" i="20"/>
  <c r="N42" i="20"/>
  <c r="S39" i="5"/>
  <c r="S35" i="5"/>
  <c r="S53" i="5" s="1"/>
  <c r="AC22" i="2"/>
  <c r="AP44" i="9" s="1"/>
  <c r="AP41" i="9"/>
  <c r="Q57" i="1"/>
  <c r="Q72" i="1"/>
  <c r="Q42" i="5"/>
  <c r="R74" i="1"/>
  <c r="K27" i="4"/>
  <c r="F34" i="1"/>
  <c r="F71" i="1" s="1"/>
  <c r="L34" i="1"/>
  <c r="L71" i="1" s="1"/>
  <c r="E68" i="14"/>
  <c r="N66" i="13"/>
  <c r="F68" i="13"/>
  <c r="F25" i="5"/>
  <c r="T73" i="1"/>
  <c r="U72" i="1"/>
  <c r="R71" i="1"/>
  <c r="E14" i="4"/>
  <c r="K14" i="4"/>
  <c r="D70" i="15"/>
  <c r="H22" i="18"/>
  <c r="H46" i="18" s="1"/>
  <c r="P17" i="2"/>
  <c r="AC68" i="1"/>
  <c r="AP7" i="9"/>
  <c r="Q64" i="1"/>
  <c r="Q74" i="1"/>
  <c r="Q47" i="5"/>
  <c r="R72" i="1"/>
  <c r="L14" i="4"/>
  <c r="D67" i="15"/>
  <c r="J66" i="14"/>
  <c r="I68" i="14"/>
  <c r="B67" i="13"/>
  <c r="D22" i="17"/>
  <c r="D22" i="2" s="1"/>
  <c r="T71" i="1"/>
  <c r="Q43" i="5"/>
  <c r="R73" i="1"/>
  <c r="G14" i="4"/>
  <c r="K34" i="1"/>
  <c r="I36" i="1"/>
  <c r="F70" i="15"/>
  <c r="E66" i="14"/>
  <c r="K68" i="13"/>
  <c r="J22" i="17"/>
  <c r="J22" i="2" s="1"/>
  <c r="J41" i="2" s="1"/>
  <c r="P22" i="17"/>
  <c r="O19" i="3"/>
  <c r="AB125" i="9" s="1"/>
  <c r="AC35" i="3"/>
  <c r="AC39" i="3"/>
  <c r="AC43" i="3"/>
  <c r="AC47" i="3"/>
  <c r="AC34" i="3"/>
  <c r="AC36" i="3"/>
  <c r="AC38" i="3"/>
  <c r="AC40" i="3"/>
  <c r="AC42" i="3"/>
  <c r="AC44" i="3"/>
  <c r="AC50" i="5"/>
  <c r="AC48" i="5"/>
  <c r="AC46" i="5"/>
  <c r="AC44" i="5"/>
  <c r="AC42" i="5"/>
  <c r="AC40" i="5"/>
  <c r="AC38" i="5"/>
  <c r="AC36" i="5"/>
  <c r="AC34" i="5"/>
  <c r="AC51" i="5"/>
  <c r="AC49" i="5"/>
  <c r="AC47" i="5"/>
  <c r="AC45" i="5"/>
  <c r="AC43" i="5"/>
  <c r="AC41" i="5"/>
  <c r="AC39" i="5"/>
  <c r="AC35" i="5"/>
  <c r="AC33" i="5"/>
  <c r="AC37" i="5"/>
  <c r="AC44" i="2"/>
  <c r="AC36" i="2"/>
  <c r="AC45" i="2"/>
  <c r="AC37" i="2"/>
  <c r="AC72" i="1"/>
  <c r="AC74" i="1"/>
  <c r="AC43" i="1"/>
  <c r="AC47" i="1"/>
  <c r="AC51" i="1"/>
  <c r="AC55" i="1"/>
  <c r="AC59" i="1"/>
  <c r="AC63" i="1"/>
  <c r="AC67" i="1"/>
  <c r="AC71" i="1"/>
  <c r="AC73" i="1"/>
  <c r="AC41" i="1"/>
  <c r="AC45" i="1"/>
  <c r="AC49" i="1"/>
  <c r="AC53" i="1"/>
  <c r="AC57" i="1"/>
  <c r="AC61" i="1"/>
  <c r="AC65" i="1"/>
  <c r="AC69" i="1"/>
  <c r="AC42" i="1"/>
  <c r="AC44" i="1"/>
  <c r="AC46" i="1"/>
  <c r="AC48" i="1"/>
  <c r="AC50" i="1"/>
  <c r="AC52" i="1"/>
  <c r="AC54" i="1"/>
  <c r="AC56" i="1"/>
  <c r="AC58" i="1"/>
  <c r="AC60" i="1"/>
  <c r="AC62" i="1"/>
  <c r="AC64" i="1"/>
  <c r="AC66" i="1"/>
  <c r="K52" i="19"/>
  <c r="F64" i="14"/>
  <c r="H54" i="19"/>
  <c r="N15" i="10"/>
  <c r="N9" i="4"/>
  <c r="N15" i="4" s="1"/>
  <c r="M48" i="24"/>
  <c r="F51" i="16"/>
  <c r="E52" i="21"/>
  <c r="H53" i="19"/>
  <c r="W70" i="1"/>
  <c r="X51" i="2"/>
  <c r="L51" i="18"/>
  <c r="T51" i="2"/>
  <c r="O52" i="19"/>
  <c r="C51" i="18"/>
  <c r="M64" i="14"/>
  <c r="H64" i="13"/>
  <c r="K52" i="21"/>
  <c r="M53" i="21"/>
  <c r="F52" i="21"/>
  <c r="O52" i="20"/>
  <c r="L52" i="20"/>
  <c r="E53" i="20"/>
  <c r="P53" i="20"/>
  <c r="K54" i="20"/>
  <c r="W53" i="5"/>
  <c r="H53" i="5"/>
  <c r="D52" i="19"/>
  <c r="D71" i="1"/>
  <c r="G54" i="21"/>
  <c r="F51" i="17"/>
  <c r="C66" i="15"/>
  <c r="G66" i="15"/>
  <c r="M51" i="18"/>
  <c r="I51" i="18"/>
  <c r="L66" i="15"/>
  <c r="B66" i="15"/>
  <c r="K53" i="19"/>
  <c r="G52" i="19"/>
  <c r="C54" i="21"/>
  <c r="I54" i="20"/>
  <c r="H67" i="15"/>
  <c r="P65" i="15"/>
  <c r="H36" i="1"/>
  <c r="H73" i="1" s="1"/>
  <c r="L36" i="1"/>
  <c r="L73" i="1" s="1"/>
  <c r="E37" i="1"/>
  <c r="E74" i="1" s="1"/>
  <c r="K37" i="1"/>
  <c r="G65" i="14"/>
  <c r="D66" i="14"/>
  <c r="O66" i="14"/>
  <c r="P36" i="1"/>
  <c r="P73" i="1" s="1"/>
  <c r="J68" i="13"/>
  <c r="N63" i="13"/>
  <c r="P65" i="13"/>
  <c r="H66" i="13"/>
  <c r="N67" i="13"/>
  <c r="B68" i="13"/>
  <c r="N22" i="18"/>
  <c r="P22" i="18"/>
  <c r="J17" i="2"/>
  <c r="L22" i="16"/>
  <c r="P22" i="16"/>
  <c r="E17" i="2"/>
  <c r="K25" i="5"/>
  <c r="O25" i="5"/>
  <c r="T49" i="5"/>
  <c r="T33" i="5"/>
  <c r="U52" i="1"/>
  <c r="W68" i="1"/>
  <c r="X68" i="1"/>
  <c r="V47" i="3"/>
  <c r="V45" i="3"/>
  <c r="V43" i="3"/>
  <c r="V41" i="3"/>
  <c r="V39" i="3"/>
  <c r="V36" i="3"/>
  <c r="X55" i="1"/>
  <c r="AL7" i="9"/>
  <c r="AN7" i="9"/>
  <c r="AL86" i="9"/>
  <c r="AN86" i="9"/>
  <c r="AL125" i="9"/>
  <c r="AN125" i="9"/>
  <c r="N65" i="13"/>
  <c r="K66" i="13"/>
  <c r="P68" i="13"/>
  <c r="AM7" i="9"/>
  <c r="AO7" i="9"/>
  <c r="AM86" i="9"/>
  <c r="AO86" i="9"/>
  <c r="AM125" i="9"/>
  <c r="AO125" i="9"/>
  <c r="AA71" i="1"/>
  <c r="AA72" i="1"/>
  <c r="AA73" i="1"/>
  <c r="AA74" i="1"/>
  <c r="AB71" i="1"/>
  <c r="AB72" i="1"/>
  <c r="AB73" i="1"/>
  <c r="AB74" i="1"/>
  <c r="Z71" i="1"/>
  <c r="Z72" i="1"/>
  <c r="Z73" i="1"/>
  <c r="Z74" i="1"/>
  <c r="Y71" i="1"/>
  <c r="Y72" i="1"/>
  <c r="Y73" i="1"/>
  <c r="Y74" i="1"/>
  <c r="V34" i="3"/>
  <c r="R48" i="3"/>
  <c r="S40" i="3"/>
  <c r="T39" i="3"/>
  <c r="U40" i="3"/>
  <c r="V37" i="3"/>
  <c r="V35" i="3"/>
  <c r="W46" i="3"/>
  <c r="W48" i="3" s="1"/>
  <c r="X46" i="3"/>
  <c r="X48" i="3" s="1"/>
  <c r="Z33" i="3"/>
  <c r="AB33" i="3"/>
  <c r="Z34" i="3"/>
  <c r="AB34" i="3"/>
  <c r="Z35" i="3"/>
  <c r="AB35" i="3"/>
  <c r="Z36" i="3"/>
  <c r="AB36" i="3"/>
  <c r="Z37" i="3"/>
  <c r="AB37" i="3"/>
  <c r="Z38" i="3"/>
  <c r="AB38" i="3"/>
  <c r="Z39" i="3"/>
  <c r="AB39" i="3"/>
  <c r="Z40" i="3"/>
  <c r="AB40" i="3"/>
  <c r="Z41" i="3"/>
  <c r="AB41" i="3"/>
  <c r="Z42" i="3"/>
  <c r="AB42" i="3"/>
  <c r="Z43" i="3"/>
  <c r="AB43" i="3"/>
  <c r="Z44" i="3"/>
  <c r="AB44" i="3"/>
  <c r="Z45" i="3"/>
  <c r="AB45" i="3"/>
  <c r="Z46" i="3"/>
  <c r="AB46" i="3"/>
  <c r="Y33" i="3"/>
  <c r="AA33" i="3"/>
  <c r="Y34" i="3"/>
  <c r="AA34" i="3"/>
  <c r="Y35" i="3"/>
  <c r="AA35" i="3"/>
  <c r="Y36" i="3"/>
  <c r="AA36" i="3"/>
  <c r="Y37" i="3"/>
  <c r="AA37" i="3"/>
  <c r="Y38" i="3"/>
  <c r="AA38" i="3"/>
  <c r="Y39" i="3"/>
  <c r="AA39" i="3"/>
  <c r="Y40" i="3"/>
  <c r="AA40" i="3"/>
  <c r="Y41" i="3"/>
  <c r="AA41" i="3"/>
  <c r="Y42" i="3"/>
  <c r="AA42" i="3"/>
  <c r="Y43" i="3"/>
  <c r="AA43" i="3"/>
  <c r="Y44" i="3"/>
  <c r="AA44" i="3"/>
  <c r="Y45" i="3"/>
  <c r="AA45" i="3"/>
  <c r="Y46" i="3"/>
  <c r="AA46" i="3"/>
  <c r="Z33" i="5"/>
  <c r="AB33" i="5"/>
  <c r="Z34" i="5"/>
  <c r="AB34" i="5"/>
  <c r="Z35" i="5"/>
  <c r="AB35" i="5"/>
  <c r="Z36" i="5"/>
  <c r="AB36" i="5"/>
  <c r="Z37" i="5"/>
  <c r="AB37" i="5"/>
  <c r="Z38" i="5"/>
  <c r="AB38" i="5"/>
  <c r="Z39" i="5"/>
  <c r="AB39" i="5"/>
  <c r="Z40" i="5"/>
  <c r="AB40" i="5"/>
  <c r="Z41" i="5"/>
  <c r="AB41" i="5"/>
  <c r="Z42" i="5"/>
  <c r="AB42" i="5"/>
  <c r="Z43" i="5"/>
  <c r="AB43" i="5"/>
  <c r="Z44" i="5"/>
  <c r="AB44" i="5"/>
  <c r="Z45" i="5"/>
  <c r="AB45" i="5"/>
  <c r="Z46" i="5"/>
  <c r="AB46" i="5"/>
  <c r="Z47" i="5"/>
  <c r="AB47" i="5"/>
  <c r="Z48" i="5"/>
  <c r="AB48" i="5"/>
  <c r="Z49" i="5"/>
  <c r="AB49" i="5"/>
  <c r="Z50" i="5"/>
  <c r="AB50" i="5"/>
  <c r="Y33" i="5"/>
  <c r="AA33" i="5"/>
  <c r="Y34" i="5"/>
  <c r="AA34" i="5"/>
  <c r="Y35" i="5"/>
  <c r="AA35" i="5"/>
  <c r="Y36" i="5"/>
  <c r="AA36" i="5"/>
  <c r="Y37" i="5"/>
  <c r="AA37" i="5"/>
  <c r="Y38" i="5"/>
  <c r="AA38" i="5"/>
  <c r="Y39" i="5"/>
  <c r="AA39" i="5"/>
  <c r="Y40" i="5"/>
  <c r="AA40" i="5"/>
  <c r="Y41" i="5"/>
  <c r="AA41" i="5"/>
  <c r="Y42" i="5"/>
  <c r="AA42" i="5"/>
  <c r="Y43" i="5"/>
  <c r="AA43" i="5"/>
  <c r="Y44" i="5"/>
  <c r="AA44" i="5"/>
  <c r="Y45" i="5"/>
  <c r="AA45" i="5"/>
  <c r="Y46" i="5"/>
  <c r="AA46" i="5"/>
  <c r="Y47" i="5"/>
  <c r="AA47" i="5"/>
  <c r="Y48" i="5"/>
  <c r="AA48" i="5"/>
  <c r="Y49" i="5"/>
  <c r="AA49" i="5"/>
  <c r="Y50" i="5"/>
  <c r="AA50" i="5"/>
  <c r="Z22" i="2"/>
  <c r="AM44" i="9" s="1"/>
  <c r="AB22" i="2"/>
  <c r="AO44" i="9" s="1"/>
  <c r="Y22" i="2"/>
  <c r="AL44" i="9" s="1"/>
  <c r="AA22" i="2"/>
  <c r="AN44" i="9" s="1"/>
  <c r="Z41" i="1"/>
  <c r="AB41" i="1"/>
  <c r="Z42" i="1"/>
  <c r="AB42" i="1"/>
  <c r="Z43" i="1"/>
  <c r="AB43" i="1"/>
  <c r="Z44" i="1"/>
  <c r="AB44" i="1"/>
  <c r="Z45" i="1"/>
  <c r="AB45" i="1"/>
  <c r="Z46" i="1"/>
  <c r="AB46" i="1"/>
  <c r="Z47" i="1"/>
  <c r="AB47" i="1"/>
  <c r="Z48" i="1"/>
  <c r="AB48" i="1"/>
  <c r="Z49" i="1"/>
  <c r="AB49" i="1"/>
  <c r="Z50" i="1"/>
  <c r="AB50" i="1"/>
  <c r="Z51" i="1"/>
  <c r="AB51" i="1"/>
  <c r="Z52" i="1"/>
  <c r="AB52" i="1"/>
  <c r="Z53" i="1"/>
  <c r="AB53" i="1"/>
  <c r="Z54" i="1"/>
  <c r="AB54" i="1"/>
  <c r="Z55" i="1"/>
  <c r="AB55" i="1"/>
  <c r="Z56" i="1"/>
  <c r="AB56" i="1"/>
  <c r="Z57" i="1"/>
  <c r="AB57" i="1"/>
  <c r="Z58" i="1"/>
  <c r="AB58" i="1"/>
  <c r="Z59" i="1"/>
  <c r="AB59" i="1"/>
  <c r="Z60" i="1"/>
  <c r="AB60" i="1"/>
  <c r="Z61" i="1"/>
  <c r="AB61" i="1"/>
  <c r="Z62" i="1"/>
  <c r="AB62" i="1"/>
  <c r="Z63" i="1"/>
  <c r="AB63" i="1"/>
  <c r="Z64" i="1"/>
  <c r="AB64" i="1"/>
  <c r="Z65" i="1"/>
  <c r="AB65" i="1"/>
  <c r="Z66" i="1"/>
  <c r="AB66" i="1"/>
  <c r="Z67" i="1"/>
  <c r="AB67" i="1"/>
  <c r="Z68" i="1"/>
  <c r="AB68" i="1"/>
  <c r="Y41" i="1"/>
  <c r="AA41" i="1"/>
  <c r="Y42" i="1"/>
  <c r="AA42" i="1"/>
  <c r="Y43" i="1"/>
  <c r="AA43" i="1"/>
  <c r="Y44" i="1"/>
  <c r="AA44" i="1"/>
  <c r="Y45" i="1"/>
  <c r="AA45" i="1"/>
  <c r="Y46" i="1"/>
  <c r="AA46" i="1"/>
  <c r="Y47" i="1"/>
  <c r="AA47" i="1"/>
  <c r="Y48" i="1"/>
  <c r="AA48" i="1"/>
  <c r="Y49" i="1"/>
  <c r="AA49" i="1"/>
  <c r="Y50" i="1"/>
  <c r="AA50" i="1"/>
  <c r="Y51" i="1"/>
  <c r="AA51" i="1"/>
  <c r="Y52" i="1"/>
  <c r="AA52" i="1"/>
  <c r="Y53" i="1"/>
  <c r="AA53" i="1"/>
  <c r="Y54" i="1"/>
  <c r="AA54" i="1"/>
  <c r="Y55" i="1"/>
  <c r="AA55" i="1"/>
  <c r="Y56" i="1"/>
  <c r="AA56" i="1"/>
  <c r="Y57" i="1"/>
  <c r="AA57" i="1"/>
  <c r="Y58" i="1"/>
  <c r="AA58" i="1"/>
  <c r="Y59" i="1"/>
  <c r="AA59" i="1"/>
  <c r="Y60" i="1"/>
  <c r="AA60" i="1"/>
  <c r="Y61" i="1"/>
  <c r="AA61" i="1"/>
  <c r="Y62" i="1"/>
  <c r="AA62" i="1"/>
  <c r="Y63" i="1"/>
  <c r="AA63" i="1"/>
  <c r="Y64" i="1"/>
  <c r="AA64" i="1"/>
  <c r="Y65" i="1"/>
  <c r="AA65" i="1"/>
  <c r="Y66" i="1"/>
  <c r="AA66" i="1"/>
  <c r="Y67" i="1"/>
  <c r="AA67" i="1"/>
  <c r="Y68" i="1"/>
  <c r="AA68" i="1"/>
  <c r="E46" i="5"/>
  <c r="E47" i="5"/>
  <c r="K38" i="3"/>
  <c r="K34" i="3"/>
  <c r="K37" i="3"/>
  <c r="K41" i="3"/>
  <c r="K35" i="3"/>
  <c r="N46" i="1"/>
  <c r="N41" i="1"/>
  <c r="F43" i="1"/>
  <c r="F47" i="1"/>
  <c r="D42" i="5"/>
  <c r="D33" i="5"/>
  <c r="D49" i="5"/>
  <c r="D41" i="5"/>
  <c r="D48" i="5"/>
  <c r="D40" i="5"/>
  <c r="D36" i="5"/>
  <c r="D51" i="5"/>
  <c r="K65" i="1"/>
  <c r="K62" i="1"/>
  <c r="K50" i="1"/>
  <c r="M57" i="1"/>
  <c r="M61" i="1"/>
  <c r="F9" i="4"/>
  <c r="F15" i="4" s="1"/>
  <c r="F15" i="10"/>
  <c r="H37" i="5"/>
  <c r="H51" i="5"/>
  <c r="H54" i="5" s="1"/>
  <c r="I49" i="5"/>
  <c r="G43" i="5"/>
  <c r="G45" i="5"/>
  <c r="G34" i="5"/>
  <c r="G37" i="5"/>
  <c r="G47" i="5"/>
  <c r="G50" i="5"/>
  <c r="G35" i="5"/>
  <c r="X70" i="1"/>
  <c r="M45" i="3"/>
  <c r="M41" i="3"/>
  <c r="M35" i="3"/>
  <c r="M43" i="3"/>
  <c r="M42" i="3"/>
  <c r="M40" i="3"/>
  <c r="M39" i="3"/>
  <c r="F45" i="5"/>
  <c r="H46" i="3"/>
  <c r="H34" i="3"/>
  <c r="H41" i="3"/>
  <c r="H42" i="3"/>
  <c r="H45" i="3"/>
  <c r="H36" i="3"/>
  <c r="H40" i="3"/>
  <c r="K39" i="5"/>
  <c r="D50" i="1"/>
  <c r="L40" i="3"/>
  <c r="L34" i="3"/>
  <c r="L42" i="3"/>
  <c r="L37" i="3"/>
  <c r="L33" i="3"/>
  <c r="L46" i="3"/>
  <c r="L47" i="3"/>
  <c r="G15" i="10"/>
  <c r="K48" i="5"/>
  <c r="K49" i="5"/>
  <c r="K46" i="5"/>
  <c r="K43" i="5"/>
  <c r="K51" i="5"/>
  <c r="K54" i="5" s="1"/>
  <c r="K34" i="5"/>
  <c r="K44" i="5"/>
  <c r="D74" i="1"/>
  <c r="D53" i="1"/>
  <c r="D42" i="1"/>
  <c r="D66" i="1"/>
  <c r="D41" i="1"/>
  <c r="D60" i="1"/>
  <c r="D43" i="1"/>
  <c r="D65" i="1"/>
  <c r="Q7" i="9"/>
  <c r="D61" i="1"/>
  <c r="D47" i="1"/>
  <c r="D46" i="1"/>
  <c r="D54" i="1"/>
  <c r="F33" i="5"/>
  <c r="F39" i="5"/>
  <c r="F49" i="5"/>
  <c r="F35" i="5"/>
  <c r="F48" i="5"/>
  <c r="F40" i="5"/>
  <c r="F38" i="5"/>
  <c r="F41" i="5"/>
  <c r="S86" i="9"/>
  <c r="E37" i="18"/>
  <c r="E45" i="18"/>
  <c r="E42" i="18"/>
  <c r="E43" i="18"/>
  <c r="E38" i="18"/>
  <c r="E39" i="18"/>
  <c r="E22" i="2"/>
  <c r="E50" i="18"/>
  <c r="E49" i="18"/>
  <c r="F44" i="5"/>
  <c r="J48" i="18"/>
  <c r="J36" i="18"/>
  <c r="J40" i="18"/>
  <c r="J45" i="18"/>
  <c r="J39" i="18"/>
  <c r="J44" i="18"/>
  <c r="J50" i="18"/>
  <c r="J37" i="18"/>
  <c r="J35" i="18"/>
  <c r="D47" i="16"/>
  <c r="D33" i="16"/>
  <c r="D45" i="16"/>
  <c r="D44" i="16"/>
  <c r="D49" i="16"/>
  <c r="D50" i="16"/>
  <c r="D43" i="16"/>
  <c r="F72" i="1"/>
  <c r="F69" i="1"/>
  <c r="F63" i="1"/>
  <c r="I48" i="3"/>
  <c r="N50" i="1"/>
  <c r="AA7" i="9"/>
  <c r="K42" i="3"/>
  <c r="K44" i="3"/>
  <c r="M33" i="5"/>
  <c r="E42" i="5"/>
  <c r="E49" i="5"/>
  <c r="K49" i="2"/>
  <c r="K50" i="2"/>
  <c r="M40" i="5"/>
  <c r="M51" i="5"/>
  <c r="M50" i="5"/>
  <c r="E45" i="5"/>
  <c r="E34" i="5"/>
  <c r="E43" i="5"/>
  <c r="K40" i="2"/>
  <c r="K34" i="2"/>
  <c r="L52" i="19"/>
  <c r="M60" i="1"/>
  <c r="M68" i="1"/>
  <c r="M66" i="1"/>
  <c r="M41" i="1"/>
  <c r="M35" i="5"/>
  <c r="N64" i="1"/>
  <c r="E44" i="5"/>
  <c r="M47" i="5"/>
  <c r="M45" i="5"/>
  <c r="E36" i="5"/>
  <c r="E48" i="5"/>
  <c r="K37" i="2"/>
  <c r="K41" i="2"/>
  <c r="K36" i="2"/>
  <c r="M36" i="5"/>
  <c r="M44" i="5"/>
  <c r="K71" i="1"/>
  <c r="N56" i="1"/>
  <c r="N48" i="1"/>
  <c r="K60" i="1"/>
  <c r="N69" i="1"/>
  <c r="F67" i="1"/>
  <c r="M48" i="1"/>
  <c r="N61" i="1"/>
  <c r="N52" i="1"/>
  <c r="N51" i="1"/>
  <c r="N54" i="1"/>
  <c r="M67" i="1"/>
  <c r="F51" i="1"/>
  <c r="F64" i="1"/>
  <c r="F54" i="1"/>
  <c r="L48" i="1"/>
  <c r="F46" i="1"/>
  <c r="N68" i="1"/>
  <c r="L56" i="1"/>
  <c r="F53" i="1"/>
  <c r="F61" i="1"/>
  <c r="F45" i="1"/>
  <c r="L43" i="1"/>
  <c r="L60" i="1"/>
  <c r="L64" i="1"/>
  <c r="L44" i="1"/>
  <c r="L54" i="1"/>
  <c r="L41" i="1"/>
  <c r="Y7" i="9"/>
  <c r="L46" i="1"/>
  <c r="K39" i="2"/>
  <c r="X44" i="9"/>
  <c r="K43" i="3"/>
  <c r="F59" i="1"/>
  <c r="K64" i="1"/>
  <c r="K56" i="1"/>
  <c r="K47" i="1"/>
  <c r="K41" i="1"/>
  <c r="X7" i="9"/>
  <c r="E50" i="5"/>
  <c r="R86" i="9"/>
  <c r="D46" i="5"/>
  <c r="L53" i="1"/>
  <c r="M42" i="1"/>
  <c r="M62" i="1"/>
  <c r="M44" i="1"/>
  <c r="G52" i="21"/>
  <c r="D39" i="5"/>
  <c r="D43" i="5"/>
  <c r="Q86" i="9"/>
  <c r="F57" i="1"/>
  <c r="F48" i="1"/>
  <c r="K39" i="3"/>
  <c r="X125" i="9"/>
  <c r="M38" i="5"/>
  <c r="N57" i="1"/>
  <c r="N48" i="3"/>
  <c r="D37" i="5"/>
  <c r="K46" i="3"/>
  <c r="M69" i="1"/>
  <c r="K63" i="1"/>
  <c r="K59" i="1"/>
  <c r="K46" i="1"/>
  <c r="K67" i="1"/>
  <c r="K73" i="1"/>
  <c r="M71" i="1"/>
  <c r="M73" i="1"/>
  <c r="K58" i="1"/>
  <c r="K64" i="13"/>
  <c r="O66" i="15"/>
  <c r="O51" i="18"/>
  <c r="K51" i="16"/>
  <c r="M66" i="15"/>
  <c r="D66" i="15"/>
  <c r="K9" i="4"/>
  <c r="K15" i="4" s="1"/>
  <c r="N51" i="20"/>
  <c r="N52" i="20" s="1"/>
  <c r="N23" i="5"/>
  <c r="D19" i="3"/>
  <c r="D47" i="24"/>
  <c r="D48" i="24" s="1"/>
  <c r="AJ86" i="9"/>
  <c r="W50" i="5"/>
  <c r="AH41" i="9"/>
  <c r="U22" i="2"/>
  <c r="F33" i="2"/>
  <c r="L72" i="1"/>
  <c r="J50" i="5"/>
  <c r="P48" i="3"/>
  <c r="F53" i="21"/>
  <c r="Q69" i="1"/>
  <c r="Q67" i="1"/>
  <c r="Q63" i="1"/>
  <c r="Q59" i="1"/>
  <c r="Q56" i="1"/>
  <c r="Q51" i="1"/>
  <c r="Q47" i="1"/>
  <c r="Q42" i="1"/>
  <c r="R42" i="2"/>
  <c r="K7" i="4"/>
  <c r="P67" i="15"/>
  <c r="E68" i="15"/>
  <c r="G72" i="1"/>
  <c r="H68" i="15"/>
  <c r="I72" i="1"/>
  <c r="K35" i="1"/>
  <c r="K72" i="1" s="1"/>
  <c r="P68" i="15"/>
  <c r="B70" i="15"/>
  <c r="P70" i="15"/>
  <c r="B66" i="14"/>
  <c r="L66" i="14"/>
  <c r="P66" i="14"/>
  <c r="L68" i="14"/>
  <c r="J61" i="13"/>
  <c r="F65" i="13"/>
  <c r="H65" i="13"/>
  <c r="F66" i="13"/>
  <c r="H67" i="13"/>
  <c r="J67" i="13"/>
  <c r="G49" i="1"/>
  <c r="P53" i="1"/>
  <c r="G54" i="1"/>
  <c r="F56" i="1"/>
  <c r="E57" i="1"/>
  <c r="L58" i="1"/>
  <c r="G59" i="1"/>
  <c r="F62" i="1"/>
  <c r="N62" i="1"/>
  <c r="G65" i="1"/>
  <c r="F66" i="1"/>
  <c r="N66" i="1"/>
  <c r="G69" i="1"/>
  <c r="P34" i="1"/>
  <c r="P71" i="1" s="1"/>
  <c r="P4" i="2"/>
  <c r="M22" i="17"/>
  <c r="I22" i="16"/>
  <c r="O22" i="16"/>
  <c r="J25" i="5"/>
  <c r="N25" i="5"/>
  <c r="P25" i="5"/>
  <c r="G19" i="3"/>
  <c r="G35" i="3" s="1"/>
  <c r="S45" i="3"/>
  <c r="T61" i="1"/>
  <c r="T44" i="5"/>
  <c r="T37" i="5"/>
  <c r="T44" i="3"/>
  <c r="U69" i="1"/>
  <c r="U58" i="1"/>
  <c r="U71" i="1"/>
  <c r="U73" i="1"/>
  <c r="U74" i="1"/>
  <c r="AK44" i="9"/>
  <c r="E46" i="23"/>
  <c r="E48" i="23" s="1"/>
  <c r="E19" i="3"/>
  <c r="S45" i="1"/>
  <c r="S44" i="1"/>
  <c r="AF125" i="9"/>
  <c r="S37" i="3"/>
  <c r="S41" i="3"/>
  <c r="T48" i="1"/>
  <c r="T57" i="1"/>
  <c r="T65" i="1"/>
  <c r="AG86" i="9"/>
  <c r="T50" i="5"/>
  <c r="T54" i="5" s="1"/>
  <c r="T34" i="5"/>
  <c r="T38" i="5"/>
  <c r="T42" i="5"/>
  <c r="T45" i="5"/>
  <c r="AG125" i="9"/>
  <c r="T36" i="3"/>
  <c r="T42" i="3"/>
  <c r="T47" i="3"/>
  <c r="AH7" i="9"/>
  <c r="U48" i="1"/>
  <c r="U44" i="1"/>
  <c r="U49" i="1"/>
  <c r="U53" i="1"/>
  <c r="U61" i="1"/>
  <c r="U66" i="1"/>
  <c r="U68" i="1"/>
  <c r="U33" i="3"/>
  <c r="U36" i="3"/>
  <c r="U41" i="3"/>
  <c r="AJ44" i="9"/>
  <c r="W50" i="2"/>
  <c r="B67" i="15"/>
  <c r="B68" i="15"/>
  <c r="J68" i="15"/>
  <c r="L68" i="15"/>
  <c r="N68" i="15"/>
  <c r="B69" i="15"/>
  <c r="J70" i="15"/>
  <c r="N70" i="15"/>
  <c r="M65" i="14"/>
  <c r="H66" i="14"/>
  <c r="M66" i="14"/>
  <c r="M67" i="14"/>
  <c r="H68" i="14"/>
  <c r="M68" i="14"/>
  <c r="J65" i="13"/>
  <c r="G68" i="13"/>
  <c r="O24" i="5"/>
  <c r="F24" i="5"/>
  <c r="AK86" i="9"/>
  <c r="Q15" i="4"/>
  <c r="E46" i="1"/>
  <c r="P47" i="1"/>
  <c r="F49" i="1"/>
  <c r="N49" i="1"/>
  <c r="I50" i="1"/>
  <c r="P51" i="1"/>
  <c r="G52" i="1"/>
  <c r="G66" i="1"/>
  <c r="J54" i="5"/>
  <c r="P45" i="5"/>
  <c r="L39" i="5"/>
  <c r="L35" i="5"/>
  <c r="L33" i="5"/>
  <c r="D50" i="5"/>
  <c r="D54" i="5" s="1"/>
  <c r="D34" i="5"/>
  <c r="AC7" i="9"/>
  <c r="K43" i="1"/>
  <c r="N43" i="1"/>
  <c r="M50" i="1"/>
  <c r="M63" i="1"/>
  <c r="R125" i="9"/>
  <c r="N73" i="1"/>
  <c r="K74" i="1"/>
  <c r="K42" i="1"/>
  <c r="M46" i="1"/>
  <c r="L47" i="1"/>
  <c r="K48" i="1"/>
  <c r="K49" i="1"/>
  <c r="L51" i="1"/>
  <c r="M53" i="1"/>
  <c r="K54" i="1"/>
  <c r="O54" i="5" l="1"/>
  <c r="G43" i="3"/>
  <c r="AC39" i="2"/>
  <c r="AC38" i="2"/>
  <c r="AC51" i="2" s="1"/>
  <c r="O36" i="3"/>
  <c r="P68" i="1"/>
  <c r="AC33" i="2"/>
  <c r="AC41" i="2"/>
  <c r="AC49" i="2"/>
  <c r="AC40" i="2"/>
  <c r="AC50" i="2"/>
  <c r="M49" i="16"/>
  <c r="M39" i="16"/>
  <c r="M43" i="16"/>
  <c r="M46" i="16"/>
  <c r="H51" i="16"/>
  <c r="B51" i="16"/>
  <c r="H48" i="17"/>
  <c r="H35" i="17"/>
  <c r="H33" i="17"/>
  <c r="H51" i="17" s="1"/>
  <c r="H45" i="17"/>
  <c r="H38" i="17"/>
  <c r="G37" i="3"/>
  <c r="AC46" i="2"/>
  <c r="AC47" i="2"/>
  <c r="AC48" i="2"/>
  <c r="O43" i="3"/>
  <c r="P58" i="1"/>
  <c r="P61" i="1"/>
  <c r="R33" i="2"/>
  <c r="H52" i="5"/>
  <c r="AC35" i="2"/>
  <c r="AC43" i="2"/>
  <c r="AC34" i="2"/>
  <c r="AC42" i="2"/>
  <c r="Q54" i="5"/>
  <c r="F48" i="24"/>
  <c r="M36" i="16"/>
  <c r="M48" i="16"/>
  <c r="M42" i="16"/>
  <c r="M51" i="16" s="1"/>
  <c r="M38" i="16"/>
  <c r="O53" i="5"/>
  <c r="H41" i="17"/>
  <c r="H34" i="17"/>
  <c r="H47" i="17"/>
  <c r="L48" i="24"/>
  <c r="I48" i="22"/>
  <c r="O48" i="23"/>
  <c r="P41" i="1"/>
  <c r="I52" i="19"/>
  <c r="D64" i="13"/>
  <c r="D64" i="14"/>
  <c r="F54" i="5"/>
  <c r="H70" i="1"/>
  <c r="Q53" i="5"/>
  <c r="B50" i="18"/>
  <c r="B40" i="18"/>
  <c r="B49" i="18"/>
  <c r="B41" i="18"/>
  <c r="B46" i="18"/>
  <c r="B42" i="18"/>
  <c r="B34" i="18"/>
  <c r="B43" i="18"/>
  <c r="B35" i="18"/>
  <c r="B44" i="18"/>
  <c r="B45" i="18"/>
  <c r="B33" i="18"/>
  <c r="B38" i="18"/>
  <c r="B39" i="18"/>
  <c r="B36" i="18"/>
  <c r="B37" i="18"/>
  <c r="B48" i="18"/>
  <c r="B47" i="18"/>
  <c r="E51" i="18"/>
  <c r="Q52" i="5"/>
  <c r="S52" i="5"/>
  <c r="P66" i="15"/>
  <c r="J66" i="15"/>
  <c r="O64" i="13"/>
  <c r="S51" i="2"/>
  <c r="J51" i="16"/>
  <c r="I54" i="19"/>
  <c r="C42" i="17"/>
  <c r="C51" i="17" s="1"/>
  <c r="C44" i="17"/>
  <c r="P54" i="5"/>
  <c r="O52" i="5"/>
  <c r="R54" i="5"/>
  <c r="P52" i="5"/>
  <c r="J48" i="2"/>
  <c r="F51" i="2"/>
  <c r="Q51" i="2"/>
  <c r="J42" i="2"/>
  <c r="R70" i="1"/>
  <c r="O51" i="1"/>
  <c r="O72" i="1"/>
  <c r="I51" i="1"/>
  <c r="O73" i="1"/>
  <c r="G46" i="17"/>
  <c r="G49" i="17"/>
  <c r="G37" i="17"/>
  <c r="G40" i="17"/>
  <c r="G47" i="17"/>
  <c r="G50" i="17"/>
  <c r="G34" i="17"/>
  <c r="G45" i="17"/>
  <c r="G48" i="17"/>
  <c r="G43" i="17"/>
  <c r="G44" i="17"/>
  <c r="G35" i="17"/>
  <c r="G36" i="17"/>
  <c r="G38" i="17"/>
  <c r="G42" i="17"/>
  <c r="G41" i="17"/>
  <c r="G22" i="2"/>
  <c r="G39" i="17"/>
  <c r="J37" i="2"/>
  <c r="R53" i="5"/>
  <c r="J64" i="13"/>
  <c r="R48" i="2"/>
  <c r="G70" i="1"/>
  <c r="Q70" i="1"/>
  <c r="E54" i="5"/>
  <c r="J51" i="18"/>
  <c r="G52" i="20"/>
  <c r="J48" i="23"/>
  <c r="E48" i="24"/>
  <c r="I71" i="1"/>
  <c r="C52" i="19"/>
  <c r="C53" i="19"/>
  <c r="G33" i="17"/>
  <c r="J65" i="1"/>
  <c r="N51" i="16"/>
  <c r="J34" i="2"/>
  <c r="J49" i="2"/>
  <c r="J50" i="2"/>
  <c r="W44" i="9"/>
  <c r="J36" i="2"/>
  <c r="J45" i="2"/>
  <c r="J40" i="2"/>
  <c r="J35" i="2"/>
  <c r="J38" i="2"/>
  <c r="J47" i="2"/>
  <c r="J41" i="1"/>
  <c r="D48" i="23"/>
  <c r="AE44" i="9"/>
  <c r="R38" i="2"/>
  <c r="R43" i="2"/>
  <c r="R49" i="2"/>
  <c r="R47" i="2"/>
  <c r="R35" i="2"/>
  <c r="R39" i="2"/>
  <c r="R50" i="2"/>
  <c r="R44" i="2"/>
  <c r="R34" i="2"/>
  <c r="R37" i="2"/>
  <c r="R41" i="2"/>
  <c r="O44" i="1"/>
  <c r="O49" i="1"/>
  <c r="O57" i="1"/>
  <c r="O46" i="1"/>
  <c r="O54" i="1"/>
  <c r="O60" i="1"/>
  <c r="O58" i="1"/>
  <c r="O63" i="1"/>
  <c r="O56" i="1"/>
  <c r="O65" i="1"/>
  <c r="O59" i="1"/>
  <c r="O68" i="1"/>
  <c r="O53" i="1"/>
  <c r="O61" i="1"/>
  <c r="O74" i="1"/>
  <c r="O52" i="1"/>
  <c r="O62" i="1"/>
  <c r="O45" i="1"/>
  <c r="O69" i="1"/>
  <c r="O48" i="1"/>
  <c r="O64" i="1"/>
  <c r="O71" i="1"/>
  <c r="O67" i="1"/>
  <c r="O47" i="1"/>
  <c r="O66" i="1"/>
  <c r="AB7" i="9"/>
  <c r="O41" i="1"/>
  <c r="I57" i="1"/>
  <c r="I44" i="1"/>
  <c r="I60" i="1"/>
  <c r="I65" i="1"/>
  <c r="I61" i="1"/>
  <c r="I52" i="1"/>
  <c r="V7" i="9"/>
  <c r="I53" i="1"/>
  <c r="I63" i="1"/>
  <c r="I69" i="1"/>
  <c r="I68" i="1"/>
  <c r="I48" i="1"/>
  <c r="I45" i="1"/>
  <c r="I64" i="1"/>
  <c r="I47" i="1"/>
  <c r="I54" i="1"/>
  <c r="I67" i="1"/>
  <c r="I62" i="1"/>
  <c r="I56" i="1"/>
  <c r="I74" i="1"/>
  <c r="I41" i="1"/>
  <c r="I58" i="1"/>
  <c r="I59" i="1"/>
  <c r="I66" i="1"/>
  <c r="I49" i="1"/>
  <c r="I46" i="1"/>
  <c r="R45" i="2"/>
  <c r="J46" i="2"/>
  <c r="O37" i="3"/>
  <c r="O35" i="3"/>
  <c r="O39" i="3"/>
  <c r="O34" i="3"/>
  <c r="O38" i="3"/>
  <c r="O42" i="3"/>
  <c r="O45" i="3"/>
  <c r="O44" i="3"/>
  <c r="O47" i="3"/>
  <c r="O41" i="3"/>
  <c r="O33" i="3"/>
  <c r="O40" i="3"/>
  <c r="O46" i="3"/>
  <c r="I73" i="1"/>
  <c r="D46" i="17"/>
  <c r="D48" i="17"/>
  <c r="D34" i="17"/>
  <c r="D39" i="17"/>
  <c r="D44" i="17"/>
  <c r="D49" i="17"/>
  <c r="D37" i="17"/>
  <c r="D38" i="17"/>
  <c r="D43" i="17"/>
  <c r="D36" i="17"/>
  <c r="D33" i="17"/>
  <c r="D47" i="17"/>
  <c r="D45" i="17"/>
  <c r="D40" i="17"/>
  <c r="D42" i="17"/>
  <c r="D41" i="17"/>
  <c r="D35" i="17"/>
  <c r="D50" i="17"/>
  <c r="P64" i="1"/>
  <c r="P66" i="1"/>
  <c r="P52" i="1"/>
  <c r="P60" i="1"/>
  <c r="P69" i="1"/>
  <c r="P48" i="1"/>
  <c r="P43" i="1"/>
  <c r="P67" i="1"/>
  <c r="P59" i="1"/>
  <c r="P44" i="1"/>
  <c r="P72" i="1"/>
  <c r="P63" i="1"/>
  <c r="P45" i="1"/>
  <c r="P46" i="1"/>
  <c r="P54" i="1"/>
  <c r="P62" i="1"/>
  <c r="P74" i="1"/>
  <c r="P57" i="1"/>
  <c r="P56" i="1"/>
  <c r="I42" i="1"/>
  <c r="P50" i="1"/>
  <c r="O42" i="1"/>
  <c r="I47" i="5"/>
  <c r="I37" i="5"/>
  <c r="I43" i="5"/>
  <c r="I36" i="5"/>
  <c r="I46" i="5"/>
  <c r="I42" i="5"/>
  <c r="I33" i="5"/>
  <c r="I39" i="5"/>
  <c r="I34" i="5"/>
  <c r="I41" i="5"/>
  <c r="V86" i="9"/>
  <c r="I45" i="5"/>
  <c r="I38" i="5"/>
  <c r="I48" i="5"/>
  <c r="I50" i="5"/>
  <c r="I51" i="5"/>
  <c r="P48" i="23"/>
  <c r="K48" i="24"/>
  <c r="H48" i="22"/>
  <c r="O41" i="17"/>
  <c r="O44" i="17"/>
  <c r="O45" i="17"/>
  <c r="O48" i="17"/>
  <c r="O43" i="17"/>
  <c r="O42" i="17"/>
  <c r="O39" i="17"/>
  <c r="O40" i="17"/>
  <c r="O49" i="17"/>
  <c r="O50" i="17"/>
  <c r="O34" i="17"/>
  <c r="O35" i="17"/>
  <c r="O38" i="17"/>
  <c r="O36" i="17"/>
  <c r="O37" i="17"/>
  <c r="O33" i="17"/>
  <c r="O47" i="17"/>
  <c r="J42" i="1"/>
  <c r="V48" i="3"/>
  <c r="P50" i="17"/>
  <c r="P36" i="17"/>
  <c r="P41" i="17"/>
  <c r="P48" i="17"/>
  <c r="P34" i="17"/>
  <c r="P39" i="17"/>
  <c r="P33" i="17"/>
  <c r="P46" i="17"/>
  <c r="P40" i="17"/>
  <c r="P45" i="17"/>
  <c r="P49" i="17"/>
  <c r="P47" i="17"/>
  <c r="P43" i="17"/>
  <c r="P38" i="17"/>
  <c r="P37" i="17"/>
  <c r="P35" i="17"/>
  <c r="P42" i="17"/>
  <c r="P44" i="17"/>
  <c r="H40" i="18"/>
  <c r="H45" i="18"/>
  <c r="H38" i="18"/>
  <c r="H43" i="18"/>
  <c r="H44" i="18"/>
  <c r="H49" i="18"/>
  <c r="H37" i="18"/>
  <c r="H34" i="18"/>
  <c r="H47" i="18"/>
  <c r="H50" i="18"/>
  <c r="H41" i="18"/>
  <c r="H36" i="18"/>
  <c r="H22" i="2"/>
  <c r="H48" i="18"/>
  <c r="H42" i="18"/>
  <c r="H39" i="18"/>
  <c r="H35" i="18"/>
  <c r="H33" i="18"/>
  <c r="D51" i="18"/>
  <c r="J73" i="1"/>
  <c r="C54" i="19"/>
  <c r="I36" i="17"/>
  <c r="I45" i="17"/>
  <c r="I47" i="17"/>
  <c r="I35" i="17"/>
  <c r="I49" i="17"/>
  <c r="I48" i="17"/>
  <c r="I34" i="17"/>
  <c r="I40" i="17"/>
  <c r="I43" i="17"/>
  <c r="I44" i="17"/>
  <c r="I38" i="17"/>
  <c r="I37" i="17"/>
  <c r="I42" i="17"/>
  <c r="I41" i="17"/>
  <c r="I50" i="17"/>
  <c r="I39" i="17"/>
  <c r="I33" i="17"/>
  <c r="P49" i="1"/>
  <c r="W7" i="9"/>
  <c r="J63" i="1"/>
  <c r="J44" i="1"/>
  <c r="J72" i="1"/>
  <c r="J51" i="1"/>
  <c r="J62" i="1"/>
  <c r="J54" i="1"/>
  <c r="J67" i="1"/>
  <c r="J57" i="1"/>
  <c r="J45" i="1"/>
  <c r="J66" i="1"/>
  <c r="J56" i="1"/>
  <c r="J69" i="1"/>
  <c r="J47" i="1"/>
  <c r="J48" i="1"/>
  <c r="J43" i="1"/>
  <c r="J60" i="1"/>
  <c r="J58" i="1"/>
  <c r="J64" i="1"/>
  <c r="J59" i="1"/>
  <c r="J71" i="1"/>
  <c r="J74" i="1"/>
  <c r="J52" i="1"/>
  <c r="J61" i="1"/>
  <c r="J68" i="1"/>
  <c r="J46" i="1"/>
  <c r="J53" i="1"/>
  <c r="I64" i="13"/>
  <c r="J43" i="2"/>
  <c r="J52" i="5"/>
  <c r="J39" i="2"/>
  <c r="I35" i="5"/>
  <c r="R36" i="2"/>
  <c r="J44" i="2"/>
  <c r="I40" i="5"/>
  <c r="R46" i="2"/>
  <c r="AC54" i="5"/>
  <c r="J50" i="17"/>
  <c r="J36" i="17"/>
  <c r="J41" i="17"/>
  <c r="J46" i="17"/>
  <c r="J48" i="17"/>
  <c r="J34" i="17"/>
  <c r="J39" i="17"/>
  <c r="J40" i="17"/>
  <c r="J45" i="17"/>
  <c r="J47" i="17"/>
  <c r="J43" i="17"/>
  <c r="J33" i="17"/>
  <c r="J44" i="17"/>
  <c r="J37" i="17"/>
  <c r="J49" i="17"/>
  <c r="J42" i="17"/>
  <c r="J38" i="17"/>
  <c r="J35" i="17"/>
  <c r="H52" i="20"/>
  <c r="H53" i="20"/>
  <c r="B53" i="20"/>
  <c r="B52" i="20"/>
  <c r="M52" i="20"/>
  <c r="M48" i="22"/>
  <c r="I48" i="23"/>
  <c r="P48" i="24"/>
  <c r="G51" i="16"/>
  <c r="L54" i="5"/>
  <c r="I53" i="19"/>
  <c r="L44" i="17"/>
  <c r="L49" i="17"/>
  <c r="L37" i="17"/>
  <c r="L42" i="17"/>
  <c r="L47" i="17"/>
  <c r="L35" i="17"/>
  <c r="L50" i="17"/>
  <c r="L36" i="17"/>
  <c r="L41" i="17"/>
  <c r="L38" i="17"/>
  <c r="L46" i="17"/>
  <c r="L34" i="17"/>
  <c r="L45" i="17"/>
  <c r="L40" i="17"/>
  <c r="L39" i="17"/>
  <c r="L48" i="17"/>
  <c r="L43" i="17"/>
  <c r="P65" i="1"/>
  <c r="O43" i="1"/>
  <c r="R52" i="5"/>
  <c r="J33" i="2"/>
  <c r="J49" i="1"/>
  <c r="AC48" i="3"/>
  <c r="AC52" i="5"/>
  <c r="AC53" i="5"/>
  <c r="AC70" i="1"/>
  <c r="K70" i="1"/>
  <c r="L52" i="5"/>
  <c r="T70" i="1"/>
  <c r="K51" i="2"/>
  <c r="D70" i="1"/>
  <c r="L42" i="16"/>
  <c r="L48" i="16"/>
  <c r="L47" i="16"/>
  <c r="L50" i="16"/>
  <c r="L49" i="16"/>
  <c r="L33" i="16"/>
  <c r="L22" i="2"/>
  <c r="L43" i="16"/>
  <c r="L46" i="16"/>
  <c r="L38" i="16"/>
  <c r="L39" i="16"/>
  <c r="L40" i="16"/>
  <c r="L41" i="16"/>
  <c r="L35" i="16"/>
  <c r="L45" i="16"/>
  <c r="L37" i="16"/>
  <c r="L34" i="16"/>
  <c r="L44" i="16"/>
  <c r="L36" i="16"/>
  <c r="P46" i="18"/>
  <c r="P48" i="18"/>
  <c r="P42" i="18"/>
  <c r="P38" i="18"/>
  <c r="P34" i="18"/>
  <c r="P47" i="18"/>
  <c r="P43" i="18"/>
  <c r="P39" i="18"/>
  <c r="P35" i="18"/>
  <c r="P33" i="18"/>
  <c r="P50" i="18"/>
  <c r="P44" i="18"/>
  <c r="P40" i="18"/>
  <c r="P36" i="18"/>
  <c r="P49" i="18"/>
  <c r="P45" i="18"/>
  <c r="P41" i="18"/>
  <c r="P37" i="18"/>
  <c r="P22" i="2"/>
  <c r="U70" i="1"/>
  <c r="E70" i="1"/>
  <c r="M52" i="5"/>
  <c r="M54" i="5"/>
  <c r="F53" i="5"/>
  <c r="P46" i="16"/>
  <c r="P50" i="16"/>
  <c r="P44" i="16"/>
  <c r="P40" i="16"/>
  <c r="P36" i="16"/>
  <c r="P49" i="16"/>
  <c r="P45" i="16"/>
  <c r="P41" i="16"/>
  <c r="P37" i="16"/>
  <c r="P33" i="16"/>
  <c r="P48" i="16"/>
  <c r="P42" i="16"/>
  <c r="P38" i="16"/>
  <c r="P34" i="16"/>
  <c r="P47" i="16"/>
  <c r="P43" i="16"/>
  <c r="P39" i="16"/>
  <c r="P35" i="16"/>
  <c r="N48" i="18"/>
  <c r="N42" i="18"/>
  <c r="N38" i="18"/>
  <c r="N34" i="18"/>
  <c r="N47" i="18"/>
  <c r="N43" i="18"/>
  <c r="N39" i="18"/>
  <c r="N35" i="18"/>
  <c r="N46" i="18"/>
  <c r="N50" i="18"/>
  <c r="N44" i="18"/>
  <c r="N40" i="18"/>
  <c r="N36" i="18"/>
  <c r="N49" i="18"/>
  <c r="N45" i="18"/>
  <c r="N41" i="18"/>
  <c r="N37" i="18"/>
  <c r="N33" i="18"/>
  <c r="N22" i="2"/>
  <c r="S48" i="3"/>
  <c r="K48" i="3"/>
  <c r="Y48" i="3"/>
  <c r="Z48" i="3"/>
  <c r="AA48" i="3"/>
  <c r="AB48" i="3"/>
  <c r="Y53" i="5"/>
  <c r="Y52" i="5"/>
  <c r="Z53" i="5"/>
  <c r="Z52" i="5"/>
  <c r="AA53" i="5"/>
  <c r="AA52" i="5"/>
  <c r="AB53" i="5"/>
  <c r="AB52" i="5"/>
  <c r="Y54" i="5"/>
  <c r="Z54" i="5"/>
  <c r="AA54" i="5"/>
  <c r="AB54" i="5"/>
  <c r="Y50" i="2"/>
  <c r="Y49" i="2"/>
  <c r="Y48" i="2"/>
  <c r="Y47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Z50" i="2"/>
  <c r="Z49" i="2"/>
  <c r="Z48" i="2"/>
  <c r="Z47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Y46" i="2"/>
  <c r="Z46" i="2"/>
  <c r="AA50" i="2"/>
  <c r="AA49" i="2"/>
  <c r="AA48" i="2"/>
  <c r="AA47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B50" i="2"/>
  <c r="AB49" i="2"/>
  <c r="AB48" i="2"/>
  <c r="AB47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A46" i="2"/>
  <c r="AB46" i="2"/>
  <c r="Y70" i="1"/>
  <c r="Z70" i="1"/>
  <c r="AA70" i="1"/>
  <c r="AB70" i="1"/>
  <c r="T52" i="5"/>
  <c r="T53" i="5"/>
  <c r="G34" i="3"/>
  <c r="G47" i="3"/>
  <c r="T125" i="9"/>
  <c r="G39" i="3"/>
  <c r="G40" i="3"/>
  <c r="G44" i="3"/>
  <c r="G42" i="3"/>
  <c r="G38" i="3"/>
  <c r="G45" i="3"/>
  <c r="O46" i="16"/>
  <c r="O49" i="16"/>
  <c r="O45" i="16"/>
  <c r="O41" i="16"/>
  <c r="O37" i="16"/>
  <c r="O50" i="16"/>
  <c r="O44" i="16"/>
  <c r="O40" i="16"/>
  <c r="O36" i="16"/>
  <c r="O22" i="2"/>
  <c r="O43" i="16"/>
  <c r="O35" i="16"/>
  <c r="O42" i="16"/>
  <c r="O34" i="16"/>
  <c r="O47" i="16"/>
  <c r="O39" i="16"/>
  <c r="O48" i="16"/>
  <c r="O38" i="16"/>
  <c r="O33" i="16"/>
  <c r="M46" i="17"/>
  <c r="M49" i="17"/>
  <c r="M45" i="17"/>
  <c r="M41" i="17"/>
  <c r="M37" i="17"/>
  <c r="M50" i="17"/>
  <c r="M44" i="17"/>
  <c r="M40" i="17"/>
  <c r="M36" i="17"/>
  <c r="M33" i="17"/>
  <c r="M47" i="17"/>
  <c r="M39" i="17"/>
  <c r="M48" i="17"/>
  <c r="M38" i="17"/>
  <c r="M22" i="2"/>
  <c r="M43" i="17"/>
  <c r="M35" i="17"/>
  <c r="M42" i="17"/>
  <c r="M34" i="17"/>
  <c r="D43" i="3"/>
  <c r="D40" i="3"/>
  <c r="D34" i="3"/>
  <c r="D39" i="3"/>
  <c r="D44" i="3"/>
  <c r="D33" i="3"/>
  <c r="D41" i="3"/>
  <c r="D38" i="3"/>
  <c r="Q125" i="9"/>
  <c r="D35" i="3"/>
  <c r="D36" i="3"/>
  <c r="D46" i="3"/>
  <c r="D37" i="3"/>
  <c r="D45" i="3"/>
  <c r="D42" i="3"/>
  <c r="D47" i="3"/>
  <c r="D36" i="2"/>
  <c r="D34" i="2"/>
  <c r="D38" i="2"/>
  <c r="D48" i="2"/>
  <c r="D42" i="2"/>
  <c r="D43" i="2"/>
  <c r="D50" i="2"/>
  <c r="D47" i="2"/>
  <c r="D45" i="2"/>
  <c r="D33" i="2"/>
  <c r="D39" i="2"/>
  <c r="D37" i="2"/>
  <c r="D49" i="2"/>
  <c r="D35" i="2"/>
  <c r="D41" i="2"/>
  <c r="D44" i="2"/>
  <c r="Q44" i="9"/>
  <c r="D40" i="2"/>
  <c r="D46" i="2"/>
  <c r="E33" i="3"/>
  <c r="E34" i="3"/>
  <c r="E35" i="3"/>
  <c r="E37" i="3"/>
  <c r="E38" i="3"/>
  <c r="E44" i="3"/>
  <c r="E45" i="3"/>
  <c r="E46" i="3"/>
  <c r="E47" i="3"/>
  <c r="E36" i="3"/>
  <c r="E42" i="3"/>
  <c r="E39" i="3"/>
  <c r="E40" i="3"/>
  <c r="E41" i="3"/>
  <c r="E43" i="3"/>
  <c r="I46" i="16"/>
  <c r="I47" i="16"/>
  <c r="I39" i="16"/>
  <c r="I48" i="16"/>
  <c r="I38" i="16"/>
  <c r="I45" i="16"/>
  <c r="I44" i="16"/>
  <c r="I34" i="16"/>
  <c r="I35" i="16"/>
  <c r="I49" i="16"/>
  <c r="I50" i="16"/>
  <c r="I42" i="16"/>
  <c r="I22" i="2"/>
  <c r="I41" i="16"/>
  <c r="I40" i="16"/>
  <c r="I33" i="16"/>
  <c r="I36" i="16"/>
  <c r="I37" i="16"/>
  <c r="I43" i="16"/>
  <c r="AC41" i="9"/>
  <c r="P33" i="2"/>
  <c r="U47" i="2"/>
  <c r="U44" i="2"/>
  <c r="U36" i="2"/>
  <c r="U34" i="2"/>
  <c r="U38" i="2"/>
  <c r="AH44" i="9"/>
  <c r="U33" i="2"/>
  <c r="U41" i="2"/>
  <c r="U42" i="2"/>
  <c r="U45" i="2"/>
  <c r="U35" i="2"/>
  <c r="U50" i="2"/>
  <c r="U48" i="2"/>
  <c r="U43" i="2"/>
  <c r="U40" i="2"/>
  <c r="U46" i="2"/>
  <c r="U39" i="2"/>
  <c r="U49" i="2"/>
  <c r="U37" i="2"/>
  <c r="W54" i="5"/>
  <c r="W52" i="5"/>
  <c r="N49" i="5"/>
  <c r="N51" i="5"/>
  <c r="N40" i="5"/>
  <c r="AA86" i="9"/>
  <c r="N44" i="5"/>
  <c r="N39" i="5"/>
  <c r="N50" i="5"/>
  <c r="N47" i="5"/>
  <c r="N37" i="5"/>
  <c r="N35" i="5"/>
  <c r="N45" i="5"/>
  <c r="N34" i="5"/>
  <c r="N38" i="5"/>
  <c r="N42" i="5"/>
  <c r="N43" i="5"/>
  <c r="N48" i="5"/>
  <c r="N41" i="5"/>
  <c r="N36" i="5"/>
  <c r="N33" i="5"/>
  <c r="N46" i="5"/>
  <c r="E52" i="5"/>
  <c r="E53" i="5"/>
  <c r="E33" i="2"/>
  <c r="E37" i="2"/>
  <c r="E34" i="2"/>
  <c r="R44" i="9"/>
  <c r="E45" i="2"/>
  <c r="E50" i="2"/>
  <c r="E43" i="2"/>
  <c r="E36" i="2"/>
  <c r="E35" i="2"/>
  <c r="E39" i="2"/>
  <c r="E41" i="2"/>
  <c r="E40" i="2"/>
  <c r="E38" i="2"/>
  <c r="E46" i="2"/>
  <c r="E49" i="2"/>
  <c r="E48" i="2"/>
  <c r="E44" i="2"/>
  <c r="E47" i="2"/>
  <c r="E42" i="2"/>
  <c r="K53" i="5"/>
  <c r="K52" i="5"/>
  <c r="G52" i="5"/>
  <c r="G53" i="5"/>
  <c r="U48" i="3"/>
  <c r="D51" i="16"/>
  <c r="L48" i="3"/>
  <c r="H48" i="3"/>
  <c r="N54" i="20"/>
  <c r="F52" i="5"/>
  <c r="M70" i="1"/>
  <c r="L70" i="1"/>
  <c r="G36" i="3"/>
  <c r="N70" i="1"/>
  <c r="G46" i="3"/>
  <c r="G41" i="3"/>
  <c r="T48" i="3"/>
  <c r="S70" i="1"/>
  <c r="G33" i="3"/>
  <c r="M53" i="5"/>
  <c r="M48" i="3"/>
  <c r="G54" i="5"/>
  <c r="F70" i="1"/>
  <c r="L53" i="5"/>
  <c r="D52" i="5"/>
  <c r="D53" i="5"/>
  <c r="O51" i="17" l="1"/>
  <c r="J51" i="2"/>
  <c r="I54" i="5"/>
  <c r="B51" i="18"/>
  <c r="L51" i="17"/>
  <c r="O48" i="3"/>
  <c r="N53" i="5"/>
  <c r="R51" i="2"/>
  <c r="P70" i="1"/>
  <c r="J70" i="1"/>
  <c r="G44" i="2"/>
  <c r="G36" i="2"/>
  <c r="G37" i="2"/>
  <c r="G42" i="2"/>
  <c r="G50" i="2"/>
  <c r="G41" i="2"/>
  <c r="G47" i="2"/>
  <c r="T44" i="9"/>
  <c r="G38" i="2"/>
  <c r="G35" i="2"/>
  <c r="G39" i="2"/>
  <c r="G40" i="2"/>
  <c r="G43" i="2"/>
  <c r="G33" i="2"/>
  <c r="G48" i="2"/>
  <c r="G49" i="2"/>
  <c r="G45" i="2"/>
  <c r="G46" i="2"/>
  <c r="G34" i="2"/>
  <c r="H40" i="2"/>
  <c r="H37" i="2"/>
  <c r="H35" i="2"/>
  <c r="H36" i="2"/>
  <c r="U44" i="9"/>
  <c r="H39" i="2"/>
  <c r="H34" i="2"/>
  <c r="H33" i="2"/>
  <c r="H42" i="2"/>
  <c r="H45" i="2"/>
  <c r="H43" i="2"/>
  <c r="H38" i="2"/>
  <c r="H44" i="2"/>
  <c r="H48" i="2"/>
  <c r="H50" i="2"/>
  <c r="H49" i="2"/>
  <c r="H47" i="2"/>
  <c r="H41" i="2"/>
  <c r="P51" i="17"/>
  <c r="O70" i="1"/>
  <c r="I51" i="17"/>
  <c r="I70" i="1"/>
  <c r="H51" i="18"/>
  <c r="I53" i="5"/>
  <c r="G51" i="17"/>
  <c r="J51" i="17"/>
  <c r="I52" i="5"/>
  <c r="N51" i="18"/>
  <c r="H46" i="2"/>
  <c r="D51" i="17"/>
  <c r="P51" i="16"/>
  <c r="P51" i="18"/>
  <c r="L33" i="2"/>
  <c r="L40" i="2"/>
  <c r="L42" i="2"/>
  <c r="L35" i="2"/>
  <c r="L44" i="2"/>
  <c r="L36" i="2"/>
  <c r="L41" i="2"/>
  <c r="L34" i="2"/>
  <c r="L37" i="2"/>
  <c r="L49" i="2"/>
  <c r="L47" i="2"/>
  <c r="L38" i="2"/>
  <c r="Y44" i="9"/>
  <c r="L39" i="2"/>
  <c r="L48" i="2"/>
  <c r="L50" i="2"/>
  <c r="L46" i="2"/>
  <c r="L43" i="2"/>
  <c r="L45" i="2"/>
  <c r="O51" i="16"/>
  <c r="N47" i="2"/>
  <c r="N42" i="2"/>
  <c r="N45" i="2"/>
  <c r="N40" i="2"/>
  <c r="N49" i="2"/>
  <c r="N46" i="2"/>
  <c r="N48" i="2"/>
  <c r="AA44" i="9"/>
  <c r="N41" i="2"/>
  <c r="N38" i="2"/>
  <c r="N43" i="2"/>
  <c r="N33" i="2"/>
  <c r="N44" i="2"/>
  <c r="N36" i="2"/>
  <c r="N34" i="2"/>
  <c r="N35" i="2"/>
  <c r="N50" i="2"/>
  <c r="N39" i="2"/>
  <c r="N37" i="2"/>
  <c r="P46" i="2"/>
  <c r="P43" i="2"/>
  <c r="P36" i="2"/>
  <c r="P50" i="2"/>
  <c r="P38" i="2"/>
  <c r="P48" i="2"/>
  <c r="P37" i="2"/>
  <c r="P41" i="2"/>
  <c r="P49" i="2"/>
  <c r="P42" i="2"/>
  <c r="P35" i="2"/>
  <c r="P40" i="2"/>
  <c r="P44" i="2"/>
  <c r="P45" i="2"/>
  <c r="P39" i="2"/>
  <c r="AC44" i="9"/>
  <c r="P34" i="2"/>
  <c r="P47" i="2"/>
  <c r="L51" i="16"/>
  <c r="AA51" i="2"/>
  <c r="Y51" i="2"/>
  <c r="AB51" i="2"/>
  <c r="Z51" i="2"/>
  <c r="I38" i="2"/>
  <c r="I42" i="2"/>
  <c r="I37" i="2"/>
  <c r="I47" i="2"/>
  <c r="I40" i="2"/>
  <c r="I49" i="2"/>
  <c r="I45" i="2"/>
  <c r="I41" i="2"/>
  <c r="I33" i="2"/>
  <c r="I46" i="2"/>
  <c r="I34" i="2"/>
  <c r="I35" i="2"/>
  <c r="I43" i="2"/>
  <c r="I36" i="2"/>
  <c r="I50" i="2"/>
  <c r="I48" i="2"/>
  <c r="I44" i="2"/>
  <c r="I39" i="2"/>
  <c r="V44" i="9"/>
  <c r="M38" i="2"/>
  <c r="M49" i="2"/>
  <c r="M43" i="2"/>
  <c r="M42" i="2"/>
  <c r="M34" i="2"/>
  <c r="M48" i="2"/>
  <c r="M44" i="2"/>
  <c r="M36" i="2"/>
  <c r="M45" i="2"/>
  <c r="Z44" i="9"/>
  <c r="M33" i="2"/>
  <c r="M35" i="2"/>
  <c r="M39" i="2"/>
  <c r="M37" i="2"/>
  <c r="M50" i="2"/>
  <c r="M47" i="2"/>
  <c r="M40" i="2"/>
  <c r="M46" i="2"/>
  <c r="M41" i="2"/>
  <c r="O37" i="2"/>
  <c r="O44" i="2"/>
  <c r="O38" i="2"/>
  <c r="O34" i="2"/>
  <c r="O50" i="2"/>
  <c r="O35" i="2"/>
  <c r="O41" i="2"/>
  <c r="O33" i="2"/>
  <c r="O49" i="2"/>
  <c r="O45" i="2"/>
  <c r="O43" i="2"/>
  <c r="O48" i="2"/>
  <c r="O39" i="2"/>
  <c r="O42" i="2"/>
  <c r="AB44" i="9"/>
  <c r="O40" i="2"/>
  <c r="O36" i="2"/>
  <c r="O47" i="2"/>
  <c r="O46" i="2"/>
  <c r="G48" i="3"/>
  <c r="E51" i="2"/>
  <c r="N52" i="5"/>
  <c r="M51" i="17"/>
  <c r="N54" i="5"/>
  <c r="U51" i="2"/>
  <c r="I51" i="16"/>
  <c r="E48" i="3"/>
  <c r="D51" i="2"/>
  <c r="D48" i="3"/>
  <c r="H51" i="2" l="1"/>
  <c r="P51" i="2"/>
  <c r="G51" i="2"/>
  <c r="L51" i="2"/>
  <c r="N51" i="2"/>
  <c r="M51" i="2"/>
  <c r="O51" i="2"/>
  <c r="I51" i="2"/>
</calcChain>
</file>

<file path=xl/sharedStrings.xml><?xml version="1.0" encoding="utf-8"?>
<sst xmlns="http://schemas.openxmlformats.org/spreadsheetml/2006/main" count="1694" uniqueCount="326">
  <si>
    <t>　 歳 入 合 計</t>
  </si>
  <si>
    <t>一般財源(1～11）</t>
    <phoneticPr fontId="2"/>
  </si>
  <si>
    <t>依存財源（2～11+15+16+22）</t>
    <phoneticPr fontId="3"/>
  </si>
  <si>
    <t>自主財源（1+12+13+14+17～21）</t>
    <phoneticPr fontId="3"/>
  </si>
  <si>
    <t>収支状況</t>
    <rPh sb="0" eb="2">
      <t>シュウシ</t>
    </rPh>
    <rPh sb="2" eb="4">
      <t>ジョウキョウ</t>
    </rPh>
    <phoneticPr fontId="2"/>
  </si>
  <si>
    <t>物件等購入</t>
    <rPh sb="0" eb="3">
      <t>ブッケントウ</t>
    </rPh>
    <rPh sb="3" eb="5">
      <t>コウニュウ</t>
    </rPh>
    <phoneticPr fontId="2"/>
  </si>
  <si>
    <t>保証・補償</t>
    <rPh sb="0" eb="2">
      <t>ホショウ</t>
    </rPh>
    <rPh sb="3" eb="5">
      <t>ホショウ</t>
    </rPh>
    <phoneticPr fontId="2"/>
  </si>
  <si>
    <t>その他</t>
    <rPh sb="2" eb="3">
      <t>タ</t>
    </rPh>
    <phoneticPr fontId="2"/>
  </si>
  <si>
    <t>実質的なもの</t>
    <rPh sb="0" eb="3">
      <t>ジッシツテキ</t>
    </rPh>
    <phoneticPr fontId="2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</si>
  <si>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2"/>
  </si>
  <si>
    <t>減債基金現在高</t>
    <rPh sb="0" eb="2">
      <t>ゲンサイ</t>
    </rPh>
    <rPh sb="2" eb="4">
      <t>キキン</t>
    </rPh>
    <rPh sb="4" eb="7">
      <t>ゲンザイダカ</t>
    </rPh>
    <phoneticPr fontId="2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</si>
  <si>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2"/>
  </si>
  <si>
    <t>１歳入総額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</si>
  <si>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</si>
  <si>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</si>
  <si>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</si>
  <si>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</si>
  <si>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</si>
  <si>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</si>
  <si>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</si>
  <si>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</si>
  <si>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</si>
  <si>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12実質収支比率</t>
    <rPh sb="2" eb="4">
      <t>ジッシツ</t>
    </rPh>
    <rPh sb="4" eb="6">
      <t>シュウシ</t>
    </rPh>
    <rPh sb="6" eb="8">
      <t>ヒリツ</t>
    </rPh>
    <phoneticPr fontId="2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</si>
  <si>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2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</si>
  <si>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2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</si>
  <si>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2"/>
  </si>
  <si>
    <t>16標準財政規模</t>
    <rPh sb="2" eb="4">
      <t>ヒョウジュン</t>
    </rPh>
    <rPh sb="4" eb="6">
      <t>ザイセイ</t>
    </rPh>
    <rPh sb="6" eb="8">
      <t>キボ</t>
    </rPh>
    <phoneticPr fontId="2"/>
  </si>
  <si>
    <t>17財政力指数</t>
    <rPh sb="2" eb="5">
      <t>ザイセイリョク</t>
    </rPh>
    <rPh sb="5" eb="7">
      <t>シスウ</t>
    </rPh>
    <phoneticPr fontId="2"/>
  </si>
  <si>
    <t>18経常収支比率</t>
    <rPh sb="2" eb="4">
      <t>ケイジョウ</t>
    </rPh>
    <rPh sb="4" eb="6">
      <t>シュウシ</t>
    </rPh>
    <rPh sb="6" eb="8">
      <t>ヒリツ</t>
    </rPh>
    <phoneticPr fontId="2"/>
  </si>
  <si>
    <t>19公債費負担比率</t>
    <rPh sb="2" eb="5">
      <t>コウサイヒ</t>
    </rPh>
    <rPh sb="5" eb="7">
      <t>フタン</t>
    </rPh>
    <rPh sb="7" eb="9">
      <t>ヒリツ</t>
    </rPh>
    <phoneticPr fontId="2"/>
  </si>
  <si>
    <t>20公債費比率</t>
    <rPh sb="2" eb="5">
      <t>コウサイヒ</t>
    </rPh>
    <rPh sb="5" eb="7">
      <t>ヒリツ</t>
    </rPh>
    <phoneticPr fontId="2"/>
  </si>
  <si>
    <t>１市町村民税</t>
    <rPh sb="1" eb="4">
      <t>シチョウソン</t>
    </rPh>
    <rPh sb="4" eb="5">
      <t>ミン</t>
    </rPh>
    <rPh sb="5" eb="6">
      <t>ゼイ</t>
    </rPh>
    <phoneticPr fontId="2"/>
  </si>
  <si>
    <t xml:space="preserve">   個人均等割</t>
    <rPh sb="3" eb="5">
      <t>コジン</t>
    </rPh>
    <rPh sb="5" eb="8">
      <t>キントウワ</t>
    </rPh>
    <phoneticPr fontId="2"/>
  </si>
  <si>
    <t>　　所得割</t>
    <rPh sb="2" eb="4">
      <t>ショトク</t>
    </rPh>
    <rPh sb="4" eb="5">
      <t>ワ</t>
    </rPh>
    <phoneticPr fontId="2"/>
  </si>
  <si>
    <t>　　法人均等割</t>
    <rPh sb="2" eb="4">
      <t>ホウジン</t>
    </rPh>
    <rPh sb="4" eb="6">
      <t>キントウ</t>
    </rPh>
    <rPh sb="6" eb="7">
      <t>ワ</t>
    </rPh>
    <phoneticPr fontId="3"/>
  </si>
  <si>
    <t>　　法人税割</t>
    <rPh sb="2" eb="5">
      <t>ホウジンゼイ</t>
    </rPh>
    <rPh sb="5" eb="6">
      <t>ワ</t>
    </rPh>
    <phoneticPr fontId="3"/>
  </si>
  <si>
    <t>２固定資産税</t>
    <rPh sb="1" eb="3">
      <t>コテイ</t>
    </rPh>
    <rPh sb="3" eb="6">
      <t>シサンゼイ</t>
    </rPh>
    <phoneticPr fontId="2"/>
  </si>
  <si>
    <t>　　うち純固定資産税</t>
    <rPh sb="4" eb="5">
      <t>ジュン</t>
    </rPh>
    <rPh sb="5" eb="7">
      <t>コテイ</t>
    </rPh>
    <rPh sb="7" eb="10">
      <t>シサンゼイ</t>
    </rPh>
    <phoneticPr fontId="2"/>
  </si>
  <si>
    <t>３軽自動車税</t>
    <rPh sb="1" eb="2">
      <t>ケイ</t>
    </rPh>
    <rPh sb="2" eb="5">
      <t>ジドウシャ</t>
    </rPh>
    <rPh sb="5" eb="6">
      <t>ゼイ</t>
    </rPh>
    <phoneticPr fontId="3"/>
  </si>
  <si>
    <t>４市町村たばこ税</t>
    <rPh sb="1" eb="4">
      <t>シチョウソン</t>
    </rPh>
    <rPh sb="7" eb="8">
      <t>ゼイ</t>
    </rPh>
    <phoneticPr fontId="3"/>
  </si>
  <si>
    <t>５鉱産税</t>
    <rPh sb="1" eb="3">
      <t>コウサン</t>
    </rPh>
    <rPh sb="3" eb="4">
      <t>ゼイ</t>
    </rPh>
    <phoneticPr fontId="3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</si>
  <si>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3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</si>
  <si>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3"/>
  </si>
  <si>
    <t>８旧法による税</t>
    <rPh sb="1" eb="3">
      <t>キュウホウ</t>
    </rPh>
    <rPh sb="6" eb="7">
      <t>ゼイ</t>
    </rPh>
    <phoneticPr fontId="3"/>
  </si>
  <si>
    <t>９目的税</t>
    <rPh sb="1" eb="4">
      <t>モクテキゼイ</t>
    </rPh>
    <phoneticPr fontId="2"/>
  </si>
  <si>
    <t>　　入湯税</t>
    <rPh sb="2" eb="4">
      <t>ニュウトウ</t>
    </rPh>
    <rPh sb="4" eb="5">
      <t>ゼイ</t>
    </rPh>
    <phoneticPr fontId="2"/>
  </si>
  <si>
    <t>　　事業所税</t>
    <rPh sb="2" eb="5">
      <t>ジギョウショ</t>
    </rPh>
    <rPh sb="5" eb="6">
      <t>ゼイ</t>
    </rPh>
    <phoneticPr fontId="3"/>
  </si>
  <si>
    <t>　　都市計画税</t>
    <rPh sb="2" eb="4">
      <t>トシ</t>
    </rPh>
    <rPh sb="4" eb="6">
      <t>ケイカク</t>
    </rPh>
    <rPh sb="6" eb="7">
      <t>ゼイ</t>
    </rPh>
    <phoneticPr fontId="3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</si>
  <si>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3"/>
  </si>
  <si>
    <t>　  合　　　　 計</t>
    <phoneticPr fontId="2"/>
  </si>
  <si>
    <t xml:space="preserve"> 　歳 　出 　合　計</t>
    <rPh sb="8" eb="9">
      <t>ゴウ</t>
    </rPh>
    <rPh sb="10" eb="11">
      <t>ケイ</t>
    </rPh>
    <phoneticPr fontId="2"/>
  </si>
  <si>
    <t>１人　件　費</t>
    <phoneticPr fontId="2"/>
  </si>
  <si>
    <t>　　うち職員給与費</t>
    <rPh sb="4" eb="6">
      <t>ショクイン</t>
    </rPh>
    <rPh sb="6" eb="8">
      <t>キュウヨ</t>
    </rPh>
    <rPh sb="8" eb="9">
      <t>ヒ</t>
    </rPh>
    <phoneticPr fontId="2"/>
  </si>
  <si>
    <t>２扶　助　費</t>
    <phoneticPr fontId="2"/>
  </si>
  <si>
    <t>３公　債　費</t>
    <phoneticPr fontId="2"/>
  </si>
  <si>
    <t>　　元利償還金</t>
    <rPh sb="2" eb="4">
      <t>ガンリ</t>
    </rPh>
    <rPh sb="4" eb="7">
      <t>ショウカンキン</t>
    </rPh>
    <phoneticPr fontId="2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</si>
  <si>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2"/>
  </si>
  <si>
    <t>４物　件　費</t>
    <phoneticPr fontId="2"/>
  </si>
  <si>
    <t>５維 持 補 修 費</t>
    <phoneticPr fontId="2"/>
  </si>
  <si>
    <t>６補　助　費　等</t>
    <phoneticPr fontId="2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</si>
  <si>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2"/>
  </si>
  <si>
    <t>７繰　出　金</t>
    <phoneticPr fontId="2"/>
  </si>
  <si>
    <t>８積　立　金　</t>
    <phoneticPr fontId="2"/>
  </si>
  <si>
    <t>９投資・出資金・貸出金</t>
    <rPh sb="8" eb="10">
      <t>カシダシ</t>
    </rPh>
    <rPh sb="10" eb="11">
      <t>キン</t>
    </rPh>
    <phoneticPr fontId="2"/>
  </si>
  <si>
    <t>10普 通 建 設 事 業 費</t>
    <phoneticPr fontId="2"/>
  </si>
  <si>
    <t xml:space="preserve"> 　　うち補助事業費</t>
    <phoneticPr fontId="2"/>
  </si>
  <si>
    <t xml:space="preserve"> 　　うち単独事業費</t>
    <phoneticPr fontId="2"/>
  </si>
  <si>
    <t>11災 害 復 旧 事 業 費</t>
    <phoneticPr fontId="2"/>
  </si>
  <si>
    <t>12失 業 対 策 事 業 費</t>
    <phoneticPr fontId="2"/>
  </si>
  <si>
    <t>義 務 的 経 費（1～３）</t>
    <phoneticPr fontId="2"/>
  </si>
  <si>
    <t>投 資 的 経 費（10～12）</t>
    <phoneticPr fontId="2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</si>
  <si>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2"/>
  </si>
  <si>
    <t>13 諸 支 出 金</t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</si>
  <si>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2"/>
  </si>
  <si>
    <t>２ 総　務　費</t>
    <phoneticPr fontId="2"/>
  </si>
  <si>
    <t>１ 議　会　費</t>
    <phoneticPr fontId="2"/>
  </si>
  <si>
    <t>３ 民　生　費</t>
    <phoneticPr fontId="2"/>
  </si>
  <si>
    <t>歳入の状況</t>
    <rPh sb="0" eb="2">
      <t>サイニュウ</t>
    </rPh>
    <rPh sb="3" eb="5">
      <t>ジョウキョウ</t>
    </rPh>
    <phoneticPr fontId="2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</si>
  <si>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2"/>
  </si>
  <si>
    <t>税の状況</t>
    <rPh sb="0" eb="1">
      <t>ゼイ</t>
    </rPh>
    <rPh sb="2" eb="4">
      <t>ジョウキョウ</t>
    </rPh>
    <phoneticPr fontId="2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</si>
  <si>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2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</si>
  <si>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2"/>
  </si>
  <si>
    <t>税の状況（構成比）</t>
    <rPh sb="0" eb="1">
      <t>ゼイ</t>
    </rPh>
    <rPh sb="2" eb="4">
      <t>ジョウキョウ</t>
    </rPh>
    <rPh sb="5" eb="8">
      <t>コウセイヒ</t>
    </rPh>
    <phoneticPr fontId="2"/>
  </si>
  <si>
    <t>目的別歳出</t>
    <rPh sb="0" eb="3">
      <t>モクテキベツ</t>
    </rPh>
    <rPh sb="3" eb="5">
      <t>サイシュツ</t>
    </rPh>
    <phoneticPr fontId="2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</si>
  <si>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2"/>
  </si>
  <si>
    <t>４ 衛　生　費</t>
    <phoneticPr fontId="2"/>
  </si>
  <si>
    <t>５ 労　働　費</t>
    <phoneticPr fontId="2"/>
  </si>
  <si>
    <t>６ 農 林 水 産 業 費</t>
    <phoneticPr fontId="2"/>
  </si>
  <si>
    <t>７ 商　工　費</t>
    <phoneticPr fontId="2"/>
  </si>
  <si>
    <t>８ 土　木　費</t>
    <phoneticPr fontId="2"/>
  </si>
  <si>
    <t>９ 消　防　費</t>
    <phoneticPr fontId="2"/>
  </si>
  <si>
    <t>10 教　育　費</t>
    <phoneticPr fontId="2"/>
  </si>
  <si>
    <t>11 災 害 復 旧 費</t>
    <phoneticPr fontId="2"/>
  </si>
  <si>
    <t>12 公　債　費</t>
    <phoneticPr fontId="2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</si>
  <si>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2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</si>
  <si>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2"/>
  </si>
  <si>
    <t xml:space="preserve">   歳 出 合　計</t>
    <rPh sb="7" eb="8">
      <t>ゴウ</t>
    </rPh>
    <rPh sb="9" eb="10">
      <t>ケイ</t>
    </rPh>
    <phoneticPr fontId="2"/>
  </si>
  <si>
    <t>１ 地 方 税</t>
    <phoneticPr fontId="2"/>
  </si>
  <si>
    <t>２ 地方譲与税</t>
    <phoneticPr fontId="2"/>
  </si>
  <si>
    <t>４ 地方消費税交付金</t>
    <phoneticPr fontId="2"/>
  </si>
  <si>
    <t>５ ゴルフ場利用税交付金</t>
    <phoneticPr fontId="3"/>
  </si>
  <si>
    <t>６ 特別地方消費税交付金</t>
    <phoneticPr fontId="3"/>
  </si>
  <si>
    <t>７ 自動車取得税交付金</t>
    <phoneticPr fontId="3"/>
  </si>
  <si>
    <t>８ 国有提供施設等助成交付金</t>
    <phoneticPr fontId="3"/>
  </si>
  <si>
    <t>９ 地方特例交付金</t>
    <rPh sb="2" eb="4">
      <t>チホウ</t>
    </rPh>
    <rPh sb="4" eb="6">
      <t>トクレイ</t>
    </rPh>
    <rPh sb="6" eb="9">
      <t>コウフキン</t>
    </rPh>
    <phoneticPr fontId="3"/>
  </si>
  <si>
    <t>10 地方交付税</t>
    <phoneticPr fontId="3"/>
  </si>
  <si>
    <t xml:space="preserve"> (1) 普通交付税</t>
    <phoneticPr fontId="2"/>
  </si>
  <si>
    <t xml:space="preserve"> (2) 特別交付税</t>
    <phoneticPr fontId="2"/>
  </si>
  <si>
    <t>11 交通安全対策特別交付金</t>
    <phoneticPr fontId="3"/>
  </si>
  <si>
    <t>12 分担金・負担金</t>
    <phoneticPr fontId="3"/>
  </si>
  <si>
    <t>13 使用料</t>
    <phoneticPr fontId="3"/>
  </si>
  <si>
    <t>14 手 数 料</t>
    <phoneticPr fontId="3"/>
  </si>
  <si>
    <t>15 国庫支出金</t>
    <phoneticPr fontId="3"/>
  </si>
  <si>
    <t>16 県支出金</t>
    <phoneticPr fontId="3"/>
  </si>
  <si>
    <t>17 財産収入</t>
    <phoneticPr fontId="3"/>
  </si>
  <si>
    <t>18 寄 附 金</t>
    <rPh sb="5" eb="6">
      <t>フ</t>
    </rPh>
    <phoneticPr fontId="3"/>
  </si>
  <si>
    <t>19 繰 入 金</t>
    <phoneticPr fontId="3"/>
  </si>
  <si>
    <t>20 繰 越 金</t>
    <phoneticPr fontId="3"/>
  </si>
  <si>
    <t>21 諸 収 入</t>
    <phoneticPr fontId="3"/>
  </si>
  <si>
    <t>22 地 方 債</t>
    <phoneticPr fontId="3"/>
  </si>
  <si>
    <t>財政指標</t>
    <rPh sb="0" eb="2">
      <t>ザイセイ</t>
    </rPh>
    <rPh sb="2" eb="4">
      <t>シヒョウ</t>
    </rPh>
    <phoneticPr fontId="2"/>
  </si>
  <si>
    <t xml:space="preserve"> 地 方 税</t>
    <phoneticPr fontId="2"/>
  </si>
  <si>
    <t xml:space="preserve"> 国庫支出金</t>
    <phoneticPr fontId="2"/>
  </si>
  <si>
    <t xml:space="preserve"> 地 方 債</t>
    <phoneticPr fontId="2"/>
  </si>
  <si>
    <t>　  合　　　　 計</t>
  </si>
  <si>
    <t>市町村民税</t>
    <phoneticPr fontId="2"/>
  </si>
  <si>
    <t>固定資産税</t>
    <phoneticPr fontId="2"/>
  </si>
  <si>
    <t>市町村たばこ税</t>
    <phoneticPr fontId="2"/>
  </si>
  <si>
    <t>歳出総額</t>
    <phoneticPr fontId="2"/>
  </si>
  <si>
    <t>地方債現在高</t>
    <phoneticPr fontId="2"/>
  </si>
  <si>
    <t>人　件　費</t>
    <phoneticPr fontId="2"/>
  </si>
  <si>
    <t>扶　助　費</t>
    <phoneticPr fontId="2"/>
  </si>
  <si>
    <t>公　債　費</t>
    <phoneticPr fontId="2"/>
  </si>
  <si>
    <t>物　件　費</t>
    <phoneticPr fontId="2"/>
  </si>
  <si>
    <t>維 持 補 修 費</t>
    <phoneticPr fontId="2"/>
  </si>
  <si>
    <t>投資・出資金・貸出金</t>
    <phoneticPr fontId="2"/>
  </si>
  <si>
    <t>総額</t>
    <rPh sb="0" eb="2">
      <t>ソウガク</t>
    </rPh>
    <phoneticPr fontId="2"/>
  </si>
  <si>
    <t>普通建設事業費</t>
    <phoneticPr fontId="2"/>
  </si>
  <si>
    <t xml:space="preserve"> 総　務　費</t>
    <phoneticPr fontId="2"/>
  </si>
  <si>
    <t xml:space="preserve"> 民　生　費</t>
    <phoneticPr fontId="2"/>
  </si>
  <si>
    <t xml:space="preserve"> 衛　生　費</t>
    <phoneticPr fontId="2"/>
  </si>
  <si>
    <t xml:space="preserve"> 商　工　費</t>
    <phoneticPr fontId="2"/>
  </si>
  <si>
    <t xml:space="preserve"> 土　木　費</t>
    <phoneticPr fontId="2"/>
  </si>
  <si>
    <t xml:space="preserve"> 教　育　費</t>
    <phoneticPr fontId="2"/>
  </si>
  <si>
    <t xml:space="preserve"> 公　債　費</t>
    <phoneticPr fontId="2"/>
  </si>
  <si>
    <t xml:space="preserve"> 総　　額</t>
    <rPh sb="1" eb="2">
      <t>フサ</t>
    </rPh>
    <rPh sb="4" eb="5">
      <t>ガク</t>
    </rPh>
    <phoneticPr fontId="2"/>
  </si>
  <si>
    <t xml:space="preserve"> 補助事業費</t>
    <phoneticPr fontId="2"/>
  </si>
  <si>
    <t xml:space="preserve"> 単独事業費</t>
    <phoneticPr fontId="2"/>
  </si>
  <si>
    <t>（百万円）</t>
    <rPh sb="1" eb="2">
      <t>ヒャク</t>
    </rPh>
    <rPh sb="2" eb="4">
      <t>マンエン</t>
    </rPh>
    <phoneticPr fontId="2"/>
  </si>
  <si>
    <t>　　　（百万円、％）</t>
    <rPh sb="4" eb="5">
      <t>ヒャク</t>
    </rPh>
    <rPh sb="5" eb="7">
      <t>マンエン</t>
    </rPh>
    <phoneticPr fontId="2"/>
  </si>
  <si>
    <t xml:space="preserve"> 農林水産業費</t>
    <phoneticPr fontId="2"/>
  </si>
  <si>
    <t>特定財源（12～22）</t>
    <rPh sb="0" eb="2">
      <t>トクテイ</t>
    </rPh>
    <rPh sb="2" eb="4">
      <t>ザイゲン</t>
    </rPh>
    <phoneticPr fontId="2"/>
  </si>
  <si>
    <t>地方交付税</t>
    <phoneticPr fontId="2"/>
  </si>
  <si>
    <t>11普 通 建 設 事 業 費</t>
    <phoneticPr fontId="2"/>
  </si>
  <si>
    <t>12災 害 復 旧 事 業 費</t>
    <phoneticPr fontId="2"/>
  </si>
  <si>
    <t>13失 業 対 策 事 業 費</t>
    <phoneticPr fontId="2"/>
  </si>
  <si>
    <t>投 資 的 経 費（11～12）</t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</si>
  <si>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</si>
  <si>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 xml:space="preserve"> (1)減税補てん債</t>
    <rPh sb="4" eb="6">
      <t>ゲンゼイ</t>
    </rPh>
    <rPh sb="6" eb="7">
      <t>ホ</t>
    </rPh>
    <rPh sb="9" eb="10">
      <t>サイ</t>
    </rPh>
    <phoneticPr fontId="2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</si>
  <si>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2"/>
  </si>
  <si>
    <t>０４(H16)</t>
    <phoneticPr fontId="2"/>
  </si>
  <si>
    <t>那須塩原市</t>
    <rPh sb="0" eb="2">
      <t>ナス</t>
    </rPh>
    <rPh sb="2" eb="4">
      <t>シオバラ</t>
    </rPh>
    <rPh sb="4" eb="5">
      <t>シ</t>
    </rPh>
    <phoneticPr fontId="2"/>
  </si>
  <si>
    <t>3-1利子割交付金</t>
    <phoneticPr fontId="2"/>
  </si>
  <si>
    <t>3-2配当割交付金</t>
    <phoneticPr fontId="2"/>
  </si>
  <si>
    <t>3-3株式等譲渡所得割交付金</t>
    <phoneticPr fontId="2"/>
  </si>
  <si>
    <t>3-1利子割交付金</t>
    <phoneticPr fontId="2"/>
  </si>
  <si>
    <t>3-2配当割交付金</t>
    <phoneticPr fontId="2"/>
  </si>
  <si>
    <t>3-3株式等譲渡所得割交付金</t>
    <phoneticPr fontId="2"/>
  </si>
  <si>
    <t>０４(H16)</t>
    <phoneticPr fontId="2"/>
  </si>
  <si>
    <t>０５(H17)</t>
    <phoneticPr fontId="2"/>
  </si>
  <si>
    <t>21実質公債費比率</t>
    <rPh sb="2" eb="4">
      <t>ジッシツ</t>
    </rPh>
    <rPh sb="4" eb="7">
      <t>コウサイヒ</t>
    </rPh>
    <rPh sb="7" eb="9">
      <t>ヒリツ</t>
    </rPh>
    <phoneticPr fontId="2"/>
  </si>
  <si>
    <t>22起債制限比率</t>
    <rPh sb="2" eb="4">
      <t>キサイ</t>
    </rPh>
    <rPh sb="4" eb="6">
      <t>セイゲン</t>
    </rPh>
    <rPh sb="6" eb="8">
      <t>ヒリツ</t>
    </rPh>
    <phoneticPr fontId="2"/>
  </si>
  <si>
    <t>８９（元）</t>
    <rPh sb="3" eb="4">
      <t>ガン</t>
    </rPh>
    <phoneticPr fontId="2"/>
  </si>
  <si>
    <t>９０（H2）</t>
    <phoneticPr fontId="2"/>
  </si>
  <si>
    <t>９０（H2）</t>
    <phoneticPr fontId="2"/>
  </si>
  <si>
    <t>９１（H3）</t>
    <phoneticPr fontId="2"/>
  </si>
  <si>
    <t>９１（H3）</t>
    <phoneticPr fontId="2"/>
  </si>
  <si>
    <t>９２（H4）</t>
    <phoneticPr fontId="2"/>
  </si>
  <si>
    <t>９２（H4）</t>
    <phoneticPr fontId="2"/>
  </si>
  <si>
    <t>９３（H5）</t>
    <phoneticPr fontId="2"/>
  </si>
  <si>
    <t>９３（H5）</t>
    <phoneticPr fontId="2"/>
  </si>
  <si>
    <t>９４（H6）</t>
    <phoneticPr fontId="2"/>
  </si>
  <si>
    <t>９４（H6）</t>
    <phoneticPr fontId="2"/>
  </si>
  <si>
    <t>９５（H7）</t>
    <phoneticPr fontId="2"/>
  </si>
  <si>
    <t>９５（H7）</t>
    <phoneticPr fontId="2"/>
  </si>
  <si>
    <t>９６（H8）</t>
    <phoneticPr fontId="2"/>
  </si>
  <si>
    <t>９６（H8）</t>
    <phoneticPr fontId="2"/>
  </si>
  <si>
    <t>９７（H9）</t>
    <phoneticPr fontId="2"/>
  </si>
  <si>
    <t>９７（H9）</t>
    <phoneticPr fontId="2"/>
  </si>
  <si>
    <t>９８(H10)</t>
    <phoneticPr fontId="2"/>
  </si>
  <si>
    <t>９８(H10)</t>
    <phoneticPr fontId="2"/>
  </si>
  <si>
    <t>９９(H11)</t>
    <phoneticPr fontId="2"/>
  </si>
  <si>
    <t>９９(H11)</t>
    <phoneticPr fontId="2"/>
  </si>
  <si>
    <t>００(H12)</t>
    <phoneticPr fontId="2"/>
  </si>
  <si>
    <t>００(H12)</t>
    <phoneticPr fontId="2"/>
  </si>
  <si>
    <t>０１(H13)</t>
    <phoneticPr fontId="2"/>
  </si>
  <si>
    <t>０１(H13)</t>
    <phoneticPr fontId="2"/>
  </si>
  <si>
    <t>０２(H14)</t>
    <phoneticPr fontId="2"/>
  </si>
  <si>
    <t>０２(H14)</t>
    <phoneticPr fontId="2"/>
  </si>
  <si>
    <t>０３(H15)</t>
    <phoneticPr fontId="2"/>
  </si>
  <si>
    <t>０３(H15)</t>
    <phoneticPr fontId="2"/>
  </si>
  <si>
    <t>９２（H4）</t>
    <phoneticPr fontId="2"/>
  </si>
  <si>
    <t>９８(H10)</t>
    <phoneticPr fontId="2"/>
  </si>
  <si>
    <t>０１(H13)</t>
    <phoneticPr fontId="2"/>
  </si>
  <si>
    <t>０３(H15)</t>
    <phoneticPr fontId="2"/>
  </si>
  <si>
    <t>０３(H15)までは合併前の１市2町の合算</t>
    <rPh sb="10" eb="12">
      <t>ガッペイ</t>
    </rPh>
    <rPh sb="12" eb="13">
      <t>マエ</t>
    </rPh>
    <rPh sb="15" eb="16">
      <t>シ</t>
    </rPh>
    <rPh sb="17" eb="18">
      <t>チョウ</t>
    </rPh>
    <rPh sb="19" eb="21">
      <t>ガッサン</t>
    </rPh>
    <phoneticPr fontId="2"/>
  </si>
  <si>
    <t>黒磯市</t>
    <rPh sb="0" eb="3">
      <t>クロイソシ</t>
    </rPh>
    <phoneticPr fontId="2"/>
  </si>
  <si>
    <t>21起債制限比率</t>
    <rPh sb="2" eb="4">
      <t>キサイ</t>
    </rPh>
    <rPh sb="4" eb="6">
      <t>セイゲン</t>
    </rPh>
    <rPh sb="6" eb="8">
      <t>ヒリツ</t>
    </rPh>
    <phoneticPr fontId="2"/>
  </si>
  <si>
    <t>22積立金現在高</t>
    <rPh sb="2" eb="4">
      <t>ツミタテ</t>
    </rPh>
    <rPh sb="4" eb="5">
      <t>キン</t>
    </rPh>
    <rPh sb="5" eb="7">
      <t>ゲンザイ</t>
    </rPh>
    <rPh sb="7" eb="8">
      <t>ダカ</t>
    </rPh>
    <phoneticPr fontId="2"/>
  </si>
  <si>
    <t>23地方債現在高</t>
    <rPh sb="2" eb="5">
      <t>チホウサイ</t>
    </rPh>
    <rPh sb="5" eb="7">
      <t>ゲンザイ</t>
    </rPh>
    <rPh sb="7" eb="8">
      <t>ダカ</t>
    </rPh>
    <phoneticPr fontId="2"/>
  </si>
  <si>
    <t>24債務負担行為額</t>
    <rPh sb="2" eb="4">
      <t>サイム</t>
    </rPh>
    <rPh sb="4" eb="6">
      <t>フタン</t>
    </rPh>
    <rPh sb="6" eb="8">
      <t>コウイ</t>
    </rPh>
    <rPh sb="8" eb="9">
      <t>ガク</t>
    </rPh>
    <phoneticPr fontId="2"/>
  </si>
  <si>
    <t>25収益事業収入</t>
    <rPh sb="2" eb="4">
      <t>シュウエキ</t>
    </rPh>
    <rPh sb="4" eb="6">
      <t>ジギョウ</t>
    </rPh>
    <rPh sb="6" eb="8">
      <t>シュウニュウ</t>
    </rPh>
    <phoneticPr fontId="2"/>
  </si>
  <si>
    <t>26土地開発基金現在高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2"/>
  </si>
  <si>
    <t>西那須野町</t>
    <rPh sb="0" eb="5">
      <t>ニシナスノマチ</t>
    </rPh>
    <phoneticPr fontId="2"/>
  </si>
  <si>
    <t>１歳入総額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</si>
  <si>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</si>
  <si>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</si>
  <si>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</si>
  <si>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</si>
  <si>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</si>
  <si>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</si>
  <si>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</si>
  <si>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</si>
  <si>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</si>
  <si>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塩原町</t>
    <rPh sb="0" eb="3">
      <t>シオハラマチ</t>
    </rPh>
    <phoneticPr fontId="2"/>
  </si>
  <si>
    <t>９７(H9）</t>
    <phoneticPr fontId="2"/>
  </si>
  <si>
    <t>９８(H10）</t>
    <phoneticPr fontId="2"/>
  </si>
  <si>
    <t>９９(H11）</t>
    <phoneticPr fontId="2"/>
  </si>
  <si>
    <t>００(H12）</t>
    <phoneticPr fontId="2"/>
  </si>
  <si>
    <t>３ 利子割交付金</t>
    <phoneticPr fontId="2"/>
  </si>
  <si>
    <t>９７(H9）</t>
    <phoneticPr fontId="2"/>
  </si>
  <si>
    <t>９８(H10）</t>
    <phoneticPr fontId="2"/>
  </si>
  <si>
    <t>９９(H11）</t>
    <phoneticPr fontId="2"/>
  </si>
  <si>
    <t>００(H12）</t>
    <phoneticPr fontId="2"/>
  </si>
  <si>
    <t>１ 地 方 税</t>
    <phoneticPr fontId="2"/>
  </si>
  <si>
    <t>２ 地方譲与税</t>
    <phoneticPr fontId="2"/>
  </si>
  <si>
    <t>３ 利子割交付金</t>
    <phoneticPr fontId="2"/>
  </si>
  <si>
    <t>４ 地方消費税交付金</t>
    <phoneticPr fontId="2"/>
  </si>
  <si>
    <t>５ ゴルフ場利用税交付金</t>
    <phoneticPr fontId="3"/>
  </si>
  <si>
    <t>６ 特別地方消費税交付金</t>
    <phoneticPr fontId="3"/>
  </si>
  <si>
    <t>７ 自動車取得税交付金</t>
    <phoneticPr fontId="3"/>
  </si>
  <si>
    <t>８ 国有提供施設等助成交付金</t>
    <phoneticPr fontId="3"/>
  </si>
  <si>
    <t>10 地方交付税</t>
    <phoneticPr fontId="3"/>
  </si>
  <si>
    <t xml:space="preserve"> (1) 普通交付税</t>
    <phoneticPr fontId="2"/>
  </si>
  <si>
    <t xml:space="preserve"> (2) 特別交付税</t>
    <phoneticPr fontId="2"/>
  </si>
  <si>
    <t>11 交通安全対策特別交付金</t>
    <phoneticPr fontId="3"/>
  </si>
  <si>
    <t>12 分担金・負担金</t>
    <phoneticPr fontId="3"/>
  </si>
  <si>
    <t>13 使用料</t>
    <phoneticPr fontId="3"/>
  </si>
  <si>
    <t>14 手 数 料</t>
    <phoneticPr fontId="3"/>
  </si>
  <si>
    <t>15 国庫支出金</t>
    <phoneticPr fontId="3"/>
  </si>
  <si>
    <t>16 県支出金</t>
    <phoneticPr fontId="3"/>
  </si>
  <si>
    <t>17 財産収入</t>
    <phoneticPr fontId="3"/>
  </si>
  <si>
    <t>19 繰 入 金</t>
    <phoneticPr fontId="3"/>
  </si>
  <si>
    <t>20 繰 越 金</t>
    <phoneticPr fontId="3"/>
  </si>
  <si>
    <t>21 諸 収 入</t>
    <phoneticPr fontId="3"/>
  </si>
  <si>
    <t>22 地 方 債</t>
    <phoneticPr fontId="3"/>
  </si>
  <si>
    <t>一般財源(1～11）</t>
    <phoneticPr fontId="2"/>
  </si>
  <si>
    <t>自主財源（1+12+13+14+17～21）</t>
    <phoneticPr fontId="3"/>
  </si>
  <si>
    <t>依存財源（2～11+15+16+22）</t>
    <phoneticPr fontId="3"/>
  </si>
  <si>
    <t>０２(H14）</t>
    <phoneticPr fontId="2"/>
  </si>
  <si>
    <t>０２(H14）</t>
    <phoneticPr fontId="2"/>
  </si>
  <si>
    <t>０３(H15）</t>
    <phoneticPr fontId="2"/>
  </si>
  <si>
    <t>０３(H15）</t>
    <phoneticPr fontId="2"/>
  </si>
  <si>
    <t>０１(H13）</t>
    <phoneticPr fontId="2"/>
  </si>
  <si>
    <t>　  合　　　　 計</t>
    <phoneticPr fontId="2"/>
  </si>
  <si>
    <t>１人　件　費</t>
    <phoneticPr fontId="2"/>
  </si>
  <si>
    <t>２扶　助　費</t>
    <phoneticPr fontId="2"/>
  </si>
  <si>
    <t>３公　債　費</t>
    <phoneticPr fontId="2"/>
  </si>
  <si>
    <t>４物　件　費</t>
    <phoneticPr fontId="2"/>
  </si>
  <si>
    <t>５維 持 補 修 費</t>
    <phoneticPr fontId="2"/>
  </si>
  <si>
    <t>６補　助　費　等</t>
    <phoneticPr fontId="2"/>
  </si>
  <si>
    <t>７繰　出　金</t>
    <phoneticPr fontId="2"/>
  </si>
  <si>
    <t>８積　立　金　</t>
    <phoneticPr fontId="2"/>
  </si>
  <si>
    <t>10普 通 建 設 事 業 費</t>
    <phoneticPr fontId="2"/>
  </si>
  <si>
    <t xml:space="preserve"> 　　うち補助事業費</t>
    <phoneticPr fontId="2"/>
  </si>
  <si>
    <t xml:space="preserve"> 　　うち単独事業費</t>
    <phoneticPr fontId="2"/>
  </si>
  <si>
    <t>11災 害 復 旧 事 業 費</t>
    <phoneticPr fontId="2"/>
  </si>
  <si>
    <t>12失 業 対 策 事 業 費</t>
    <phoneticPr fontId="2"/>
  </si>
  <si>
    <t>義 務 的 経 費（1～３）</t>
    <phoneticPr fontId="2"/>
  </si>
  <si>
    <t>投 資 的 経 費（10～12）</t>
    <phoneticPr fontId="2"/>
  </si>
  <si>
    <t>11普 通 建 設 事 業 費</t>
    <phoneticPr fontId="2"/>
  </si>
  <si>
    <t>12災 害 復 旧 事 業 費</t>
    <phoneticPr fontId="2"/>
  </si>
  <si>
    <t>13失 業 対 策 事 業 費</t>
    <phoneticPr fontId="2"/>
  </si>
  <si>
    <t>投 資 的 経 費（11～12）</t>
    <phoneticPr fontId="2"/>
  </si>
  <si>
    <t>１ 議　会　費</t>
    <phoneticPr fontId="2"/>
  </si>
  <si>
    <t>２ 総　務　費</t>
    <phoneticPr fontId="2"/>
  </si>
  <si>
    <t>３ 民　生　費</t>
    <phoneticPr fontId="2"/>
  </si>
  <si>
    <t>４ 衛　生　費</t>
    <phoneticPr fontId="2"/>
  </si>
  <si>
    <t>５ 労　働　費</t>
    <phoneticPr fontId="2"/>
  </si>
  <si>
    <t>６ 農 林 水 産 業 費</t>
    <phoneticPr fontId="2"/>
  </si>
  <si>
    <t>７ 商　工　費</t>
    <phoneticPr fontId="2"/>
  </si>
  <si>
    <t>８ 土　木　費</t>
    <phoneticPr fontId="2"/>
  </si>
  <si>
    <t>９ 消　防　費</t>
    <phoneticPr fontId="2"/>
  </si>
  <si>
    <t>10 教　育　費</t>
    <phoneticPr fontId="2"/>
  </si>
  <si>
    <t>11 災 害 復 旧 費</t>
    <phoneticPr fontId="2"/>
  </si>
  <si>
    <t>12 公　債　費</t>
    <phoneticPr fontId="2"/>
  </si>
  <si>
    <t>０６(H18)</t>
    <phoneticPr fontId="2"/>
  </si>
  <si>
    <t>０７(H19)</t>
    <phoneticPr fontId="2"/>
  </si>
  <si>
    <t>23将来負担比率</t>
    <phoneticPr fontId="2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</si>
  <si>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2"/>
  </si>
  <si>
    <t>25地方債現在高</t>
    <rPh sb="2" eb="5">
      <t>チホウサイ</t>
    </rPh>
    <rPh sb="5" eb="7">
      <t>ゲンザイ</t>
    </rPh>
    <rPh sb="7" eb="8">
      <t>ダカ</t>
    </rPh>
    <phoneticPr fontId="2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</si>
  <si>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2"/>
  </si>
  <si>
    <t>27収益事業収入</t>
    <rPh sb="2" eb="4">
      <t>シュウエキ</t>
    </rPh>
    <rPh sb="4" eb="6">
      <t>ジギョウ</t>
    </rPh>
    <rPh sb="6" eb="8">
      <t>シュウニュウ</t>
    </rPh>
    <phoneticPr fontId="2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</si>
  <si>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2"/>
  </si>
  <si>
    <t>０８(H20)</t>
    <phoneticPr fontId="2"/>
  </si>
  <si>
    <t>０９(H21)</t>
    <phoneticPr fontId="2"/>
  </si>
  <si>
    <t>１０(H22)</t>
    <phoneticPr fontId="2"/>
  </si>
  <si>
    <t>１１(H23)</t>
    <phoneticPr fontId="2"/>
  </si>
  <si>
    <t>-</t>
    <phoneticPr fontId="2"/>
  </si>
  <si>
    <t xml:space="preserve"> (3) 震災復興特別交付税</t>
    <phoneticPr fontId="2"/>
  </si>
  <si>
    <t>１２(H24)</t>
    <phoneticPr fontId="2"/>
  </si>
  <si>
    <t>１３(H25)</t>
    <phoneticPr fontId="2"/>
  </si>
  <si>
    <t>１２(H24)</t>
    <phoneticPr fontId="2"/>
  </si>
  <si>
    <t>１３(H25)</t>
    <phoneticPr fontId="2"/>
  </si>
  <si>
    <t>１４(H26)</t>
    <phoneticPr fontId="2"/>
  </si>
  <si>
    <t>１５(H27)</t>
    <phoneticPr fontId="2"/>
  </si>
  <si>
    <t>-</t>
    <phoneticPr fontId="2"/>
  </si>
  <si>
    <t>１２(H24)</t>
    <phoneticPr fontId="2"/>
  </si>
  <si>
    <t>１６(H28)</t>
    <phoneticPr fontId="2"/>
  </si>
  <si>
    <t>うち臨時財政対策債</t>
    <rPh sb="2" eb="9">
      <t>リ</t>
    </rPh>
    <phoneticPr fontId="2"/>
  </si>
  <si>
    <t>１７(H29)</t>
  </si>
  <si>
    <t>１７(H29)</t>
    <phoneticPr fontId="2"/>
  </si>
  <si>
    <t>１８(H30)</t>
    <phoneticPr fontId="2"/>
  </si>
  <si>
    <t>１９(R1)</t>
    <phoneticPr fontId="2"/>
  </si>
  <si>
    <t>８自動車税環境性能割交付金</t>
    <phoneticPr fontId="2"/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</si>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</sst>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#,##0.0_ "/>
    <numFmt numFmtId="182" formatCode="0.00_ "/>
    <numFmt numFmtId="183" formatCode="0.0_ "/>
    <numFmt numFmtId="184" formatCode="#,##0,"/>
    <numFmt numFmtId="185" formatCode="#,##0.0"/>
    <numFmt numFmtId="186" formatCode="0.0%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0">
    <xf numFmtId="0" fontId="0" fillId="0" borderId="0" xfId="0"/>
    <xf numFmtId="0" fontId="5" fillId="0" borderId="0" xfId="0" applyFont="1"/>
    <xf numFmtId="0" fontId="5" fillId="0" borderId="1" xfId="0" applyFont="1" applyBorder="1"/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179" fontId="5" fillId="0" borderId="1" xfId="0" applyNumberFormat="1" applyFont="1" applyBorder="1"/>
    <xf numFmtId="179" fontId="5" fillId="0" borderId="1" xfId="1" applyNumberFormat="1" applyFont="1" applyBorder="1"/>
    <xf numFmtId="179" fontId="4" fillId="0" borderId="1" xfId="1" applyNumberFormat="1" applyFont="1" applyFill="1" applyBorder="1" applyProtection="1"/>
    <xf numFmtId="179" fontId="4" fillId="0" borderId="1" xfId="0" applyNumberFormat="1" applyFont="1" applyFill="1" applyBorder="1" applyProtection="1"/>
    <xf numFmtId="179" fontId="4" fillId="0" borderId="1" xfId="1" applyNumberFormat="1" applyFont="1" applyFill="1" applyBorder="1" applyAlignment="1" applyProtection="1">
      <alignment horizontal="right" vertical="center"/>
    </xf>
    <xf numFmtId="179" fontId="5" fillId="0" borderId="0" xfId="0" applyNumberFormat="1" applyFont="1"/>
    <xf numFmtId="179" fontId="4" fillId="0" borderId="1" xfId="0" applyNumberFormat="1" applyFont="1" applyFill="1" applyBorder="1" applyAlignment="1" applyProtection="1">
      <alignment vertical="center"/>
    </xf>
    <xf numFmtId="184" fontId="5" fillId="0" borderId="1" xfId="0" applyNumberFormat="1" applyFont="1" applyBorder="1"/>
    <xf numFmtId="184" fontId="4" fillId="0" borderId="1" xfId="1" applyNumberFormat="1" applyFont="1" applyFill="1" applyBorder="1" applyProtection="1"/>
    <xf numFmtId="184" fontId="5" fillId="0" borderId="1" xfId="1" applyNumberFormat="1" applyFont="1" applyBorder="1"/>
    <xf numFmtId="184" fontId="5" fillId="0" borderId="0" xfId="0" applyNumberFormat="1" applyFont="1"/>
    <xf numFmtId="184" fontId="4" fillId="0" borderId="1" xfId="0" applyNumberFormat="1" applyFont="1" applyFill="1" applyBorder="1" applyProtection="1"/>
    <xf numFmtId="184" fontId="4" fillId="0" borderId="1" xfId="0" applyNumberFormat="1" applyFont="1" applyBorder="1"/>
    <xf numFmtId="184" fontId="4" fillId="0" borderId="0" xfId="0" applyNumberFormat="1" applyFont="1"/>
    <xf numFmtId="184" fontId="4" fillId="0" borderId="1" xfId="0" applyNumberFormat="1" applyFont="1" applyFill="1" applyBorder="1" applyAlignment="1" applyProtection="1">
      <alignment vertical="center"/>
    </xf>
    <xf numFmtId="183" fontId="5" fillId="0" borderId="1" xfId="0" applyNumberFormat="1" applyFont="1" applyBorder="1"/>
    <xf numFmtId="183" fontId="5" fillId="0" borderId="1" xfId="1" applyNumberFormat="1" applyFont="1" applyBorder="1"/>
    <xf numFmtId="0" fontId="6" fillId="0" borderId="0" xfId="0" applyFont="1"/>
    <xf numFmtId="0" fontId="7" fillId="0" borderId="0" xfId="0" applyFont="1"/>
    <xf numFmtId="179" fontId="6" fillId="0" borderId="0" xfId="0" applyNumberFormat="1" applyFont="1"/>
    <xf numFmtId="185" fontId="4" fillId="0" borderId="1" xfId="1" applyNumberFormat="1" applyFont="1" applyFill="1" applyBorder="1" applyProtection="1"/>
    <xf numFmtId="185" fontId="5" fillId="0" borderId="1" xfId="1" applyNumberFormat="1" applyFont="1" applyBorder="1"/>
    <xf numFmtId="184" fontId="6" fillId="0" borderId="0" xfId="0" applyNumberFormat="1" applyFont="1"/>
    <xf numFmtId="184" fontId="7" fillId="0" borderId="0" xfId="0" applyNumberFormat="1" applyFont="1"/>
    <xf numFmtId="185" fontId="4" fillId="0" borderId="1" xfId="0" applyNumberFormat="1" applyFont="1" applyFill="1" applyBorder="1" applyProtection="1"/>
    <xf numFmtId="183" fontId="4" fillId="0" borderId="1" xfId="0" applyNumberFormat="1" applyFont="1" applyBorder="1"/>
    <xf numFmtId="184" fontId="8" fillId="0" borderId="0" xfId="0" applyNumberFormat="1" applyFont="1"/>
    <xf numFmtId="184" fontId="9" fillId="0" borderId="0" xfId="0" applyNumberFormat="1" applyFont="1"/>
    <xf numFmtId="183" fontId="4" fillId="0" borderId="1" xfId="0" applyNumberFormat="1" applyFont="1" applyFill="1" applyBorder="1" applyProtection="1"/>
    <xf numFmtId="183" fontId="4" fillId="0" borderId="0" xfId="0" applyNumberFormat="1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4" fontId="0" fillId="0" borderId="0" xfId="0" applyNumberFormat="1"/>
    <xf numFmtId="0" fontId="5" fillId="0" borderId="1" xfId="0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184" fontId="5" fillId="0" borderId="1" xfId="0" applyNumberFormat="1" applyFont="1" applyBorder="1" applyAlignment="1">
      <alignment vertical="center"/>
    </xf>
    <xf numFmtId="184" fontId="5" fillId="0" borderId="1" xfId="1" applyNumberFormat="1" applyFont="1" applyBorder="1" applyAlignment="1">
      <alignment vertical="center"/>
    </xf>
    <xf numFmtId="184" fontId="4" fillId="0" borderId="1" xfId="1" applyNumberFormat="1" applyFont="1" applyBorder="1" applyAlignment="1" applyProtection="1">
      <alignment vertical="center"/>
    </xf>
    <xf numFmtId="180" fontId="5" fillId="0" borderId="1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18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6" fontId="5" fillId="0" borderId="0" xfId="0" applyNumberFormat="1" applyFont="1"/>
    <xf numFmtId="184" fontId="4" fillId="0" borderId="1" xfId="0" applyNumberFormat="1" applyFont="1" applyFill="1" applyBorder="1" applyAlignment="1" applyProtection="1"/>
    <xf numFmtId="184" fontId="4" fillId="0" borderId="1" xfId="0" applyNumberFormat="1" applyFont="1" applyBorder="1" applyAlignment="1"/>
    <xf numFmtId="179" fontId="7" fillId="0" borderId="0" xfId="0" applyNumberFormat="1" applyFont="1"/>
    <xf numFmtId="0" fontId="0" fillId="0" borderId="0" xfId="0" applyAlignment="1">
      <alignment horizontal="left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" xfId="1" applyFont="1" applyBorder="1"/>
    <xf numFmtId="38" fontId="5" fillId="0" borderId="0" xfId="1" applyFont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38" fontId="5" fillId="2" borderId="1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78" fontId="5" fillId="2" borderId="1" xfId="1" applyNumberFormat="1" applyFont="1" applyFill="1" applyBorder="1" applyAlignment="1">
      <alignment vertical="center"/>
    </xf>
    <xf numFmtId="0" fontId="4" fillId="2" borderId="1" xfId="0" applyFont="1" applyFill="1" applyBorder="1" applyAlignment="1" applyProtection="1">
      <alignment vertical="center"/>
    </xf>
    <xf numFmtId="184" fontId="4" fillId="2" borderId="1" xfId="1" applyNumberFormat="1" applyFont="1" applyFill="1" applyBorder="1" applyAlignment="1" applyProtection="1">
      <alignment vertical="center"/>
    </xf>
    <xf numFmtId="184" fontId="5" fillId="2" borderId="1" xfId="1" applyNumberFormat="1" applyFont="1" applyFill="1" applyBorder="1" applyAlignment="1">
      <alignment vertical="center"/>
    </xf>
    <xf numFmtId="180" fontId="5" fillId="2" borderId="1" xfId="1" applyNumberFormat="1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</xf>
    <xf numFmtId="179" fontId="5" fillId="2" borderId="1" xfId="0" applyNumberFormat="1" applyFont="1" applyFill="1" applyBorder="1" applyAlignment="1">
      <alignment vertical="center"/>
    </xf>
    <xf numFmtId="182" fontId="5" fillId="2" borderId="1" xfId="0" applyNumberFormat="1" applyFont="1" applyFill="1" applyBorder="1" applyAlignment="1">
      <alignment vertical="center"/>
    </xf>
    <xf numFmtId="183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179" fontId="5" fillId="0" borderId="1" xfId="1" applyNumberFormat="1" applyFont="1" applyBorder="1" applyAlignment="1">
      <alignment vertical="center"/>
    </xf>
    <xf numFmtId="182" fontId="5" fillId="0" borderId="1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83" fontId="5" fillId="0" borderId="1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38" fontId="5" fillId="0" borderId="0" xfId="1" applyFont="1"/>
    <xf numFmtId="184" fontId="5" fillId="0" borderId="0" xfId="0" applyNumberFormat="1" applyFont="1" applyBorder="1"/>
    <xf numFmtId="179" fontId="5" fillId="0" borderId="0" xfId="1" applyNumberFormat="1" applyFont="1"/>
    <xf numFmtId="186" fontId="7" fillId="0" borderId="0" xfId="0" applyNumberFormat="1" applyFont="1"/>
    <xf numFmtId="179" fontId="4" fillId="2" borderId="1" xfId="1" applyNumberFormat="1" applyFont="1" applyFill="1" applyBorder="1" applyProtection="1"/>
    <xf numFmtId="184" fontId="4" fillId="2" borderId="1" xfId="1" applyNumberFormat="1" applyFont="1" applyFill="1" applyBorder="1" applyProtection="1"/>
    <xf numFmtId="179" fontId="5" fillId="2" borderId="1" xfId="1" applyNumberFormat="1" applyFont="1" applyFill="1" applyBorder="1"/>
    <xf numFmtId="179" fontId="4" fillId="2" borderId="1" xfId="0" applyNumberFormat="1" applyFont="1" applyFill="1" applyBorder="1" applyProtection="1"/>
    <xf numFmtId="179" fontId="4" fillId="2" borderId="1" xfId="1" applyNumberFormat="1" applyFont="1" applyFill="1" applyBorder="1" applyAlignment="1" applyProtection="1">
      <alignment horizontal="right" vertical="center"/>
    </xf>
    <xf numFmtId="183" fontId="5" fillId="2" borderId="1" xfId="0" applyNumberFormat="1" applyFont="1" applyFill="1" applyBorder="1"/>
    <xf numFmtId="183" fontId="5" fillId="2" borderId="1" xfId="1" applyNumberFormat="1" applyFont="1" applyFill="1" applyBorder="1"/>
    <xf numFmtId="179" fontId="4" fillId="2" borderId="1" xfId="0" applyNumberFormat="1" applyFont="1" applyFill="1" applyBorder="1" applyAlignment="1" applyProtection="1">
      <alignment vertical="center"/>
    </xf>
    <xf numFmtId="179" fontId="4" fillId="2" borderId="1" xfId="0" applyNumberFormat="1" applyFont="1" applyFill="1" applyBorder="1" applyAlignment="1" applyProtection="1"/>
    <xf numFmtId="184" fontId="5" fillId="0" borderId="0" xfId="1" applyNumberFormat="1" applyFont="1"/>
    <xf numFmtId="183" fontId="4" fillId="0" borderId="1" xfId="1" applyNumberFormat="1" applyFont="1" applyFill="1" applyBorder="1" applyProtection="1"/>
    <xf numFmtId="181" fontId="4" fillId="0" borderId="1" xfId="0" applyNumberFormat="1" applyFont="1" applyFill="1" applyBorder="1" applyProtection="1"/>
    <xf numFmtId="181" fontId="4" fillId="2" borderId="1" xfId="1" applyNumberFormat="1" applyFont="1" applyFill="1" applyBorder="1" applyProtection="1"/>
    <xf numFmtId="181" fontId="4" fillId="0" borderId="1" xfId="1" applyNumberFormat="1" applyFont="1" applyFill="1" applyBorder="1" applyProtection="1"/>
    <xf numFmtId="181" fontId="5" fillId="2" borderId="1" xfId="1" applyNumberFormat="1" applyFont="1" applyFill="1" applyBorder="1"/>
    <xf numFmtId="181" fontId="5" fillId="0" borderId="1" xfId="1" applyNumberFormat="1" applyFont="1" applyBorder="1"/>
    <xf numFmtId="184" fontId="4" fillId="2" borderId="1" xfId="0" applyNumberFormat="1" applyFont="1" applyFill="1" applyBorder="1" applyProtection="1"/>
    <xf numFmtId="181" fontId="4" fillId="2" borderId="1" xfId="0" applyNumberFormat="1" applyFont="1" applyFill="1" applyBorder="1" applyProtection="1"/>
    <xf numFmtId="183" fontId="4" fillId="2" borderId="1" xfId="0" applyNumberFormat="1" applyFont="1" applyFill="1" applyBorder="1"/>
    <xf numFmtId="184" fontId="4" fillId="0" borderId="0" xfId="1" applyNumberFormat="1" applyFont="1"/>
    <xf numFmtId="184" fontId="5" fillId="0" borderId="1" xfId="0" applyNumberFormat="1" applyFont="1" applyBorder="1" applyAlignment="1"/>
    <xf numFmtId="184" fontId="4" fillId="0" borderId="1" xfId="1" applyNumberFormat="1" applyFont="1" applyBorder="1"/>
    <xf numFmtId="183" fontId="4" fillId="0" borderId="0" xfId="1" applyNumberFormat="1" applyFont="1"/>
    <xf numFmtId="184" fontId="4" fillId="2" borderId="1" xfId="0" applyNumberFormat="1" applyFont="1" applyFill="1" applyBorder="1" applyAlignment="1" applyProtection="1">
      <alignment vertical="center"/>
    </xf>
    <xf numFmtId="184" fontId="4" fillId="2" borderId="1" xfId="0" applyNumberFormat="1" applyFont="1" applyFill="1" applyBorder="1" applyAlignment="1" applyProtection="1"/>
    <xf numFmtId="183" fontId="4" fillId="2" borderId="1" xfId="0" applyNumberFormat="1" applyFont="1" applyFill="1" applyBorder="1" applyProtection="1"/>
    <xf numFmtId="183" fontId="5" fillId="0" borderId="1" xfId="0" applyNumberFormat="1" applyFont="1" applyBorder="1" applyAlignment="1">
      <alignment horizontal="right" vertical="center"/>
    </xf>
    <xf numFmtId="184" fontId="5" fillId="0" borderId="1" xfId="1" applyNumberFormat="1" applyFont="1" applyBorder="1" applyAlignment="1" applyProtection="1">
      <alignment vertical="center"/>
    </xf>
    <xf numFmtId="179" fontId="5" fillId="0" borderId="1" xfId="1" applyNumberFormat="1" applyFont="1" applyFill="1" applyBorder="1" applyProtection="1"/>
    <xf numFmtId="184" fontId="5" fillId="0" borderId="1" xfId="1" applyNumberFormat="1" applyFont="1" applyFill="1" applyBorder="1" applyProtection="1"/>
    <xf numFmtId="179" fontId="5" fillId="0" borderId="1" xfId="0" applyNumberFormat="1" applyFont="1" applyFill="1" applyBorder="1" applyProtection="1"/>
    <xf numFmtId="179" fontId="5" fillId="0" borderId="1" xfId="1" applyNumberFormat="1" applyFont="1" applyFill="1" applyBorder="1" applyAlignment="1" applyProtection="1">
      <alignment horizontal="right" vertical="center"/>
    </xf>
    <xf numFmtId="181" fontId="5" fillId="0" borderId="1" xfId="1" applyNumberFormat="1" applyFont="1" applyFill="1" applyBorder="1" applyProtection="1"/>
    <xf numFmtId="184" fontId="5" fillId="0" borderId="1" xfId="0" applyNumberFormat="1" applyFont="1" applyFill="1" applyBorder="1" applyProtection="1"/>
    <xf numFmtId="181" fontId="5" fillId="0" borderId="1" xfId="0" applyNumberFormat="1" applyFont="1" applyFill="1" applyBorder="1" applyProtection="1"/>
    <xf numFmtId="184" fontId="11" fillId="0" borderId="0" xfId="0" applyNumberFormat="1" applyFont="1"/>
    <xf numFmtId="0" fontId="11" fillId="0" borderId="1" xfId="0" applyFont="1" applyBorder="1" applyAlignment="1">
      <alignment vertical="center"/>
    </xf>
    <xf numFmtId="184" fontId="11" fillId="0" borderId="1" xfId="0" applyNumberFormat="1" applyFont="1" applyFill="1" applyBorder="1" applyProtection="1"/>
    <xf numFmtId="184" fontId="11" fillId="0" borderId="1" xfId="0" applyNumberFormat="1" applyFont="1" applyBorder="1"/>
    <xf numFmtId="184" fontId="10" fillId="0" borderId="0" xfId="0" applyNumberFormat="1" applyFont="1"/>
    <xf numFmtId="181" fontId="11" fillId="0" borderId="1" xfId="0" applyNumberFormat="1" applyFont="1" applyFill="1" applyBorder="1" applyProtection="1"/>
    <xf numFmtId="183" fontId="11" fillId="0" borderId="1" xfId="0" applyNumberFormat="1" applyFont="1" applyBorder="1"/>
    <xf numFmtId="184" fontId="11" fillId="0" borderId="1" xfId="0" applyNumberFormat="1" applyFont="1" applyFill="1" applyBorder="1" applyAlignment="1" applyProtection="1"/>
    <xf numFmtId="184" fontId="11" fillId="0" borderId="1" xfId="0" applyNumberFormat="1" applyFont="1" applyBorder="1" applyAlignment="1"/>
    <xf numFmtId="183" fontId="11" fillId="0" borderId="1" xfId="0" applyNumberFormat="1" applyFont="1" applyFill="1" applyBorder="1" applyProtection="1"/>
    <xf numFmtId="183" fontId="11" fillId="0" borderId="0" xfId="0" applyNumberFormat="1" applyFont="1"/>
    <xf numFmtId="178" fontId="5" fillId="0" borderId="2" xfId="1" applyNumberFormat="1" applyFont="1" applyBorder="1" applyAlignment="1">
      <alignment vertical="center"/>
    </xf>
    <xf numFmtId="184" fontId="5" fillId="0" borderId="2" xfId="1" applyNumberFormat="1" applyFont="1" applyBorder="1" applyAlignment="1" applyProtection="1">
      <alignment vertical="center"/>
    </xf>
    <xf numFmtId="184" fontId="5" fillId="0" borderId="2" xfId="1" applyNumberFormat="1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82" fontId="5" fillId="0" borderId="2" xfId="0" applyNumberFormat="1" applyFont="1" applyBorder="1" applyAlignment="1">
      <alignment vertical="center"/>
    </xf>
    <xf numFmtId="183" fontId="5" fillId="0" borderId="2" xfId="0" applyNumberFormat="1" applyFont="1" applyBorder="1" applyAlignment="1">
      <alignment vertical="center"/>
    </xf>
    <xf numFmtId="184" fontId="5" fillId="0" borderId="2" xfId="0" applyNumberFormat="1" applyFont="1" applyBorder="1" applyAlignment="1">
      <alignment vertical="center"/>
    </xf>
    <xf numFmtId="179" fontId="5" fillId="0" borderId="2" xfId="1" applyNumberFormat="1" applyFont="1" applyFill="1" applyBorder="1" applyProtection="1"/>
    <xf numFmtId="184" fontId="5" fillId="0" borderId="2" xfId="1" applyNumberFormat="1" applyFont="1" applyFill="1" applyBorder="1" applyProtection="1"/>
    <xf numFmtId="179" fontId="5" fillId="0" borderId="2" xfId="1" applyNumberFormat="1" applyFont="1" applyBorder="1"/>
    <xf numFmtId="179" fontId="5" fillId="0" borderId="2" xfId="0" applyNumberFormat="1" applyFont="1" applyFill="1" applyBorder="1" applyProtection="1"/>
    <xf numFmtId="184" fontId="5" fillId="0" borderId="2" xfId="1" applyNumberFormat="1" applyFont="1" applyBorder="1"/>
    <xf numFmtId="184" fontId="11" fillId="0" borderId="2" xfId="0" applyNumberFormat="1" applyFont="1" applyFill="1" applyBorder="1" applyProtection="1"/>
    <xf numFmtId="184" fontId="11" fillId="0" borderId="2" xfId="0" applyNumberFormat="1" applyFont="1" applyFill="1" applyBorder="1" applyAlignment="1" applyProtection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39579701159402325"/>
          <c:y val="2.8536038458015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610626162779777E-2"/>
          <c:y val="9.677432545837393E-2"/>
          <c:w val="0.84989558472553683"/>
          <c:h val="0.74027022190408021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グラフ!$Q$1:$AS$1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グラフ!$Q$7:$AS$7</c:f>
              <c:numCache>
                <c:formatCode>#,##0,</c:formatCode>
                <c:ptCount val="29"/>
                <c:pt idx="0">
                  <c:v>29879802</c:v>
                </c:pt>
                <c:pt idx="1">
                  <c:v>35467937</c:v>
                </c:pt>
                <c:pt idx="2">
                  <c:v>39432898</c:v>
                </c:pt>
                <c:pt idx="3">
                  <c:v>35616572</c:v>
                </c:pt>
                <c:pt idx="4">
                  <c:v>37031919</c:v>
                </c:pt>
                <c:pt idx="5">
                  <c:v>38371892</c:v>
                </c:pt>
                <c:pt idx="6">
                  <c:v>38799380</c:v>
                </c:pt>
                <c:pt idx="7">
                  <c:v>39686023</c:v>
                </c:pt>
                <c:pt idx="8">
                  <c:v>41357378</c:v>
                </c:pt>
                <c:pt idx="9">
                  <c:v>37999726</c:v>
                </c:pt>
                <c:pt idx="10">
                  <c:v>38585501</c:v>
                </c:pt>
                <c:pt idx="11">
                  <c:v>39498919</c:v>
                </c:pt>
                <c:pt idx="12">
                  <c:v>39369334</c:v>
                </c:pt>
                <c:pt idx="13">
                  <c:v>46675037</c:v>
                </c:pt>
                <c:pt idx="14">
                  <c:v>39221051</c:v>
                </c:pt>
                <c:pt idx="15">
                  <c:v>41138781</c:v>
                </c:pt>
                <c:pt idx="16">
                  <c:v>41496621</c:v>
                </c:pt>
                <c:pt idx="17">
                  <c:v>47508085</c:v>
                </c:pt>
                <c:pt idx="18">
                  <c:v>44817035</c:v>
                </c:pt>
                <c:pt idx="19">
                  <c:v>44552297</c:v>
                </c:pt>
                <c:pt idx="20">
                  <c:v>45250344</c:v>
                </c:pt>
                <c:pt idx="21">
                  <c:v>44697923</c:v>
                </c:pt>
                <c:pt idx="22">
                  <c:v>50197420</c:v>
                </c:pt>
                <c:pt idx="23">
                  <c:v>52631883</c:v>
                </c:pt>
                <c:pt idx="24">
                  <c:v>49912062</c:v>
                </c:pt>
                <c:pt idx="25">
                  <c:v>47343215</c:v>
                </c:pt>
                <c:pt idx="26">
                  <c:v>50316473</c:v>
                </c:pt>
                <c:pt idx="27">
                  <c:v>51837102</c:v>
                </c:pt>
                <c:pt idx="28">
                  <c:v>53019990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0-4C6D-B607-502AC05A7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32290048"/>
        <c:axId val="132291968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グラフ!$Q$1:$AS$1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グラフ!$Q$2:$AS$2</c:f>
              <c:numCache>
                <c:formatCode>#,##0,</c:formatCode>
                <c:ptCount val="29"/>
                <c:pt idx="0">
                  <c:v>13967637</c:v>
                </c:pt>
                <c:pt idx="1">
                  <c:v>15327791</c:v>
                </c:pt>
                <c:pt idx="2">
                  <c:v>15087104</c:v>
                </c:pt>
                <c:pt idx="3">
                  <c:v>14862464</c:v>
                </c:pt>
                <c:pt idx="4">
                  <c:v>17987803</c:v>
                </c:pt>
                <c:pt idx="5">
                  <c:v>18926654</c:v>
                </c:pt>
                <c:pt idx="6">
                  <c:v>19811323</c:v>
                </c:pt>
                <c:pt idx="7">
                  <c:v>19262227</c:v>
                </c:pt>
                <c:pt idx="8">
                  <c:v>19458056</c:v>
                </c:pt>
                <c:pt idx="9">
                  <c:v>18868859</c:v>
                </c:pt>
                <c:pt idx="10">
                  <c:v>17917413</c:v>
                </c:pt>
                <c:pt idx="11">
                  <c:v>17692026</c:v>
                </c:pt>
                <c:pt idx="12">
                  <c:v>16995544</c:v>
                </c:pt>
                <c:pt idx="13">
                  <c:v>17452860</c:v>
                </c:pt>
                <c:pt idx="14">
                  <c:v>17741126</c:v>
                </c:pt>
                <c:pt idx="15">
                  <c:v>18108808</c:v>
                </c:pt>
                <c:pt idx="16">
                  <c:v>19503198</c:v>
                </c:pt>
                <c:pt idx="17">
                  <c:v>19097187</c:v>
                </c:pt>
                <c:pt idx="18">
                  <c:v>18333190</c:v>
                </c:pt>
                <c:pt idx="19">
                  <c:v>18497693</c:v>
                </c:pt>
                <c:pt idx="20">
                  <c:v>18576240</c:v>
                </c:pt>
                <c:pt idx="21">
                  <c:v>19153207</c:v>
                </c:pt>
                <c:pt idx="22">
                  <c:v>19190011</c:v>
                </c:pt>
                <c:pt idx="23">
                  <c:v>19092737</c:v>
                </c:pt>
                <c:pt idx="24">
                  <c:v>18629681</c:v>
                </c:pt>
                <c:pt idx="25">
                  <c:v>18858925</c:v>
                </c:pt>
                <c:pt idx="26">
                  <c:v>19565450</c:v>
                </c:pt>
                <c:pt idx="27">
                  <c:v>19363722</c:v>
                </c:pt>
                <c:pt idx="28">
                  <c:v>19852772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E0-4C6D-B607-502AC05A7685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グラフ!$Q$1:$AS$1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グラフ!$Q$3:$AS$3</c:f>
              <c:numCache>
                <c:formatCode>#,##0,</c:formatCode>
                <c:ptCount val="29"/>
                <c:pt idx="0">
                  <c:v>4569547</c:v>
                </c:pt>
                <c:pt idx="1">
                  <c:v>4494160</c:v>
                </c:pt>
                <c:pt idx="2">
                  <c:v>4851308</c:v>
                </c:pt>
                <c:pt idx="3">
                  <c:v>4621758</c:v>
                </c:pt>
                <c:pt idx="4">
                  <c:v>3124228</c:v>
                </c:pt>
                <c:pt idx="5">
                  <c:v>3215902</c:v>
                </c:pt>
                <c:pt idx="6">
                  <c:v>3363795</c:v>
                </c:pt>
                <c:pt idx="7">
                  <c:v>3917582</c:v>
                </c:pt>
                <c:pt idx="8">
                  <c:v>4785471</c:v>
                </c:pt>
                <c:pt idx="9">
                  <c:v>4995141</c:v>
                </c:pt>
                <c:pt idx="10">
                  <c:v>4500410</c:v>
                </c:pt>
                <c:pt idx="11">
                  <c:v>4620922</c:v>
                </c:pt>
                <c:pt idx="12">
                  <c:v>4115399</c:v>
                </c:pt>
                <c:pt idx="13">
                  <c:v>4028695</c:v>
                </c:pt>
                <c:pt idx="14">
                  <c:v>4286196</c:v>
                </c:pt>
                <c:pt idx="15">
                  <c:v>4020876</c:v>
                </c:pt>
                <c:pt idx="16">
                  <c:v>3798249</c:v>
                </c:pt>
                <c:pt idx="17">
                  <c:v>3933885</c:v>
                </c:pt>
                <c:pt idx="18">
                  <c:v>4810557</c:v>
                </c:pt>
                <c:pt idx="19">
                  <c:v>5603750</c:v>
                </c:pt>
                <c:pt idx="20">
                  <c:v>6477197</c:v>
                </c:pt>
                <c:pt idx="21">
                  <c:v>6318695</c:v>
                </c:pt>
                <c:pt idx="22">
                  <c:v>5668756</c:v>
                </c:pt>
                <c:pt idx="23">
                  <c:v>7576343</c:v>
                </c:pt>
                <c:pt idx="24">
                  <c:v>5650129</c:v>
                </c:pt>
                <c:pt idx="25">
                  <c:v>5376546</c:v>
                </c:pt>
                <c:pt idx="26">
                  <c:v>5315446</c:v>
                </c:pt>
                <c:pt idx="27">
                  <c:v>4764782</c:v>
                </c:pt>
                <c:pt idx="28">
                  <c:v>5291959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E0-4C6D-B607-502AC05A7685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グラフ!$Q$1:$AS$1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グラフ!$Q$4:$AS$4</c:f>
              <c:numCache>
                <c:formatCode>#,##0,</c:formatCode>
                <c:ptCount val="29"/>
                <c:pt idx="0">
                  <c:v>2402072</c:v>
                </c:pt>
                <c:pt idx="1">
                  <c:v>2879056</c:v>
                </c:pt>
                <c:pt idx="2">
                  <c:v>3428771</c:v>
                </c:pt>
                <c:pt idx="3">
                  <c:v>3169293</c:v>
                </c:pt>
                <c:pt idx="4">
                  <c:v>2923676</c:v>
                </c:pt>
                <c:pt idx="5">
                  <c:v>2592372</c:v>
                </c:pt>
                <c:pt idx="6">
                  <c:v>2501607</c:v>
                </c:pt>
                <c:pt idx="7">
                  <c:v>3140392</c:v>
                </c:pt>
                <c:pt idx="8">
                  <c:v>3991505</c:v>
                </c:pt>
                <c:pt idx="9">
                  <c:v>2112087</c:v>
                </c:pt>
                <c:pt idx="10">
                  <c:v>2702998</c:v>
                </c:pt>
                <c:pt idx="11">
                  <c:v>2767638</c:v>
                </c:pt>
                <c:pt idx="12">
                  <c:v>2700536</c:v>
                </c:pt>
                <c:pt idx="13">
                  <c:v>2570362</c:v>
                </c:pt>
                <c:pt idx="14">
                  <c:v>3329436</c:v>
                </c:pt>
                <c:pt idx="15">
                  <c:v>3282271</c:v>
                </c:pt>
                <c:pt idx="16">
                  <c:v>3834603</c:v>
                </c:pt>
                <c:pt idx="17">
                  <c:v>5394464</c:v>
                </c:pt>
                <c:pt idx="18">
                  <c:v>4621502</c:v>
                </c:pt>
                <c:pt idx="19">
                  <c:v>6931052</c:v>
                </c:pt>
                <c:pt idx="20">
                  <c:v>5535386</c:v>
                </c:pt>
                <c:pt idx="21">
                  <c:v>5272158</c:v>
                </c:pt>
                <c:pt idx="22">
                  <c:v>9635897</c:v>
                </c:pt>
                <c:pt idx="23">
                  <c:v>9201172</c:v>
                </c:pt>
                <c:pt idx="24">
                  <c:v>7135658</c:v>
                </c:pt>
                <c:pt idx="25">
                  <c:v>7289649</c:v>
                </c:pt>
                <c:pt idx="26">
                  <c:v>6821480</c:v>
                </c:pt>
                <c:pt idx="27">
                  <c:v>7205546</c:v>
                </c:pt>
                <c:pt idx="28">
                  <c:v>7854215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E0-4C6D-B607-502AC05A7685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グラフ!$Q$1:$AS$1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グラフ!$Q$5:$AS$5</c:f>
              <c:numCache>
                <c:formatCode>#,##0,</c:formatCode>
                <c:ptCount val="29"/>
                <c:pt idx="0">
                  <c:v>1304941</c:v>
                </c:pt>
                <c:pt idx="1">
                  <c:v>1687903</c:v>
                </c:pt>
                <c:pt idx="2">
                  <c:v>2450415</c:v>
                </c:pt>
                <c:pt idx="3">
                  <c:v>2205071</c:v>
                </c:pt>
                <c:pt idx="4">
                  <c:v>2101968</c:v>
                </c:pt>
                <c:pt idx="5">
                  <c:v>3043143</c:v>
                </c:pt>
                <c:pt idx="6">
                  <c:v>2705713</c:v>
                </c:pt>
                <c:pt idx="7">
                  <c:v>2218019</c:v>
                </c:pt>
                <c:pt idx="8">
                  <c:v>2488422</c:v>
                </c:pt>
                <c:pt idx="9">
                  <c:v>1739787</c:v>
                </c:pt>
                <c:pt idx="10">
                  <c:v>1856411</c:v>
                </c:pt>
                <c:pt idx="11">
                  <c:v>2115027</c:v>
                </c:pt>
                <c:pt idx="12">
                  <c:v>1832421</c:v>
                </c:pt>
                <c:pt idx="13">
                  <c:v>2700309</c:v>
                </c:pt>
                <c:pt idx="14">
                  <c:v>2376486</c:v>
                </c:pt>
                <c:pt idx="15">
                  <c:v>1923647</c:v>
                </c:pt>
                <c:pt idx="16">
                  <c:v>1940034</c:v>
                </c:pt>
                <c:pt idx="17">
                  <c:v>2063636</c:v>
                </c:pt>
                <c:pt idx="18">
                  <c:v>2304094</c:v>
                </c:pt>
                <c:pt idx="19">
                  <c:v>2779444</c:v>
                </c:pt>
                <c:pt idx="20">
                  <c:v>2955467</c:v>
                </c:pt>
                <c:pt idx="21">
                  <c:v>3175980</c:v>
                </c:pt>
                <c:pt idx="22">
                  <c:v>2926240</c:v>
                </c:pt>
                <c:pt idx="23">
                  <c:v>2949506</c:v>
                </c:pt>
                <c:pt idx="24">
                  <c:v>3799586</c:v>
                </c:pt>
                <c:pt idx="25">
                  <c:v>3213070</c:v>
                </c:pt>
                <c:pt idx="26">
                  <c:v>3371727</c:v>
                </c:pt>
                <c:pt idx="27">
                  <c:v>4001001</c:v>
                </c:pt>
                <c:pt idx="28">
                  <c:v>3630547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E0-4C6D-B607-502AC05A7685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グラフ!$Q$1:$AS$1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グラフ!$Q$6:$AS$6</c:f>
              <c:numCache>
                <c:formatCode>#,##0,</c:formatCode>
                <c:ptCount val="29"/>
                <c:pt idx="0">
                  <c:v>2138537</c:v>
                </c:pt>
                <c:pt idx="1">
                  <c:v>4905800</c:v>
                </c:pt>
                <c:pt idx="2">
                  <c:v>7873100</c:v>
                </c:pt>
                <c:pt idx="3">
                  <c:v>4608620</c:v>
                </c:pt>
                <c:pt idx="4">
                  <c:v>4403400</c:v>
                </c:pt>
                <c:pt idx="5">
                  <c:v>4128580</c:v>
                </c:pt>
                <c:pt idx="6">
                  <c:v>4182500</c:v>
                </c:pt>
                <c:pt idx="7">
                  <c:v>3211160</c:v>
                </c:pt>
                <c:pt idx="8">
                  <c:v>2519800</c:v>
                </c:pt>
                <c:pt idx="9">
                  <c:v>2008300</c:v>
                </c:pt>
                <c:pt idx="10">
                  <c:v>3598473</c:v>
                </c:pt>
                <c:pt idx="11">
                  <c:v>4413268</c:v>
                </c:pt>
                <c:pt idx="12">
                  <c:v>4600100</c:v>
                </c:pt>
                <c:pt idx="13">
                  <c:v>6326500</c:v>
                </c:pt>
                <c:pt idx="14">
                  <c:v>3184500</c:v>
                </c:pt>
                <c:pt idx="15">
                  <c:v>3488200</c:v>
                </c:pt>
                <c:pt idx="16">
                  <c:v>3977900</c:v>
                </c:pt>
                <c:pt idx="17">
                  <c:v>8697500</c:v>
                </c:pt>
                <c:pt idx="18">
                  <c:v>5034200</c:v>
                </c:pt>
                <c:pt idx="19">
                  <c:v>2695800</c:v>
                </c:pt>
                <c:pt idx="20">
                  <c:v>2617400</c:v>
                </c:pt>
                <c:pt idx="21">
                  <c:v>2618100</c:v>
                </c:pt>
                <c:pt idx="22">
                  <c:v>4229700</c:v>
                </c:pt>
                <c:pt idx="23">
                  <c:v>4480900</c:v>
                </c:pt>
                <c:pt idx="24">
                  <c:v>4649400</c:v>
                </c:pt>
                <c:pt idx="25">
                  <c:v>3154100</c:v>
                </c:pt>
                <c:pt idx="26">
                  <c:v>4229800</c:v>
                </c:pt>
                <c:pt idx="27">
                  <c:v>5310600</c:v>
                </c:pt>
                <c:pt idx="28">
                  <c:v>4727300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E0-4C6D-B607-502AC05A7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02720"/>
        <c:axId val="132304256"/>
      </c:lineChart>
      <c:catAx>
        <c:axId val="132290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2291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291968"/>
        <c:scaling>
          <c:orientation val="minMax"/>
          <c:max val="55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5590551181102358E-2"/>
              <c:y val="3.9453717754173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2290048"/>
        <c:crosses val="autoZero"/>
        <c:crossBetween val="between"/>
      </c:valAx>
      <c:catAx>
        <c:axId val="132302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2304256"/>
        <c:crosses val="autoZero"/>
        <c:auto val="0"/>
        <c:lblAlgn val="ctr"/>
        <c:lblOffset val="100"/>
        <c:noMultiLvlLbl val="0"/>
      </c:catAx>
      <c:valAx>
        <c:axId val="132304256"/>
        <c:scaling>
          <c:orientation val="minMax"/>
          <c:max val="22000000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1059832653674844"/>
              <c:y val="4.55235244354786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230272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34336377326288"/>
          <c:y val="0.92718991995835243"/>
          <c:w val="0.82311804187934567"/>
          <c:h val="5.54416932387583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54" l="0.78740157480314954" r="0.78740157480314954" t="0.78740157480314954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33155171234858172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304379921259844E-2"/>
          <c:y val="0.10294139486516997"/>
          <c:w val="0.88278765710175655"/>
          <c:h val="0.7454602408367294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グラフ!$P$194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グラフ!$Q$192:$AS$192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グラフ!$Q$194:$AS$194</c:f>
              <c:numCache>
                <c:formatCode>#,##0,</c:formatCode>
                <c:ptCount val="29"/>
                <c:pt idx="0">
                  <c:v>20950407</c:v>
                </c:pt>
                <c:pt idx="1">
                  <c:v>24622055</c:v>
                </c:pt>
                <c:pt idx="2">
                  <c:v>30665130</c:v>
                </c:pt>
                <c:pt idx="3">
                  <c:v>33510195</c:v>
                </c:pt>
                <c:pt idx="4">
                  <c:v>36335423</c:v>
                </c:pt>
                <c:pt idx="5">
                  <c:v>38526615</c:v>
                </c:pt>
                <c:pt idx="6">
                  <c:v>40147886</c:v>
                </c:pt>
                <c:pt idx="7">
                  <c:v>39897985</c:v>
                </c:pt>
                <c:pt idx="8">
                  <c:v>38907895</c:v>
                </c:pt>
                <c:pt idx="9">
                  <c:v>37800540</c:v>
                </c:pt>
                <c:pt idx="10">
                  <c:v>37934769</c:v>
                </c:pt>
                <c:pt idx="11">
                  <c:v>38711427</c:v>
                </c:pt>
                <c:pt idx="12">
                  <c:v>39331322</c:v>
                </c:pt>
                <c:pt idx="13">
                  <c:v>41728218</c:v>
                </c:pt>
                <c:pt idx="14">
                  <c:v>40800924</c:v>
                </c:pt>
                <c:pt idx="15">
                  <c:v>39850172</c:v>
                </c:pt>
                <c:pt idx="16">
                  <c:v>38978475</c:v>
                </c:pt>
                <c:pt idx="17">
                  <c:v>42593077</c:v>
                </c:pt>
                <c:pt idx="18">
                  <c:v>42758765</c:v>
                </c:pt>
                <c:pt idx="19">
                  <c:v>40782348</c:v>
                </c:pt>
                <c:pt idx="20">
                  <c:v>38407170</c:v>
                </c:pt>
                <c:pt idx="21">
                  <c:v>36037105</c:v>
                </c:pt>
                <c:pt idx="22">
                  <c:v>35439914</c:v>
                </c:pt>
                <c:pt idx="23">
                  <c:v>35154284</c:v>
                </c:pt>
                <c:pt idx="24">
                  <c:v>35301389</c:v>
                </c:pt>
                <c:pt idx="25">
                  <c:v>33832185</c:v>
                </c:pt>
                <c:pt idx="26">
                  <c:v>33399238</c:v>
                </c:pt>
                <c:pt idx="27">
                  <c:v>34169613</c:v>
                </c:pt>
                <c:pt idx="28">
                  <c:v>34608117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EF-4E42-BEC1-586CBD8618C4}"/>
            </c:ext>
          </c:extLst>
        </c:ser>
        <c:ser>
          <c:idx val="2"/>
          <c:order val="2"/>
          <c:tx>
            <c:strRef>
              <c:f>グラフ!$P$195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グラフ!$Q$192:$AS$192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グラフ!$Q$195:$AS$195</c:f>
              <c:numCache>
                <c:formatCode>#,##0,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385200</c:v>
                </c:pt>
                <c:pt idx="11">
                  <c:v>1578800</c:v>
                </c:pt>
                <c:pt idx="12">
                  <c:v>3934200</c:v>
                </c:pt>
                <c:pt idx="13">
                  <c:v>5566644</c:v>
                </c:pt>
                <c:pt idx="14">
                  <c:v>6671762</c:v>
                </c:pt>
                <c:pt idx="15">
                  <c:v>7565769</c:v>
                </c:pt>
                <c:pt idx="16">
                  <c:v>8124623</c:v>
                </c:pt>
                <c:pt idx="17">
                  <c:v>8441886</c:v>
                </c:pt>
                <c:pt idx="18">
                  <c:v>8743473</c:v>
                </c:pt>
                <c:pt idx="19">
                  <c:v>9015457</c:v>
                </c:pt>
                <c:pt idx="20">
                  <c:v>9233206</c:v>
                </c:pt>
                <c:pt idx="21">
                  <c:v>9409396</c:v>
                </c:pt>
                <c:pt idx="22">
                  <c:v>9548343</c:v>
                </c:pt>
                <c:pt idx="23">
                  <c:v>9690296</c:v>
                </c:pt>
                <c:pt idx="24">
                  <c:v>9921956</c:v>
                </c:pt>
                <c:pt idx="25">
                  <c:v>10449012</c:v>
                </c:pt>
                <c:pt idx="26">
                  <c:v>11375967</c:v>
                </c:pt>
                <c:pt idx="27">
                  <c:v>12385441</c:v>
                </c:pt>
                <c:pt idx="28">
                  <c:v>13002734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EF-4E42-BEC1-586CBD861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7938944"/>
        <c:axId val="47961600"/>
      </c:barChart>
      <c:lineChart>
        <c:grouping val="standard"/>
        <c:varyColors val="0"/>
        <c:ser>
          <c:idx val="1"/>
          <c:order val="0"/>
          <c:tx>
            <c:strRef>
              <c:f>グラフ!$P$193</c:f>
              <c:strCache>
                <c:ptCount val="1"/>
                <c:pt idx="0">
                  <c:v>歳出総額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グラフ!$Q$192:$AS$192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グラフ!$Q$193:$AS$193</c:f>
              <c:numCache>
                <c:formatCode>#,##0,</c:formatCode>
                <c:ptCount val="29"/>
                <c:pt idx="0">
                  <c:v>28933284</c:v>
                </c:pt>
                <c:pt idx="1">
                  <c:v>34476475</c:v>
                </c:pt>
                <c:pt idx="2">
                  <c:v>38525905</c:v>
                </c:pt>
                <c:pt idx="3">
                  <c:v>34261498</c:v>
                </c:pt>
                <c:pt idx="4">
                  <c:v>35257867</c:v>
                </c:pt>
                <c:pt idx="5">
                  <c:v>36919513</c:v>
                </c:pt>
                <c:pt idx="6">
                  <c:v>37632274</c:v>
                </c:pt>
                <c:pt idx="7">
                  <c:v>38035846</c:v>
                </c:pt>
                <c:pt idx="8">
                  <c:v>39277439</c:v>
                </c:pt>
                <c:pt idx="9">
                  <c:v>36424269</c:v>
                </c:pt>
                <c:pt idx="10">
                  <c:v>36966855</c:v>
                </c:pt>
                <c:pt idx="11">
                  <c:v>37856055</c:v>
                </c:pt>
                <c:pt idx="12">
                  <c:v>37901263</c:v>
                </c:pt>
                <c:pt idx="13">
                  <c:v>45118342</c:v>
                </c:pt>
                <c:pt idx="14">
                  <c:v>37533649</c:v>
                </c:pt>
                <c:pt idx="15">
                  <c:v>39497120</c:v>
                </c:pt>
                <c:pt idx="16">
                  <c:v>40145483</c:v>
                </c:pt>
                <c:pt idx="17">
                  <c:v>44591860</c:v>
                </c:pt>
                <c:pt idx="18">
                  <c:v>42971294</c:v>
                </c:pt>
                <c:pt idx="19">
                  <c:v>42433868</c:v>
                </c:pt>
                <c:pt idx="20">
                  <c:v>43572015</c:v>
                </c:pt>
                <c:pt idx="21">
                  <c:v>42294946</c:v>
                </c:pt>
                <c:pt idx="22">
                  <c:v>47444843</c:v>
                </c:pt>
                <c:pt idx="23">
                  <c:v>49905846</c:v>
                </c:pt>
                <c:pt idx="24">
                  <c:v>47508971</c:v>
                </c:pt>
                <c:pt idx="25">
                  <c:v>45067627</c:v>
                </c:pt>
                <c:pt idx="26">
                  <c:v>47648702</c:v>
                </c:pt>
                <c:pt idx="27">
                  <c:v>49341186</c:v>
                </c:pt>
                <c:pt idx="28">
                  <c:v>50099287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EF-4E42-BEC1-586CBD861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38944"/>
        <c:axId val="47961600"/>
      </c:lineChart>
      <c:catAx>
        <c:axId val="47938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61600"/>
        <c:crossesAt val="0"/>
        <c:auto val="0"/>
        <c:lblAlgn val="ctr"/>
        <c:lblOffset val="0"/>
        <c:tickLblSkip val="1"/>
        <c:tickMarkSkip val="1"/>
        <c:noMultiLvlLbl val="0"/>
      </c:catAx>
      <c:valAx>
        <c:axId val="47961600"/>
        <c:scaling>
          <c:orientation val="minMax"/>
          <c:max val="5200000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2.7564141997274381E-2"/>
              <c:y val="5.39217519685039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38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807566910205939"/>
          <c:y val="0.93284514435695554"/>
          <c:w val="0.49169170673076917"/>
          <c:h val="5.8821522309711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普通建設事業の推移</a:t>
            </a:r>
          </a:p>
        </c:rich>
      </c:tx>
      <c:layout>
        <c:manualLayout>
          <c:xMode val="edge"/>
          <c:yMode val="edge"/>
          <c:x val="0.33913139763779532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615709275836317E-2"/>
          <c:y val="9.2023416580503212E-2"/>
          <c:w val="0.92969120719153808"/>
          <c:h val="0.77027791033696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グラフ!$P$155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グラフ!$Q$154:$AS$154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グラフ!$Q$155:$AS$155</c:f>
              <c:numCache>
                <c:formatCode>#,##0,</c:formatCode>
                <c:ptCount val="29"/>
                <c:pt idx="0">
                  <c:v>3118889</c:v>
                </c:pt>
                <c:pt idx="1">
                  <c:v>3853933</c:v>
                </c:pt>
                <c:pt idx="2">
                  <c:v>4252583</c:v>
                </c:pt>
                <c:pt idx="3">
                  <c:v>4284108</c:v>
                </c:pt>
                <c:pt idx="4">
                  <c:v>3721448</c:v>
                </c:pt>
                <c:pt idx="5">
                  <c:v>3357944</c:v>
                </c:pt>
                <c:pt idx="6">
                  <c:v>2535207</c:v>
                </c:pt>
                <c:pt idx="7">
                  <c:v>2085792</c:v>
                </c:pt>
                <c:pt idx="8">
                  <c:v>2839299</c:v>
                </c:pt>
                <c:pt idx="9">
                  <c:v>1788617</c:v>
                </c:pt>
                <c:pt idx="10">
                  <c:v>1866845</c:v>
                </c:pt>
                <c:pt idx="11">
                  <c:v>2348949</c:v>
                </c:pt>
                <c:pt idx="12">
                  <c:v>1590806</c:v>
                </c:pt>
                <c:pt idx="13">
                  <c:v>1653071</c:v>
                </c:pt>
                <c:pt idx="14">
                  <c:v>1834389</c:v>
                </c:pt>
                <c:pt idx="15">
                  <c:v>2556871</c:v>
                </c:pt>
                <c:pt idx="16">
                  <c:v>2896688</c:v>
                </c:pt>
                <c:pt idx="17">
                  <c:v>2776922</c:v>
                </c:pt>
                <c:pt idx="18">
                  <c:v>3303297</c:v>
                </c:pt>
                <c:pt idx="19">
                  <c:v>3359658</c:v>
                </c:pt>
                <c:pt idx="20">
                  <c:v>2572219</c:v>
                </c:pt>
                <c:pt idx="21">
                  <c:v>2009459</c:v>
                </c:pt>
                <c:pt idx="22">
                  <c:v>4688314</c:v>
                </c:pt>
                <c:pt idx="23">
                  <c:v>4722207</c:v>
                </c:pt>
                <c:pt idx="24">
                  <c:v>3485627</c:v>
                </c:pt>
                <c:pt idx="25">
                  <c:v>2451983</c:v>
                </c:pt>
                <c:pt idx="26">
                  <c:v>3434059</c:v>
                </c:pt>
                <c:pt idx="27">
                  <c:v>4580235</c:v>
                </c:pt>
                <c:pt idx="28">
                  <c:v>4489148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7-41E2-A783-38B51ACE5873}"/>
            </c:ext>
          </c:extLst>
        </c:ser>
        <c:ser>
          <c:idx val="1"/>
          <c:order val="1"/>
          <c:tx>
            <c:strRef>
              <c:f>グラフ!$P$156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グラフ!$Q$154:$AS$154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グラフ!$Q$156:$AS$156</c:f>
              <c:numCache>
                <c:formatCode>#,##0,</c:formatCode>
                <c:ptCount val="29"/>
                <c:pt idx="0">
                  <c:v>6862541</c:v>
                </c:pt>
                <c:pt idx="1">
                  <c:v>10508314</c:v>
                </c:pt>
                <c:pt idx="2">
                  <c:v>13086767</c:v>
                </c:pt>
                <c:pt idx="3">
                  <c:v>7714282</c:v>
                </c:pt>
                <c:pt idx="4">
                  <c:v>7327828</c:v>
                </c:pt>
                <c:pt idx="5">
                  <c:v>8073445</c:v>
                </c:pt>
                <c:pt idx="6">
                  <c:v>8778407</c:v>
                </c:pt>
                <c:pt idx="7">
                  <c:v>6908930</c:v>
                </c:pt>
                <c:pt idx="8">
                  <c:v>6058313</c:v>
                </c:pt>
                <c:pt idx="9">
                  <c:v>6734517</c:v>
                </c:pt>
                <c:pt idx="10">
                  <c:v>5629230</c:v>
                </c:pt>
                <c:pt idx="11">
                  <c:v>6366575</c:v>
                </c:pt>
                <c:pt idx="12">
                  <c:v>4937239</c:v>
                </c:pt>
                <c:pt idx="13">
                  <c:v>6178720</c:v>
                </c:pt>
                <c:pt idx="14">
                  <c:v>3307903</c:v>
                </c:pt>
                <c:pt idx="15">
                  <c:v>3439108</c:v>
                </c:pt>
                <c:pt idx="16">
                  <c:v>3685360</c:v>
                </c:pt>
                <c:pt idx="17">
                  <c:v>3724618</c:v>
                </c:pt>
                <c:pt idx="18">
                  <c:v>3361222</c:v>
                </c:pt>
                <c:pt idx="19">
                  <c:v>2701244</c:v>
                </c:pt>
                <c:pt idx="20">
                  <c:v>1672220</c:v>
                </c:pt>
                <c:pt idx="21">
                  <c:v>2068607</c:v>
                </c:pt>
                <c:pt idx="22">
                  <c:v>1869382</c:v>
                </c:pt>
                <c:pt idx="23">
                  <c:v>2069868</c:v>
                </c:pt>
                <c:pt idx="24">
                  <c:v>2732474</c:v>
                </c:pt>
                <c:pt idx="25">
                  <c:v>1933565</c:v>
                </c:pt>
                <c:pt idx="26">
                  <c:v>2799090</c:v>
                </c:pt>
                <c:pt idx="27">
                  <c:v>3351424</c:v>
                </c:pt>
                <c:pt idx="28">
                  <c:v>2173710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D7-41E2-A783-38B51ACE5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312064"/>
        <c:axId val="48157824"/>
      </c:barChart>
      <c:catAx>
        <c:axId val="132312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57824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4815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2.9010856311028347E-2"/>
              <c:y val="5.275789389962618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2312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13099303072281"/>
          <c:y val="0.9478629734987728"/>
          <c:w val="0.5652188312300388"/>
          <c:h val="3.87701357284406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33274390402988896"/>
          <c:y val="2.81517052520901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865325409560767E-2"/>
          <c:y val="9.5768042987163918E-2"/>
          <c:w val="0.84761470500429148"/>
          <c:h val="0.72552950470743394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グラフ!$P$125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グラフ!$Q$116:$AS$116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グラフ!$Q$125:$AS$125</c:f>
              <c:numCache>
                <c:formatCode>#,##0,</c:formatCode>
                <c:ptCount val="29"/>
                <c:pt idx="0">
                  <c:v>28933284</c:v>
                </c:pt>
                <c:pt idx="1">
                  <c:v>34476474</c:v>
                </c:pt>
                <c:pt idx="2">
                  <c:v>38525905</c:v>
                </c:pt>
                <c:pt idx="3">
                  <c:v>34261498</c:v>
                </c:pt>
                <c:pt idx="4">
                  <c:v>35257867</c:v>
                </c:pt>
                <c:pt idx="5">
                  <c:v>36919513</c:v>
                </c:pt>
                <c:pt idx="6">
                  <c:v>37632674</c:v>
                </c:pt>
                <c:pt idx="7">
                  <c:v>38035846</c:v>
                </c:pt>
                <c:pt idx="8">
                  <c:v>39277439</c:v>
                </c:pt>
                <c:pt idx="9">
                  <c:v>36424269</c:v>
                </c:pt>
                <c:pt idx="10">
                  <c:v>36966855</c:v>
                </c:pt>
                <c:pt idx="11">
                  <c:v>37856057</c:v>
                </c:pt>
                <c:pt idx="12">
                  <c:v>37901263</c:v>
                </c:pt>
                <c:pt idx="13">
                  <c:v>45118346</c:v>
                </c:pt>
                <c:pt idx="14">
                  <c:v>37533652</c:v>
                </c:pt>
                <c:pt idx="15">
                  <c:v>39497123</c:v>
                </c:pt>
                <c:pt idx="16">
                  <c:v>40145486</c:v>
                </c:pt>
                <c:pt idx="17">
                  <c:v>44591863</c:v>
                </c:pt>
                <c:pt idx="18">
                  <c:v>42971297</c:v>
                </c:pt>
                <c:pt idx="19">
                  <c:v>42433871</c:v>
                </c:pt>
                <c:pt idx="20">
                  <c:v>43572018</c:v>
                </c:pt>
                <c:pt idx="21">
                  <c:v>42294949</c:v>
                </c:pt>
                <c:pt idx="22">
                  <c:v>47444846</c:v>
                </c:pt>
                <c:pt idx="23">
                  <c:v>49905849</c:v>
                </c:pt>
                <c:pt idx="24">
                  <c:v>47508974</c:v>
                </c:pt>
                <c:pt idx="25">
                  <c:v>45067630</c:v>
                </c:pt>
                <c:pt idx="26">
                  <c:v>47648705</c:v>
                </c:pt>
                <c:pt idx="27">
                  <c:v>49341189</c:v>
                </c:pt>
                <c:pt idx="28">
                  <c:v>50099290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7-4A54-8E06-18A3B8DBA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8205184"/>
        <c:axId val="48223744"/>
      </c:barChart>
      <c:lineChart>
        <c:grouping val="standard"/>
        <c:varyColors val="0"/>
        <c:ser>
          <c:idx val="1"/>
          <c:order val="0"/>
          <c:tx>
            <c:strRef>
              <c:f>グラフ!$P$117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グラフ!$Q$116:$AS$116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グラフ!$Q$117:$AS$117</c:f>
              <c:numCache>
                <c:formatCode>#,##0,</c:formatCode>
                <c:ptCount val="29"/>
                <c:pt idx="0">
                  <c:v>4010135</c:v>
                </c:pt>
                <c:pt idx="1">
                  <c:v>4173880</c:v>
                </c:pt>
                <c:pt idx="2">
                  <c:v>4029149</c:v>
                </c:pt>
                <c:pt idx="3">
                  <c:v>4042975</c:v>
                </c:pt>
                <c:pt idx="4">
                  <c:v>4100226</c:v>
                </c:pt>
                <c:pt idx="5">
                  <c:v>4154512</c:v>
                </c:pt>
                <c:pt idx="6">
                  <c:v>4142319</c:v>
                </c:pt>
                <c:pt idx="7">
                  <c:v>4536226</c:v>
                </c:pt>
                <c:pt idx="8">
                  <c:v>4339800</c:v>
                </c:pt>
                <c:pt idx="9">
                  <c:v>5181537</c:v>
                </c:pt>
                <c:pt idx="10">
                  <c:v>4887955</c:v>
                </c:pt>
                <c:pt idx="11">
                  <c:v>4186938</c:v>
                </c:pt>
                <c:pt idx="12">
                  <c:v>4298475</c:v>
                </c:pt>
                <c:pt idx="13">
                  <c:v>8668075</c:v>
                </c:pt>
                <c:pt idx="14">
                  <c:v>5015143</c:v>
                </c:pt>
                <c:pt idx="15">
                  <c:v>5499328</c:v>
                </c:pt>
                <c:pt idx="16">
                  <c:v>5203653</c:v>
                </c:pt>
                <c:pt idx="17">
                  <c:v>4139424</c:v>
                </c:pt>
                <c:pt idx="18">
                  <c:v>6207804</c:v>
                </c:pt>
                <c:pt idx="19">
                  <c:v>6198085</c:v>
                </c:pt>
                <c:pt idx="20">
                  <c:v>5745481</c:v>
                </c:pt>
                <c:pt idx="21">
                  <c:v>4508995</c:v>
                </c:pt>
                <c:pt idx="22">
                  <c:v>4193328</c:v>
                </c:pt>
                <c:pt idx="23">
                  <c:v>6029277</c:v>
                </c:pt>
                <c:pt idx="24">
                  <c:v>5485341</c:v>
                </c:pt>
                <c:pt idx="25">
                  <c:v>5020235</c:v>
                </c:pt>
                <c:pt idx="26">
                  <c:v>6392810</c:v>
                </c:pt>
                <c:pt idx="27">
                  <c:v>5660867</c:v>
                </c:pt>
                <c:pt idx="28">
                  <c:v>6124602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7-4A54-8E06-18A3B8DBA337}"/>
            </c:ext>
          </c:extLst>
        </c:ser>
        <c:ser>
          <c:idx val="0"/>
          <c:order val="1"/>
          <c:tx>
            <c:strRef>
              <c:f>グラフ!$P$118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グラフ!$Q$116:$AS$116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グラフ!$Q$118:$AS$118</c:f>
              <c:numCache>
                <c:formatCode>#,##0,</c:formatCode>
                <c:ptCount val="29"/>
                <c:pt idx="0">
                  <c:v>2603140</c:v>
                </c:pt>
                <c:pt idx="1">
                  <c:v>3484350</c:v>
                </c:pt>
                <c:pt idx="2">
                  <c:v>4148400</c:v>
                </c:pt>
                <c:pt idx="3">
                  <c:v>4931975</c:v>
                </c:pt>
                <c:pt idx="4">
                  <c:v>5024992</c:v>
                </c:pt>
                <c:pt idx="5">
                  <c:v>5184337</c:v>
                </c:pt>
                <c:pt idx="6">
                  <c:v>6252341</c:v>
                </c:pt>
                <c:pt idx="7">
                  <c:v>5282741</c:v>
                </c:pt>
                <c:pt idx="8">
                  <c:v>6645224</c:v>
                </c:pt>
                <c:pt idx="9">
                  <c:v>4995877</c:v>
                </c:pt>
                <c:pt idx="10">
                  <c:v>5488095</c:v>
                </c:pt>
                <c:pt idx="11">
                  <c:v>5962670</c:v>
                </c:pt>
                <c:pt idx="12">
                  <c:v>6391594</c:v>
                </c:pt>
                <c:pt idx="13">
                  <c:v>7192474</c:v>
                </c:pt>
                <c:pt idx="14">
                  <c:v>8049256</c:v>
                </c:pt>
                <c:pt idx="15">
                  <c:v>8450340</c:v>
                </c:pt>
                <c:pt idx="16">
                  <c:v>8554912</c:v>
                </c:pt>
                <c:pt idx="17">
                  <c:v>8952151</c:v>
                </c:pt>
                <c:pt idx="18">
                  <c:v>9435284</c:v>
                </c:pt>
                <c:pt idx="19">
                  <c:v>11556958</c:v>
                </c:pt>
                <c:pt idx="20">
                  <c:v>12493932</c:v>
                </c:pt>
                <c:pt idx="21">
                  <c:v>12862635</c:v>
                </c:pt>
                <c:pt idx="22">
                  <c:v>16219799</c:v>
                </c:pt>
                <c:pt idx="23">
                  <c:v>17525633</c:v>
                </c:pt>
                <c:pt idx="24">
                  <c:v>15628493</c:v>
                </c:pt>
                <c:pt idx="25">
                  <c:v>15752836</c:v>
                </c:pt>
                <c:pt idx="26">
                  <c:v>15992235</c:v>
                </c:pt>
                <c:pt idx="27">
                  <c:v>15859245</c:v>
                </c:pt>
                <c:pt idx="28">
                  <c:v>16429252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E7-4A54-8E06-18A3B8DBA337}"/>
            </c:ext>
          </c:extLst>
        </c:ser>
        <c:ser>
          <c:idx val="6"/>
          <c:order val="2"/>
          <c:tx>
            <c:strRef>
              <c:f>グラフ!$P$119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グラフ!$Q$116:$AS$116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グラフ!$Q$119:$AS$119</c:f>
              <c:numCache>
                <c:formatCode>#,##0,</c:formatCode>
                <c:ptCount val="29"/>
                <c:pt idx="0">
                  <c:v>2053575</c:v>
                </c:pt>
                <c:pt idx="1">
                  <c:v>5856823</c:v>
                </c:pt>
                <c:pt idx="2">
                  <c:v>7441311</c:v>
                </c:pt>
                <c:pt idx="3">
                  <c:v>3326977</c:v>
                </c:pt>
                <c:pt idx="4">
                  <c:v>2380439</c:v>
                </c:pt>
                <c:pt idx="5">
                  <c:v>2576201</c:v>
                </c:pt>
                <c:pt idx="6">
                  <c:v>2735710</c:v>
                </c:pt>
                <c:pt idx="7">
                  <c:v>2747151</c:v>
                </c:pt>
                <c:pt idx="8">
                  <c:v>2776837</c:v>
                </c:pt>
                <c:pt idx="9">
                  <c:v>3264976</c:v>
                </c:pt>
                <c:pt idx="10">
                  <c:v>3319688</c:v>
                </c:pt>
                <c:pt idx="11">
                  <c:v>3312212</c:v>
                </c:pt>
                <c:pt idx="12">
                  <c:v>3148679</c:v>
                </c:pt>
                <c:pt idx="13">
                  <c:v>3440021</c:v>
                </c:pt>
                <c:pt idx="14">
                  <c:v>2932770</c:v>
                </c:pt>
                <c:pt idx="15">
                  <c:v>3290030</c:v>
                </c:pt>
                <c:pt idx="16">
                  <c:v>3133992</c:v>
                </c:pt>
                <c:pt idx="17">
                  <c:v>7743605</c:v>
                </c:pt>
                <c:pt idx="18">
                  <c:v>3950941</c:v>
                </c:pt>
                <c:pt idx="19">
                  <c:v>2814011</c:v>
                </c:pt>
                <c:pt idx="20">
                  <c:v>3100864</c:v>
                </c:pt>
                <c:pt idx="21">
                  <c:v>4072214</c:v>
                </c:pt>
                <c:pt idx="22">
                  <c:v>2979088</c:v>
                </c:pt>
                <c:pt idx="23">
                  <c:v>3038273</c:v>
                </c:pt>
                <c:pt idx="24">
                  <c:v>3616145</c:v>
                </c:pt>
                <c:pt idx="25">
                  <c:v>2992400</c:v>
                </c:pt>
                <c:pt idx="26">
                  <c:v>3040944</c:v>
                </c:pt>
                <c:pt idx="27">
                  <c:v>3387775</c:v>
                </c:pt>
                <c:pt idx="28">
                  <c:v>3967683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E7-4A54-8E06-18A3B8DBA337}"/>
            </c:ext>
          </c:extLst>
        </c:ser>
        <c:ser>
          <c:idx val="7"/>
          <c:order val="3"/>
          <c:tx>
            <c:strRef>
              <c:f>グラフ!$P$120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グラフ!$Q$116:$AS$116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グラフ!$Q$120:$AS$120</c:f>
              <c:numCache>
                <c:formatCode>#,##0,</c:formatCode>
                <c:ptCount val="29"/>
                <c:pt idx="0">
                  <c:v>1833105</c:v>
                </c:pt>
                <c:pt idx="1">
                  <c:v>2122554</c:v>
                </c:pt>
                <c:pt idx="2">
                  <c:v>2798971</c:v>
                </c:pt>
                <c:pt idx="3">
                  <c:v>2799406</c:v>
                </c:pt>
                <c:pt idx="4">
                  <c:v>2645342</c:v>
                </c:pt>
                <c:pt idx="5">
                  <c:v>3489844</c:v>
                </c:pt>
                <c:pt idx="6">
                  <c:v>3061955</c:v>
                </c:pt>
                <c:pt idx="7">
                  <c:v>2196301</c:v>
                </c:pt>
                <c:pt idx="8">
                  <c:v>2533632</c:v>
                </c:pt>
                <c:pt idx="9">
                  <c:v>1982491</c:v>
                </c:pt>
                <c:pt idx="10">
                  <c:v>1921778</c:v>
                </c:pt>
                <c:pt idx="11">
                  <c:v>1492543</c:v>
                </c:pt>
                <c:pt idx="12">
                  <c:v>1659290</c:v>
                </c:pt>
                <c:pt idx="13">
                  <c:v>2540008</c:v>
                </c:pt>
                <c:pt idx="14">
                  <c:v>2061982</c:v>
                </c:pt>
                <c:pt idx="15">
                  <c:v>1319414</c:v>
                </c:pt>
                <c:pt idx="16">
                  <c:v>1358709</c:v>
                </c:pt>
                <c:pt idx="17">
                  <c:v>1377285</c:v>
                </c:pt>
                <c:pt idx="18">
                  <c:v>1544083</c:v>
                </c:pt>
                <c:pt idx="19">
                  <c:v>1523548</c:v>
                </c:pt>
                <c:pt idx="20">
                  <c:v>1356283</c:v>
                </c:pt>
                <c:pt idx="21">
                  <c:v>1198352</c:v>
                </c:pt>
                <c:pt idx="22">
                  <c:v>1585745</c:v>
                </c:pt>
                <c:pt idx="23">
                  <c:v>1437337</c:v>
                </c:pt>
                <c:pt idx="24">
                  <c:v>1495927</c:v>
                </c:pt>
                <c:pt idx="25">
                  <c:v>1404623</c:v>
                </c:pt>
                <c:pt idx="26">
                  <c:v>1372555</c:v>
                </c:pt>
                <c:pt idx="27">
                  <c:v>1948893</c:v>
                </c:pt>
                <c:pt idx="28">
                  <c:v>1612249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E7-4A54-8E06-18A3B8DBA337}"/>
            </c:ext>
          </c:extLst>
        </c:ser>
        <c:ser>
          <c:idx val="8"/>
          <c:order val="4"/>
          <c:tx>
            <c:strRef>
              <c:f>グラフ!$P$121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グラフ!$Q$116:$AS$116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グラフ!$Q$121:$AS$121</c:f>
              <c:numCache>
                <c:formatCode>#,##0,</c:formatCode>
                <c:ptCount val="29"/>
                <c:pt idx="0">
                  <c:v>1057734</c:v>
                </c:pt>
                <c:pt idx="1">
                  <c:v>1332316</c:v>
                </c:pt>
                <c:pt idx="2">
                  <c:v>1666180</c:v>
                </c:pt>
                <c:pt idx="3">
                  <c:v>1670263</c:v>
                </c:pt>
                <c:pt idx="4">
                  <c:v>1476854</c:v>
                </c:pt>
                <c:pt idx="5">
                  <c:v>1415781</c:v>
                </c:pt>
                <c:pt idx="6">
                  <c:v>1618283</c:v>
                </c:pt>
                <c:pt idx="7">
                  <c:v>1757988</c:v>
                </c:pt>
                <c:pt idx="8">
                  <c:v>1814276</c:v>
                </c:pt>
                <c:pt idx="9">
                  <c:v>1506198</c:v>
                </c:pt>
                <c:pt idx="10">
                  <c:v>1447636</c:v>
                </c:pt>
                <c:pt idx="11">
                  <c:v>1852497</c:v>
                </c:pt>
                <c:pt idx="12">
                  <c:v>2012981</c:v>
                </c:pt>
                <c:pt idx="13">
                  <c:v>3257212</c:v>
                </c:pt>
                <c:pt idx="14">
                  <c:v>1992341</c:v>
                </c:pt>
                <c:pt idx="15">
                  <c:v>2165473</c:v>
                </c:pt>
                <c:pt idx="16">
                  <c:v>1818219</c:v>
                </c:pt>
                <c:pt idx="17">
                  <c:v>1767485</c:v>
                </c:pt>
                <c:pt idx="18">
                  <c:v>1737910</c:v>
                </c:pt>
                <c:pt idx="19">
                  <c:v>1688196</c:v>
                </c:pt>
                <c:pt idx="20">
                  <c:v>2280784</c:v>
                </c:pt>
                <c:pt idx="21">
                  <c:v>2145129</c:v>
                </c:pt>
                <c:pt idx="22">
                  <c:v>2062109</c:v>
                </c:pt>
                <c:pt idx="23">
                  <c:v>2033043</c:v>
                </c:pt>
                <c:pt idx="24">
                  <c:v>2186337</c:v>
                </c:pt>
                <c:pt idx="25">
                  <c:v>1964681</c:v>
                </c:pt>
                <c:pt idx="26">
                  <c:v>1945892</c:v>
                </c:pt>
                <c:pt idx="27">
                  <c:v>1954804</c:v>
                </c:pt>
                <c:pt idx="28">
                  <c:v>2187962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E7-4A54-8E06-18A3B8DBA337}"/>
            </c:ext>
          </c:extLst>
        </c:ser>
        <c:ser>
          <c:idx val="2"/>
          <c:order val="5"/>
          <c:tx>
            <c:strRef>
              <c:f>グラフ!$P$122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グラフ!$Q$116:$AS$116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グラフ!$Q$122:$AS$122</c:f>
              <c:numCache>
                <c:formatCode>#,##0,</c:formatCode>
                <c:ptCount val="29"/>
                <c:pt idx="0">
                  <c:v>7360747</c:v>
                </c:pt>
                <c:pt idx="1">
                  <c:v>8291160</c:v>
                </c:pt>
                <c:pt idx="2">
                  <c:v>8166190</c:v>
                </c:pt>
                <c:pt idx="3">
                  <c:v>7102803</c:v>
                </c:pt>
                <c:pt idx="4">
                  <c:v>8765936</c:v>
                </c:pt>
                <c:pt idx="5">
                  <c:v>9065962</c:v>
                </c:pt>
                <c:pt idx="6">
                  <c:v>7992390</c:v>
                </c:pt>
                <c:pt idx="7">
                  <c:v>7764377</c:v>
                </c:pt>
                <c:pt idx="8">
                  <c:v>7627282</c:v>
                </c:pt>
                <c:pt idx="9">
                  <c:v>7012019</c:v>
                </c:pt>
                <c:pt idx="10">
                  <c:v>7228155</c:v>
                </c:pt>
                <c:pt idx="11">
                  <c:v>7470737</c:v>
                </c:pt>
                <c:pt idx="12">
                  <c:v>7967014</c:v>
                </c:pt>
                <c:pt idx="13">
                  <c:v>7212524</c:v>
                </c:pt>
                <c:pt idx="14">
                  <c:v>5462671</c:v>
                </c:pt>
                <c:pt idx="15">
                  <c:v>6163299</c:v>
                </c:pt>
                <c:pt idx="16">
                  <c:v>7541539</c:v>
                </c:pt>
                <c:pt idx="17">
                  <c:v>7671820</c:v>
                </c:pt>
                <c:pt idx="18">
                  <c:v>6849914</c:v>
                </c:pt>
                <c:pt idx="19">
                  <c:v>4829923</c:v>
                </c:pt>
                <c:pt idx="20">
                  <c:v>4502987</c:v>
                </c:pt>
                <c:pt idx="21">
                  <c:v>3626295</c:v>
                </c:pt>
                <c:pt idx="22">
                  <c:v>5284195</c:v>
                </c:pt>
                <c:pt idx="23">
                  <c:v>4239615</c:v>
                </c:pt>
                <c:pt idx="24">
                  <c:v>4379355</c:v>
                </c:pt>
                <c:pt idx="25">
                  <c:v>4669398</c:v>
                </c:pt>
                <c:pt idx="26">
                  <c:v>5034737</c:v>
                </c:pt>
                <c:pt idx="27">
                  <c:v>5607029</c:v>
                </c:pt>
                <c:pt idx="28">
                  <c:v>6126524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1E7-4A54-8E06-18A3B8DBA337}"/>
            </c:ext>
          </c:extLst>
        </c:ser>
        <c:ser>
          <c:idx val="3"/>
          <c:order val="6"/>
          <c:tx>
            <c:strRef>
              <c:f>グラフ!$P$123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グラフ!$Q$116:$AS$116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グラフ!$Q$123:$AS$123</c:f>
              <c:numCache>
                <c:formatCode>#,##0,</c:formatCode>
                <c:ptCount val="29"/>
                <c:pt idx="0">
                  <c:v>5744790</c:v>
                </c:pt>
                <c:pt idx="1">
                  <c:v>4827604</c:v>
                </c:pt>
                <c:pt idx="2">
                  <c:v>5576810</c:v>
                </c:pt>
                <c:pt idx="3">
                  <c:v>5188742</c:v>
                </c:pt>
                <c:pt idx="4">
                  <c:v>5454712</c:v>
                </c:pt>
                <c:pt idx="5">
                  <c:v>5179371</c:v>
                </c:pt>
                <c:pt idx="6">
                  <c:v>5284451</c:v>
                </c:pt>
                <c:pt idx="7">
                  <c:v>5494708</c:v>
                </c:pt>
                <c:pt idx="8">
                  <c:v>5614685</c:v>
                </c:pt>
                <c:pt idx="9">
                  <c:v>5319458</c:v>
                </c:pt>
                <c:pt idx="10">
                  <c:v>5289314</c:v>
                </c:pt>
                <c:pt idx="11">
                  <c:v>6191378</c:v>
                </c:pt>
                <c:pt idx="12">
                  <c:v>5076556</c:v>
                </c:pt>
                <c:pt idx="13">
                  <c:v>5634942</c:v>
                </c:pt>
                <c:pt idx="14">
                  <c:v>4888647</c:v>
                </c:pt>
                <c:pt idx="15">
                  <c:v>5003952</c:v>
                </c:pt>
                <c:pt idx="16">
                  <c:v>4635445</c:v>
                </c:pt>
                <c:pt idx="17">
                  <c:v>5078519</c:v>
                </c:pt>
                <c:pt idx="18">
                  <c:v>5457005</c:v>
                </c:pt>
                <c:pt idx="19">
                  <c:v>6234550</c:v>
                </c:pt>
                <c:pt idx="20">
                  <c:v>5420603</c:v>
                </c:pt>
                <c:pt idx="21">
                  <c:v>5556866</c:v>
                </c:pt>
                <c:pt idx="22">
                  <c:v>6776215</c:v>
                </c:pt>
                <c:pt idx="23">
                  <c:v>7675137</c:v>
                </c:pt>
                <c:pt idx="24">
                  <c:v>7266102</c:v>
                </c:pt>
                <c:pt idx="25">
                  <c:v>6032688</c:v>
                </c:pt>
                <c:pt idx="26">
                  <c:v>6843045</c:v>
                </c:pt>
                <c:pt idx="27">
                  <c:v>7989523</c:v>
                </c:pt>
                <c:pt idx="28">
                  <c:v>6507835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1E7-4A54-8E06-18A3B8DBA337}"/>
            </c:ext>
          </c:extLst>
        </c:ser>
        <c:ser>
          <c:idx val="4"/>
          <c:order val="7"/>
          <c:tx>
            <c:strRef>
              <c:f>グラフ!$P$124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グラフ!$Q$116:$AS$116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グラフ!$Q$124:$AS$124</c:f>
              <c:numCache>
                <c:formatCode>#,##0,</c:formatCode>
                <c:ptCount val="29"/>
                <c:pt idx="0">
                  <c:v>2366752</c:v>
                </c:pt>
                <c:pt idx="1">
                  <c:v>2438377</c:v>
                </c:pt>
                <c:pt idx="2">
                  <c:v>2633178</c:v>
                </c:pt>
                <c:pt idx="3">
                  <c:v>3019122</c:v>
                </c:pt>
                <c:pt idx="4">
                  <c:v>3250633</c:v>
                </c:pt>
                <c:pt idx="5">
                  <c:v>3655136</c:v>
                </c:pt>
                <c:pt idx="6">
                  <c:v>4281918</c:v>
                </c:pt>
                <c:pt idx="7">
                  <c:v>5119605</c:v>
                </c:pt>
                <c:pt idx="8">
                  <c:v>5058190</c:v>
                </c:pt>
                <c:pt idx="9">
                  <c:v>4709711</c:v>
                </c:pt>
                <c:pt idx="10">
                  <c:v>4783339</c:v>
                </c:pt>
                <c:pt idx="11">
                  <c:v>4853138</c:v>
                </c:pt>
                <c:pt idx="12">
                  <c:v>5082521</c:v>
                </c:pt>
                <c:pt idx="13">
                  <c:v>4860337</c:v>
                </c:pt>
                <c:pt idx="14">
                  <c:v>5019516</c:v>
                </c:pt>
                <c:pt idx="15">
                  <c:v>5254878</c:v>
                </c:pt>
                <c:pt idx="16">
                  <c:v>5615292</c:v>
                </c:pt>
                <c:pt idx="17">
                  <c:v>5773431</c:v>
                </c:pt>
                <c:pt idx="18">
                  <c:v>5535319</c:v>
                </c:pt>
                <c:pt idx="19">
                  <c:v>5317962</c:v>
                </c:pt>
                <c:pt idx="20">
                  <c:v>5601318</c:v>
                </c:pt>
                <c:pt idx="21">
                  <c:v>5534135</c:v>
                </c:pt>
                <c:pt idx="22">
                  <c:v>5302336</c:v>
                </c:pt>
                <c:pt idx="23">
                  <c:v>5170675</c:v>
                </c:pt>
                <c:pt idx="24">
                  <c:v>4844830</c:v>
                </c:pt>
                <c:pt idx="25">
                  <c:v>4914471</c:v>
                </c:pt>
                <c:pt idx="26">
                  <c:v>4900037</c:v>
                </c:pt>
                <c:pt idx="27">
                  <c:v>4730565</c:v>
                </c:pt>
                <c:pt idx="28">
                  <c:v>4445203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1E7-4A54-8E06-18A3B8DBA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25664"/>
        <c:axId val="48108672"/>
      </c:lineChart>
      <c:catAx>
        <c:axId val="48205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23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223744"/>
        <c:scaling>
          <c:orientation val="minMax"/>
          <c:max val="55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8986733589580924E-2"/>
              <c:y val="5.35766051631605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05184"/>
        <c:crosses val="autoZero"/>
        <c:crossBetween val="between"/>
      </c:valAx>
      <c:catAx>
        <c:axId val="4822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8108672"/>
        <c:crosses val="autoZero"/>
        <c:auto val="0"/>
        <c:lblAlgn val="ctr"/>
        <c:lblOffset val="100"/>
        <c:noMultiLvlLbl val="0"/>
      </c:catAx>
      <c:valAx>
        <c:axId val="48108672"/>
        <c:scaling>
          <c:orientation val="minMax"/>
          <c:max val="18000000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8885462924954284"/>
              <c:y val="4.999298128778678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2566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946996341990114E-2"/>
          <c:y val="0.89840894696335483"/>
          <c:w val="0.8973464898682566"/>
          <c:h val="8.69033177580356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3703262625979582"/>
          <c:y val="1.983152116472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117909416127239E-2"/>
          <c:y val="7.8527748504149203E-2"/>
          <c:w val="0.85128279672336327"/>
          <c:h val="0.73497064615602159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グラフ!$P$86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グラフ!$Q$78:$AS$78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グラフ!$Q$86:$AS$86</c:f>
              <c:numCache>
                <c:formatCode>#,##0,</c:formatCode>
                <c:ptCount val="29"/>
                <c:pt idx="0">
                  <c:v>28933284</c:v>
                </c:pt>
                <c:pt idx="1">
                  <c:v>34476475</c:v>
                </c:pt>
                <c:pt idx="2">
                  <c:v>38525905</c:v>
                </c:pt>
                <c:pt idx="3">
                  <c:v>34261598</c:v>
                </c:pt>
                <c:pt idx="4">
                  <c:v>35257864</c:v>
                </c:pt>
                <c:pt idx="5">
                  <c:v>36919513</c:v>
                </c:pt>
                <c:pt idx="6">
                  <c:v>37632274</c:v>
                </c:pt>
                <c:pt idx="7">
                  <c:v>38035846</c:v>
                </c:pt>
                <c:pt idx="8">
                  <c:v>39277439</c:v>
                </c:pt>
                <c:pt idx="9">
                  <c:v>36424269</c:v>
                </c:pt>
                <c:pt idx="10">
                  <c:v>36966855</c:v>
                </c:pt>
                <c:pt idx="11">
                  <c:v>37856057</c:v>
                </c:pt>
                <c:pt idx="12">
                  <c:v>37901263</c:v>
                </c:pt>
                <c:pt idx="13">
                  <c:v>45118345</c:v>
                </c:pt>
                <c:pt idx="14">
                  <c:v>37533650</c:v>
                </c:pt>
                <c:pt idx="15">
                  <c:v>39497121</c:v>
                </c:pt>
                <c:pt idx="16">
                  <c:v>40145484</c:v>
                </c:pt>
                <c:pt idx="17">
                  <c:v>44591861</c:v>
                </c:pt>
                <c:pt idx="18">
                  <c:v>42971295</c:v>
                </c:pt>
                <c:pt idx="19">
                  <c:v>42433869</c:v>
                </c:pt>
                <c:pt idx="20">
                  <c:v>43572016</c:v>
                </c:pt>
                <c:pt idx="21">
                  <c:v>42294947</c:v>
                </c:pt>
                <c:pt idx="22">
                  <c:v>47444844</c:v>
                </c:pt>
                <c:pt idx="23">
                  <c:v>49905847</c:v>
                </c:pt>
                <c:pt idx="24">
                  <c:v>47508972</c:v>
                </c:pt>
                <c:pt idx="25">
                  <c:v>45067628</c:v>
                </c:pt>
                <c:pt idx="26">
                  <c:v>47648703</c:v>
                </c:pt>
                <c:pt idx="27">
                  <c:v>49341187</c:v>
                </c:pt>
                <c:pt idx="28">
                  <c:v>50099288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8-4886-9146-56EE0BA8C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7987328"/>
        <c:axId val="47993600"/>
      </c:barChart>
      <c:lineChart>
        <c:grouping val="standard"/>
        <c:varyColors val="0"/>
        <c:ser>
          <c:idx val="1"/>
          <c:order val="0"/>
          <c:tx>
            <c:strRef>
              <c:f>グラフ!$P$79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グラフ!$Q$78:$AS$78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グラフ!$Q$79:$AS$79</c:f>
              <c:numCache>
                <c:formatCode>#,##0,</c:formatCode>
                <c:ptCount val="29"/>
                <c:pt idx="0">
                  <c:v>5523397</c:v>
                </c:pt>
                <c:pt idx="1">
                  <c:v>5982972</c:v>
                </c:pt>
                <c:pt idx="2">
                  <c:v>6333813</c:v>
                </c:pt>
                <c:pt idx="3">
                  <c:v>6584628</c:v>
                </c:pt>
                <c:pt idx="4">
                  <c:v>6840998</c:v>
                </c:pt>
                <c:pt idx="5">
                  <c:v>7109516</c:v>
                </c:pt>
                <c:pt idx="6">
                  <c:v>7214555</c:v>
                </c:pt>
                <c:pt idx="7">
                  <c:v>7402395</c:v>
                </c:pt>
                <c:pt idx="8">
                  <c:v>7426393</c:v>
                </c:pt>
                <c:pt idx="9">
                  <c:v>7354608</c:v>
                </c:pt>
                <c:pt idx="10">
                  <c:v>7444382</c:v>
                </c:pt>
                <c:pt idx="11">
                  <c:v>7359192</c:v>
                </c:pt>
                <c:pt idx="12">
                  <c:v>7497647</c:v>
                </c:pt>
                <c:pt idx="13">
                  <c:v>7528700</c:v>
                </c:pt>
                <c:pt idx="14">
                  <c:v>7161030</c:v>
                </c:pt>
                <c:pt idx="15">
                  <c:v>7119681</c:v>
                </c:pt>
                <c:pt idx="16">
                  <c:v>7027924</c:v>
                </c:pt>
                <c:pt idx="17">
                  <c:v>6847907</c:v>
                </c:pt>
                <c:pt idx="18">
                  <c:v>6715264</c:v>
                </c:pt>
                <c:pt idx="19">
                  <c:v>6624635</c:v>
                </c:pt>
                <c:pt idx="20">
                  <c:v>6623596</c:v>
                </c:pt>
                <c:pt idx="21">
                  <c:v>6424003</c:v>
                </c:pt>
                <c:pt idx="22">
                  <c:v>6076239</c:v>
                </c:pt>
                <c:pt idx="23">
                  <c:v>6259446</c:v>
                </c:pt>
                <c:pt idx="24">
                  <c:v>6318200</c:v>
                </c:pt>
                <c:pt idx="25">
                  <c:v>6363809</c:v>
                </c:pt>
                <c:pt idx="26">
                  <c:v>6305164</c:v>
                </c:pt>
                <c:pt idx="27">
                  <c:v>6299460</c:v>
                </c:pt>
                <c:pt idx="28">
                  <c:v>6527376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B8-4886-9146-56EE0BA8C8F0}"/>
            </c:ext>
          </c:extLst>
        </c:ser>
        <c:ser>
          <c:idx val="0"/>
          <c:order val="1"/>
          <c:tx>
            <c:strRef>
              <c:f>グラフ!$P$80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グラフ!$Q$78:$AS$78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グラフ!$Q$80:$AS$80</c:f>
              <c:numCache>
                <c:formatCode>#,##0,</c:formatCode>
                <c:ptCount val="29"/>
                <c:pt idx="0">
                  <c:v>970348</c:v>
                </c:pt>
                <c:pt idx="1">
                  <c:v>1097775</c:v>
                </c:pt>
                <c:pt idx="2">
                  <c:v>1438774</c:v>
                </c:pt>
                <c:pt idx="3">
                  <c:v>1523769</c:v>
                </c:pt>
                <c:pt idx="4">
                  <c:v>1718645</c:v>
                </c:pt>
                <c:pt idx="5">
                  <c:v>1881848</c:v>
                </c:pt>
                <c:pt idx="6">
                  <c:v>2103345</c:v>
                </c:pt>
                <c:pt idx="7">
                  <c:v>2310497</c:v>
                </c:pt>
                <c:pt idx="8">
                  <c:v>2399770</c:v>
                </c:pt>
                <c:pt idx="9">
                  <c:v>1747734</c:v>
                </c:pt>
                <c:pt idx="10">
                  <c:v>2042917</c:v>
                </c:pt>
                <c:pt idx="11">
                  <c:v>2369568</c:v>
                </c:pt>
                <c:pt idx="12">
                  <c:v>2881869</c:v>
                </c:pt>
                <c:pt idx="13">
                  <c:v>3382992</c:v>
                </c:pt>
                <c:pt idx="14">
                  <c:v>4245754</c:v>
                </c:pt>
                <c:pt idx="15">
                  <c:v>4481432</c:v>
                </c:pt>
                <c:pt idx="16">
                  <c:v>4778962</c:v>
                </c:pt>
                <c:pt idx="17">
                  <c:v>4961266</c:v>
                </c:pt>
                <c:pt idx="18">
                  <c:v>5323996</c:v>
                </c:pt>
                <c:pt idx="19">
                  <c:v>7340967</c:v>
                </c:pt>
                <c:pt idx="20">
                  <c:v>8134521</c:v>
                </c:pt>
                <c:pt idx="21">
                  <c:v>8077828</c:v>
                </c:pt>
                <c:pt idx="22">
                  <c:v>8195871</c:v>
                </c:pt>
                <c:pt idx="23">
                  <c:v>8771130</c:v>
                </c:pt>
                <c:pt idx="24">
                  <c:v>9611499</c:v>
                </c:pt>
                <c:pt idx="25">
                  <c:v>10485079</c:v>
                </c:pt>
                <c:pt idx="26">
                  <c:v>10238158</c:v>
                </c:pt>
                <c:pt idx="27">
                  <c:v>10606438</c:v>
                </c:pt>
                <c:pt idx="28">
                  <c:v>11613076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B8-4886-9146-56EE0BA8C8F0}"/>
            </c:ext>
          </c:extLst>
        </c:ser>
        <c:ser>
          <c:idx val="6"/>
          <c:order val="2"/>
          <c:tx>
            <c:strRef>
              <c:f>グラフ!$P$81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グラフ!$Q$78:$AS$78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グラフ!$Q$81:$AS$81</c:f>
              <c:numCache>
                <c:formatCode>#,##0,</c:formatCode>
                <c:ptCount val="29"/>
                <c:pt idx="0">
                  <c:v>2366474</c:v>
                </c:pt>
                <c:pt idx="1">
                  <c:v>2438064</c:v>
                </c:pt>
                <c:pt idx="2">
                  <c:v>2632834</c:v>
                </c:pt>
                <c:pt idx="3">
                  <c:v>3018272</c:v>
                </c:pt>
                <c:pt idx="4">
                  <c:v>3249812</c:v>
                </c:pt>
                <c:pt idx="5">
                  <c:v>3654536</c:v>
                </c:pt>
                <c:pt idx="6">
                  <c:v>4281377</c:v>
                </c:pt>
                <c:pt idx="7">
                  <c:v>5119347</c:v>
                </c:pt>
                <c:pt idx="8">
                  <c:v>5057923</c:v>
                </c:pt>
                <c:pt idx="9">
                  <c:v>4709649</c:v>
                </c:pt>
                <c:pt idx="10">
                  <c:v>4783284</c:v>
                </c:pt>
                <c:pt idx="11">
                  <c:v>4853102</c:v>
                </c:pt>
                <c:pt idx="12">
                  <c:v>5082502</c:v>
                </c:pt>
                <c:pt idx="13">
                  <c:v>4860319</c:v>
                </c:pt>
                <c:pt idx="14">
                  <c:v>5019506</c:v>
                </c:pt>
                <c:pt idx="15">
                  <c:v>5254875</c:v>
                </c:pt>
                <c:pt idx="16">
                  <c:v>5615290</c:v>
                </c:pt>
                <c:pt idx="17">
                  <c:v>5773429</c:v>
                </c:pt>
                <c:pt idx="18">
                  <c:v>5535319</c:v>
                </c:pt>
                <c:pt idx="19">
                  <c:v>5317962</c:v>
                </c:pt>
                <c:pt idx="20">
                  <c:v>5601318</c:v>
                </c:pt>
                <c:pt idx="21">
                  <c:v>5534135</c:v>
                </c:pt>
                <c:pt idx="22">
                  <c:v>5302336</c:v>
                </c:pt>
                <c:pt idx="23">
                  <c:v>5170675</c:v>
                </c:pt>
                <c:pt idx="24">
                  <c:v>4844830</c:v>
                </c:pt>
                <c:pt idx="25">
                  <c:v>4914471</c:v>
                </c:pt>
                <c:pt idx="26">
                  <c:v>4900037</c:v>
                </c:pt>
                <c:pt idx="27">
                  <c:v>4730565</c:v>
                </c:pt>
                <c:pt idx="28">
                  <c:v>4445203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B8-4886-9146-56EE0BA8C8F0}"/>
            </c:ext>
          </c:extLst>
        </c:ser>
        <c:ser>
          <c:idx val="7"/>
          <c:order val="3"/>
          <c:tx>
            <c:strRef>
              <c:f>グラフ!$P$82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グラフ!$Q$78:$AS$78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グラフ!$Q$82:$AS$82</c:f>
              <c:numCache>
                <c:formatCode>#,##0,</c:formatCode>
                <c:ptCount val="29"/>
                <c:pt idx="0">
                  <c:v>2815680</c:v>
                </c:pt>
                <c:pt idx="1">
                  <c:v>3192641</c:v>
                </c:pt>
                <c:pt idx="2">
                  <c:v>3302949</c:v>
                </c:pt>
                <c:pt idx="3">
                  <c:v>3482214</c:v>
                </c:pt>
                <c:pt idx="4">
                  <c:v>3835586</c:v>
                </c:pt>
                <c:pt idx="5">
                  <c:v>4275773</c:v>
                </c:pt>
                <c:pt idx="6">
                  <c:v>4095971</c:v>
                </c:pt>
                <c:pt idx="7">
                  <c:v>4735479</c:v>
                </c:pt>
                <c:pt idx="8">
                  <c:v>4727010</c:v>
                </c:pt>
                <c:pt idx="9">
                  <c:v>4848432</c:v>
                </c:pt>
                <c:pt idx="10">
                  <c:v>4834346</c:v>
                </c:pt>
                <c:pt idx="11">
                  <c:v>4842671</c:v>
                </c:pt>
                <c:pt idx="12">
                  <c:v>5175688</c:v>
                </c:pt>
                <c:pt idx="13">
                  <c:v>5357720</c:v>
                </c:pt>
                <c:pt idx="14">
                  <c:v>5352721</c:v>
                </c:pt>
                <c:pt idx="15">
                  <c:v>5580600</c:v>
                </c:pt>
                <c:pt idx="16">
                  <c:v>5496667</c:v>
                </c:pt>
                <c:pt idx="17">
                  <c:v>5235736</c:v>
                </c:pt>
                <c:pt idx="18">
                  <c:v>5742154</c:v>
                </c:pt>
                <c:pt idx="19">
                  <c:v>5842027</c:v>
                </c:pt>
                <c:pt idx="20">
                  <c:v>5760414</c:v>
                </c:pt>
                <c:pt idx="21">
                  <c:v>6705643</c:v>
                </c:pt>
                <c:pt idx="22">
                  <c:v>10003693</c:v>
                </c:pt>
                <c:pt idx="23">
                  <c:v>9313422</c:v>
                </c:pt>
                <c:pt idx="24">
                  <c:v>7336931</c:v>
                </c:pt>
                <c:pt idx="25">
                  <c:v>7423397</c:v>
                </c:pt>
                <c:pt idx="26">
                  <c:v>7001066</c:v>
                </c:pt>
                <c:pt idx="27">
                  <c:v>7486103</c:v>
                </c:pt>
                <c:pt idx="28">
                  <c:v>7894210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B8-4886-9146-56EE0BA8C8F0}"/>
            </c:ext>
          </c:extLst>
        </c:ser>
        <c:ser>
          <c:idx val="2"/>
          <c:order val="4"/>
          <c:tx>
            <c:strRef>
              <c:f>グラフ!$P$83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グラフ!$Q$78:$AS$78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グラフ!$Q$83:$AS$83</c:f>
              <c:numCache>
                <c:formatCode>#,##0,</c:formatCode>
                <c:ptCount val="29"/>
                <c:pt idx="0">
                  <c:v>461834</c:v>
                </c:pt>
                <c:pt idx="1">
                  <c:v>538638</c:v>
                </c:pt>
                <c:pt idx="2">
                  <c:v>408837</c:v>
                </c:pt>
                <c:pt idx="3">
                  <c:v>357796</c:v>
                </c:pt>
                <c:pt idx="4">
                  <c:v>488048</c:v>
                </c:pt>
                <c:pt idx="5">
                  <c:v>490890</c:v>
                </c:pt>
                <c:pt idx="6">
                  <c:v>549272</c:v>
                </c:pt>
                <c:pt idx="7">
                  <c:v>525063</c:v>
                </c:pt>
                <c:pt idx="8">
                  <c:v>576581</c:v>
                </c:pt>
                <c:pt idx="9">
                  <c:v>594727</c:v>
                </c:pt>
                <c:pt idx="10">
                  <c:v>574039</c:v>
                </c:pt>
                <c:pt idx="11">
                  <c:v>737232</c:v>
                </c:pt>
                <c:pt idx="12">
                  <c:v>747298</c:v>
                </c:pt>
                <c:pt idx="13">
                  <c:v>940626</c:v>
                </c:pt>
                <c:pt idx="14">
                  <c:v>650866</c:v>
                </c:pt>
                <c:pt idx="15">
                  <c:v>636441</c:v>
                </c:pt>
                <c:pt idx="16">
                  <c:v>603374</c:v>
                </c:pt>
                <c:pt idx="17">
                  <c:v>496173</c:v>
                </c:pt>
                <c:pt idx="18">
                  <c:v>450606</c:v>
                </c:pt>
                <c:pt idx="19">
                  <c:v>573571</c:v>
                </c:pt>
                <c:pt idx="20">
                  <c:v>491198</c:v>
                </c:pt>
                <c:pt idx="21">
                  <c:v>379937</c:v>
                </c:pt>
                <c:pt idx="22">
                  <c:v>420892</c:v>
                </c:pt>
                <c:pt idx="23">
                  <c:v>446947</c:v>
                </c:pt>
                <c:pt idx="24">
                  <c:v>561194</c:v>
                </c:pt>
                <c:pt idx="25">
                  <c:v>489719</c:v>
                </c:pt>
                <c:pt idx="26">
                  <c:v>438748</c:v>
                </c:pt>
                <c:pt idx="27">
                  <c:v>479988</c:v>
                </c:pt>
                <c:pt idx="28">
                  <c:v>423967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B8-4886-9146-56EE0BA8C8F0}"/>
            </c:ext>
          </c:extLst>
        </c:ser>
        <c:ser>
          <c:idx val="3"/>
          <c:order val="5"/>
          <c:tx>
            <c:strRef>
              <c:f>グラフ!$P$84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グラフ!$Q$78:$AS$78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グラフ!$Q$84:$AS$84</c:f>
              <c:numCache>
                <c:formatCode>#,##0,</c:formatCode>
                <c:ptCount val="29"/>
                <c:pt idx="0">
                  <c:v>331024</c:v>
                </c:pt>
                <c:pt idx="1">
                  <c:v>551980</c:v>
                </c:pt>
                <c:pt idx="2">
                  <c:v>681840</c:v>
                </c:pt>
                <c:pt idx="3">
                  <c:v>504147</c:v>
                </c:pt>
                <c:pt idx="4">
                  <c:v>581302</c:v>
                </c:pt>
                <c:pt idx="5">
                  <c:v>619301</c:v>
                </c:pt>
                <c:pt idx="6">
                  <c:v>626090</c:v>
                </c:pt>
                <c:pt idx="7">
                  <c:v>723210</c:v>
                </c:pt>
                <c:pt idx="8">
                  <c:v>729380</c:v>
                </c:pt>
                <c:pt idx="9">
                  <c:v>733060</c:v>
                </c:pt>
                <c:pt idx="10">
                  <c:v>804334</c:v>
                </c:pt>
                <c:pt idx="11">
                  <c:v>788560</c:v>
                </c:pt>
                <c:pt idx="12">
                  <c:v>1216490</c:v>
                </c:pt>
                <c:pt idx="13">
                  <c:v>1195480</c:v>
                </c:pt>
                <c:pt idx="14">
                  <c:v>1156410</c:v>
                </c:pt>
                <c:pt idx="15">
                  <c:v>1145400</c:v>
                </c:pt>
                <c:pt idx="16">
                  <c:v>1145260</c:v>
                </c:pt>
                <c:pt idx="17">
                  <c:v>1160861</c:v>
                </c:pt>
                <c:pt idx="18">
                  <c:v>1296948</c:v>
                </c:pt>
                <c:pt idx="19">
                  <c:v>1150050</c:v>
                </c:pt>
                <c:pt idx="20">
                  <c:v>1652520</c:v>
                </c:pt>
                <c:pt idx="21">
                  <c:v>1555475</c:v>
                </c:pt>
                <c:pt idx="22">
                  <c:v>1403180</c:v>
                </c:pt>
                <c:pt idx="23">
                  <c:v>1301375</c:v>
                </c:pt>
                <c:pt idx="24">
                  <c:v>1707225</c:v>
                </c:pt>
                <c:pt idx="25">
                  <c:v>1124881</c:v>
                </c:pt>
                <c:pt idx="26">
                  <c:v>1110577</c:v>
                </c:pt>
                <c:pt idx="27">
                  <c:v>1120554</c:v>
                </c:pt>
                <c:pt idx="28">
                  <c:v>1110159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6B8-4886-9146-56EE0BA8C8F0}"/>
            </c:ext>
          </c:extLst>
        </c:ser>
        <c:ser>
          <c:idx val="4"/>
          <c:order val="6"/>
          <c:tx>
            <c:strRef>
              <c:f>グラフ!$P$85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グラフ!$Q$78:$AS$78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グラフ!$Q$85:$AS$85</c:f>
              <c:numCache>
                <c:formatCode>#,##0,</c:formatCode>
                <c:ptCount val="29"/>
                <c:pt idx="0">
                  <c:v>10108160</c:v>
                </c:pt>
                <c:pt idx="1">
                  <c:v>14616399</c:v>
                </c:pt>
                <c:pt idx="2">
                  <c:v>17636216</c:v>
                </c:pt>
                <c:pt idx="3">
                  <c:v>12454490</c:v>
                </c:pt>
                <c:pt idx="4">
                  <c:v>11544846</c:v>
                </c:pt>
                <c:pt idx="5">
                  <c:v>11797044</c:v>
                </c:pt>
                <c:pt idx="6">
                  <c:v>11661129</c:v>
                </c:pt>
                <c:pt idx="7">
                  <c:v>9450350</c:v>
                </c:pt>
                <c:pt idx="8">
                  <c:v>9392375</c:v>
                </c:pt>
                <c:pt idx="9">
                  <c:v>8881050</c:v>
                </c:pt>
                <c:pt idx="10">
                  <c:v>7845202</c:v>
                </c:pt>
                <c:pt idx="11">
                  <c:v>9051049</c:v>
                </c:pt>
                <c:pt idx="12">
                  <c:v>7004148</c:v>
                </c:pt>
                <c:pt idx="13">
                  <c:v>8219354</c:v>
                </c:pt>
                <c:pt idx="14">
                  <c:v>5550179</c:v>
                </c:pt>
                <c:pt idx="15">
                  <c:v>6296538</c:v>
                </c:pt>
                <c:pt idx="16">
                  <c:v>6774027</c:v>
                </c:pt>
                <c:pt idx="17">
                  <c:v>6734310</c:v>
                </c:pt>
                <c:pt idx="18">
                  <c:v>6718819</c:v>
                </c:pt>
                <c:pt idx="19">
                  <c:v>6105754</c:v>
                </c:pt>
                <c:pt idx="20">
                  <c:v>4275165</c:v>
                </c:pt>
                <c:pt idx="21">
                  <c:v>4106995</c:v>
                </c:pt>
                <c:pt idx="22">
                  <c:v>6579727</c:v>
                </c:pt>
                <c:pt idx="23">
                  <c:v>6832562</c:v>
                </c:pt>
                <c:pt idx="24">
                  <c:v>6244188</c:v>
                </c:pt>
                <c:pt idx="25">
                  <c:v>4405176</c:v>
                </c:pt>
                <c:pt idx="26">
                  <c:v>6250466</c:v>
                </c:pt>
                <c:pt idx="27">
                  <c:v>7971210</c:v>
                </c:pt>
                <c:pt idx="28">
                  <c:v>6701721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6B8-4886-9146-56EE0BA8C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95136"/>
        <c:axId val="48009216"/>
      </c:lineChart>
      <c:catAx>
        <c:axId val="47987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93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993600"/>
        <c:scaling>
          <c:orientation val="minMax"/>
          <c:max val="55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4.6692607003891065E-2"/>
              <c:y val="3.333341203414040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87328"/>
        <c:crosses val="autoZero"/>
        <c:crossBetween val="between"/>
      </c:valAx>
      <c:catAx>
        <c:axId val="47995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8009216"/>
        <c:crosses val="autoZero"/>
        <c:auto val="0"/>
        <c:lblAlgn val="ctr"/>
        <c:lblOffset val="100"/>
        <c:noMultiLvlLbl val="0"/>
      </c:catAx>
      <c:valAx>
        <c:axId val="48009216"/>
        <c:scaling>
          <c:orientation val="minMax"/>
          <c:max val="1800000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824984425584948"/>
              <c:y val="2.727282028277200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9513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459283830038328E-2"/>
          <c:y val="0.90706398958938861"/>
          <c:w val="0.85788579674590537"/>
          <c:h val="7.69868348042065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1342832145981767"/>
          <c:y val="2.846542064238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095215451532159E-2"/>
          <c:y val="0.10024772163925648"/>
          <c:w val="0.86323198276947177"/>
          <c:h val="0.74594436043176726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グラフ!$Q$40:$AS$40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グラフ!$Q$44:$AS$44</c:f>
              <c:numCache>
                <c:formatCode>#,##0,</c:formatCode>
                <c:ptCount val="29"/>
                <c:pt idx="0">
                  <c:v>13967637</c:v>
                </c:pt>
                <c:pt idx="1">
                  <c:v>15326791</c:v>
                </c:pt>
                <c:pt idx="2">
                  <c:v>15087104</c:v>
                </c:pt>
                <c:pt idx="3">
                  <c:v>14862464</c:v>
                </c:pt>
                <c:pt idx="4">
                  <c:v>17987803</c:v>
                </c:pt>
                <c:pt idx="5">
                  <c:v>18926654</c:v>
                </c:pt>
                <c:pt idx="6">
                  <c:v>19811323</c:v>
                </c:pt>
                <c:pt idx="7">
                  <c:v>19262227</c:v>
                </c:pt>
                <c:pt idx="8">
                  <c:v>19458056</c:v>
                </c:pt>
                <c:pt idx="9">
                  <c:v>18868859</c:v>
                </c:pt>
                <c:pt idx="10">
                  <c:v>17917413</c:v>
                </c:pt>
                <c:pt idx="11">
                  <c:v>17692031</c:v>
                </c:pt>
                <c:pt idx="12">
                  <c:v>16995548</c:v>
                </c:pt>
                <c:pt idx="13">
                  <c:v>17452869</c:v>
                </c:pt>
                <c:pt idx="14">
                  <c:v>17741135</c:v>
                </c:pt>
                <c:pt idx="15">
                  <c:v>18108817</c:v>
                </c:pt>
                <c:pt idx="16">
                  <c:v>19503207</c:v>
                </c:pt>
                <c:pt idx="17">
                  <c:v>19097195</c:v>
                </c:pt>
                <c:pt idx="18">
                  <c:v>18333198</c:v>
                </c:pt>
                <c:pt idx="19">
                  <c:v>18497701</c:v>
                </c:pt>
                <c:pt idx="20">
                  <c:v>18576248</c:v>
                </c:pt>
                <c:pt idx="21">
                  <c:v>19153215</c:v>
                </c:pt>
                <c:pt idx="22">
                  <c:v>19190019</c:v>
                </c:pt>
                <c:pt idx="23">
                  <c:v>19092745</c:v>
                </c:pt>
                <c:pt idx="24">
                  <c:v>18629689</c:v>
                </c:pt>
                <c:pt idx="25">
                  <c:v>18858933</c:v>
                </c:pt>
                <c:pt idx="26">
                  <c:v>19565458</c:v>
                </c:pt>
                <c:pt idx="27">
                  <c:v>19363730</c:v>
                </c:pt>
                <c:pt idx="28">
                  <c:v>19852780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8-4CFE-8BC2-21EDB1958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31984000"/>
        <c:axId val="47907200"/>
      </c:barChart>
      <c:lineChart>
        <c:grouping val="standard"/>
        <c:varyColors val="0"/>
        <c:ser>
          <c:idx val="1"/>
          <c:order val="0"/>
          <c:tx>
            <c:strRef>
              <c:f>グラフ!$P$41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グラフ!$Q$40:$AS$40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グラフ!$Q$41:$AS$41</c:f>
              <c:numCache>
                <c:formatCode>#,##0,</c:formatCode>
                <c:ptCount val="29"/>
                <c:pt idx="0">
                  <c:v>6928964</c:v>
                </c:pt>
                <c:pt idx="1">
                  <c:v>7635930</c:v>
                </c:pt>
                <c:pt idx="2">
                  <c:v>6858496</c:v>
                </c:pt>
                <c:pt idx="3">
                  <c:v>6201449</c:v>
                </c:pt>
                <c:pt idx="4">
                  <c:v>6636175</c:v>
                </c:pt>
                <c:pt idx="5">
                  <c:v>6729150</c:v>
                </c:pt>
                <c:pt idx="6">
                  <c:v>7439893</c:v>
                </c:pt>
                <c:pt idx="7">
                  <c:v>6680687</c:v>
                </c:pt>
                <c:pt idx="8">
                  <c:v>6621512</c:v>
                </c:pt>
                <c:pt idx="9">
                  <c:v>6439121</c:v>
                </c:pt>
                <c:pt idx="10">
                  <c:v>5353520</c:v>
                </c:pt>
                <c:pt idx="11">
                  <c:v>5125132</c:v>
                </c:pt>
                <c:pt idx="12">
                  <c:v>4957169</c:v>
                </c:pt>
                <c:pt idx="13">
                  <c:v>5437214</c:v>
                </c:pt>
                <c:pt idx="14">
                  <c:v>5773936</c:v>
                </c:pt>
                <c:pt idx="15">
                  <c:v>6461864</c:v>
                </c:pt>
                <c:pt idx="16">
                  <c:v>7747283</c:v>
                </c:pt>
                <c:pt idx="17">
                  <c:v>7368708</c:v>
                </c:pt>
                <c:pt idx="18">
                  <c:v>6754455</c:v>
                </c:pt>
                <c:pt idx="19">
                  <c:v>6806316</c:v>
                </c:pt>
                <c:pt idx="20">
                  <c:v>6833022</c:v>
                </c:pt>
                <c:pt idx="21">
                  <c:v>7922312</c:v>
                </c:pt>
                <c:pt idx="22">
                  <c:v>7901125</c:v>
                </c:pt>
                <c:pt idx="23">
                  <c:v>7807997</c:v>
                </c:pt>
                <c:pt idx="24">
                  <c:v>7548480</c:v>
                </c:pt>
                <c:pt idx="25">
                  <c:v>7417533</c:v>
                </c:pt>
                <c:pt idx="26">
                  <c:v>8019371</c:v>
                </c:pt>
                <c:pt idx="27">
                  <c:v>7893902</c:v>
                </c:pt>
                <c:pt idx="28">
                  <c:v>8197726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B8-4CFE-8BC2-21EDB19585D6}"/>
            </c:ext>
          </c:extLst>
        </c:ser>
        <c:ser>
          <c:idx val="0"/>
          <c:order val="1"/>
          <c:tx>
            <c:strRef>
              <c:f>グラフ!$P$42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グラフ!$Q$40:$AS$40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グラフ!$Q$42:$AS$42</c:f>
              <c:numCache>
                <c:formatCode>#,##0,</c:formatCode>
                <c:ptCount val="29"/>
                <c:pt idx="0">
                  <c:v>5318786</c:v>
                </c:pt>
                <c:pt idx="1">
                  <c:v>6013740</c:v>
                </c:pt>
                <c:pt idx="2">
                  <c:v>6559729</c:v>
                </c:pt>
                <c:pt idx="3">
                  <c:v>6975927</c:v>
                </c:pt>
                <c:pt idx="4">
                  <c:v>9589972</c:v>
                </c:pt>
                <c:pt idx="5">
                  <c:v>10361937</c:v>
                </c:pt>
                <c:pt idx="6">
                  <c:v>10440693</c:v>
                </c:pt>
                <c:pt idx="7">
                  <c:v>10623666</c:v>
                </c:pt>
                <c:pt idx="8">
                  <c:v>10791733</c:v>
                </c:pt>
                <c:pt idx="9">
                  <c:v>10411436</c:v>
                </c:pt>
                <c:pt idx="10">
                  <c:v>10525776</c:v>
                </c:pt>
                <c:pt idx="11">
                  <c:v>10550550</c:v>
                </c:pt>
                <c:pt idx="12">
                  <c:v>10090182</c:v>
                </c:pt>
                <c:pt idx="13">
                  <c:v>10050785</c:v>
                </c:pt>
                <c:pt idx="14">
                  <c:v>10157102</c:v>
                </c:pt>
                <c:pt idx="15">
                  <c:v>9820318</c:v>
                </c:pt>
                <c:pt idx="16">
                  <c:v>9916128</c:v>
                </c:pt>
                <c:pt idx="17">
                  <c:v>9921826</c:v>
                </c:pt>
                <c:pt idx="18">
                  <c:v>9816763</c:v>
                </c:pt>
                <c:pt idx="19">
                  <c:v>9877592</c:v>
                </c:pt>
                <c:pt idx="20">
                  <c:v>9810026</c:v>
                </c:pt>
                <c:pt idx="21">
                  <c:v>9332587</c:v>
                </c:pt>
                <c:pt idx="22">
                  <c:v>9245206</c:v>
                </c:pt>
                <c:pt idx="23">
                  <c:v>9269208</c:v>
                </c:pt>
                <c:pt idx="24">
                  <c:v>9101899</c:v>
                </c:pt>
                <c:pt idx="25">
                  <c:v>9435055</c:v>
                </c:pt>
                <c:pt idx="26">
                  <c:v>9582470</c:v>
                </c:pt>
                <c:pt idx="27">
                  <c:v>9510049</c:v>
                </c:pt>
                <c:pt idx="28">
                  <c:v>9657457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B8-4CFE-8BC2-21EDB19585D6}"/>
            </c:ext>
          </c:extLst>
        </c:ser>
        <c:ser>
          <c:idx val="2"/>
          <c:order val="2"/>
          <c:tx>
            <c:strRef>
              <c:f>グラフ!$P$43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グラフ!$Q$40:$AS$40</c:f>
              <c:strCache>
                <c:ptCount val="29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  <c:pt idx="23">
                  <c:v>１４(H26)</c:v>
                </c:pt>
                <c:pt idx="24">
                  <c:v>１５(H27)</c:v>
                </c:pt>
                <c:pt idx="25">
                  <c:v>１６(H28)</c:v>
                </c:pt>
                <c:pt idx="26">
                  <c:v>１７(H29)</c:v>
                </c:pt>
                <c:pt idx="27">
                  <c:v>１８(H30)</c:v>
                </c:pt>
                <c:pt idx="28">
                  <c:v>１９(R1)</c:v>
                </c:pt>
              </c:strCache>
            </c:strRef>
          </c:cat>
          <c:val>
            <c:numRef>
              <c:f>グラフ!$Q$43:$AS$43</c:f>
              <c:numCache>
                <c:formatCode>#,##0,</c:formatCode>
                <c:ptCount val="29"/>
                <c:pt idx="0">
                  <c:v>600833</c:v>
                </c:pt>
                <c:pt idx="1">
                  <c:v>615363</c:v>
                </c:pt>
                <c:pt idx="2">
                  <c:v>614078</c:v>
                </c:pt>
                <c:pt idx="3">
                  <c:v>659900</c:v>
                </c:pt>
                <c:pt idx="4">
                  <c:v>701652</c:v>
                </c:pt>
                <c:pt idx="5">
                  <c:v>725493</c:v>
                </c:pt>
                <c:pt idx="6">
                  <c:v>845910</c:v>
                </c:pt>
                <c:pt idx="7">
                  <c:v>854672</c:v>
                </c:pt>
                <c:pt idx="8">
                  <c:v>906367</c:v>
                </c:pt>
                <c:pt idx="9">
                  <c:v>912026</c:v>
                </c:pt>
                <c:pt idx="10">
                  <c:v>899338</c:v>
                </c:pt>
                <c:pt idx="11">
                  <c:v>885000</c:v>
                </c:pt>
                <c:pt idx="12">
                  <c:v>910358</c:v>
                </c:pt>
                <c:pt idx="13">
                  <c:v>931443</c:v>
                </c:pt>
                <c:pt idx="14">
                  <c:v>896985</c:v>
                </c:pt>
                <c:pt idx="15">
                  <c:v>935389</c:v>
                </c:pt>
                <c:pt idx="16">
                  <c:v>932861</c:v>
                </c:pt>
                <c:pt idx="17">
                  <c:v>903913</c:v>
                </c:pt>
                <c:pt idx="18">
                  <c:v>860264</c:v>
                </c:pt>
                <c:pt idx="19">
                  <c:v>893191</c:v>
                </c:pt>
                <c:pt idx="20">
                  <c:v>1040914</c:v>
                </c:pt>
                <c:pt idx="21">
                  <c:v>1028071</c:v>
                </c:pt>
                <c:pt idx="22">
                  <c:v>1164988</c:v>
                </c:pt>
                <c:pt idx="23">
                  <c:v>1133059</c:v>
                </c:pt>
                <c:pt idx="24">
                  <c:v>1112647</c:v>
                </c:pt>
                <c:pt idx="25">
                  <c:v>1076023</c:v>
                </c:pt>
                <c:pt idx="26">
                  <c:v>1016970</c:v>
                </c:pt>
                <c:pt idx="27">
                  <c:v>1002640</c:v>
                </c:pt>
                <c:pt idx="28">
                  <c:v>1014728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B8-4CFE-8BC2-21EDB1958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08736"/>
        <c:axId val="47910272"/>
      </c:lineChart>
      <c:catAx>
        <c:axId val="131984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07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907200"/>
        <c:scaling>
          <c:orientation val="minMax"/>
          <c:max val="200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3.3729950422863815E-2"/>
              <c:y val="4.841149773071106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984000"/>
        <c:crosses val="autoZero"/>
        <c:crossBetween val="between"/>
      </c:valAx>
      <c:catAx>
        <c:axId val="4790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910272"/>
        <c:crosses val="autoZero"/>
        <c:auto val="0"/>
        <c:lblAlgn val="ctr"/>
        <c:lblOffset val="100"/>
        <c:noMultiLvlLbl val="0"/>
      </c:catAx>
      <c:valAx>
        <c:axId val="47910272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9458923651417477"/>
              <c:y val="4.48290921416279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0873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54917646839436"/>
          <c:y val="0.93448972075924286"/>
          <c:w val="0.72760008018535871"/>
          <c:h val="5.31360809824268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142240</xdr:colOff>
      <xdr:row>2</xdr:row>
      <xdr:rowOff>20320</xdr:rowOff>
    </xdr:from>
    <xdr:to>
      <xdr:col>13</xdr:col>
      <xdr:colOff>467360</xdr:colOff>
      <xdr:row>42</xdr:row>
      <xdr:rowOff>132080</xdr:rowOff>
    </xdr:to>
    <xdr:graphicFrame macro="">
      <xdr:nvGraphicFramePr>
        <xdr:cNvPr id="4136" name="Chart 4">
          <a:extLst>
            <a:ext uri="{FF2B5EF4-FFF2-40B4-BE49-F238E27FC236}">
              <a16:creationId xmlns:a16="http://schemas.microsoft.com/office/drawing/2014/main" id="{00000000-0008-0000-1400-00002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132080</xdr:colOff>
      <xdr:row>222</xdr:row>
      <xdr:rowOff>121920</xdr:rowOff>
    </xdr:from>
    <xdr:to>
      <xdr:col>13</xdr:col>
      <xdr:colOff>396240</xdr:colOff>
      <xdr:row>250</xdr:row>
      <xdr:rowOff>152400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693E9B48-9A6D-426B-BB96-2ABD271D34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179</xdr:row>
      <xdr:rowOff>30480</xdr:rowOff>
    </xdr:from>
    <xdr:to>
      <xdr:col>13</xdr:col>
      <xdr:colOff>396240</xdr:colOff>
      <xdr:row>218</xdr:row>
      <xdr:rowOff>71120</xdr:rowOff>
    </xdr:to>
    <xdr:graphicFrame macro="">
      <xdr:nvGraphicFramePr>
        <xdr:cNvPr id="11" name="Chart 9">
          <a:extLst>
            <a:ext uri="{FF2B5EF4-FFF2-40B4-BE49-F238E27FC236}">
              <a16:creationId xmlns:a16="http://schemas.microsoft.com/office/drawing/2014/main" id="{A9CA5228-5144-424A-B868-21ABC637EE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40640</xdr:colOff>
      <xdr:row>134</xdr:row>
      <xdr:rowOff>132080</xdr:rowOff>
    </xdr:from>
    <xdr:to>
      <xdr:col>13</xdr:col>
      <xdr:colOff>426720</xdr:colOff>
      <xdr:row>174</xdr:row>
      <xdr:rowOff>50800</xdr:rowOff>
    </xdr:to>
    <xdr:graphicFrame macro="">
      <xdr:nvGraphicFramePr>
        <xdr:cNvPr id="13" name="Chart 8">
          <a:extLst>
            <a:ext uri="{FF2B5EF4-FFF2-40B4-BE49-F238E27FC236}">
              <a16:creationId xmlns:a16="http://schemas.microsoft.com/office/drawing/2014/main" id="{EEED9846-DF8A-49F3-A40E-A7A3CF903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111760</xdr:colOff>
      <xdr:row>90</xdr:row>
      <xdr:rowOff>71120</xdr:rowOff>
    </xdr:from>
    <xdr:to>
      <xdr:col>13</xdr:col>
      <xdr:colOff>487680</xdr:colOff>
      <xdr:row>130</xdr:row>
      <xdr:rowOff>111760</xdr:rowOff>
    </xdr:to>
    <xdr:graphicFrame macro="">
      <xdr:nvGraphicFramePr>
        <xdr:cNvPr id="15" name="Chart 7">
          <a:extLst>
            <a:ext uri="{FF2B5EF4-FFF2-40B4-BE49-F238E27FC236}">
              <a16:creationId xmlns:a16="http://schemas.microsoft.com/office/drawing/2014/main" id="{526B5983-7849-4786-90CE-D354D491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91440</xdr:colOff>
      <xdr:row>46</xdr:row>
      <xdr:rowOff>50800</xdr:rowOff>
    </xdr:from>
    <xdr:to>
      <xdr:col>13</xdr:col>
      <xdr:colOff>482600</xdr:colOff>
      <xdr:row>86</xdr:row>
      <xdr:rowOff>132080</xdr:rowOff>
    </xdr:to>
    <xdr:graphicFrame macro="">
      <xdr:nvGraphicFramePr>
        <xdr:cNvPr id="16" name="Chart 5">
          <a:extLst>
            <a:ext uri="{FF2B5EF4-FFF2-40B4-BE49-F238E27FC236}">
              <a16:creationId xmlns:a16="http://schemas.microsoft.com/office/drawing/2014/main" id="{D524AC32-2E4A-4CF2-8034-3F5AFD9E4A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111&#40658;&#30959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112&#35199;&#37027;&#38920;&#37326;&#3001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a81385d7e5d192/&#12489;&#12461;&#12517;&#12513;&#12531;&#12488;/&#30476;&#36001;&#25919;/&#24066;&#30010;&#26449;&#65288;91&#65374;15&#65289;/113&#22633;&#21407;&#3001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黒磯市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西那須野町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政指標"/>
      <sheetName val="歳入"/>
      <sheetName val="税"/>
      <sheetName val="歳出（性質別）"/>
      <sheetName val="歳出（目的別）"/>
      <sheetName val="グラフ"/>
    </sheetNames>
    <sheetDataSet>
      <sheetData sheetId="0">
        <row r="1">
          <cell r="M1" t="str">
            <v>塩原町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7"/>
  <sheetViews>
    <sheetView tabSelected="1" view="pageBreakPreview" zoomScaleNormal="100" zoomScaleSheetLayoutView="100" workbookViewId="0">
      <pane xSplit="2" ySplit="3" topLeftCell="C17" activePane="bottomRight" state="frozen"/>
      <selection pane="topRight" activeCell="C1" sqref="C1"/>
      <selection pane="bottomLeft" activeCell="A2" sqref="A2"/>
      <selection pane="bottomRight" activeCell="O6" sqref="O6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4" width="0" style="35" hidden="1" customWidth="1"/>
    <col min="5" max="5" width="9.77734375" style="59" customWidth="1"/>
    <col min="6" max="35" width="9.77734375" style="35" customWidth="1"/>
    <col min="36" max="16384" width="9" style="35"/>
  </cols>
  <sheetData>
    <row r="1" spans="1:33" ht="14.1" customHeight="1" x14ac:dyDescent="0.2">
      <c r="A1" s="36" t="s">
        <v>120</v>
      </c>
      <c r="L1" s="37" t="s">
        <v>161</v>
      </c>
      <c r="V1" s="37" t="s">
        <v>161</v>
      </c>
      <c r="AF1" s="37" t="s">
        <v>161</v>
      </c>
    </row>
    <row r="2" spans="1:33" ht="14.1" customHeight="1" x14ac:dyDescent="0.15">
      <c r="L2" s="18" t="s">
        <v>149</v>
      </c>
      <c r="N2" s="35" t="s">
        <v>205</v>
      </c>
      <c r="V2" s="18" t="s">
        <v>149</v>
      </c>
      <c r="AF2" s="18" t="s">
        <v>149</v>
      </c>
    </row>
    <row r="3" spans="1:33" ht="14.1" customHeight="1" x14ac:dyDescent="0.2">
      <c r="A3" s="39"/>
      <c r="B3" s="39"/>
      <c r="C3" s="60" t="s">
        <v>172</v>
      </c>
      <c r="D3" s="60" t="s">
        <v>174</v>
      </c>
      <c r="E3" s="61" t="s">
        <v>176</v>
      </c>
      <c r="F3" s="60" t="s">
        <v>178</v>
      </c>
      <c r="G3" s="60" t="s">
        <v>180</v>
      </c>
      <c r="H3" s="60" t="s">
        <v>182</v>
      </c>
      <c r="I3" s="62" t="s">
        <v>184</v>
      </c>
      <c r="J3" s="60" t="s">
        <v>186</v>
      </c>
      <c r="K3" s="62" t="s">
        <v>188</v>
      </c>
      <c r="L3" s="62" t="s">
        <v>190</v>
      </c>
      <c r="M3" s="60" t="s">
        <v>192</v>
      </c>
      <c r="N3" s="60" t="s">
        <v>194</v>
      </c>
      <c r="O3" s="60" t="s">
        <v>196</v>
      </c>
      <c r="P3" s="60" t="s">
        <v>198</v>
      </c>
      <c r="Q3" s="60" t="s">
        <v>200</v>
      </c>
      <c r="R3" s="39" t="s">
        <v>160</v>
      </c>
      <c r="S3" s="39" t="s">
        <v>169</v>
      </c>
      <c r="T3" s="39" t="s">
        <v>296</v>
      </c>
      <c r="U3" s="39" t="s">
        <v>297</v>
      </c>
      <c r="V3" s="39" t="s">
        <v>304</v>
      </c>
      <c r="W3" s="39" t="s">
        <v>305</v>
      </c>
      <c r="X3" s="39" t="s">
        <v>306</v>
      </c>
      <c r="Y3" s="39" t="s">
        <v>307</v>
      </c>
      <c r="Z3" s="39" t="s">
        <v>312</v>
      </c>
      <c r="AA3" s="39" t="s">
        <v>313</v>
      </c>
      <c r="AB3" s="39" t="s">
        <v>314</v>
      </c>
      <c r="AC3" s="39" t="s">
        <v>315</v>
      </c>
      <c r="AD3" s="39" t="s">
        <v>318</v>
      </c>
      <c r="AE3" s="39" t="s">
        <v>321</v>
      </c>
      <c r="AF3" s="39" t="s">
        <v>322</v>
      </c>
      <c r="AG3" s="39" t="s">
        <v>323</v>
      </c>
    </row>
    <row r="4" spans="1:33" ht="14.1" customHeight="1" x14ac:dyDescent="0.2">
      <c r="A4" s="144" t="s">
        <v>73</v>
      </c>
      <c r="B4" s="144"/>
      <c r="C4" s="63"/>
      <c r="D4" s="63"/>
      <c r="E4" s="64">
        <f>+旧黒磯市!E4+旧西那須野町!E4+旧塩原町!E4</f>
        <v>99936</v>
      </c>
      <c r="F4" s="64">
        <f>+旧黒磯市!F4+旧西那須野町!F4+旧塩原町!F4</f>
        <v>101482</v>
      </c>
      <c r="G4" s="64">
        <f>+旧黒磯市!G4+旧西那須野町!G4+旧塩原町!G4</f>
        <v>102856</v>
      </c>
      <c r="H4" s="64">
        <f>+旧黒磯市!H4+旧西那須野町!H4+旧塩原町!H4</f>
        <v>104246</v>
      </c>
      <c r="I4" s="64">
        <f>+旧黒磯市!I4+旧西那須野町!I4+旧塩原町!I4</f>
        <v>105366</v>
      </c>
      <c r="J4" s="64">
        <f>+旧黒磯市!J4+旧西那須野町!J4+旧塩原町!J4</f>
        <v>106533</v>
      </c>
      <c r="K4" s="64">
        <f>+旧黒磯市!K4+旧西那須野町!K4+旧塩原町!K4</f>
        <v>107621</v>
      </c>
      <c r="L4" s="64">
        <f>+旧黒磯市!L4+旧西那須野町!L4+旧塩原町!L4</f>
        <v>108953</v>
      </c>
      <c r="M4" s="64">
        <f>+旧黒磯市!M4+旧西那須野町!M4+旧塩原町!M4</f>
        <v>109882</v>
      </c>
      <c r="N4" s="64">
        <f>+旧黒磯市!N4+旧西那須野町!N4+旧塩原町!N4</f>
        <v>110896</v>
      </c>
      <c r="O4" s="64">
        <f>+旧黒磯市!O4+旧西那須野町!O4+旧塩原町!O4</f>
        <v>111651</v>
      </c>
      <c r="P4" s="64">
        <f>+旧黒磯市!P4+旧西那須野町!P4+旧塩原町!P4</f>
        <v>112459</v>
      </c>
      <c r="Q4" s="64">
        <f>+旧黒磯市!Q4+旧西那須野町!Q4+旧塩原町!Q4</f>
        <v>113264</v>
      </c>
      <c r="R4" s="40">
        <v>113888</v>
      </c>
      <c r="S4" s="40">
        <v>114750</v>
      </c>
      <c r="T4" s="40">
        <v>114736</v>
      </c>
      <c r="U4" s="40">
        <v>115388</v>
      </c>
      <c r="V4" s="40">
        <v>115970</v>
      </c>
      <c r="W4" s="40">
        <v>116739</v>
      </c>
      <c r="X4" s="40">
        <v>117337</v>
      </c>
      <c r="Y4" s="40">
        <v>117179</v>
      </c>
      <c r="Z4" s="40">
        <v>118761</v>
      </c>
      <c r="AA4" s="40">
        <v>118885</v>
      </c>
      <c r="AB4" s="40">
        <v>118516</v>
      </c>
      <c r="AC4" s="40">
        <v>118308</v>
      </c>
      <c r="AD4" s="130">
        <v>118091</v>
      </c>
      <c r="AE4" s="130">
        <v>117902</v>
      </c>
      <c r="AF4" s="130">
        <v>117653</v>
      </c>
      <c r="AG4" s="130">
        <v>117146</v>
      </c>
    </row>
    <row r="5" spans="1:33" ht="14.1" customHeight="1" x14ac:dyDescent="0.2">
      <c r="A5" s="145" t="s">
        <v>4</v>
      </c>
      <c r="B5" s="42" t="s">
        <v>12</v>
      </c>
      <c r="C5" s="65"/>
      <c r="D5" s="65"/>
      <c r="E5" s="66">
        <f>+旧黒磯市!E5+旧西那須野町!E5+旧塩原町!E5</f>
        <v>29880352</v>
      </c>
      <c r="F5" s="66">
        <f>+旧黒磯市!F5+旧西那須野町!F5+旧塩原町!F5</f>
        <v>35467937</v>
      </c>
      <c r="G5" s="66">
        <f>+旧黒磯市!G5+旧西那須野町!G5+旧塩原町!G5</f>
        <v>39432898</v>
      </c>
      <c r="H5" s="66">
        <f>+旧黒磯市!H5+旧西那須野町!H5+旧塩原町!H5</f>
        <v>35616572</v>
      </c>
      <c r="I5" s="66">
        <f>+旧黒磯市!I5+旧西那須野町!I5+旧塩原町!I5</f>
        <v>37031919</v>
      </c>
      <c r="J5" s="66">
        <f>+旧黒磯市!J5+旧西那須野町!J5+旧塩原町!J5</f>
        <v>38371892</v>
      </c>
      <c r="K5" s="66">
        <f>+旧黒磯市!K5+旧西那須野町!K5+旧塩原町!K5</f>
        <v>38799380</v>
      </c>
      <c r="L5" s="66">
        <f>+旧黒磯市!L5+旧西那須野町!L5+旧塩原町!L5</f>
        <v>39686024</v>
      </c>
      <c r="M5" s="66">
        <f>+旧黒磯市!M5+旧西那須野町!M5+旧塩原町!M5</f>
        <v>41357378</v>
      </c>
      <c r="N5" s="66">
        <f>+旧黒磯市!N5+旧西那須野町!N5+旧塩原町!N5</f>
        <v>37999726</v>
      </c>
      <c r="O5" s="66">
        <f>+旧黒磯市!O5+旧西那須野町!O5+旧塩原町!O5</f>
        <v>38585501</v>
      </c>
      <c r="P5" s="66">
        <f>+旧黒磯市!P5+旧西那須野町!P5+旧塩原町!P5</f>
        <v>39498918</v>
      </c>
      <c r="Q5" s="66">
        <f>+旧黒磯市!Q5+旧西那須野町!Q5+旧塩原町!Q5</f>
        <v>39369334</v>
      </c>
      <c r="R5" s="45">
        <v>46675036</v>
      </c>
      <c r="S5" s="45">
        <v>39221050</v>
      </c>
      <c r="T5" s="45">
        <v>41138780</v>
      </c>
      <c r="U5" s="45">
        <v>41496279</v>
      </c>
      <c r="V5" s="45">
        <v>47508084</v>
      </c>
      <c r="W5" s="45">
        <v>44817034</v>
      </c>
      <c r="X5" s="45">
        <v>44552296</v>
      </c>
      <c r="Y5" s="45">
        <v>45250343</v>
      </c>
      <c r="Z5" s="111">
        <v>44697922</v>
      </c>
      <c r="AA5" s="111">
        <v>50197419</v>
      </c>
      <c r="AB5" s="111">
        <v>52631882</v>
      </c>
      <c r="AC5" s="111">
        <v>49912061</v>
      </c>
      <c r="AD5" s="131">
        <v>47343215</v>
      </c>
      <c r="AE5" s="131">
        <v>50316473</v>
      </c>
      <c r="AF5" s="131">
        <v>51837102</v>
      </c>
      <c r="AG5" s="131">
        <v>53019990</v>
      </c>
    </row>
    <row r="6" spans="1:33" ht="14.1" customHeight="1" x14ac:dyDescent="0.2">
      <c r="A6" s="145"/>
      <c r="B6" s="42" t="s">
        <v>13</v>
      </c>
      <c r="C6" s="65"/>
      <c r="D6" s="65"/>
      <c r="E6" s="66">
        <f>+旧黒磯市!E6+旧西那須野町!E6+旧塩原町!E6</f>
        <v>28933284</v>
      </c>
      <c r="F6" s="66">
        <f>+旧黒磯市!F6+旧西那須野町!F6+旧塩原町!F6</f>
        <v>34476475</v>
      </c>
      <c r="G6" s="66">
        <f>+旧黒磯市!G6+旧西那須野町!G6+旧塩原町!G6</f>
        <v>38525905</v>
      </c>
      <c r="H6" s="66">
        <f>+旧黒磯市!H6+旧西那須野町!H6+旧塩原町!H6</f>
        <v>34261498</v>
      </c>
      <c r="I6" s="66">
        <f>+旧黒磯市!I6+旧西那須野町!I6+旧塩原町!I6</f>
        <v>35257867</v>
      </c>
      <c r="J6" s="66">
        <f>+旧黒磯市!J6+旧西那須野町!J6+旧塩原町!J6</f>
        <v>36919513</v>
      </c>
      <c r="K6" s="66">
        <f>+旧黒磯市!K6+旧西那須野町!K6+旧塩原町!K6</f>
        <v>37632274</v>
      </c>
      <c r="L6" s="66">
        <f>+旧黒磯市!L6+旧西那須野町!L6+旧塩原町!L6</f>
        <v>38035846</v>
      </c>
      <c r="M6" s="66">
        <f>+旧黒磯市!M6+旧西那須野町!M6+旧塩原町!M6</f>
        <v>39277439</v>
      </c>
      <c r="N6" s="66">
        <f>+旧黒磯市!N6+旧西那須野町!N6+旧塩原町!N6</f>
        <v>36424269</v>
      </c>
      <c r="O6" s="66">
        <f>+旧黒磯市!O6+旧西那須野町!O6+旧塩原町!O6</f>
        <v>36966855</v>
      </c>
      <c r="P6" s="66">
        <f>+旧黒磯市!P6+旧西那須野町!P6+旧塩原町!P6</f>
        <v>37856055</v>
      </c>
      <c r="Q6" s="66">
        <f>+旧黒磯市!Q6+旧西那須野町!Q6+旧塩原町!Q6</f>
        <v>37901263</v>
      </c>
      <c r="R6" s="45">
        <v>45118342</v>
      </c>
      <c r="S6" s="45">
        <v>37533649</v>
      </c>
      <c r="T6" s="45">
        <v>39497120</v>
      </c>
      <c r="U6" s="45">
        <v>40145483</v>
      </c>
      <c r="V6" s="45">
        <v>44591860</v>
      </c>
      <c r="W6" s="45">
        <v>42971294</v>
      </c>
      <c r="X6" s="45">
        <v>42433868</v>
      </c>
      <c r="Y6" s="45">
        <v>43572015</v>
      </c>
      <c r="Z6" s="111">
        <v>42294946</v>
      </c>
      <c r="AA6" s="111">
        <v>47444843</v>
      </c>
      <c r="AB6" s="111">
        <v>49905846</v>
      </c>
      <c r="AC6" s="111">
        <v>47508971</v>
      </c>
      <c r="AD6" s="131">
        <v>45067627</v>
      </c>
      <c r="AE6" s="131">
        <v>47648702</v>
      </c>
      <c r="AF6" s="131">
        <v>49341186</v>
      </c>
      <c r="AG6" s="131">
        <v>50099287</v>
      </c>
    </row>
    <row r="7" spans="1:33" ht="14.1" customHeight="1" x14ac:dyDescent="0.2">
      <c r="A7" s="145"/>
      <c r="B7" s="42" t="s">
        <v>14</v>
      </c>
      <c r="C7" s="65"/>
      <c r="D7" s="65"/>
      <c r="E7" s="67">
        <f>+旧黒磯市!E7+旧西那須野町!E7+旧塩原町!E7</f>
        <v>947068</v>
      </c>
      <c r="F7" s="67">
        <f>+旧黒磯市!F7+旧西那須野町!F7+旧塩原町!F7</f>
        <v>991462</v>
      </c>
      <c r="G7" s="67">
        <f>+旧黒磯市!G7+旧西那須野町!G7+旧塩原町!G7</f>
        <v>906993</v>
      </c>
      <c r="H7" s="67">
        <f>+旧黒磯市!H7+旧西那須野町!H7+旧塩原町!H7</f>
        <v>1355074</v>
      </c>
      <c r="I7" s="67">
        <f>+旧黒磯市!I7+旧西那須野町!I7+旧塩原町!I7</f>
        <v>1774052</v>
      </c>
      <c r="J7" s="67">
        <f>+旧黒磯市!J7+旧西那須野町!J7+旧塩原町!J7</f>
        <v>1452379</v>
      </c>
      <c r="K7" s="67">
        <f>+旧黒磯市!K7+旧西那須野町!K7+旧塩原町!K7</f>
        <v>1167106</v>
      </c>
      <c r="L7" s="67">
        <f>+旧黒磯市!L7+旧西那須野町!L7+旧塩原町!L7</f>
        <v>1650178</v>
      </c>
      <c r="M7" s="67">
        <f>+旧黒磯市!M7+旧西那須野町!M7+旧塩原町!M7</f>
        <v>2079939</v>
      </c>
      <c r="N7" s="67">
        <f>+旧黒磯市!N7+旧西那須野町!N7+旧塩原町!N7</f>
        <v>1575457</v>
      </c>
      <c r="O7" s="67">
        <f>+旧黒磯市!O7+旧西那須野町!O7+旧塩原町!O7</f>
        <v>1618646</v>
      </c>
      <c r="P7" s="67">
        <f>+旧黒磯市!P7+旧西那須野町!P7+旧塩原町!P7</f>
        <v>1642863</v>
      </c>
      <c r="Q7" s="67">
        <f>+旧黒磯市!Q7+旧西那須野町!Q7+旧塩原町!Q7</f>
        <v>1468071</v>
      </c>
      <c r="R7" s="44">
        <v>1556694</v>
      </c>
      <c r="S7" s="44">
        <v>1687401</v>
      </c>
      <c r="T7" s="44">
        <v>1641660</v>
      </c>
      <c r="U7" s="44">
        <v>1350796</v>
      </c>
      <c r="V7" s="44">
        <v>2916224</v>
      </c>
      <c r="W7" s="44">
        <v>1845740</v>
      </c>
      <c r="X7" s="44">
        <v>2118428</v>
      </c>
      <c r="Y7" s="44">
        <v>1678328</v>
      </c>
      <c r="Z7" s="44">
        <v>2402976</v>
      </c>
      <c r="AA7" s="44">
        <v>2752576</v>
      </c>
      <c r="AB7" s="44">
        <v>2726036</v>
      </c>
      <c r="AC7" s="44">
        <v>2403090</v>
      </c>
      <c r="AD7" s="132">
        <v>2275588</v>
      </c>
      <c r="AE7" s="132">
        <v>2667771</v>
      </c>
      <c r="AF7" s="132">
        <v>2495916</v>
      </c>
      <c r="AG7" s="132">
        <v>2920703</v>
      </c>
    </row>
    <row r="8" spans="1:33" ht="14.1" customHeight="1" x14ac:dyDescent="0.2">
      <c r="A8" s="145"/>
      <c r="B8" s="42" t="s">
        <v>15</v>
      </c>
      <c r="C8" s="65"/>
      <c r="D8" s="65"/>
      <c r="E8" s="66">
        <f>+旧黒磯市!E8+旧西那須野町!E8+旧塩原町!E8</f>
        <v>165232</v>
      </c>
      <c r="F8" s="66">
        <f>+旧黒磯市!F8+旧西那須野町!F8+旧塩原町!F8</f>
        <v>86338</v>
      </c>
      <c r="G8" s="66">
        <f>+旧黒磯市!G8+旧西那須野町!G8+旧塩原町!G8</f>
        <v>81435</v>
      </c>
      <c r="H8" s="66">
        <f>+旧黒磯市!H8+旧西那須野町!H8+旧塩原町!H8</f>
        <v>154079</v>
      </c>
      <c r="I8" s="66">
        <f>+旧黒磯市!I8+旧西那須野町!I8+旧塩原町!I8</f>
        <v>395450</v>
      </c>
      <c r="J8" s="66">
        <f>+旧黒磯市!J8+旧西那須野町!J8+旧塩原町!J8</f>
        <v>173690</v>
      </c>
      <c r="K8" s="66">
        <f>+旧黒磯市!K8+旧西那須野町!K8+旧塩原町!K8</f>
        <v>221225</v>
      </c>
      <c r="L8" s="66">
        <f>+旧黒磯市!L8+旧西那須野町!L8+旧塩原町!L8</f>
        <v>759607</v>
      </c>
      <c r="M8" s="66">
        <f>+旧黒磯市!M8+旧西那須野町!M8+旧塩原町!M8</f>
        <v>336578</v>
      </c>
      <c r="N8" s="66">
        <f>+旧黒磯市!N8+旧西那須野町!N8+旧塩原町!N8</f>
        <v>294221</v>
      </c>
      <c r="O8" s="66">
        <f>+旧黒磯市!O8+旧西那須野町!O8+旧塩原町!O8</f>
        <v>384571</v>
      </c>
      <c r="P8" s="66">
        <f>+旧黒磯市!P8+旧西那須野町!P8+旧塩原町!P8</f>
        <v>233795</v>
      </c>
      <c r="Q8" s="66">
        <f>+旧黒磯市!Q8+旧西那須野町!Q8+旧塩原町!Q8</f>
        <v>314941</v>
      </c>
      <c r="R8" s="45">
        <v>224374</v>
      </c>
      <c r="S8" s="45">
        <v>204580</v>
      </c>
      <c r="T8" s="45">
        <v>311971</v>
      </c>
      <c r="U8" s="45">
        <v>218880</v>
      </c>
      <c r="V8" s="45">
        <v>1910456</v>
      </c>
      <c r="W8" s="45">
        <v>325940</v>
      </c>
      <c r="X8" s="45">
        <v>195368</v>
      </c>
      <c r="Y8" s="45">
        <v>122040</v>
      </c>
      <c r="Z8" s="111">
        <v>204092</v>
      </c>
      <c r="AA8" s="111">
        <v>426819</v>
      </c>
      <c r="AB8" s="111">
        <v>259615</v>
      </c>
      <c r="AC8" s="111">
        <v>309270</v>
      </c>
      <c r="AD8" s="131">
        <v>263347</v>
      </c>
      <c r="AE8" s="131">
        <v>760361</v>
      </c>
      <c r="AF8" s="131">
        <v>368089</v>
      </c>
      <c r="AG8" s="131">
        <v>599318</v>
      </c>
    </row>
    <row r="9" spans="1:33" ht="14.1" customHeight="1" x14ac:dyDescent="0.2">
      <c r="A9" s="145"/>
      <c r="B9" s="42" t="s">
        <v>16</v>
      </c>
      <c r="C9" s="65"/>
      <c r="D9" s="65"/>
      <c r="E9" s="67">
        <f>+旧黒磯市!E9+旧西那須野町!E9+旧塩原町!E9</f>
        <v>781836</v>
      </c>
      <c r="F9" s="67">
        <f>+旧黒磯市!F9+旧西那須野町!F9+旧塩原町!F9</f>
        <v>905124</v>
      </c>
      <c r="G9" s="67">
        <f>+旧黒磯市!G9+旧西那須野町!G9+旧塩原町!G9</f>
        <v>825558</v>
      </c>
      <c r="H9" s="67">
        <f>+旧黒磯市!H9+旧西那須野町!H9+旧塩原町!H9</f>
        <v>1200995</v>
      </c>
      <c r="I9" s="67">
        <f>+旧黒磯市!I9+旧西那須野町!I9+旧塩原町!I9</f>
        <v>1378602</v>
      </c>
      <c r="J9" s="67">
        <f>+旧黒磯市!J9+旧西那須野町!J9+旧塩原町!J9</f>
        <v>1278689</v>
      </c>
      <c r="K9" s="67">
        <f>+旧黒磯市!K9+旧西那須野町!K9+旧塩原町!K9</f>
        <v>945881</v>
      </c>
      <c r="L9" s="67">
        <f>+旧黒磯市!L9+旧西那須野町!L9+旧塩原町!L9</f>
        <v>890571</v>
      </c>
      <c r="M9" s="67">
        <f>+旧黒磯市!M9+旧西那須野町!M9+旧塩原町!M9</f>
        <v>1743361</v>
      </c>
      <c r="N9" s="67">
        <f>+旧黒磯市!N9+旧西那須野町!N9+旧塩原町!N9</f>
        <v>1281236</v>
      </c>
      <c r="O9" s="67">
        <f>+旧黒磯市!O9+旧西那須野町!O9+旧塩原町!O9</f>
        <v>1234075</v>
      </c>
      <c r="P9" s="67">
        <f>+旧黒磯市!P9+旧西那須野町!P9+旧塩原町!P9</f>
        <v>1409068</v>
      </c>
      <c r="Q9" s="67">
        <f>+旧黒磯市!Q9+旧西那須野町!Q9+旧塩原町!Q9</f>
        <v>1153130</v>
      </c>
      <c r="R9" s="44">
        <v>1332320</v>
      </c>
      <c r="S9" s="44">
        <v>1482821</v>
      </c>
      <c r="T9" s="44">
        <v>1329689</v>
      </c>
      <c r="U9" s="44">
        <v>1131916</v>
      </c>
      <c r="V9" s="44">
        <v>1005768</v>
      </c>
      <c r="W9" s="44">
        <v>1519800</v>
      </c>
      <c r="X9" s="44">
        <v>1923060</v>
      </c>
      <c r="Y9" s="44">
        <v>1556288</v>
      </c>
      <c r="Z9" s="44">
        <v>2198884</v>
      </c>
      <c r="AA9" s="44">
        <v>2325757</v>
      </c>
      <c r="AB9" s="44">
        <v>2466421</v>
      </c>
      <c r="AC9" s="44">
        <v>2093820</v>
      </c>
      <c r="AD9" s="132">
        <v>2012241</v>
      </c>
      <c r="AE9" s="132">
        <v>1907410</v>
      </c>
      <c r="AF9" s="132">
        <v>2127827</v>
      </c>
      <c r="AG9" s="132">
        <v>2321385</v>
      </c>
    </row>
    <row r="10" spans="1:33" ht="14.1" customHeight="1" x14ac:dyDescent="0.2">
      <c r="A10" s="145"/>
      <c r="B10" s="42" t="s">
        <v>17</v>
      </c>
      <c r="C10" s="65"/>
      <c r="D10" s="65"/>
      <c r="E10" s="66">
        <f>+旧黒磯市!E10+旧西那須野町!E10+旧塩原町!E10</f>
        <v>-110954</v>
      </c>
      <c r="F10" s="66">
        <f>+旧黒磯市!F10+旧西那須野町!F10+旧塩原町!F10</f>
        <v>123288</v>
      </c>
      <c r="G10" s="66">
        <f>+旧黒磯市!G10+旧西那須野町!G10+旧塩原町!G10</f>
        <v>-79566</v>
      </c>
      <c r="H10" s="66">
        <f>+旧黒磯市!H10+旧西那須野町!H10+旧塩原町!H10</f>
        <v>375457</v>
      </c>
      <c r="I10" s="66">
        <f>+旧黒磯市!I10+旧西那須野町!I10+旧塩原町!I10</f>
        <v>177587</v>
      </c>
      <c r="J10" s="66">
        <f>+旧黒磯市!J10+旧西那須野町!J10+旧塩原町!J10</f>
        <v>-99913</v>
      </c>
      <c r="K10" s="66">
        <f>+旧黒磯市!K10+旧西那須野町!K10+旧塩原町!K10</f>
        <v>-332808</v>
      </c>
      <c r="L10" s="66">
        <f>+旧黒磯市!L10+旧西那須野町!L10+旧塩原町!L10</f>
        <v>-55310</v>
      </c>
      <c r="M10" s="66">
        <f>+旧黒磯市!M10+旧西那須野町!M10+旧塩原町!M10</f>
        <v>852790</v>
      </c>
      <c r="N10" s="66">
        <f>+旧黒磯市!N10+旧西那須野町!N10+旧塩原町!N10</f>
        <v>-463694</v>
      </c>
      <c r="O10" s="66">
        <f>+旧黒磯市!O10+旧西那須野町!O10+旧塩原町!O10</f>
        <v>-111249</v>
      </c>
      <c r="P10" s="66">
        <f>+旧黒磯市!P10+旧西那須野町!P10+旧塩原町!P10</f>
        <v>174993</v>
      </c>
      <c r="Q10" s="66">
        <f>+旧黒磯市!Q10+旧西那須野町!Q10+旧塩原町!Q10</f>
        <v>-255938</v>
      </c>
      <c r="R10" s="45">
        <v>1332320</v>
      </c>
      <c r="S10" s="45">
        <v>150501</v>
      </c>
      <c r="T10" s="45">
        <v>-153132</v>
      </c>
      <c r="U10" s="45">
        <v>-197773</v>
      </c>
      <c r="V10" s="45">
        <v>-126148</v>
      </c>
      <c r="W10" s="45">
        <v>514032</v>
      </c>
      <c r="X10" s="45">
        <v>403260</v>
      </c>
      <c r="Y10" s="45">
        <v>-366772</v>
      </c>
      <c r="Z10" s="111">
        <v>642596</v>
      </c>
      <c r="AA10" s="111">
        <v>126873</v>
      </c>
      <c r="AB10" s="111">
        <v>140664</v>
      </c>
      <c r="AC10" s="111">
        <v>-372601</v>
      </c>
      <c r="AD10" s="131">
        <v>-81579</v>
      </c>
      <c r="AE10" s="131">
        <v>-104831</v>
      </c>
      <c r="AF10" s="131">
        <v>220417</v>
      </c>
      <c r="AG10" s="131">
        <v>193558</v>
      </c>
    </row>
    <row r="11" spans="1:33" ht="14.1" customHeight="1" x14ac:dyDescent="0.2">
      <c r="A11" s="145"/>
      <c r="B11" s="42" t="s">
        <v>18</v>
      </c>
      <c r="C11" s="65"/>
      <c r="D11" s="65"/>
      <c r="E11" s="66">
        <f>+旧黒磯市!E11+旧西那須野町!E11+旧塩原町!E11</f>
        <v>374195</v>
      </c>
      <c r="F11" s="66">
        <f>+旧黒磯市!F11+旧西那須野町!F11+旧塩原町!F11</f>
        <v>91845</v>
      </c>
      <c r="G11" s="66">
        <f>+旧黒磯市!G11+旧西那須野町!G11+旧塩原町!G11</f>
        <v>187323</v>
      </c>
      <c r="H11" s="66">
        <f>+旧黒磯市!H11+旧西那須野町!H11+旧塩原町!H11</f>
        <v>230096</v>
      </c>
      <c r="I11" s="66">
        <f>+旧黒磯市!I11+旧西那須野町!I11+旧塩原町!I11</f>
        <v>168421</v>
      </c>
      <c r="J11" s="66">
        <f>+旧黒磯市!J11+旧西那須野町!J11+旧塩原町!J11</f>
        <v>107177</v>
      </c>
      <c r="K11" s="66">
        <f>+旧黒磯市!K11+旧西那須野町!K11+旧塩原町!K11</f>
        <v>43559</v>
      </c>
      <c r="L11" s="66">
        <f>+旧黒磯市!L11+旧西那須野町!L11+旧塩原町!L11</f>
        <v>273529</v>
      </c>
      <c r="M11" s="66">
        <f>+旧黒磯市!M11+旧西那須野町!M11+旧塩原町!M11</f>
        <v>315840</v>
      </c>
      <c r="N11" s="66">
        <f>+旧黒磯市!N11+旧西那須野町!N11+旧塩原町!N11</f>
        <v>217565</v>
      </c>
      <c r="O11" s="66">
        <f>+旧黒磯市!O11+旧西那須野町!O11+旧塩原町!O11</f>
        <v>102774</v>
      </c>
      <c r="P11" s="66">
        <f>+旧黒磯市!P11+旧西那須野町!P11+旧塩原町!P11</f>
        <v>91151</v>
      </c>
      <c r="Q11" s="66">
        <f>+旧黒磯市!Q11+旧西那須野町!Q11+旧塩原町!Q11</f>
        <v>222996</v>
      </c>
      <c r="R11" s="45">
        <v>279</v>
      </c>
      <c r="S11" s="45">
        <v>200138</v>
      </c>
      <c r="T11" s="45">
        <v>173</v>
      </c>
      <c r="U11" s="45">
        <v>382026</v>
      </c>
      <c r="V11" s="45">
        <v>2887</v>
      </c>
      <c r="W11" s="45">
        <v>1375</v>
      </c>
      <c r="X11" s="45">
        <v>551233</v>
      </c>
      <c r="Y11" s="45">
        <v>1901349</v>
      </c>
      <c r="Z11" s="111">
        <v>828588</v>
      </c>
      <c r="AA11" s="111">
        <v>2286</v>
      </c>
      <c r="AB11" s="111">
        <v>762100</v>
      </c>
      <c r="AC11" s="111">
        <v>3452</v>
      </c>
      <c r="AD11" s="131">
        <v>2148</v>
      </c>
      <c r="AE11" s="131">
        <v>1071744</v>
      </c>
      <c r="AF11" s="131">
        <v>990271</v>
      </c>
      <c r="AG11" s="131">
        <v>1331663</v>
      </c>
    </row>
    <row r="12" spans="1:33" ht="14.1" customHeight="1" x14ac:dyDescent="0.2">
      <c r="A12" s="145"/>
      <c r="B12" s="42" t="s">
        <v>19</v>
      </c>
      <c r="C12" s="65"/>
      <c r="D12" s="65"/>
      <c r="E12" s="66">
        <f>+旧黒磯市!E12+旧西那須野町!E12+旧塩原町!E12</f>
        <v>0</v>
      </c>
      <c r="F12" s="66">
        <f>+旧黒磯市!F12+旧西那須野町!F12+旧塩原町!F12</f>
        <v>0</v>
      </c>
      <c r="G12" s="66">
        <f>+旧黒磯市!G12+旧西那須野町!G12+旧塩原町!G12</f>
        <v>0</v>
      </c>
      <c r="H12" s="66">
        <f>+旧黒磯市!H12+旧西那須野町!H12+旧塩原町!H12</f>
        <v>0</v>
      </c>
      <c r="I12" s="66">
        <f>+旧黒磯市!I12+旧西那須野町!I12+旧塩原町!I12</f>
        <v>0</v>
      </c>
      <c r="J12" s="66">
        <f>+旧黒磯市!J12+旧西那須野町!J12+旧塩原町!J12</f>
        <v>0</v>
      </c>
      <c r="K12" s="66">
        <f>+旧黒磯市!K12+旧西那須野町!K12+旧塩原町!K12</f>
        <v>33800</v>
      </c>
      <c r="L12" s="66">
        <f>+旧黒磯市!L12+旧西那須野町!L12+旧塩原町!L12</f>
        <v>560457</v>
      </c>
      <c r="M12" s="66">
        <f>+旧黒磯市!M12+旧西那須野町!M12+旧塩原町!M12</f>
        <v>457007</v>
      </c>
      <c r="N12" s="66">
        <f>+旧黒磯市!N12+旧西那須野町!N12+旧塩原町!N12</f>
        <v>0</v>
      </c>
      <c r="O12" s="66">
        <f>+旧黒磯市!O12+旧西那須野町!O12+旧塩原町!O12</f>
        <v>0</v>
      </c>
      <c r="P12" s="66">
        <f>+旧黒磯市!P12+旧西那須野町!P12+旧塩原町!P12</f>
        <v>1</v>
      </c>
      <c r="Q12" s="66">
        <f>+旧黒磯市!Q12+旧西那須野町!Q12+旧塩原町!Q12</f>
        <v>0</v>
      </c>
      <c r="R12" s="45">
        <v>1</v>
      </c>
      <c r="S12" s="45">
        <v>1</v>
      </c>
      <c r="T12" s="45">
        <v>0</v>
      </c>
      <c r="U12" s="45">
        <v>77732</v>
      </c>
      <c r="V12" s="45">
        <v>397896</v>
      </c>
      <c r="W12" s="45">
        <v>576507</v>
      </c>
      <c r="X12" s="45"/>
      <c r="Y12" s="45"/>
      <c r="Z12" s="111"/>
      <c r="AA12" s="111">
        <v>47922</v>
      </c>
      <c r="AB12" s="111"/>
      <c r="AC12" s="111"/>
      <c r="AD12" s="131"/>
      <c r="AE12" s="131">
        <v>0</v>
      </c>
      <c r="AF12" s="131">
        <v>0</v>
      </c>
      <c r="AG12" s="131">
        <v>0</v>
      </c>
    </row>
    <row r="13" spans="1:33" ht="14.1" customHeight="1" x14ac:dyDescent="0.2">
      <c r="A13" s="145"/>
      <c r="B13" s="42" t="s">
        <v>20</v>
      </c>
      <c r="C13" s="65"/>
      <c r="D13" s="65"/>
      <c r="E13" s="66">
        <f>+旧黒磯市!E13+旧西那須野町!E13+旧塩原町!E13</f>
        <v>0</v>
      </c>
      <c r="F13" s="66">
        <f>+旧黒磯市!F13+旧西那須野町!F13+旧塩原町!F13</f>
        <v>438314</v>
      </c>
      <c r="G13" s="66">
        <f>+旧黒磯市!G13+旧西那須野町!G13+旧塩原町!G13</f>
        <v>211200</v>
      </c>
      <c r="H13" s="66">
        <f>+旧黒磯市!H13+旧西那須野町!H13+旧塩原町!H13</f>
        <v>163250</v>
      </c>
      <c r="I13" s="66">
        <f>+旧黒磯市!I13+旧西那須野町!I13+旧塩原町!I13</f>
        <v>223361</v>
      </c>
      <c r="J13" s="66">
        <f>+旧黒磯市!J13+旧西那須野町!J13+旧塩原町!J13</f>
        <v>29703</v>
      </c>
      <c r="K13" s="66">
        <f>+旧黒磯市!K13+旧西那須野町!K13+旧塩原町!K13</f>
        <v>62144</v>
      </c>
      <c r="L13" s="66">
        <f>+旧黒磯市!L13+旧西那須野町!L13+旧塩原町!L13</f>
        <v>225744</v>
      </c>
      <c r="M13" s="66">
        <f>+旧黒磯市!M13+旧西那須野町!M13+旧塩原町!M13</f>
        <v>307382</v>
      </c>
      <c r="N13" s="66">
        <f>+旧黒磯市!N13+旧西那須野町!N13+旧塩原町!N13</f>
        <v>0</v>
      </c>
      <c r="O13" s="66">
        <f>+旧黒磯市!O13+旧西那須野町!O13+旧塩原町!O13</f>
        <v>250000</v>
      </c>
      <c r="P13" s="66">
        <f>+旧黒磯市!P13+旧西那須野町!P13+旧塩原町!P13</f>
        <v>1</v>
      </c>
      <c r="Q13" s="66">
        <f>+旧黒磯市!Q13+旧西那須野町!Q13+旧塩原町!Q13</f>
        <v>278247</v>
      </c>
      <c r="R13" s="45">
        <v>530467</v>
      </c>
      <c r="S13" s="45">
        <v>0</v>
      </c>
      <c r="T13" s="45">
        <v>0</v>
      </c>
      <c r="U13" s="45">
        <v>0</v>
      </c>
      <c r="V13" s="45">
        <v>0</v>
      </c>
      <c r="W13" s="45"/>
      <c r="X13" s="45"/>
      <c r="Y13" s="45"/>
      <c r="Z13" s="111"/>
      <c r="AA13" s="111"/>
      <c r="AB13" s="111"/>
      <c r="AC13" s="111"/>
      <c r="AD13" s="131"/>
      <c r="AE13" s="131">
        <v>1080000</v>
      </c>
      <c r="AF13" s="131">
        <v>1182000</v>
      </c>
      <c r="AG13" s="131">
        <v>1597000</v>
      </c>
    </row>
    <row r="14" spans="1:33" ht="14.1" customHeight="1" x14ac:dyDescent="0.2">
      <c r="A14" s="145"/>
      <c r="B14" s="42" t="s">
        <v>21</v>
      </c>
      <c r="C14" s="65"/>
      <c r="D14" s="65"/>
      <c r="E14" s="67">
        <f>+旧黒磯市!E14+旧西那須野町!E14+旧塩原町!E14</f>
        <v>263241</v>
      </c>
      <c r="F14" s="67">
        <f>+旧黒磯市!F14+旧西那須野町!F14+旧塩原町!F14</f>
        <v>-223181</v>
      </c>
      <c r="G14" s="67">
        <f>+旧黒磯市!G14+旧西那須野町!G14+旧塩原町!G14</f>
        <v>-103443</v>
      </c>
      <c r="H14" s="67">
        <f>+旧黒磯市!H14+旧西那須野町!H14+旧塩原町!H14</f>
        <v>442303</v>
      </c>
      <c r="I14" s="67">
        <f>+旧黒磯市!I14+旧西那須野町!I14+旧塩原町!I14</f>
        <v>122647</v>
      </c>
      <c r="J14" s="67">
        <f>+旧黒磯市!J14+旧西那須野町!J14+旧塩原町!J14</f>
        <v>-22439</v>
      </c>
      <c r="K14" s="67">
        <f>+旧黒磯市!K14+旧西那須野町!K14+旧塩原町!K14</f>
        <v>-317593</v>
      </c>
      <c r="L14" s="67">
        <f>+旧黒磯市!L14+旧西那須野町!L14+旧塩原町!L14</f>
        <v>552932</v>
      </c>
      <c r="M14" s="67">
        <f>+旧黒磯市!M14+旧西那須野町!M14+旧塩原町!M14</f>
        <v>1318255</v>
      </c>
      <c r="N14" s="67">
        <f>+旧黒磯市!N14+旧西那須野町!N14+旧塩原町!N14</f>
        <v>-246129</v>
      </c>
      <c r="O14" s="67">
        <f>+旧黒磯市!O14+旧西那須野町!O14+旧塩原町!O14</f>
        <v>-258475</v>
      </c>
      <c r="P14" s="67">
        <f>+旧黒磯市!P14+旧西那須野町!P14+旧塩原町!P14</f>
        <v>266144</v>
      </c>
      <c r="Q14" s="67">
        <f>+旧黒磯市!Q14+旧西那須野町!Q14+旧塩原町!Q14</f>
        <v>-311189</v>
      </c>
      <c r="R14" s="44">
        <f>+R10+R11+R12-R13</f>
        <v>802133</v>
      </c>
      <c r="S14" s="44">
        <f>+S10+S11+S12-S13</f>
        <v>350640</v>
      </c>
      <c r="T14" s="44">
        <v>-152959</v>
      </c>
      <c r="U14" s="44">
        <v>261985</v>
      </c>
      <c r="V14" s="44">
        <v>274635</v>
      </c>
      <c r="W14" s="44">
        <v>1091914</v>
      </c>
      <c r="X14" s="44">
        <v>954493</v>
      </c>
      <c r="Y14" s="44">
        <v>1534577</v>
      </c>
      <c r="Z14" s="44">
        <v>1471184</v>
      </c>
      <c r="AA14" s="44">
        <v>177081</v>
      </c>
      <c r="AB14" s="44">
        <v>902764</v>
      </c>
      <c r="AC14" s="44">
        <v>-369149</v>
      </c>
      <c r="AD14" s="132">
        <v>-79431</v>
      </c>
      <c r="AE14" s="132">
        <v>-113087</v>
      </c>
      <c r="AF14" s="132">
        <v>28688</v>
      </c>
      <c r="AG14" s="132">
        <v>-71779</v>
      </c>
    </row>
    <row r="15" spans="1:33" ht="14.1" customHeight="1" x14ac:dyDescent="0.2">
      <c r="A15" s="145"/>
      <c r="B15" s="3" t="s">
        <v>22</v>
      </c>
      <c r="C15" s="65"/>
      <c r="D15" s="65"/>
      <c r="E15" s="68">
        <f t="shared" ref="E15:Q15" si="0">+E9/E19*100</f>
        <v>4.383038880272025</v>
      </c>
      <c r="F15" s="68">
        <f t="shared" si="0"/>
        <v>4.5313818786277693</v>
      </c>
      <c r="G15" s="68">
        <f t="shared" si="0"/>
        <v>3.9325188121245498</v>
      </c>
      <c r="H15" s="68">
        <f t="shared" si="0"/>
        <v>5.7676528129406499</v>
      </c>
      <c r="I15" s="68">
        <f t="shared" si="0"/>
        <v>6.2287825905914707</v>
      </c>
      <c r="J15" s="68">
        <f t="shared" si="0"/>
        <v>5.4954053640895308</v>
      </c>
      <c r="K15" s="68">
        <f t="shared" si="0"/>
        <v>3.9400820573248256</v>
      </c>
      <c r="L15" s="68">
        <f t="shared" si="0"/>
        <v>3.5939308613499374</v>
      </c>
      <c r="M15" s="68">
        <f t="shared" si="0"/>
        <v>7.1106870870394649</v>
      </c>
      <c r="N15" s="68">
        <f t="shared" si="0"/>
        <v>4.5867897222567784</v>
      </c>
      <c r="O15" s="68">
        <f t="shared" si="0"/>
        <v>4.9915619820279904</v>
      </c>
      <c r="P15" s="68">
        <f t="shared" si="0"/>
        <v>5.9219504425173</v>
      </c>
      <c r="Q15" s="68">
        <f t="shared" si="0"/>
        <v>5.1925907516830456</v>
      </c>
      <c r="R15" s="46">
        <f t="shared" ref="R15:W15" si="1">+R9/R19*100</f>
        <v>5.9641966453363553</v>
      </c>
      <c r="S15" s="46">
        <f t="shared" si="1"/>
        <v>6.321856379075447</v>
      </c>
      <c r="T15" s="46">
        <f t="shared" si="1"/>
        <v>5.5321638682348073</v>
      </c>
      <c r="U15" s="46">
        <f t="shared" si="1"/>
        <v>4.6535413631653499</v>
      </c>
      <c r="V15" s="46">
        <f t="shared" si="1"/>
        <v>3.9305493830740423</v>
      </c>
      <c r="W15" s="46">
        <f t="shared" si="1"/>
        <v>5.8980199061082423</v>
      </c>
      <c r="X15" s="46">
        <f>+X9/X19*100</f>
        <v>7.2212509490034869</v>
      </c>
      <c r="Y15" s="46">
        <f>+Y9/Y19*100</f>
        <v>5.7473913573826998</v>
      </c>
      <c r="Z15" s="46">
        <f t="shared" ref="Z15:AC15" si="2">+Z9/Z19*100</f>
        <v>8.0605570017750292</v>
      </c>
      <c r="AA15" s="46">
        <f t="shared" si="2"/>
        <v>8.376114745601873</v>
      </c>
      <c r="AB15" s="46">
        <f t="shared" si="2"/>
        <v>8.954159840557482</v>
      </c>
      <c r="AC15" s="46">
        <f t="shared" si="2"/>
        <v>7.5865970915182057</v>
      </c>
      <c r="AD15" s="46">
        <f t="shared" ref="AD15" si="3">+AD9/AD19*100</f>
        <v>7.3475522600529182</v>
      </c>
      <c r="AE15" s="46">
        <f t="shared" ref="AE15" si="4">+AE9/AE19*100</f>
        <v>6.9605681901657839</v>
      </c>
      <c r="AF15" s="46">
        <f t="shared" ref="AF15:AG15" si="5">+AF9/AF19*100</f>
        <v>7.7616842268987494</v>
      </c>
      <c r="AG15" s="46">
        <f t="shared" si="5"/>
        <v>8.4750706853720121</v>
      </c>
    </row>
    <row r="16" spans="1:33" ht="14.1" customHeight="1" x14ac:dyDescent="0.2">
      <c r="A16" s="146" t="s">
        <v>23</v>
      </c>
      <c r="B16" s="146"/>
      <c r="C16" s="69"/>
      <c r="D16" s="69"/>
      <c r="E16" s="70">
        <f>+旧黒磯市!E16+旧西那須野町!E16+旧塩原町!E16</f>
        <v>10572678</v>
      </c>
      <c r="F16" s="70">
        <f>+旧黒磯市!F16+旧西那須野町!F16+旧塩原町!F16</f>
        <v>12263150</v>
      </c>
      <c r="G16" s="70">
        <f>+旧黒磯市!G16+旧西那須野町!G16+旧塩原町!G16</f>
        <v>12772894</v>
      </c>
      <c r="H16" s="70">
        <f>+旧黒磯市!H16+旧西那須野町!H16+旧塩原町!H16</f>
        <v>12800343</v>
      </c>
      <c r="I16" s="70">
        <f>+旧黒磯市!I16+旧西那須野町!I16+旧塩原町!I16</f>
        <v>14834594</v>
      </c>
      <c r="J16" s="70">
        <f>+旧黒磯市!J16+旧西那須野町!J16+旧塩原町!J16</f>
        <v>15664892</v>
      </c>
      <c r="K16" s="70">
        <f>+旧黒磯市!K16+旧西那須野町!K16+旧塩原町!K16</f>
        <v>16125945</v>
      </c>
      <c r="L16" s="70">
        <f>+旧黒磯市!L16+旧西那須野町!L16+旧塩原町!L16</f>
        <v>16381912</v>
      </c>
      <c r="M16" s="70">
        <f>+旧黒磯市!M16+旧西那須野町!M16+旧塩原町!M16</f>
        <v>15803281</v>
      </c>
      <c r="N16" s="70">
        <f>+旧黒磯市!N16+旧西那須野町!N16+旧塩原町!N16</f>
        <v>15794385</v>
      </c>
      <c r="O16" s="70">
        <f>+旧黒磯市!O16+旧西那須野町!O16+旧塩原町!O16</f>
        <v>15964642</v>
      </c>
      <c r="P16" s="70">
        <f>+旧黒磯市!P16+旧西那須野町!P16+旧塩原町!P16</f>
        <v>15159123</v>
      </c>
      <c r="Q16" s="70">
        <f>+旧黒磯市!Q16+旧西那須野町!Q16+旧塩原町!Q16</f>
        <v>14329235</v>
      </c>
      <c r="R16" s="47">
        <v>14490631</v>
      </c>
      <c r="S16" s="47">
        <v>15310188</v>
      </c>
      <c r="T16" s="47">
        <v>16020353</v>
      </c>
      <c r="U16" s="47">
        <v>16353353</v>
      </c>
      <c r="V16" s="47">
        <v>16437630</v>
      </c>
      <c r="W16" s="47">
        <v>15517937</v>
      </c>
      <c r="X16" s="47">
        <v>14554473</v>
      </c>
      <c r="Y16" s="47">
        <v>14825972</v>
      </c>
      <c r="Z16" s="47">
        <v>14836571</v>
      </c>
      <c r="AA16" s="47">
        <v>15813516</v>
      </c>
      <c r="AB16" s="47">
        <v>15954091</v>
      </c>
      <c r="AC16" s="47">
        <v>16132389</v>
      </c>
      <c r="AD16" s="133">
        <v>16233495</v>
      </c>
      <c r="AE16" s="133">
        <v>16246393</v>
      </c>
      <c r="AF16" s="133">
        <v>16768469</v>
      </c>
      <c r="AG16" s="133">
        <v>16793900</v>
      </c>
    </row>
    <row r="17" spans="1:33" ht="14.1" customHeight="1" x14ac:dyDescent="0.2">
      <c r="A17" s="146" t="s">
        <v>24</v>
      </c>
      <c r="B17" s="146"/>
      <c r="C17" s="69"/>
      <c r="D17" s="69"/>
      <c r="E17" s="70">
        <f>+旧黒磯市!E17+旧西那須野町!E17+旧塩原町!E17</f>
        <v>14468140</v>
      </c>
      <c r="F17" s="70">
        <f>+旧黒磯市!F17+旧西那須野町!F17+旧塩原町!F17</f>
        <v>16023450</v>
      </c>
      <c r="G17" s="70">
        <f>+旧黒磯市!G17+旧西那須野町!G17+旧塩原町!G17</f>
        <v>16905066</v>
      </c>
      <c r="H17" s="70">
        <f>+旧黒磯市!H17+旧西那須野町!H17+旧塩原町!H17</f>
        <v>16743211</v>
      </c>
      <c r="I17" s="70">
        <f>+旧黒磯市!I17+旧西那須野町!I17+旧塩原町!I17</f>
        <v>17173721</v>
      </c>
      <c r="J17" s="70">
        <f>+旧黒磯市!J17+旧西那須野町!J17+旧塩原町!J17</f>
        <v>17739691</v>
      </c>
      <c r="K17" s="70">
        <f>+旧黒磯市!K17+旧西那須野町!K17+旧塩原町!K17</f>
        <v>18529478</v>
      </c>
      <c r="L17" s="70">
        <f>+旧黒磯市!L17+旧西那須野町!L17+旧塩原町!L17</f>
        <v>19284131</v>
      </c>
      <c r="M17" s="70">
        <f>+旧黒磯市!M17+旧西那須野町!M17+旧塩原町!M17</f>
        <v>19610214</v>
      </c>
      <c r="N17" s="70">
        <f>+旧黒磯市!N17+旧西那須野町!N17+旧塩原町!N17</f>
        <v>19835224</v>
      </c>
      <c r="O17" s="70">
        <f>+旧黒磯市!O17+旧西那須野町!O17+旧塩原町!O17</f>
        <v>19563239</v>
      </c>
      <c r="P17" s="70">
        <f>+旧黒磯市!P17+旧西那須野町!P17+旧塩原町!P17</f>
        <v>18757347</v>
      </c>
      <c r="Q17" s="70">
        <f>+旧黒磯市!Q17+旧西那須野町!Q17+旧塩原町!Q17</f>
        <v>17566286</v>
      </c>
      <c r="R17" s="47">
        <v>17701981</v>
      </c>
      <c r="S17" s="47">
        <v>17556190</v>
      </c>
      <c r="T17" s="47">
        <v>17989068</v>
      </c>
      <c r="U17" s="47">
        <v>18179391</v>
      </c>
      <c r="V17" s="47">
        <v>18347363</v>
      </c>
      <c r="W17" s="47">
        <v>18320757</v>
      </c>
      <c r="X17" s="47">
        <v>18276785</v>
      </c>
      <c r="Y17" s="47">
        <v>18697684</v>
      </c>
      <c r="Z17" s="47">
        <v>18669821</v>
      </c>
      <c r="AA17" s="47">
        <v>19013745</v>
      </c>
      <c r="AB17" s="47">
        <v>19185805</v>
      </c>
      <c r="AC17" s="47">
        <v>19834806</v>
      </c>
      <c r="AD17" s="133">
        <v>20219765</v>
      </c>
      <c r="AE17" s="133">
        <v>20234815</v>
      </c>
      <c r="AF17" s="133">
        <v>20447684</v>
      </c>
      <c r="AG17" s="133">
        <v>20794660</v>
      </c>
    </row>
    <row r="18" spans="1:33" ht="14.1" customHeight="1" x14ac:dyDescent="0.2">
      <c r="A18" s="146" t="s">
        <v>25</v>
      </c>
      <c r="B18" s="146"/>
      <c r="C18" s="69"/>
      <c r="D18" s="69"/>
      <c r="E18" s="70">
        <f>+旧黒磯市!E18+旧西那須野町!E18+旧塩原町!E18</f>
        <v>13973882</v>
      </c>
      <c r="F18" s="70">
        <f>+旧黒磯市!F18+旧西那須野町!F18+旧塩原町!F18</f>
        <v>16217989</v>
      </c>
      <c r="G18" s="70">
        <f>+旧黒磯市!G18+旧西那須野町!G18+旧塩原町!G18</f>
        <v>16890132</v>
      </c>
      <c r="H18" s="70">
        <f>+旧黒磯市!H18+旧西那須野町!H18+旧塩原町!H18</f>
        <v>16917439</v>
      </c>
      <c r="I18" s="70">
        <f>+旧黒磯市!I18+旧西那須野町!I18+旧塩原町!I18</f>
        <v>19627476</v>
      </c>
      <c r="J18" s="70">
        <f>+旧黒磯市!J18+旧西那須野町!J18+旧塩原町!J18</f>
        <v>20729173</v>
      </c>
      <c r="K18" s="70">
        <f>+旧黒磯市!K18+旧西那須野町!K18+旧塩原町!K18</f>
        <v>21336774</v>
      </c>
      <c r="L18" s="70">
        <f>+旧黒磯市!L18+旧西那須野町!L18+旧塩原町!L18</f>
        <v>21675111</v>
      </c>
      <c r="M18" s="70">
        <f>+旧黒磯市!M18+旧西那須野町!M18+旧塩原町!M18</f>
        <v>20893139</v>
      </c>
      <c r="N18" s="70">
        <f>+旧黒磯市!N18+旧西那須野町!N18+旧塩原町!N18</f>
        <v>20886359</v>
      </c>
      <c r="O18" s="70">
        <f>+旧黒磯市!O18+旧西那須野町!O18+旧塩原町!O18</f>
        <v>21113135</v>
      </c>
      <c r="P18" s="70">
        <f>+旧黒磯市!P18+旧西那須野町!P18+旧塩原町!P18</f>
        <v>20033828</v>
      </c>
      <c r="Q18" s="70">
        <f>+旧黒磯市!Q18+旧西那須野町!Q18+旧塩原町!Q18</f>
        <v>18925104</v>
      </c>
      <c r="R18" s="47">
        <v>19131972</v>
      </c>
      <c r="S18" s="47">
        <v>20091312</v>
      </c>
      <c r="T18" s="47">
        <v>20872777</v>
      </c>
      <c r="U18" s="47">
        <v>21303841</v>
      </c>
      <c r="V18" s="47">
        <v>21368900</v>
      </c>
      <c r="W18" s="47">
        <v>20141952</v>
      </c>
      <c r="X18" s="47">
        <v>18833572</v>
      </c>
      <c r="Y18" s="47">
        <v>19162528</v>
      </c>
      <c r="Z18" s="47">
        <v>19249173</v>
      </c>
      <c r="AA18" s="47">
        <v>20564959</v>
      </c>
      <c r="AB18" s="47">
        <v>20650806</v>
      </c>
      <c r="AC18" s="47">
        <v>20692193</v>
      </c>
      <c r="AD18" s="133">
        <v>20847182</v>
      </c>
      <c r="AE18" s="133">
        <v>20830472</v>
      </c>
      <c r="AF18" s="133">
        <v>21520308</v>
      </c>
      <c r="AG18" s="133">
        <v>21613168</v>
      </c>
    </row>
    <row r="19" spans="1:33" ht="14.1" customHeight="1" x14ac:dyDescent="0.2">
      <c r="A19" s="146" t="s">
        <v>26</v>
      </c>
      <c r="B19" s="146"/>
      <c r="C19" s="69"/>
      <c r="D19" s="69"/>
      <c r="E19" s="70">
        <f>+旧黒磯市!E19+旧西那須野町!E19+旧塩原町!E19</f>
        <v>17837761</v>
      </c>
      <c r="F19" s="70">
        <f>+旧黒磯市!F19+旧西那須野町!F19+旧塩原町!F19</f>
        <v>19974569</v>
      </c>
      <c r="G19" s="70">
        <f>+旧黒磯市!G19+旧西那須野町!G19+旧塩原町!G19</f>
        <v>20993110</v>
      </c>
      <c r="H19" s="70">
        <f>+旧黒磯市!H19+旧西那須野町!H19+旧塩原町!H19</f>
        <v>20822942</v>
      </c>
      <c r="I19" s="70">
        <f>+旧黒磯市!I19+旧西那須野町!I19+旧塩原町!I19</f>
        <v>22132768</v>
      </c>
      <c r="J19" s="70">
        <f>+旧黒磯市!J19+旧西那須野町!J19+旧塩原町!J19</f>
        <v>23268329</v>
      </c>
      <c r="K19" s="70">
        <f>+旧黒磯市!K19+旧西那須野町!K19+旧塩原町!K19</f>
        <v>24006632</v>
      </c>
      <c r="L19" s="70">
        <f>+旧黒磯市!L19+旧西那須野町!L19+旧塩原町!L19</f>
        <v>24779859</v>
      </c>
      <c r="M19" s="70">
        <f>+旧黒磯市!M19+旧西那須野町!M19+旧塩原町!M19</f>
        <v>24517476</v>
      </c>
      <c r="N19" s="70">
        <f>+旧黒磯市!N19+旧西那須野町!N19+旧塩原町!N19</f>
        <v>27933175</v>
      </c>
      <c r="O19" s="70">
        <f>+旧黒磯市!O19+旧西那須野町!O19+旧塩原町!O19</f>
        <v>24723223</v>
      </c>
      <c r="P19" s="70">
        <f>+旧黒磯市!P19+旧西那須野町!P19+旧塩原町!P19</f>
        <v>23793985</v>
      </c>
      <c r="Q19" s="70">
        <f>+旧黒磯市!Q19+旧西那須野町!Q19+旧塩原町!Q19</f>
        <v>22207219</v>
      </c>
      <c r="R19" s="47">
        <v>22338633</v>
      </c>
      <c r="S19" s="47">
        <v>23455468</v>
      </c>
      <c r="T19" s="47">
        <v>24035604</v>
      </c>
      <c r="U19" s="47">
        <v>24323755</v>
      </c>
      <c r="V19" s="47">
        <v>25588484</v>
      </c>
      <c r="W19" s="47">
        <v>25767970</v>
      </c>
      <c r="X19" s="47">
        <v>26630566</v>
      </c>
      <c r="Y19" s="47">
        <v>27078163</v>
      </c>
      <c r="Z19" s="47">
        <v>27279554</v>
      </c>
      <c r="AA19" s="47">
        <v>27766537</v>
      </c>
      <c r="AB19" s="47">
        <v>27544974</v>
      </c>
      <c r="AC19" s="47">
        <v>27598935</v>
      </c>
      <c r="AD19" s="133">
        <v>27386549</v>
      </c>
      <c r="AE19" s="133">
        <v>27403079</v>
      </c>
      <c r="AF19" s="133">
        <v>27414501</v>
      </c>
      <c r="AG19" s="133">
        <v>27390745</v>
      </c>
    </row>
    <row r="20" spans="1:33" ht="14.1" customHeight="1" x14ac:dyDescent="0.2">
      <c r="A20" s="146" t="s">
        <v>27</v>
      </c>
      <c r="B20" s="146"/>
      <c r="C20" s="69"/>
      <c r="D20" s="69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48">
        <v>0.82</v>
      </c>
      <c r="S20" s="48">
        <v>0.84</v>
      </c>
      <c r="T20" s="48">
        <v>0.86</v>
      </c>
      <c r="U20" s="48">
        <v>0.89</v>
      </c>
      <c r="V20" s="48">
        <v>0.9</v>
      </c>
      <c r="W20" s="48">
        <v>0.88</v>
      </c>
      <c r="X20" s="48">
        <v>0.85</v>
      </c>
      <c r="Y20" s="48">
        <v>0.81</v>
      </c>
      <c r="Z20" s="48">
        <v>0.79</v>
      </c>
      <c r="AA20" s="48">
        <v>0.8</v>
      </c>
      <c r="AB20" s="48">
        <v>0.82</v>
      </c>
      <c r="AC20" s="48">
        <v>0.82</v>
      </c>
      <c r="AD20" s="134">
        <v>0.81</v>
      </c>
      <c r="AE20" s="134">
        <v>0.8</v>
      </c>
      <c r="AF20" s="134">
        <v>0.81</v>
      </c>
      <c r="AG20" s="134">
        <v>0.81</v>
      </c>
    </row>
    <row r="21" spans="1:33" ht="14.1" customHeight="1" x14ac:dyDescent="0.2">
      <c r="A21" s="146" t="s">
        <v>28</v>
      </c>
      <c r="B21" s="146"/>
      <c r="C21" s="69"/>
      <c r="D21" s="69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49">
        <v>89.6</v>
      </c>
      <c r="S21" s="49">
        <v>89.7</v>
      </c>
      <c r="T21" s="49">
        <v>96.2</v>
      </c>
      <c r="U21" s="49">
        <v>97</v>
      </c>
      <c r="V21" s="49">
        <v>97.5</v>
      </c>
      <c r="W21" s="49">
        <v>94.2</v>
      </c>
      <c r="X21" s="49">
        <v>93.3</v>
      </c>
      <c r="Y21" s="49">
        <v>93</v>
      </c>
      <c r="Z21" s="49">
        <v>91.2</v>
      </c>
      <c r="AA21" s="49">
        <v>92.9</v>
      </c>
      <c r="AB21" s="49">
        <v>95.8</v>
      </c>
      <c r="AC21" s="49">
        <v>94.7</v>
      </c>
      <c r="AD21" s="135">
        <v>96.7</v>
      </c>
      <c r="AE21" s="135">
        <v>93.7</v>
      </c>
      <c r="AF21" s="135">
        <v>97.5</v>
      </c>
      <c r="AG21" s="135">
        <v>99</v>
      </c>
    </row>
    <row r="22" spans="1:33" ht="14.1" customHeight="1" x14ac:dyDescent="0.2">
      <c r="A22" s="146" t="s">
        <v>29</v>
      </c>
      <c r="B22" s="146"/>
      <c r="C22" s="69"/>
      <c r="D22" s="69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49">
        <v>13.9</v>
      </c>
      <c r="S22" s="49">
        <v>17.3</v>
      </c>
      <c r="T22" s="49">
        <v>17.5</v>
      </c>
      <c r="U22" s="49">
        <v>18.7</v>
      </c>
      <c r="V22" s="49">
        <v>19.399999999999999</v>
      </c>
      <c r="W22" s="49">
        <v>18.3</v>
      </c>
      <c r="X22" s="49">
        <v>17</v>
      </c>
      <c r="Y22" s="49">
        <v>18</v>
      </c>
      <c r="Z22" s="49">
        <v>17.8</v>
      </c>
      <c r="AA22" s="49">
        <v>16.600000000000001</v>
      </c>
      <c r="AB22" s="49">
        <v>15.6</v>
      </c>
      <c r="AC22" s="49">
        <v>15</v>
      </c>
      <c r="AD22" s="135">
        <v>15.4</v>
      </c>
      <c r="AE22" s="135">
        <v>14.3</v>
      </c>
      <c r="AF22" s="135">
        <v>14.1</v>
      </c>
      <c r="AG22" s="135">
        <v>12.8</v>
      </c>
    </row>
    <row r="23" spans="1:33" ht="14.1" customHeight="1" x14ac:dyDescent="0.2">
      <c r="A23" s="146" t="s">
        <v>30</v>
      </c>
      <c r="B23" s="146"/>
      <c r="C23" s="69"/>
      <c r="D23" s="69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49">
        <v>16.899999999999999</v>
      </c>
      <c r="S23" s="49">
        <v>16.8</v>
      </c>
      <c r="T23" s="49">
        <v>16.3</v>
      </c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ht="14.1" customHeight="1" x14ac:dyDescent="0.2">
      <c r="A24" s="4" t="s">
        <v>170</v>
      </c>
      <c r="B24" s="4"/>
      <c r="C24" s="69"/>
      <c r="D24" s="69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49"/>
      <c r="S24" s="49">
        <v>16.2</v>
      </c>
      <c r="T24" s="49">
        <v>15.5</v>
      </c>
      <c r="U24" s="49">
        <v>13.9</v>
      </c>
      <c r="V24" s="49">
        <v>13.9</v>
      </c>
      <c r="W24" s="49">
        <v>12.8</v>
      </c>
      <c r="X24" s="49">
        <v>11.2</v>
      </c>
      <c r="Y24" s="49">
        <v>10.6</v>
      </c>
      <c r="Z24" s="49">
        <v>10.1</v>
      </c>
      <c r="AA24" s="49">
        <v>9</v>
      </c>
      <c r="AB24" s="49">
        <v>7</v>
      </c>
      <c r="AC24" s="49">
        <v>4.9000000000000004</v>
      </c>
      <c r="AD24" s="135">
        <v>4.0999999999999996</v>
      </c>
      <c r="AE24" s="135">
        <v>3.8</v>
      </c>
      <c r="AF24" s="135">
        <v>4.2</v>
      </c>
      <c r="AG24" s="135">
        <v>4</v>
      </c>
    </row>
    <row r="25" spans="1:33" ht="14.1" customHeight="1" x14ac:dyDescent="0.2">
      <c r="A25" s="146" t="s">
        <v>171</v>
      </c>
      <c r="B25" s="146"/>
      <c r="C25" s="69"/>
      <c r="D25" s="69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49">
        <v>10.6</v>
      </c>
      <c r="S25" s="49">
        <v>12.6</v>
      </c>
      <c r="T25" s="49">
        <v>12.1</v>
      </c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 ht="14.1" customHeight="1" x14ac:dyDescent="0.2">
      <c r="A26" s="147" t="s">
        <v>298</v>
      </c>
      <c r="B26" s="148"/>
      <c r="C26" s="69"/>
      <c r="D26" s="69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49"/>
      <c r="S26" s="49"/>
      <c r="T26" s="49"/>
      <c r="U26" s="49">
        <v>61.6</v>
      </c>
      <c r="V26" s="49">
        <v>66.2</v>
      </c>
      <c r="W26" s="49">
        <v>56.4</v>
      </c>
      <c r="X26" s="49">
        <v>25.6</v>
      </c>
      <c r="Y26" s="110" t="s">
        <v>308</v>
      </c>
      <c r="Z26" s="110" t="s">
        <v>316</v>
      </c>
      <c r="AA26" s="110" t="s">
        <v>316</v>
      </c>
      <c r="AB26" s="110" t="s">
        <v>316</v>
      </c>
      <c r="AC26" s="110" t="s">
        <v>316</v>
      </c>
      <c r="AD26" s="110" t="s">
        <v>308</v>
      </c>
      <c r="AE26" s="110" t="s">
        <v>308</v>
      </c>
      <c r="AF26" s="110" t="s">
        <v>308</v>
      </c>
      <c r="AG26" s="110" t="s">
        <v>308</v>
      </c>
    </row>
    <row r="27" spans="1:33" ht="14.1" customHeight="1" x14ac:dyDescent="0.2">
      <c r="A27" s="144" t="s">
        <v>299</v>
      </c>
      <c r="B27" s="144"/>
      <c r="C27" s="63"/>
      <c r="D27" s="63"/>
      <c r="E27" s="67">
        <f>旧黒磯市!E25+旧西那須野町!E25+旧塩原町!E25</f>
        <v>6204465</v>
      </c>
      <c r="F27" s="67">
        <f>旧黒磯市!F25+旧西那須野町!F25+旧塩原町!F25</f>
        <v>5971202</v>
      </c>
      <c r="G27" s="67">
        <f>旧黒磯市!G25+旧西那須野町!G25+旧塩原町!G25</f>
        <v>6030959</v>
      </c>
      <c r="H27" s="67">
        <f>旧黒磯市!H25+旧西那須野町!H25+旧塩原町!H25</f>
        <v>6119824</v>
      </c>
      <c r="I27" s="67">
        <f>旧黒磯市!I25+旧西那須野町!I25+旧塩原町!I25</f>
        <v>6261242</v>
      </c>
      <c r="J27" s="67">
        <f>旧黒磯市!J25+旧西那須野町!J25+旧塩原町!J25</f>
        <v>6471648</v>
      </c>
      <c r="K27" s="67">
        <f>旧黒磯市!K25+旧西那須野町!K25+旧塩原町!K25</f>
        <v>6513966</v>
      </c>
      <c r="L27" s="67">
        <f>旧黒磯市!L25+旧西那須野町!L25+旧塩原町!L25</f>
        <v>6188360</v>
      </c>
      <c r="M27" s="67">
        <f>旧黒磯市!M25+旧西那須野町!M25+旧塩原町!M25</f>
        <v>7077541</v>
      </c>
      <c r="N27" s="67">
        <f>旧黒磯市!N25+旧西那須野町!N25+旧塩原町!N25</f>
        <v>6858171</v>
      </c>
      <c r="O27" s="67">
        <f>旧黒磯市!O25+旧西那須野町!O25+旧塩原町!O25</f>
        <v>7516820</v>
      </c>
      <c r="P27" s="67">
        <f>旧黒磯市!P25+旧西那須野町!P25+旧塩原町!P25</f>
        <v>7457468</v>
      </c>
      <c r="Q27" s="67">
        <f>旧黒磯市!Q25+旧西那須野町!Q25+旧塩原町!Q25</f>
        <v>7023645</v>
      </c>
      <c r="R27" s="44">
        <f t="shared" ref="R27:W27" si="6">SUM(R28:R30)</f>
        <v>8858866</v>
      </c>
      <c r="S27" s="44">
        <f t="shared" si="6"/>
        <v>9288112</v>
      </c>
      <c r="T27" s="44">
        <f t="shared" si="6"/>
        <v>8675421</v>
      </c>
      <c r="U27" s="44">
        <f t="shared" si="6"/>
        <v>8627567</v>
      </c>
      <c r="V27" s="44">
        <f t="shared" si="6"/>
        <v>7704501</v>
      </c>
      <c r="W27" s="44">
        <f t="shared" si="6"/>
        <v>7199303</v>
      </c>
      <c r="X27" s="44">
        <f>SUM(X28:X30)</f>
        <v>8564710</v>
      </c>
      <c r="Y27" s="44">
        <f>SUM(Y28:Y30)</f>
        <v>10383182</v>
      </c>
      <c r="Z27" s="44">
        <f t="shared" ref="Z27:AC27" si="7">SUM(Z28:Z30)</f>
        <v>10928396</v>
      </c>
      <c r="AA27" s="44">
        <f t="shared" si="7"/>
        <v>11614785</v>
      </c>
      <c r="AB27" s="44">
        <f t="shared" si="7"/>
        <v>13828683</v>
      </c>
      <c r="AC27" s="44">
        <f t="shared" si="7"/>
        <v>14892098</v>
      </c>
      <c r="AD27" s="44">
        <f t="shared" ref="AD27" si="8">SUM(AD28:AD30)</f>
        <v>15423621</v>
      </c>
      <c r="AE27" s="44">
        <f t="shared" ref="AE27" si="9">SUM(AE28:AE30)</f>
        <v>16098078</v>
      </c>
      <c r="AF27" s="44">
        <f t="shared" ref="AF27:AG27" si="10">SUM(AF28:AF30)</f>
        <v>16311490</v>
      </c>
      <c r="AG27" s="44">
        <f t="shared" si="10"/>
        <v>16227953</v>
      </c>
    </row>
    <row r="28" spans="1:33" ht="14.1" customHeight="1" x14ac:dyDescent="0.15">
      <c r="A28" s="50"/>
      <c r="B28" s="2" t="s">
        <v>9</v>
      </c>
      <c r="C28" s="73"/>
      <c r="D28" s="73"/>
      <c r="E28" s="67">
        <f>旧黒磯市!E26+旧西那須野町!E26+旧塩原町!E26</f>
        <v>1814894</v>
      </c>
      <c r="F28" s="67">
        <f>旧黒磯市!F26+旧西那須野町!F26+旧塩原町!F26</f>
        <v>1468425</v>
      </c>
      <c r="G28" s="67">
        <f>旧黒磯市!G26+旧西那須野町!G26+旧塩原町!G26</f>
        <v>1444548</v>
      </c>
      <c r="H28" s="67">
        <f>旧黒磯市!H26+旧西那須野町!H26+旧塩原町!H26</f>
        <v>1511394</v>
      </c>
      <c r="I28" s="67">
        <f>旧黒磯市!I26+旧西那須野町!I26+旧塩原町!I26</f>
        <v>1456454</v>
      </c>
      <c r="J28" s="67">
        <f>旧黒磯市!J26+旧西那須野町!J26+旧塩原町!J26</f>
        <v>1533928</v>
      </c>
      <c r="K28" s="67">
        <f>旧黒磯市!K26+旧西那須野町!K26+旧塩原町!K26</f>
        <v>1515344</v>
      </c>
      <c r="L28" s="67">
        <f>旧黒磯市!L26+旧西那須野町!L26+旧塩原町!L26</f>
        <v>1563129</v>
      </c>
      <c r="M28" s="67">
        <f>旧黒磯市!M26+旧西那須野町!M26+旧塩原町!M26</f>
        <v>1571587</v>
      </c>
      <c r="N28" s="67">
        <f>旧黒磯市!N26+旧西那須野町!N26+旧塩原町!N26</f>
        <v>1789152</v>
      </c>
      <c r="O28" s="67">
        <f>旧黒磯市!O26+旧西那須野町!O26+旧塩原町!O26</f>
        <v>1641926</v>
      </c>
      <c r="P28" s="67">
        <f>旧黒磯市!P26+旧西那須野町!P26+旧塩原町!P26</f>
        <v>1733077</v>
      </c>
      <c r="Q28" s="67">
        <f>旧黒磯市!Q26+旧西那須野町!Q26+旧塩原町!Q26</f>
        <v>1677826</v>
      </c>
      <c r="R28" s="43">
        <v>1147638</v>
      </c>
      <c r="S28" s="43">
        <v>1347835</v>
      </c>
      <c r="T28" s="43">
        <v>1348031</v>
      </c>
      <c r="U28" s="43">
        <v>1731257</v>
      </c>
      <c r="V28" s="43">
        <v>1736008</v>
      </c>
      <c r="W28" s="43">
        <v>1738450</v>
      </c>
      <c r="X28" s="43">
        <v>2289963</v>
      </c>
      <c r="Y28" s="43">
        <v>4191312</v>
      </c>
      <c r="Z28" s="43">
        <v>5020220</v>
      </c>
      <c r="AA28" s="43">
        <v>5022785</v>
      </c>
      <c r="AB28" s="43">
        <v>5785939</v>
      </c>
      <c r="AC28" s="43">
        <v>5789391</v>
      </c>
      <c r="AD28" s="136">
        <v>5791539</v>
      </c>
      <c r="AE28" s="136">
        <v>5783283</v>
      </c>
      <c r="AF28" s="136">
        <v>5591554</v>
      </c>
      <c r="AG28" s="136">
        <v>5326217</v>
      </c>
    </row>
    <row r="29" spans="1:33" ht="14.1" customHeight="1" x14ac:dyDescent="0.15">
      <c r="A29" s="50"/>
      <c r="B29" s="2" t="s">
        <v>10</v>
      </c>
      <c r="C29" s="73"/>
      <c r="D29" s="73"/>
      <c r="E29" s="67">
        <f>旧黒磯市!E27+旧西那須野町!E27+旧塩原町!E27</f>
        <v>1057367</v>
      </c>
      <c r="F29" s="67">
        <f>旧黒磯市!F27+旧西那須野町!F27+旧塩原町!F27</f>
        <v>961927</v>
      </c>
      <c r="G29" s="67">
        <f>旧黒磯市!G27+旧西那須野町!G27+旧塩原町!G27</f>
        <v>1021882</v>
      </c>
      <c r="H29" s="67">
        <f>旧黒磯市!H27+旧西那須野町!H27+旧塩原町!H27</f>
        <v>1002801</v>
      </c>
      <c r="I29" s="67">
        <f>旧黒磯市!I27+旧西那須野町!I27+旧塩原町!I27</f>
        <v>994899</v>
      </c>
      <c r="J29" s="67">
        <f>旧黒磯市!J27+旧西那須野町!J27+旧塩原町!J27</f>
        <v>967393</v>
      </c>
      <c r="K29" s="67">
        <f>旧黒磯市!K27+旧西那須野町!K27+旧塩原町!K27</f>
        <v>905628</v>
      </c>
      <c r="L29" s="67">
        <f>旧黒磯市!L27+旧西那須野町!L27+旧塩原町!L27</f>
        <v>474200</v>
      </c>
      <c r="M29" s="67">
        <f>旧黒磯市!M27+旧西那須野町!M27+旧塩原町!M27</f>
        <v>427326</v>
      </c>
      <c r="N29" s="67">
        <f>旧黒磯市!N27+旧西那須野町!N27+旧塩原町!N27</f>
        <v>527445</v>
      </c>
      <c r="O29" s="67">
        <f>旧黒磯市!O27+旧西那須野町!O27+旧塩原町!O27</f>
        <v>1135245</v>
      </c>
      <c r="P29" s="67">
        <f>旧黒磯市!P27+旧西那須野町!P27+旧塩原町!P27</f>
        <v>1308420</v>
      </c>
      <c r="Q29" s="67">
        <f>旧黒磯市!Q27+旧西那須野町!Q27+旧塩原町!Q27</f>
        <v>1058506</v>
      </c>
      <c r="R29" s="43">
        <v>392640</v>
      </c>
      <c r="S29" s="43">
        <v>892705</v>
      </c>
      <c r="T29" s="43">
        <v>1593052</v>
      </c>
      <c r="U29" s="43">
        <v>1597436</v>
      </c>
      <c r="V29" s="43">
        <v>1402533</v>
      </c>
      <c r="W29" s="43">
        <v>1204877</v>
      </c>
      <c r="X29" s="43">
        <v>1705976</v>
      </c>
      <c r="Y29" s="43">
        <v>1707147</v>
      </c>
      <c r="Z29" s="43">
        <v>1708324</v>
      </c>
      <c r="AA29" s="43">
        <v>1661483</v>
      </c>
      <c r="AB29" s="43">
        <v>1662506</v>
      </c>
      <c r="AC29" s="43">
        <v>1663724</v>
      </c>
      <c r="AD29" s="136">
        <v>1664559</v>
      </c>
      <c r="AE29" s="136">
        <v>1665028</v>
      </c>
      <c r="AF29" s="136">
        <v>1665486</v>
      </c>
      <c r="AG29" s="136">
        <v>1665893</v>
      </c>
    </row>
    <row r="30" spans="1:33" ht="14.1" customHeight="1" x14ac:dyDescent="0.15">
      <c r="A30" s="50"/>
      <c r="B30" s="2" t="s">
        <v>11</v>
      </c>
      <c r="C30" s="73"/>
      <c r="D30" s="73"/>
      <c r="E30" s="67">
        <f>旧黒磯市!E28+旧西那須野町!E28+旧塩原町!E28</f>
        <v>3332204</v>
      </c>
      <c r="F30" s="67">
        <f>旧黒磯市!F28+旧西那須野町!F28+旧塩原町!F28</f>
        <v>3540850</v>
      </c>
      <c r="G30" s="67">
        <f>旧黒磯市!G28+旧西那須野町!G28+旧塩原町!G28</f>
        <v>3564529</v>
      </c>
      <c r="H30" s="67">
        <f>旧黒磯市!H28+旧西那須野町!H28+旧塩原町!H28</f>
        <v>3605629</v>
      </c>
      <c r="I30" s="67">
        <f>旧黒磯市!I28+旧西那須野町!I28+旧塩原町!I28</f>
        <v>3809889</v>
      </c>
      <c r="J30" s="67">
        <f>旧黒磯市!J28+旧西那須野町!J28+旧塩原町!J28</f>
        <v>3970327</v>
      </c>
      <c r="K30" s="67">
        <f>旧黒磯市!K28+旧西那須野町!K28+旧塩原町!K28</f>
        <v>4092994</v>
      </c>
      <c r="L30" s="67">
        <f>旧黒磯市!L28+旧西那須野町!L28+旧塩原町!L28</f>
        <v>4151031</v>
      </c>
      <c r="M30" s="67">
        <f>旧黒磯市!M28+旧西那須野町!M28+旧塩原町!M28</f>
        <v>5078628</v>
      </c>
      <c r="N30" s="67">
        <f>旧黒磯市!N28+旧西那須野町!N28+旧塩原町!N28</f>
        <v>4541574</v>
      </c>
      <c r="O30" s="67">
        <f>旧黒磯市!O28+旧西那須野町!O28+旧塩原町!O28</f>
        <v>4739649</v>
      </c>
      <c r="P30" s="67">
        <f>旧黒磯市!P28+旧西那須野町!P28+旧塩原町!P28</f>
        <v>4415971</v>
      </c>
      <c r="Q30" s="67">
        <f>旧黒磯市!Q28+旧西那須野町!Q28+旧塩原町!Q28</f>
        <v>4287313</v>
      </c>
      <c r="R30" s="43">
        <v>7318588</v>
      </c>
      <c r="S30" s="43">
        <v>7047572</v>
      </c>
      <c r="T30" s="43">
        <v>5734338</v>
      </c>
      <c r="U30" s="43">
        <v>5298874</v>
      </c>
      <c r="V30" s="43">
        <v>4565960</v>
      </c>
      <c r="W30" s="43">
        <v>4255976</v>
      </c>
      <c r="X30" s="43">
        <v>4568771</v>
      </c>
      <c r="Y30" s="43">
        <v>4484723</v>
      </c>
      <c r="Z30" s="43">
        <v>4199852</v>
      </c>
      <c r="AA30" s="43">
        <v>4930517</v>
      </c>
      <c r="AB30" s="43">
        <v>6380238</v>
      </c>
      <c r="AC30" s="43">
        <v>7438983</v>
      </c>
      <c r="AD30" s="136">
        <v>7967523</v>
      </c>
      <c r="AE30" s="136">
        <v>8649767</v>
      </c>
      <c r="AF30" s="136">
        <v>9054450</v>
      </c>
      <c r="AG30" s="136">
        <v>9235843</v>
      </c>
    </row>
    <row r="31" spans="1:33" ht="14.1" customHeight="1" x14ac:dyDescent="0.2">
      <c r="A31" s="144" t="s">
        <v>300</v>
      </c>
      <c r="B31" s="144"/>
      <c r="C31" s="63"/>
      <c r="D31" s="63"/>
      <c r="E31" s="67">
        <f>旧黒磯市!E29+旧西那須野町!E29+旧塩原町!E29</f>
        <v>20950407</v>
      </c>
      <c r="F31" s="67">
        <f>旧黒磯市!F29+旧西那須野町!F29+旧塩原町!F29</f>
        <v>24622055</v>
      </c>
      <c r="G31" s="67">
        <f>旧黒磯市!G29+旧西那須野町!G29+旧塩原町!G29</f>
        <v>30665130</v>
      </c>
      <c r="H31" s="67">
        <f>旧黒磯市!H29+旧西那須野町!H29+旧塩原町!H29</f>
        <v>33510195</v>
      </c>
      <c r="I31" s="67">
        <f>旧黒磯市!I29+旧西那須野町!I29+旧塩原町!I29</f>
        <v>36335423</v>
      </c>
      <c r="J31" s="67">
        <f>旧黒磯市!J29+旧西那須野町!J29+旧塩原町!J29</f>
        <v>38526615</v>
      </c>
      <c r="K31" s="67">
        <f>旧黒磯市!K29+旧西那須野町!K29+旧塩原町!K29</f>
        <v>40147886</v>
      </c>
      <c r="L31" s="67">
        <f>旧黒磯市!L29+旧西那須野町!L29+旧塩原町!L29</f>
        <v>39897985</v>
      </c>
      <c r="M31" s="67">
        <f>旧黒磯市!M29+旧西那須野町!M29+旧塩原町!M29</f>
        <v>38907895</v>
      </c>
      <c r="N31" s="67">
        <f>旧黒磯市!N29+旧西那須野町!N29+旧塩原町!N29</f>
        <v>37800540</v>
      </c>
      <c r="O31" s="67">
        <f>旧黒磯市!O29+旧西那須野町!O29+旧塩原町!O29</f>
        <v>37934769</v>
      </c>
      <c r="P31" s="67">
        <f>旧黒磯市!P29+旧西那須野町!P29+旧塩原町!P29</f>
        <v>38711427</v>
      </c>
      <c r="Q31" s="67">
        <f>旧黒磯市!Q29+旧西那須野町!Q29+旧塩原町!Q29</f>
        <v>39331322</v>
      </c>
      <c r="R31" s="43">
        <v>41728218</v>
      </c>
      <c r="S31" s="43">
        <v>40800924</v>
      </c>
      <c r="T31" s="43">
        <v>39850172</v>
      </c>
      <c r="U31" s="43">
        <v>38978475</v>
      </c>
      <c r="V31" s="43">
        <v>42593077</v>
      </c>
      <c r="W31" s="43">
        <v>42758765</v>
      </c>
      <c r="X31" s="43">
        <v>40782348</v>
      </c>
      <c r="Y31" s="43">
        <v>38407170</v>
      </c>
      <c r="Z31" s="43">
        <v>36037105</v>
      </c>
      <c r="AA31" s="43">
        <v>35439914</v>
      </c>
      <c r="AB31" s="43">
        <v>35154284</v>
      </c>
      <c r="AC31" s="43">
        <v>35301389</v>
      </c>
      <c r="AD31" s="136">
        <v>33832185</v>
      </c>
      <c r="AE31" s="136">
        <v>33399238</v>
      </c>
      <c r="AF31" s="136">
        <v>34169613</v>
      </c>
      <c r="AG31" s="136">
        <v>34608117</v>
      </c>
    </row>
    <row r="32" spans="1:33" ht="14.1" customHeight="1" x14ac:dyDescent="0.2">
      <c r="A32" s="41"/>
      <c r="B32" s="39" t="s">
        <v>319</v>
      </c>
      <c r="C32" s="60"/>
      <c r="D32" s="60"/>
      <c r="E32" s="67">
        <f>旧黒磯市!E30+旧西那須野町!E30+旧塩原町!E30</f>
        <v>0</v>
      </c>
      <c r="F32" s="67">
        <f>旧黒磯市!F30+旧西那須野町!F30+旧塩原町!F30</f>
        <v>0</v>
      </c>
      <c r="G32" s="67">
        <f>旧黒磯市!G30+旧西那須野町!G30+旧塩原町!G30</f>
        <v>0</v>
      </c>
      <c r="H32" s="67">
        <f>旧黒磯市!H30+旧西那須野町!H30+旧塩原町!H30</f>
        <v>0</v>
      </c>
      <c r="I32" s="67">
        <f>旧黒磯市!I30+旧西那須野町!I30+旧塩原町!I30</f>
        <v>0</v>
      </c>
      <c r="J32" s="67">
        <f>旧黒磯市!J30+旧西那須野町!J30+旧塩原町!J30</f>
        <v>0</v>
      </c>
      <c r="K32" s="67">
        <f>旧黒磯市!K30+旧西那須野町!K30+旧塩原町!K30</f>
        <v>0</v>
      </c>
      <c r="L32" s="67">
        <f>旧黒磯市!L30+旧西那須野町!L30+旧塩原町!L30</f>
        <v>0</v>
      </c>
      <c r="M32" s="67">
        <f>旧黒磯市!M30+旧西那須野町!M30+旧塩原町!M30</f>
        <v>0</v>
      </c>
      <c r="N32" s="67">
        <f>旧黒磯市!N30+旧西那須野町!N30+旧塩原町!N30</f>
        <v>0</v>
      </c>
      <c r="O32" s="67">
        <f>旧黒磯市!O30+旧西那須野町!O30+旧塩原町!O30</f>
        <v>385200</v>
      </c>
      <c r="P32" s="67">
        <f>旧黒磯市!P30+旧西那須野町!P30+旧塩原町!P30</f>
        <v>1578800</v>
      </c>
      <c r="Q32" s="67">
        <f>旧黒磯市!Q30+旧西那須野町!Q30+旧塩原町!Q30</f>
        <v>3934200</v>
      </c>
      <c r="R32" s="43">
        <v>5566644</v>
      </c>
      <c r="S32" s="43">
        <v>6671762</v>
      </c>
      <c r="T32" s="43">
        <v>7565769</v>
      </c>
      <c r="U32" s="43">
        <v>8124623</v>
      </c>
      <c r="V32" s="43">
        <v>8441886</v>
      </c>
      <c r="W32" s="43">
        <v>8743473</v>
      </c>
      <c r="X32" s="43">
        <v>9015457</v>
      </c>
      <c r="Y32" s="43">
        <v>9233206</v>
      </c>
      <c r="Z32" s="43">
        <v>9409396</v>
      </c>
      <c r="AA32" s="43">
        <v>9548343</v>
      </c>
      <c r="AB32" s="43">
        <v>9690296</v>
      </c>
      <c r="AC32" s="43">
        <v>9921956</v>
      </c>
      <c r="AD32" s="43">
        <v>10449012</v>
      </c>
      <c r="AE32" s="43">
        <v>11375967</v>
      </c>
      <c r="AF32" s="43">
        <v>12385441</v>
      </c>
      <c r="AG32" s="43">
        <v>13002734</v>
      </c>
    </row>
    <row r="33" spans="1:33" ht="14.1" customHeight="1" x14ac:dyDescent="0.2">
      <c r="A33" s="149" t="s">
        <v>301</v>
      </c>
      <c r="B33" s="149"/>
      <c r="C33" s="74"/>
      <c r="D33" s="74"/>
      <c r="E33" s="67">
        <f>旧黒磯市!E31+旧西那須野町!E31+旧塩原町!E31</f>
        <v>3246376</v>
      </c>
      <c r="F33" s="67">
        <f>旧黒磯市!F31+旧西那須野町!F31+旧塩原町!F31</f>
        <v>4115312</v>
      </c>
      <c r="G33" s="67">
        <f>旧黒磯市!G31+旧西那須野町!G31+旧塩原町!G31</f>
        <v>7264652</v>
      </c>
      <c r="H33" s="67">
        <f>旧黒磯市!H31+旧西那須野町!H31+旧塩原町!H31</f>
        <v>7255129</v>
      </c>
      <c r="I33" s="67">
        <f>旧黒磯市!I31+旧西那須野町!I31+旧塩原町!I31</f>
        <v>7232750</v>
      </c>
      <c r="J33" s="67">
        <f>旧黒磯市!J31+旧西那須野町!J31+旧塩原町!J31</f>
        <v>7608414</v>
      </c>
      <c r="K33" s="67">
        <f>旧黒磯市!K31+旧西那須野町!K31+旧塩原町!K31</f>
        <v>7217963</v>
      </c>
      <c r="L33" s="67">
        <f>旧黒磯市!L31+旧西那須野町!L31+旧塩原町!L31</f>
        <v>9079108</v>
      </c>
      <c r="M33" s="67">
        <f>旧黒磯市!M31+旧西那須野町!M31+旧塩原町!M31</f>
        <v>7399708</v>
      </c>
      <c r="N33" s="67">
        <f>旧黒磯市!N31+旧西那須野町!N31+旧塩原町!N31</f>
        <v>5766860</v>
      </c>
      <c r="O33" s="67">
        <f>旧黒磯市!O31+旧西那須野町!O31+旧塩原町!O31</f>
        <v>4772002</v>
      </c>
      <c r="P33" s="67">
        <f>旧黒磯市!P31+旧西那須野町!P31+旧塩原町!P31</f>
        <v>3470368</v>
      </c>
      <c r="Q33" s="67">
        <f>旧黒磯市!Q31+旧西那須野町!Q31+旧塩原町!Q31</f>
        <v>2954286</v>
      </c>
      <c r="R33" s="44">
        <f t="shared" ref="R33:W33" si="11">SUM(R34:R37)</f>
        <v>2185420</v>
      </c>
      <c r="S33" s="44">
        <f t="shared" si="11"/>
        <v>4417541</v>
      </c>
      <c r="T33" s="44">
        <f t="shared" si="11"/>
        <v>3279623</v>
      </c>
      <c r="U33" s="44">
        <f t="shared" si="11"/>
        <v>2887990</v>
      </c>
      <c r="V33" s="44">
        <f t="shared" si="11"/>
        <v>6998205</v>
      </c>
      <c r="W33" s="44">
        <f t="shared" si="11"/>
        <v>5509596</v>
      </c>
      <c r="X33" s="44">
        <f>SUM(X34:X37)</f>
        <v>4647410</v>
      </c>
      <c r="Y33" s="44">
        <f>SUM(Y34:Y37)</f>
        <v>6401049</v>
      </c>
      <c r="Z33" s="44">
        <f t="shared" ref="Z33:AC33" si="12">SUM(Z34:Z37)</f>
        <v>7901847</v>
      </c>
      <c r="AA33" s="44">
        <f t="shared" si="12"/>
        <v>7192099</v>
      </c>
      <c r="AB33" s="44">
        <f t="shared" si="12"/>
        <v>7362360</v>
      </c>
      <c r="AC33" s="44">
        <f t="shared" si="12"/>
        <v>6354170</v>
      </c>
      <c r="AD33" s="44">
        <f t="shared" ref="AD33" si="13">SUM(AD34:AD37)</f>
        <v>14864059</v>
      </c>
      <c r="AE33" s="44">
        <f t="shared" ref="AE33" si="14">SUM(AE34:AE37)</f>
        <v>12650644</v>
      </c>
      <c r="AF33" s="44">
        <f t="shared" ref="AF33:AG33" si="15">SUM(AF34:AF37)</f>
        <v>13577729</v>
      </c>
      <c r="AG33" s="44">
        <f t="shared" si="15"/>
        <v>12430252</v>
      </c>
    </row>
    <row r="34" spans="1:33" ht="14.1" customHeight="1" x14ac:dyDescent="0.2">
      <c r="A34" s="39"/>
      <c r="B34" s="39" t="s">
        <v>5</v>
      </c>
      <c r="C34" s="60"/>
      <c r="D34" s="60"/>
      <c r="E34" s="67">
        <f>旧黒磯市!E32+旧西那須野町!E32+旧塩原町!E32</f>
        <v>2907479</v>
      </c>
      <c r="F34" s="67">
        <f>旧黒磯市!F32+旧西那須野町!F32+旧塩原町!F32</f>
        <v>3167420</v>
      </c>
      <c r="G34" s="67">
        <f>旧黒磯市!G32+旧西那須野町!G32+旧塩原町!G32</f>
        <v>3516626</v>
      </c>
      <c r="H34" s="67">
        <f>旧黒磯市!H32+旧西那須野町!H32+旧塩原町!H32</f>
        <v>3167055</v>
      </c>
      <c r="I34" s="67">
        <f>旧黒磯市!I32+旧西那須野町!I32+旧塩原町!I32</f>
        <v>3045037</v>
      </c>
      <c r="J34" s="67">
        <f>旧黒磯市!J32+旧西那須野町!J32+旧塩原町!J32</f>
        <v>3810716</v>
      </c>
      <c r="K34" s="67">
        <f>旧黒磯市!K32+旧西那須野町!K32+旧塩原町!K32</f>
        <v>2931991</v>
      </c>
      <c r="L34" s="67">
        <f>旧黒磯市!L32+旧西那須野町!L32+旧塩原町!L32</f>
        <v>3417140</v>
      </c>
      <c r="M34" s="67">
        <f>旧黒磯市!M32+旧西那須野町!M32+旧塩原町!M32</f>
        <v>2488862</v>
      </c>
      <c r="N34" s="67">
        <f>旧黒磯市!N32+旧西那須野町!N32+旧塩原町!N32</f>
        <v>1310480</v>
      </c>
      <c r="O34" s="67">
        <f>旧黒磯市!O32+旧西那須野町!O32+旧塩原町!O32</f>
        <v>962129</v>
      </c>
      <c r="P34" s="67">
        <f>旧黒磯市!P32+旧西那須野町!P32+旧塩原町!P32</f>
        <v>510163</v>
      </c>
      <c r="Q34" s="67">
        <f>旧黒磯市!Q32+旧西那須野町!Q32+旧塩原町!Q32</f>
        <v>293000</v>
      </c>
      <c r="R34" s="43">
        <v>64000</v>
      </c>
      <c r="S34" s="43">
        <v>45000</v>
      </c>
      <c r="T34" s="43">
        <v>30000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67385</v>
      </c>
      <c r="AE34" s="43">
        <v>113787</v>
      </c>
      <c r="AF34" s="43">
        <v>165138</v>
      </c>
      <c r="AG34" s="43"/>
    </row>
    <row r="35" spans="1:33" ht="14.1" customHeight="1" x14ac:dyDescent="0.2">
      <c r="A35" s="41"/>
      <c r="B35" s="39" t="s">
        <v>6</v>
      </c>
      <c r="C35" s="60"/>
      <c r="D35" s="60"/>
      <c r="E35" s="67">
        <f>旧黒磯市!E33+旧西那須野町!E33+旧塩原町!E33</f>
        <v>0</v>
      </c>
      <c r="F35" s="67">
        <f>旧黒磯市!F33+旧西那須野町!F33+旧塩原町!F33</f>
        <v>0</v>
      </c>
      <c r="G35" s="67">
        <f>旧黒磯市!G33+旧西那須野町!G33+旧塩原町!G33</f>
        <v>0</v>
      </c>
      <c r="H35" s="67">
        <f>旧黒磯市!H33+旧西那須野町!H33+旧塩原町!H33</f>
        <v>0</v>
      </c>
      <c r="I35" s="67">
        <f>旧黒磯市!I33+旧西那須野町!I33+旧塩原町!I33</f>
        <v>0</v>
      </c>
      <c r="J35" s="67">
        <f>旧黒磯市!J33+旧西那須野町!J33+旧塩原町!J33</f>
        <v>0</v>
      </c>
      <c r="K35" s="67">
        <f>旧黒磯市!K33+旧西那須野町!K33+旧塩原町!K33</f>
        <v>0</v>
      </c>
      <c r="L35" s="67">
        <f>旧黒磯市!L33+旧西那須野町!L33+旧塩原町!L33</f>
        <v>0</v>
      </c>
      <c r="M35" s="67">
        <f>旧黒磯市!M33+旧西那須野町!M33+旧塩原町!M33</f>
        <v>0</v>
      </c>
      <c r="N35" s="67">
        <f>旧黒磯市!N33+旧西那須野町!N33+旧塩原町!N33</f>
        <v>0</v>
      </c>
      <c r="O35" s="67">
        <f>旧黒磯市!O33+旧西那須野町!O33+旧塩原町!O33</f>
        <v>0</v>
      </c>
      <c r="P35" s="67">
        <f>旧黒磯市!P33+旧西那須野町!P33+旧塩原町!P33</f>
        <v>1</v>
      </c>
      <c r="Q35" s="67">
        <f>旧黒磯市!Q33+旧西那須野町!Q33+旧塩原町!Q33</f>
        <v>0</v>
      </c>
      <c r="R35" s="43">
        <v>1</v>
      </c>
      <c r="S35" s="43">
        <v>1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</row>
    <row r="36" spans="1:33" ht="14.1" customHeight="1" x14ac:dyDescent="0.2">
      <c r="A36" s="41"/>
      <c r="B36" s="39" t="s">
        <v>7</v>
      </c>
      <c r="C36" s="60"/>
      <c r="D36" s="60"/>
      <c r="E36" s="67">
        <f>旧黒磯市!E34+旧西那須野町!E34+旧塩原町!E34</f>
        <v>338897</v>
      </c>
      <c r="F36" s="67">
        <f>旧黒磯市!F34+旧西那須野町!F34+旧塩原町!F34</f>
        <v>947892</v>
      </c>
      <c r="G36" s="67">
        <f>旧黒磯市!G34+旧西那須野町!G34+旧塩原町!G34</f>
        <v>3748026</v>
      </c>
      <c r="H36" s="67">
        <f>旧黒磯市!H34+旧西那須野町!H34+旧塩原町!H34</f>
        <v>4088074</v>
      </c>
      <c r="I36" s="67">
        <f>旧黒磯市!I34+旧西那須野町!I34+旧塩原町!I34</f>
        <v>4187713</v>
      </c>
      <c r="J36" s="67">
        <f>旧黒磯市!J34+旧西那須野町!J34+旧塩原町!J34</f>
        <v>3797698</v>
      </c>
      <c r="K36" s="67">
        <f>旧黒磯市!K34+旧西那須野町!K34+旧塩原町!K34</f>
        <v>4285972</v>
      </c>
      <c r="L36" s="67">
        <f>旧黒磯市!L34+旧西那須野町!L34+旧塩原町!L34</f>
        <v>5661968</v>
      </c>
      <c r="M36" s="67">
        <f>旧黒磯市!M34+旧西那須野町!M34+旧塩原町!M34</f>
        <v>4910846</v>
      </c>
      <c r="N36" s="67">
        <f>旧黒磯市!N34+旧西那須野町!N34+旧塩原町!N34</f>
        <v>4456380</v>
      </c>
      <c r="O36" s="67">
        <f>旧黒磯市!O34+旧西那須野町!O34+旧塩原町!O34</f>
        <v>3809873</v>
      </c>
      <c r="P36" s="67">
        <f>旧黒磯市!P34+旧西那須野町!P34+旧塩原町!P34</f>
        <v>2960203</v>
      </c>
      <c r="Q36" s="67">
        <f>旧黒磯市!Q34+旧西那須野町!Q34+旧塩原町!Q34</f>
        <v>2661286</v>
      </c>
      <c r="R36" s="43">
        <v>2121418</v>
      </c>
      <c r="S36" s="43">
        <v>4372539</v>
      </c>
      <c r="T36" s="43">
        <v>3249622</v>
      </c>
      <c r="U36" s="43">
        <v>2887989</v>
      </c>
      <c r="V36" s="43">
        <v>6998204</v>
      </c>
      <c r="W36" s="43">
        <v>5509595</v>
      </c>
      <c r="X36" s="43">
        <v>4647409</v>
      </c>
      <c r="Y36" s="43">
        <v>6401048</v>
      </c>
      <c r="Z36" s="43">
        <v>7901846</v>
      </c>
      <c r="AA36" s="43">
        <v>7192098</v>
      </c>
      <c r="AB36" s="43">
        <v>7362359</v>
      </c>
      <c r="AC36" s="43">
        <v>6354169</v>
      </c>
      <c r="AD36" s="43">
        <v>14796673</v>
      </c>
      <c r="AE36" s="43">
        <v>12536856</v>
      </c>
      <c r="AF36" s="43">
        <v>13412590</v>
      </c>
      <c r="AG36" s="43">
        <v>12430251</v>
      </c>
    </row>
    <row r="37" spans="1:33" ht="14.1" customHeight="1" x14ac:dyDescent="0.2">
      <c r="A37" s="41"/>
      <c r="B37" s="39" t="s">
        <v>8</v>
      </c>
      <c r="C37" s="60"/>
      <c r="D37" s="60"/>
      <c r="E37" s="67">
        <f>旧黒磯市!E35+旧西那須野町!E35+旧塩原町!E35</f>
        <v>0</v>
      </c>
      <c r="F37" s="67">
        <f>旧黒磯市!F35+旧西那須野町!F35+旧塩原町!F35</f>
        <v>0</v>
      </c>
      <c r="G37" s="67">
        <f>旧黒磯市!G35+旧西那須野町!G35+旧塩原町!G35</f>
        <v>0</v>
      </c>
      <c r="H37" s="67">
        <f>旧黒磯市!H35+旧西那須野町!H35+旧塩原町!H35</f>
        <v>0</v>
      </c>
      <c r="I37" s="67">
        <f>旧黒磯市!I35+旧西那須野町!I35+旧塩原町!I35</f>
        <v>0</v>
      </c>
      <c r="J37" s="67">
        <f>旧黒磯市!J35+旧西那須野町!J35+旧塩原町!J35</f>
        <v>0</v>
      </c>
      <c r="K37" s="67">
        <f>旧黒磯市!K35+旧西那須野町!K35+旧塩原町!K35</f>
        <v>0</v>
      </c>
      <c r="L37" s="67">
        <f>旧黒磯市!L35+旧西那須野町!L35+旧塩原町!L35</f>
        <v>0</v>
      </c>
      <c r="M37" s="67">
        <f>旧黒磯市!M35+旧西那須野町!M35+旧塩原町!M35</f>
        <v>0</v>
      </c>
      <c r="N37" s="67">
        <f>旧黒磯市!N35+旧西那須野町!N35+旧塩原町!N35</f>
        <v>0</v>
      </c>
      <c r="O37" s="67">
        <f>旧黒磯市!O35+旧西那須野町!O35+旧塩原町!O35</f>
        <v>0</v>
      </c>
      <c r="P37" s="67">
        <f>旧黒磯市!P35+旧西那須野町!P35+旧塩原町!P35</f>
        <v>1</v>
      </c>
      <c r="Q37" s="67">
        <f>旧黒磯市!Q35+旧西那須野町!Q35+旧塩原町!Q35</f>
        <v>0</v>
      </c>
      <c r="R37" s="43">
        <v>1</v>
      </c>
      <c r="S37" s="43">
        <v>1</v>
      </c>
      <c r="T37" s="43">
        <v>1</v>
      </c>
      <c r="U37" s="43">
        <v>1</v>
      </c>
      <c r="V37" s="43">
        <v>1</v>
      </c>
      <c r="W37" s="43">
        <v>1</v>
      </c>
      <c r="X37" s="43">
        <v>1</v>
      </c>
      <c r="Y37" s="43">
        <v>1</v>
      </c>
      <c r="Z37" s="43">
        <v>1</v>
      </c>
      <c r="AA37" s="43">
        <v>1</v>
      </c>
      <c r="AB37" s="43">
        <v>1</v>
      </c>
      <c r="AC37" s="43">
        <v>1</v>
      </c>
      <c r="AD37" s="43">
        <v>1</v>
      </c>
      <c r="AE37" s="43">
        <v>1</v>
      </c>
      <c r="AF37" s="43">
        <v>1</v>
      </c>
      <c r="AG37" s="43">
        <v>1</v>
      </c>
    </row>
    <row r="38" spans="1:33" ht="14.1" customHeight="1" x14ac:dyDescent="0.2">
      <c r="A38" s="144" t="s">
        <v>302</v>
      </c>
      <c r="B38" s="144"/>
      <c r="C38" s="63"/>
      <c r="D38" s="63"/>
      <c r="E38" s="67">
        <f>旧黒磯市!E36+旧西那須野町!E36+旧塩原町!E36</f>
        <v>54043</v>
      </c>
      <c r="F38" s="67">
        <f>旧黒磯市!F36+旧西那須野町!F36+旧塩原町!F36</f>
        <v>46364</v>
      </c>
      <c r="G38" s="67">
        <f>旧黒磯市!G36+旧西那須野町!G36+旧塩原町!G36</f>
        <v>32724</v>
      </c>
      <c r="H38" s="67">
        <f>旧黒磯市!H36+旧西那須野町!H36+旧塩原町!H36</f>
        <v>16350</v>
      </c>
      <c r="I38" s="67">
        <f>旧黒磯市!I36+旧西那須野町!I36+旧塩原町!I36</f>
        <v>13577</v>
      </c>
      <c r="J38" s="67">
        <f>旧黒磯市!J36+旧西那須野町!J36+旧塩原町!J36</f>
        <v>12428</v>
      </c>
      <c r="K38" s="67">
        <f>旧黒磯市!K36+旧西那須野町!K36+旧塩原町!K36</f>
        <v>5789</v>
      </c>
      <c r="L38" s="67">
        <f>旧黒磯市!L36+旧西那須野町!L36+旧塩原町!L36</f>
        <v>0</v>
      </c>
      <c r="M38" s="67">
        <f>旧黒磯市!M36+旧西那須野町!M36+旧塩原町!M36</f>
        <v>0</v>
      </c>
      <c r="N38" s="67">
        <f>旧黒磯市!N36+旧西那須野町!N36+旧塩原町!N36</f>
        <v>0</v>
      </c>
      <c r="O38" s="67">
        <f>旧黒磯市!O36+旧西那須野町!O36+旧塩原町!O36</f>
        <v>0</v>
      </c>
      <c r="P38" s="67">
        <f>旧黒磯市!P36+旧西那須野町!P36+旧塩原町!P36</f>
        <v>1</v>
      </c>
      <c r="Q38" s="67">
        <f>旧黒磯市!Q36+旧西那須野町!Q36+旧塩原町!Q36</f>
        <v>0</v>
      </c>
      <c r="R38" s="43">
        <v>1</v>
      </c>
      <c r="S38" s="43">
        <v>1</v>
      </c>
      <c r="T38" s="43">
        <v>1</v>
      </c>
      <c r="U38" s="43">
        <v>1</v>
      </c>
      <c r="V38" s="43">
        <v>1</v>
      </c>
      <c r="W38" s="43">
        <v>1</v>
      </c>
      <c r="X38" s="43">
        <v>1</v>
      </c>
      <c r="Y38" s="43">
        <v>1</v>
      </c>
      <c r="Z38" s="43">
        <v>1</v>
      </c>
      <c r="AA38" s="43">
        <v>1</v>
      </c>
      <c r="AB38" s="43">
        <v>1</v>
      </c>
      <c r="AC38" s="43">
        <v>1</v>
      </c>
      <c r="AD38" s="43">
        <v>1</v>
      </c>
      <c r="AE38" s="43">
        <v>1</v>
      </c>
      <c r="AF38" s="43">
        <v>1</v>
      </c>
      <c r="AG38" s="43">
        <v>1</v>
      </c>
    </row>
    <row r="39" spans="1:33" ht="14.1" customHeight="1" x14ac:dyDescent="0.2">
      <c r="A39" s="144" t="s">
        <v>303</v>
      </c>
      <c r="B39" s="144"/>
      <c r="C39" s="63"/>
      <c r="D39" s="63"/>
      <c r="E39" s="67">
        <f>旧黒磯市!E37+旧西那須野町!E37+旧塩原町!E37</f>
        <v>1269391</v>
      </c>
      <c r="F39" s="67">
        <f>旧黒磯市!F37+旧西那須野町!F37+旧塩原町!F37</f>
        <v>1490393</v>
      </c>
      <c r="G39" s="67">
        <f>旧黒磯市!G37+旧西那須野町!G37+旧塩原町!G37</f>
        <v>1509473</v>
      </c>
      <c r="H39" s="67">
        <f>旧黒磯市!H37+旧西那須野町!H37+旧塩原町!H37</f>
        <v>1604185</v>
      </c>
      <c r="I39" s="67">
        <f>旧黒磯市!I37+旧西那須野町!I37+旧塩原町!I37</f>
        <v>1613035</v>
      </c>
      <c r="J39" s="67">
        <f>旧黒磯市!J37+旧西那須野町!J37+旧塩原町!J37</f>
        <v>1620817</v>
      </c>
      <c r="K39" s="67">
        <f>旧黒磯市!K37+旧西那須野町!K37+旧塩原町!K37</f>
        <v>1624414</v>
      </c>
      <c r="L39" s="67">
        <f>旧黒磯市!L37+旧西那須野町!L37+旧塩原町!L37</f>
        <v>1627981</v>
      </c>
      <c r="M39" s="67">
        <f>旧黒磯市!M37+旧西那須野町!M37+旧塩原町!M37</f>
        <v>1779846</v>
      </c>
      <c r="N39" s="67">
        <f>旧黒磯市!N37+旧西那須野町!N37+旧塩原町!N37</f>
        <v>1831358</v>
      </c>
      <c r="O39" s="67">
        <f>旧黒磯市!O37+旧西那須野町!O37+旧塩原町!O37</f>
        <v>1832297</v>
      </c>
      <c r="P39" s="67">
        <f>旧黒磯市!P37+旧西那須野町!P37+旧塩原町!P37</f>
        <v>1832366</v>
      </c>
      <c r="Q39" s="67">
        <f>旧黒磯市!Q37+旧西那須野町!Q37+旧塩原町!Q37</f>
        <v>1538964</v>
      </c>
      <c r="R39" s="43">
        <v>300021</v>
      </c>
      <c r="S39" s="43">
        <v>300067</v>
      </c>
      <c r="T39" s="43">
        <v>300274</v>
      </c>
      <c r="U39" s="43">
        <v>301117</v>
      </c>
      <c r="V39" s="43">
        <v>301994</v>
      </c>
      <c r="W39" s="43">
        <v>302337</v>
      </c>
      <c r="X39" s="43">
        <v>302560</v>
      </c>
      <c r="Y39" s="43">
        <v>302725</v>
      </c>
      <c r="Z39" s="43">
        <v>302900</v>
      </c>
      <c r="AA39" s="43">
        <v>303053</v>
      </c>
      <c r="AB39" s="43">
        <v>303270</v>
      </c>
      <c r="AC39" s="43">
        <v>303480</v>
      </c>
      <c r="AD39" s="136">
        <v>303572</v>
      </c>
      <c r="AE39" s="136">
        <v>303595</v>
      </c>
      <c r="AF39" s="136">
        <v>303606</v>
      </c>
      <c r="AG39" s="136">
        <v>303646</v>
      </c>
    </row>
    <row r="40" spans="1:33" ht="14.1" customHeight="1" x14ac:dyDescent="0.2"/>
    <row r="41" spans="1:33" ht="14.1" customHeight="1" x14ac:dyDescent="0.2"/>
    <row r="42" spans="1:33" ht="14.1" customHeight="1" x14ac:dyDescent="0.2"/>
    <row r="43" spans="1:33" ht="14.1" customHeight="1" x14ac:dyDescent="0.2"/>
    <row r="44" spans="1:33" ht="14.1" customHeight="1" x14ac:dyDescent="0.2"/>
    <row r="45" spans="1:33" ht="14.1" customHeight="1" x14ac:dyDescent="0.2"/>
    <row r="46" spans="1:33" ht="14.1" customHeight="1" x14ac:dyDescent="0.2"/>
    <row r="47" spans="1:33" ht="14.1" customHeight="1" x14ac:dyDescent="0.2"/>
    <row r="48" spans="1:33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  <mergeCell ref="A4:B4"/>
    <mergeCell ref="A5:A15"/>
    <mergeCell ref="A27:B27"/>
    <mergeCell ref="A25:B25"/>
    <mergeCell ref="A26:B26"/>
  </mergeCells>
  <phoneticPr fontId="2"/>
  <pageMargins left="0.78740157480314965" right="0.78740157480314965" top="0.55000000000000004" bottom="0.53" header="0" footer="0.35"/>
  <pageSetup paperSize="9" orientation="landscape" r:id="rId1"/>
  <headerFooter alignWithMargins="0">
    <oddFooter>&amp;C-&amp;P--</oddFooter>
  </headerFooter>
  <colBreaks count="1" manualBreakCount="1">
    <brk id="13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P516"/>
  <sheetViews>
    <sheetView workbookViewId="0">
      <selection sqref="A1:IV65536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82" customWidth="1"/>
    <col min="12" max="16" width="8.6640625" style="10" customWidth="1"/>
    <col min="17" max="16384" width="9" style="10"/>
  </cols>
  <sheetData>
    <row r="1" spans="1:16" ht="18" customHeight="1" x14ac:dyDescent="0.2">
      <c r="A1" s="24" t="s">
        <v>79</v>
      </c>
      <c r="L1" s="54" t="str">
        <f>[1]財政指標!$M$1</f>
        <v>黒磯市</v>
      </c>
      <c r="O1" s="54" t="str">
        <f>[1]財政指標!$M$1</f>
        <v>黒磯市</v>
      </c>
    </row>
    <row r="2" spans="1:16" ht="18" customHeight="1" x14ac:dyDescent="0.15">
      <c r="M2" s="18" t="s">
        <v>148</v>
      </c>
      <c r="P2" s="18" t="s">
        <v>148</v>
      </c>
    </row>
    <row r="3" spans="1:16" ht="18" customHeight="1" x14ac:dyDescent="0.15">
      <c r="A3" s="5"/>
      <c r="B3" s="5" t="s">
        <v>172</v>
      </c>
      <c r="C3" s="5" t="s">
        <v>173</v>
      </c>
      <c r="D3" s="5" t="s">
        <v>175</v>
      </c>
      <c r="E3" s="5" t="s">
        <v>177</v>
      </c>
      <c r="F3" s="5" t="s">
        <v>179</v>
      </c>
      <c r="G3" s="5" t="s">
        <v>181</v>
      </c>
      <c r="H3" s="5" t="s">
        <v>183</v>
      </c>
      <c r="I3" s="5" t="s">
        <v>185</v>
      </c>
      <c r="J3" s="6" t="s">
        <v>187</v>
      </c>
      <c r="K3" s="6" t="s">
        <v>189</v>
      </c>
      <c r="L3" s="5" t="s">
        <v>191</v>
      </c>
      <c r="M3" s="5" t="s">
        <v>193</v>
      </c>
      <c r="N3" s="5" t="s">
        <v>195</v>
      </c>
      <c r="O3" s="2" t="s">
        <v>197</v>
      </c>
      <c r="P3" s="2" t="s">
        <v>199</v>
      </c>
    </row>
    <row r="4" spans="1:16" ht="18" customHeight="1" x14ac:dyDescent="0.15">
      <c r="A4" s="11" t="s">
        <v>31</v>
      </c>
      <c r="B4" s="13">
        <f t="shared" ref="B4:P4" si="0">SUM(B5:B8)</f>
        <v>3512730</v>
      </c>
      <c r="C4" s="13">
        <f t="shared" si="0"/>
        <v>3856535</v>
      </c>
      <c r="D4" s="13">
        <f t="shared" si="0"/>
        <v>3994404</v>
      </c>
      <c r="E4" s="13">
        <f t="shared" si="0"/>
        <v>4381776</v>
      </c>
      <c r="F4" s="13">
        <f t="shared" si="0"/>
        <v>3755889</v>
      </c>
      <c r="G4" s="13">
        <f t="shared" si="0"/>
        <v>3481392</v>
      </c>
      <c r="H4" s="13">
        <f t="shared" si="0"/>
        <v>3687070</v>
      </c>
      <c r="I4" s="13">
        <f t="shared" si="0"/>
        <v>3904861</v>
      </c>
      <c r="J4" s="13">
        <f t="shared" si="0"/>
        <v>4130729</v>
      </c>
      <c r="K4" s="13">
        <f t="shared" si="0"/>
        <v>3875787</v>
      </c>
      <c r="L4" s="13">
        <f t="shared" si="0"/>
        <v>3855477</v>
      </c>
      <c r="M4" s="13">
        <f t="shared" si="0"/>
        <v>3666069</v>
      </c>
      <c r="N4" s="13">
        <f t="shared" si="0"/>
        <v>2541020</v>
      </c>
      <c r="O4" s="13">
        <f t="shared" si="0"/>
        <v>2510790</v>
      </c>
      <c r="P4" s="13">
        <f t="shared" si="0"/>
        <v>2455489</v>
      </c>
    </row>
    <row r="5" spans="1:16" ht="18" customHeight="1" x14ac:dyDescent="0.15">
      <c r="A5" s="11" t="s">
        <v>32</v>
      </c>
      <c r="B5" s="13">
        <v>25334</v>
      </c>
      <c r="C5" s="13">
        <v>25969</v>
      </c>
      <c r="D5" s="13">
        <v>34899</v>
      </c>
      <c r="E5" s="13">
        <v>37395</v>
      </c>
      <c r="F5" s="13">
        <v>39452</v>
      </c>
      <c r="G5" s="13">
        <v>40083</v>
      </c>
      <c r="H5" s="13">
        <v>43085</v>
      </c>
      <c r="I5" s="13">
        <v>53963</v>
      </c>
      <c r="J5" s="13">
        <v>54861</v>
      </c>
      <c r="K5" s="13">
        <v>55028</v>
      </c>
      <c r="L5" s="13">
        <v>55353</v>
      </c>
      <c r="M5" s="13">
        <v>55396</v>
      </c>
      <c r="N5" s="13">
        <v>55265</v>
      </c>
      <c r="O5" s="13">
        <v>55332</v>
      </c>
      <c r="P5" s="13">
        <v>56776</v>
      </c>
    </row>
    <row r="6" spans="1:16" ht="18" customHeight="1" x14ac:dyDescent="0.15">
      <c r="A6" s="11" t="s">
        <v>33</v>
      </c>
      <c r="B6" s="14">
        <v>1754858</v>
      </c>
      <c r="C6" s="14">
        <v>2122469</v>
      </c>
      <c r="D6" s="14">
        <v>2325248</v>
      </c>
      <c r="E6" s="14">
        <v>2866874</v>
      </c>
      <c r="F6" s="14">
        <v>2554378</v>
      </c>
      <c r="G6" s="14">
        <v>2204181</v>
      </c>
      <c r="H6" s="14">
        <v>2261290</v>
      </c>
      <c r="I6" s="14">
        <v>2217026</v>
      </c>
      <c r="J6" s="14">
        <v>2526185</v>
      </c>
      <c r="K6" s="14">
        <v>2191024</v>
      </c>
      <c r="L6" s="14">
        <v>2185466</v>
      </c>
      <c r="M6" s="14">
        <v>2107408</v>
      </c>
      <c r="N6" s="14">
        <v>1997163</v>
      </c>
      <c r="O6" s="14">
        <v>1979632</v>
      </c>
      <c r="P6" s="14">
        <v>1896268</v>
      </c>
    </row>
    <row r="7" spans="1:16" ht="18" customHeight="1" x14ac:dyDescent="0.15">
      <c r="A7" s="11" t="s">
        <v>34</v>
      </c>
      <c r="B7" s="14">
        <v>105701</v>
      </c>
      <c r="C7" s="14">
        <v>115850</v>
      </c>
      <c r="D7" s="14">
        <v>117830</v>
      </c>
      <c r="E7" s="14">
        <v>124617</v>
      </c>
      <c r="F7" s="14">
        <v>131243</v>
      </c>
      <c r="G7" s="14">
        <v>136641</v>
      </c>
      <c r="H7" s="14">
        <v>146164</v>
      </c>
      <c r="I7" s="14">
        <v>150883</v>
      </c>
      <c r="J7" s="14">
        <v>161522</v>
      </c>
      <c r="K7" s="14">
        <v>161181</v>
      </c>
      <c r="L7" s="14">
        <v>164808</v>
      </c>
      <c r="M7" s="14">
        <v>166035</v>
      </c>
      <c r="N7" s="14">
        <v>160526</v>
      </c>
      <c r="O7" s="14">
        <v>155351</v>
      </c>
      <c r="P7" s="14">
        <v>156864</v>
      </c>
    </row>
    <row r="8" spans="1:16" ht="18" customHeight="1" x14ac:dyDescent="0.15">
      <c r="A8" s="11" t="s">
        <v>35</v>
      </c>
      <c r="B8" s="14">
        <v>1626837</v>
      </c>
      <c r="C8" s="14">
        <v>1592247</v>
      </c>
      <c r="D8" s="14">
        <v>1516427</v>
      </c>
      <c r="E8" s="14">
        <v>1352890</v>
      </c>
      <c r="F8" s="14">
        <v>1030816</v>
      </c>
      <c r="G8" s="14">
        <v>1100487</v>
      </c>
      <c r="H8" s="14">
        <v>1236531</v>
      </c>
      <c r="I8" s="14">
        <v>1482989</v>
      </c>
      <c r="J8" s="14">
        <v>1388161</v>
      </c>
      <c r="K8" s="14">
        <v>1468554</v>
      </c>
      <c r="L8" s="14">
        <v>1449850</v>
      </c>
      <c r="M8" s="14">
        <v>1337230</v>
      </c>
      <c r="N8" s="14">
        <v>328066</v>
      </c>
      <c r="O8" s="14">
        <v>320475</v>
      </c>
      <c r="P8" s="14">
        <v>345581</v>
      </c>
    </row>
    <row r="9" spans="1:16" ht="18" customHeight="1" x14ac:dyDescent="0.15">
      <c r="A9" s="11" t="s">
        <v>36</v>
      </c>
      <c r="B9" s="13">
        <v>2380361</v>
      </c>
      <c r="C9" s="13">
        <v>2541873</v>
      </c>
      <c r="D9" s="13">
        <v>2817638</v>
      </c>
      <c r="E9" s="13">
        <v>3068455</v>
      </c>
      <c r="F9" s="13">
        <v>3401799</v>
      </c>
      <c r="G9" s="13">
        <v>3610489</v>
      </c>
      <c r="H9" s="13">
        <v>4182921</v>
      </c>
      <c r="I9" s="13">
        <v>4309254</v>
      </c>
      <c r="J9" s="13">
        <v>4433693</v>
      </c>
      <c r="K9" s="13">
        <v>4546389</v>
      </c>
      <c r="L9" s="13">
        <v>4696788</v>
      </c>
      <c r="M9" s="13">
        <v>4567355</v>
      </c>
      <c r="N9" s="13">
        <v>4691625</v>
      </c>
      <c r="O9" s="13">
        <v>4728054</v>
      </c>
      <c r="P9" s="13">
        <v>4544366</v>
      </c>
    </row>
    <row r="10" spans="1:16" ht="18" customHeight="1" x14ac:dyDescent="0.15">
      <c r="A10" s="11" t="s">
        <v>37</v>
      </c>
      <c r="B10" s="13">
        <v>2324316</v>
      </c>
      <c r="C10" s="13">
        <v>2486042</v>
      </c>
      <c r="D10" s="13">
        <v>2763926</v>
      </c>
      <c r="E10" s="13">
        <v>3016543</v>
      </c>
      <c r="F10" s="13">
        <v>3351285</v>
      </c>
      <c r="G10" s="13">
        <v>3498502</v>
      </c>
      <c r="H10" s="13">
        <v>4075566</v>
      </c>
      <c r="I10" s="13">
        <v>4206028</v>
      </c>
      <c r="J10" s="13">
        <v>4334805</v>
      </c>
      <c r="K10" s="13">
        <v>4452505</v>
      </c>
      <c r="L10" s="13">
        <v>4605444</v>
      </c>
      <c r="M10" s="13">
        <v>4477739</v>
      </c>
      <c r="N10" s="13">
        <v>4603990</v>
      </c>
      <c r="O10" s="13">
        <v>4642279</v>
      </c>
      <c r="P10" s="13">
        <v>4461043</v>
      </c>
    </row>
    <row r="11" spans="1:16" ht="18" customHeight="1" x14ac:dyDescent="0.15">
      <c r="A11" s="11" t="s">
        <v>38</v>
      </c>
      <c r="B11" s="13">
        <v>52626</v>
      </c>
      <c r="C11" s="13">
        <v>54972</v>
      </c>
      <c r="D11" s="13">
        <v>58006</v>
      </c>
      <c r="E11" s="13">
        <v>61035</v>
      </c>
      <c r="F11" s="13">
        <v>62041</v>
      </c>
      <c r="G11" s="13">
        <v>63961</v>
      </c>
      <c r="H11" s="13">
        <v>65332</v>
      </c>
      <c r="I11" s="13">
        <v>67847</v>
      </c>
      <c r="J11" s="13">
        <v>70676</v>
      </c>
      <c r="K11" s="13">
        <v>73044</v>
      </c>
      <c r="L11" s="13">
        <v>76077</v>
      </c>
      <c r="M11" s="13">
        <v>79822</v>
      </c>
      <c r="N11" s="13">
        <v>83227</v>
      </c>
      <c r="O11" s="13">
        <v>86251</v>
      </c>
      <c r="P11" s="13">
        <v>91600</v>
      </c>
    </row>
    <row r="12" spans="1:16" ht="18" customHeight="1" x14ac:dyDescent="0.15">
      <c r="A12" s="11" t="s">
        <v>39</v>
      </c>
      <c r="B12" s="13">
        <v>275681</v>
      </c>
      <c r="C12" s="13">
        <v>311854</v>
      </c>
      <c r="D12" s="13">
        <v>317095</v>
      </c>
      <c r="E12" s="13">
        <v>329687</v>
      </c>
      <c r="F12" s="13">
        <v>328014</v>
      </c>
      <c r="G12" s="13">
        <v>343330</v>
      </c>
      <c r="H12" s="13">
        <v>348303</v>
      </c>
      <c r="I12" s="13">
        <v>349388</v>
      </c>
      <c r="J12" s="13">
        <v>411375</v>
      </c>
      <c r="K12" s="13">
        <v>411399</v>
      </c>
      <c r="L12" s="13">
        <v>449622</v>
      </c>
      <c r="M12" s="13">
        <v>463851</v>
      </c>
      <c r="N12" s="13">
        <v>458350</v>
      </c>
      <c r="O12" s="13">
        <v>452870</v>
      </c>
      <c r="P12" s="13">
        <v>464604</v>
      </c>
    </row>
    <row r="13" spans="1:16" ht="18" customHeight="1" x14ac:dyDescent="0.15">
      <c r="A13" s="11" t="s">
        <v>40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1</v>
      </c>
      <c r="P13" s="13">
        <v>0</v>
      </c>
    </row>
    <row r="14" spans="1:16" ht="18" customHeight="1" x14ac:dyDescent="0.15">
      <c r="A14" s="11" t="s">
        <v>41</v>
      </c>
      <c r="B14" s="13">
        <v>121272</v>
      </c>
      <c r="C14" s="13">
        <v>249852</v>
      </c>
      <c r="D14" s="13">
        <v>284108</v>
      </c>
      <c r="E14" s="13">
        <v>147116</v>
      </c>
      <c r="F14" s="13">
        <v>139727</v>
      </c>
      <c r="G14" s="13">
        <v>98760</v>
      </c>
      <c r="H14" s="13">
        <v>80428</v>
      </c>
      <c r="I14" s="13">
        <v>92787</v>
      </c>
      <c r="J14" s="13">
        <v>82020</v>
      </c>
      <c r="K14" s="13">
        <v>80101</v>
      </c>
      <c r="L14" s="13">
        <v>73280</v>
      </c>
      <c r="M14" s="13">
        <v>61341</v>
      </c>
      <c r="N14" s="13">
        <v>41159</v>
      </c>
      <c r="O14" s="13">
        <v>30366</v>
      </c>
      <c r="P14" s="13">
        <v>2242</v>
      </c>
    </row>
    <row r="15" spans="1:16" ht="18" customHeight="1" x14ac:dyDescent="0.15">
      <c r="A15" s="11" t="s">
        <v>42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1</v>
      </c>
      <c r="P15" s="13">
        <v>2</v>
      </c>
    </row>
    <row r="16" spans="1:16" ht="18" customHeight="1" x14ac:dyDescent="0.15">
      <c r="A16" s="11" t="s">
        <v>43</v>
      </c>
      <c r="B16" s="13">
        <v>84272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2</v>
      </c>
    </row>
    <row r="17" spans="1:16" ht="18" customHeight="1" x14ac:dyDescent="0.15">
      <c r="A17" s="11" t="s">
        <v>44</v>
      </c>
      <c r="B17" s="14">
        <f t="shared" ref="B17:P17" si="1">SUM(B18:B21)</f>
        <v>193676</v>
      </c>
      <c r="C17" s="14">
        <f t="shared" si="1"/>
        <v>204481</v>
      </c>
      <c r="D17" s="14">
        <f t="shared" si="1"/>
        <v>219474</v>
      </c>
      <c r="E17" s="14">
        <f t="shared" si="1"/>
        <v>233737</v>
      </c>
      <c r="F17" s="14">
        <f t="shared" si="1"/>
        <v>247971</v>
      </c>
      <c r="G17" s="14">
        <f t="shared" si="1"/>
        <v>243814</v>
      </c>
      <c r="H17" s="14">
        <f t="shared" si="1"/>
        <v>255111</v>
      </c>
      <c r="I17" s="14">
        <f t="shared" si="1"/>
        <v>261132</v>
      </c>
      <c r="J17" s="14">
        <f t="shared" si="1"/>
        <v>262998</v>
      </c>
      <c r="K17" s="14">
        <f t="shared" si="1"/>
        <v>270175</v>
      </c>
      <c r="L17" s="14">
        <f t="shared" si="1"/>
        <v>275460</v>
      </c>
      <c r="M17" s="14">
        <f t="shared" si="1"/>
        <v>265640</v>
      </c>
      <c r="N17" s="14">
        <f t="shared" si="1"/>
        <v>278080</v>
      </c>
      <c r="O17" s="14">
        <f t="shared" si="1"/>
        <v>278354</v>
      </c>
      <c r="P17" s="14">
        <f t="shared" si="1"/>
        <v>267018</v>
      </c>
    </row>
    <row r="18" spans="1:16" ht="18" customHeight="1" x14ac:dyDescent="0.15">
      <c r="A18" s="11" t="s">
        <v>45</v>
      </c>
      <c r="B18" s="14">
        <v>43135</v>
      </c>
      <c r="C18" s="14">
        <v>44208</v>
      </c>
      <c r="D18" s="14">
        <v>44577</v>
      </c>
      <c r="E18" s="14">
        <v>46135</v>
      </c>
      <c r="F18" s="14">
        <v>43871</v>
      </c>
      <c r="G18" s="14">
        <v>40658</v>
      </c>
      <c r="H18" s="14">
        <v>41397</v>
      </c>
      <c r="I18" s="14">
        <v>39978</v>
      </c>
      <c r="J18" s="14">
        <v>37313</v>
      </c>
      <c r="K18" s="14">
        <v>34739</v>
      </c>
      <c r="L18" s="14">
        <v>32811</v>
      </c>
      <c r="M18" s="14">
        <v>29970</v>
      </c>
      <c r="N18" s="14">
        <v>33478</v>
      </c>
      <c r="O18" s="14">
        <v>34021</v>
      </c>
      <c r="P18" s="14">
        <v>32226</v>
      </c>
    </row>
    <row r="19" spans="1:16" ht="18" customHeight="1" x14ac:dyDescent="0.15">
      <c r="A19" s="11" t="s">
        <v>46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1</v>
      </c>
      <c r="P19" s="13">
        <v>0</v>
      </c>
    </row>
    <row r="20" spans="1:16" ht="18" customHeight="1" x14ac:dyDescent="0.15">
      <c r="A20" s="11" t="s">
        <v>47</v>
      </c>
      <c r="B20" s="13">
        <v>150541</v>
      </c>
      <c r="C20" s="13">
        <v>160273</v>
      </c>
      <c r="D20" s="13">
        <v>174897</v>
      </c>
      <c r="E20" s="13">
        <v>187602</v>
      </c>
      <c r="F20" s="13">
        <v>204100</v>
      </c>
      <c r="G20" s="13">
        <v>203156</v>
      </c>
      <c r="H20" s="13">
        <v>213714</v>
      </c>
      <c r="I20" s="13">
        <v>221154</v>
      </c>
      <c r="J20" s="13">
        <v>225685</v>
      </c>
      <c r="K20" s="13">
        <v>235436</v>
      </c>
      <c r="L20" s="13">
        <v>242649</v>
      </c>
      <c r="M20" s="13">
        <v>235670</v>
      </c>
      <c r="N20" s="13">
        <v>244602</v>
      </c>
      <c r="O20" s="13">
        <v>244331</v>
      </c>
      <c r="P20" s="13">
        <v>234792</v>
      </c>
    </row>
    <row r="21" spans="1:16" ht="18" customHeight="1" x14ac:dyDescent="0.15">
      <c r="A21" s="11" t="s">
        <v>48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1</v>
      </c>
      <c r="P21" s="13">
        <v>0</v>
      </c>
    </row>
    <row r="22" spans="1:16" ht="18" customHeight="1" x14ac:dyDescent="0.15">
      <c r="A22" s="11" t="s">
        <v>49</v>
      </c>
      <c r="B22" s="14">
        <f t="shared" ref="B22:P22" si="2">+B4+B9+B11+B12+B13+B14+B15+B16+B17</f>
        <v>6620618</v>
      </c>
      <c r="C22" s="14">
        <f t="shared" si="2"/>
        <v>7219567</v>
      </c>
      <c r="D22" s="14">
        <f t="shared" si="2"/>
        <v>7690725</v>
      </c>
      <c r="E22" s="14">
        <f t="shared" si="2"/>
        <v>8221806</v>
      </c>
      <c r="F22" s="14">
        <f t="shared" si="2"/>
        <v>7935441</v>
      </c>
      <c r="G22" s="14">
        <f t="shared" si="2"/>
        <v>7841746</v>
      </c>
      <c r="H22" s="14">
        <f t="shared" si="2"/>
        <v>8619165</v>
      </c>
      <c r="I22" s="14">
        <f t="shared" si="2"/>
        <v>8985269</v>
      </c>
      <c r="J22" s="14">
        <f t="shared" si="2"/>
        <v>9391491</v>
      </c>
      <c r="K22" s="14">
        <f t="shared" si="2"/>
        <v>9256895</v>
      </c>
      <c r="L22" s="14">
        <f t="shared" si="2"/>
        <v>9426704</v>
      </c>
      <c r="M22" s="14">
        <f t="shared" si="2"/>
        <v>9104078</v>
      </c>
      <c r="N22" s="14">
        <f t="shared" si="2"/>
        <v>8093461</v>
      </c>
      <c r="O22" s="14">
        <f t="shared" si="2"/>
        <v>8086688</v>
      </c>
      <c r="P22" s="14">
        <f t="shared" si="2"/>
        <v>7825323</v>
      </c>
    </row>
    <row r="23" spans="1:16" ht="18" customHeight="1" x14ac:dyDescent="0.15"/>
    <row r="24" spans="1:16" ht="18" customHeight="1" x14ac:dyDescent="0.15"/>
    <row r="25" spans="1:16" ht="18" customHeight="1" x14ac:dyDescent="0.15"/>
    <row r="26" spans="1:16" ht="18" customHeight="1" x14ac:dyDescent="0.15"/>
    <row r="27" spans="1:16" ht="18" customHeight="1" x14ac:dyDescent="0.15"/>
    <row r="28" spans="1:16" ht="18" customHeight="1" x14ac:dyDescent="0.15"/>
    <row r="29" spans="1:16" ht="18" customHeight="1" x14ac:dyDescent="0.15"/>
    <row r="30" spans="1:16" ht="18" customHeight="1" x14ac:dyDescent="0.2">
      <c r="A30" s="24" t="s">
        <v>82</v>
      </c>
      <c r="M30" s="54" t="str">
        <f>[1]財政指標!$M$1</f>
        <v>黒磯市</v>
      </c>
      <c r="O30" s="54"/>
      <c r="P30" s="54" t="str">
        <f>[1]財政指標!$M$1</f>
        <v>黒磯市</v>
      </c>
    </row>
    <row r="31" spans="1:16" ht="18" customHeight="1" x14ac:dyDescent="0.15"/>
    <row r="32" spans="1:16" ht="18" customHeight="1" x14ac:dyDescent="0.15">
      <c r="A32" s="5"/>
      <c r="B32" s="5" t="s">
        <v>172</v>
      </c>
      <c r="C32" s="5" t="s">
        <v>173</v>
      </c>
      <c r="D32" s="5" t="s">
        <v>175</v>
      </c>
      <c r="E32" s="5" t="s">
        <v>177</v>
      </c>
      <c r="F32" s="5" t="s">
        <v>179</v>
      </c>
      <c r="G32" s="5" t="s">
        <v>181</v>
      </c>
      <c r="H32" s="5" t="s">
        <v>183</v>
      </c>
      <c r="I32" s="5" t="s">
        <v>185</v>
      </c>
      <c r="J32" s="6" t="s">
        <v>187</v>
      </c>
      <c r="K32" s="6" t="s">
        <v>189</v>
      </c>
      <c r="L32" s="5" t="s">
        <v>191</v>
      </c>
      <c r="M32" s="5" t="s">
        <v>193</v>
      </c>
      <c r="N32" s="5" t="s">
        <v>195</v>
      </c>
      <c r="O32" s="2" t="s">
        <v>197</v>
      </c>
      <c r="P32" s="2" t="s">
        <v>199</v>
      </c>
    </row>
    <row r="33" spans="1:16" ht="18" customHeight="1" x14ac:dyDescent="0.15">
      <c r="A33" s="11" t="s">
        <v>31</v>
      </c>
      <c r="B33" s="25">
        <f t="shared" ref="B33:C49" si="3">B4/B$22*100</f>
        <v>53.057433611182525</v>
      </c>
      <c r="C33" s="25">
        <f t="shared" si="3"/>
        <v>53.417815777594413</v>
      </c>
      <c r="D33" s="25">
        <f t="shared" ref="D33:P48" si="4">D4/D$22*100</f>
        <v>51.937938230790984</v>
      </c>
      <c r="E33" s="25">
        <f t="shared" si="4"/>
        <v>53.294568127732525</v>
      </c>
      <c r="F33" s="25">
        <f t="shared" si="4"/>
        <v>47.33056423707265</v>
      </c>
      <c r="G33" s="25">
        <f t="shared" si="4"/>
        <v>44.395623117606711</v>
      </c>
      <c r="H33" s="25">
        <f t="shared" si="4"/>
        <v>42.777577642381829</v>
      </c>
      <c r="I33" s="25">
        <f t="shared" si="4"/>
        <v>43.458476312729196</v>
      </c>
      <c r="J33" s="25">
        <f t="shared" si="4"/>
        <v>43.983740175015875</v>
      </c>
      <c r="K33" s="25">
        <f t="shared" si="4"/>
        <v>41.869190479096936</v>
      </c>
      <c r="L33" s="25">
        <f t="shared" si="4"/>
        <v>40.899523311647421</v>
      </c>
      <c r="M33" s="25">
        <f t="shared" si="4"/>
        <v>40.268426962071288</v>
      </c>
      <c r="N33" s="25">
        <f t="shared" si="4"/>
        <v>31.395962740785432</v>
      </c>
      <c r="O33" s="25">
        <f t="shared" si="4"/>
        <v>31.048434167362458</v>
      </c>
      <c r="P33" s="25">
        <f t="shared" si="4"/>
        <v>31.378755867329694</v>
      </c>
    </row>
    <row r="34" spans="1:16" ht="18" customHeight="1" x14ac:dyDescent="0.15">
      <c r="A34" s="11" t="s">
        <v>32</v>
      </c>
      <c r="B34" s="25">
        <f t="shared" si="3"/>
        <v>0.38265309975594425</v>
      </c>
      <c r="C34" s="25">
        <f t="shared" si="3"/>
        <v>0.35970301265990051</v>
      </c>
      <c r="D34" s="25">
        <f t="shared" si="4"/>
        <v>0.45378036531016258</v>
      </c>
      <c r="E34" s="25">
        <f t="shared" si="4"/>
        <v>0.45482707813830686</v>
      </c>
      <c r="F34" s="25">
        <f t="shared" si="4"/>
        <v>0.49716203548107785</v>
      </c>
      <c r="G34" s="25">
        <f t="shared" si="4"/>
        <v>0.51114892015120106</v>
      </c>
      <c r="H34" s="25">
        <f t="shared" si="4"/>
        <v>0.49987440778776138</v>
      </c>
      <c r="I34" s="25">
        <f t="shared" si="4"/>
        <v>0.60057189161504243</v>
      </c>
      <c r="J34" s="25">
        <f t="shared" si="4"/>
        <v>0.58415644544620227</v>
      </c>
      <c r="K34" s="25">
        <f t="shared" si="4"/>
        <v>0.59445418793234672</v>
      </c>
      <c r="L34" s="25">
        <f t="shared" si="4"/>
        <v>0.58719357264214511</v>
      </c>
      <c r="M34" s="25">
        <f t="shared" si="4"/>
        <v>0.60847457589884446</v>
      </c>
      <c r="N34" s="25">
        <f t="shared" si="4"/>
        <v>0.68283519250911318</v>
      </c>
      <c r="O34" s="25">
        <f t="shared" si="4"/>
        <v>0.68423562279143202</v>
      </c>
      <c r="P34" s="25">
        <f t="shared" si="4"/>
        <v>0.72554193609643969</v>
      </c>
    </row>
    <row r="35" spans="1:16" ht="18" customHeight="1" x14ac:dyDescent="0.15">
      <c r="A35" s="11" t="s">
        <v>33</v>
      </c>
      <c r="B35" s="25">
        <f t="shared" si="3"/>
        <v>26.505954580070924</v>
      </c>
      <c r="C35" s="25">
        <f t="shared" si="3"/>
        <v>29.398840678395256</v>
      </c>
      <c r="D35" s="25">
        <f t="shared" si="4"/>
        <v>30.23444473700464</v>
      </c>
      <c r="E35" s="25">
        <f t="shared" si="4"/>
        <v>34.869151619486033</v>
      </c>
      <c r="F35" s="25">
        <f t="shared" si="4"/>
        <v>32.189490161920425</v>
      </c>
      <c r="G35" s="25">
        <f t="shared" si="4"/>
        <v>28.108293739685013</v>
      </c>
      <c r="H35" s="25">
        <f t="shared" si="4"/>
        <v>26.235604028928556</v>
      </c>
      <c r="I35" s="25">
        <f t="shared" si="4"/>
        <v>24.674008090353222</v>
      </c>
      <c r="J35" s="25">
        <f t="shared" si="4"/>
        <v>26.89865751881144</v>
      </c>
      <c r="K35" s="25">
        <f t="shared" si="4"/>
        <v>23.669102868726497</v>
      </c>
      <c r="L35" s="25">
        <f t="shared" si="4"/>
        <v>23.183776641337207</v>
      </c>
      <c r="M35" s="25">
        <f t="shared" si="4"/>
        <v>23.147956333414545</v>
      </c>
      <c r="N35" s="25">
        <f t="shared" si="4"/>
        <v>24.676254077211222</v>
      </c>
      <c r="O35" s="25">
        <f t="shared" si="4"/>
        <v>24.480133275823178</v>
      </c>
      <c r="P35" s="25">
        <f t="shared" si="4"/>
        <v>24.232456602749817</v>
      </c>
    </row>
    <row r="36" spans="1:16" ht="18" customHeight="1" x14ac:dyDescent="0.15">
      <c r="A36" s="11" t="s">
        <v>34</v>
      </c>
      <c r="B36" s="25">
        <f t="shared" si="3"/>
        <v>1.5965428000830135</v>
      </c>
      <c r="C36" s="25">
        <f t="shared" si="3"/>
        <v>1.6046668726808686</v>
      </c>
      <c r="D36" s="25">
        <f t="shared" si="4"/>
        <v>1.5321052306512066</v>
      </c>
      <c r="E36" s="25">
        <f t="shared" si="4"/>
        <v>1.5156888887915867</v>
      </c>
      <c r="F36" s="25">
        <f t="shared" si="4"/>
        <v>1.6538841382602427</v>
      </c>
      <c r="G36" s="25">
        <f t="shared" si="4"/>
        <v>1.7424818401412134</v>
      </c>
      <c r="H36" s="25">
        <f t="shared" si="4"/>
        <v>1.6958023195982441</v>
      </c>
      <c r="I36" s="25">
        <f t="shared" si="4"/>
        <v>1.6792262980663129</v>
      </c>
      <c r="J36" s="25">
        <f t="shared" si="4"/>
        <v>1.7198760026496327</v>
      </c>
      <c r="K36" s="25">
        <f t="shared" si="4"/>
        <v>1.7411993978542479</v>
      </c>
      <c r="L36" s="25">
        <f t="shared" si="4"/>
        <v>1.7483099076835338</v>
      </c>
      <c r="M36" s="25">
        <f t="shared" si="4"/>
        <v>1.8237431621302016</v>
      </c>
      <c r="N36" s="25">
        <f t="shared" si="4"/>
        <v>1.9834036390612124</v>
      </c>
      <c r="O36" s="25">
        <f t="shared" si="4"/>
        <v>1.9210707770597801</v>
      </c>
      <c r="P36" s="25">
        <f t="shared" si="4"/>
        <v>2.0045690126784543</v>
      </c>
    </row>
    <row r="37" spans="1:16" ht="18" customHeight="1" x14ac:dyDescent="0.15">
      <c r="A37" s="11" t="s">
        <v>35</v>
      </c>
      <c r="B37" s="25">
        <f t="shared" si="3"/>
        <v>24.572283131272641</v>
      </c>
      <c r="C37" s="25">
        <f t="shared" si="3"/>
        <v>22.054605213858395</v>
      </c>
      <c r="D37" s="25">
        <f t="shared" si="4"/>
        <v>19.717607897824976</v>
      </c>
      <c r="E37" s="25">
        <f t="shared" si="4"/>
        <v>16.45490054131659</v>
      </c>
      <c r="F37" s="25">
        <f t="shared" si="4"/>
        <v>12.990027901410897</v>
      </c>
      <c r="G37" s="25">
        <f t="shared" si="4"/>
        <v>14.033698617629289</v>
      </c>
      <c r="H37" s="25">
        <f t="shared" si="4"/>
        <v>14.34629688606727</v>
      </c>
      <c r="I37" s="25">
        <f t="shared" si="4"/>
        <v>16.504670032694623</v>
      </c>
      <c r="J37" s="25">
        <f t="shared" si="4"/>
        <v>14.781050208108596</v>
      </c>
      <c r="K37" s="25">
        <f t="shared" si="4"/>
        <v>15.864434024583836</v>
      </c>
      <c r="L37" s="25">
        <f t="shared" si="4"/>
        <v>15.380243189984538</v>
      </c>
      <c r="M37" s="25">
        <f t="shared" si="4"/>
        <v>14.688252890627695</v>
      </c>
      <c r="N37" s="25">
        <f t="shared" si="4"/>
        <v>4.053469832003886</v>
      </c>
      <c r="O37" s="25">
        <f t="shared" si="4"/>
        <v>3.9629944916880682</v>
      </c>
      <c r="P37" s="25">
        <f t="shared" si="4"/>
        <v>4.4161883158049839</v>
      </c>
    </row>
    <row r="38" spans="1:16" ht="18" customHeight="1" x14ac:dyDescent="0.15">
      <c r="A38" s="11" t="s">
        <v>36</v>
      </c>
      <c r="B38" s="25">
        <f t="shared" si="3"/>
        <v>35.953758395364297</v>
      </c>
      <c r="C38" s="25">
        <f t="shared" si="3"/>
        <v>35.208108741147498</v>
      </c>
      <c r="D38" s="25">
        <f t="shared" si="4"/>
        <v>36.636832028189801</v>
      </c>
      <c r="E38" s="25">
        <f t="shared" si="4"/>
        <v>37.320936543625571</v>
      </c>
      <c r="F38" s="25">
        <f t="shared" si="4"/>
        <v>42.868430374568973</v>
      </c>
      <c r="G38" s="25">
        <f t="shared" si="4"/>
        <v>46.04190189276725</v>
      </c>
      <c r="H38" s="25">
        <f t="shared" si="4"/>
        <v>48.53046669834027</v>
      </c>
      <c r="I38" s="25">
        <f t="shared" si="4"/>
        <v>47.959098386481251</v>
      </c>
      <c r="J38" s="25">
        <f t="shared" si="4"/>
        <v>47.209681614985314</v>
      </c>
      <c r="K38" s="25">
        <f t="shared" si="4"/>
        <v>49.113541851776432</v>
      </c>
      <c r="L38" s="25">
        <f t="shared" si="4"/>
        <v>49.824286410181116</v>
      </c>
      <c r="M38" s="25">
        <f t="shared" si="4"/>
        <v>50.168232302051898</v>
      </c>
      <c r="N38" s="25">
        <f t="shared" si="4"/>
        <v>57.96809300742909</v>
      </c>
      <c r="O38" s="25">
        <f t="shared" si="4"/>
        <v>58.46712523099692</v>
      </c>
      <c r="P38" s="25">
        <f t="shared" si="4"/>
        <v>58.072567739376382</v>
      </c>
    </row>
    <row r="39" spans="1:16" ht="18" customHeight="1" x14ac:dyDescent="0.15">
      <c r="A39" s="11" t="s">
        <v>37</v>
      </c>
      <c r="B39" s="25">
        <f t="shared" si="3"/>
        <v>35.10723621269193</v>
      </c>
      <c r="C39" s="25">
        <f t="shared" si="3"/>
        <v>34.434779814357285</v>
      </c>
      <c r="D39" s="25">
        <f t="shared" si="4"/>
        <v>35.9384323324524</v>
      </c>
      <c r="E39" s="25">
        <f t="shared" si="4"/>
        <v>36.689542419268953</v>
      </c>
      <c r="F39" s="25">
        <f t="shared" si="4"/>
        <v>42.231868398996355</v>
      </c>
      <c r="G39" s="25">
        <f t="shared" si="4"/>
        <v>44.613814321453411</v>
      </c>
      <c r="H39" s="25">
        <f t="shared" si="4"/>
        <v>47.284928412439022</v>
      </c>
      <c r="I39" s="25">
        <f t="shared" si="4"/>
        <v>46.810262441781099</v>
      </c>
      <c r="J39" s="25">
        <f t="shared" si="4"/>
        <v>46.156728468355027</v>
      </c>
      <c r="K39" s="25">
        <f t="shared" si="4"/>
        <v>48.099335684373642</v>
      </c>
      <c r="L39" s="25">
        <f t="shared" si="4"/>
        <v>48.855294491054352</v>
      </c>
      <c r="M39" s="25">
        <f t="shared" si="4"/>
        <v>49.183882211905477</v>
      </c>
      <c r="N39" s="25">
        <f t="shared" si="4"/>
        <v>56.885305310052146</v>
      </c>
      <c r="O39" s="25">
        <f t="shared" si="4"/>
        <v>57.406431409249372</v>
      </c>
      <c r="P39" s="25">
        <f t="shared" si="4"/>
        <v>57.007781020668411</v>
      </c>
    </row>
    <row r="40" spans="1:16" ht="18" customHeight="1" x14ac:dyDescent="0.15">
      <c r="A40" s="11" t="s">
        <v>38</v>
      </c>
      <c r="B40" s="25">
        <f t="shared" si="3"/>
        <v>0.79488047792517258</v>
      </c>
      <c r="C40" s="25">
        <f t="shared" si="3"/>
        <v>0.76143070630136134</v>
      </c>
      <c r="D40" s="25">
        <f t="shared" si="4"/>
        <v>0.75423318347750046</v>
      </c>
      <c r="E40" s="25">
        <f t="shared" si="4"/>
        <v>0.74235514678891712</v>
      </c>
      <c r="F40" s="25">
        <f t="shared" si="4"/>
        <v>0.78182170341887736</v>
      </c>
      <c r="G40" s="25">
        <f t="shared" si="4"/>
        <v>0.81564743362001269</v>
      </c>
      <c r="H40" s="25">
        <f t="shared" si="4"/>
        <v>0.75798525727260124</v>
      </c>
      <c r="I40" s="25">
        <f t="shared" si="4"/>
        <v>0.75509147249792963</v>
      </c>
      <c r="J40" s="25">
        <f t="shared" si="4"/>
        <v>0.75255356151648334</v>
      </c>
      <c r="K40" s="25">
        <f t="shared" si="4"/>
        <v>0.78907668284019639</v>
      </c>
      <c r="L40" s="25">
        <f t="shared" si="4"/>
        <v>0.80703711498738062</v>
      </c>
      <c r="M40" s="25">
        <f t="shared" si="4"/>
        <v>0.87677192572383489</v>
      </c>
      <c r="N40" s="25">
        <f t="shared" si="4"/>
        <v>1.0283239766028403</v>
      </c>
      <c r="O40" s="25">
        <f t="shared" si="4"/>
        <v>1.0665800387006399</v>
      </c>
      <c r="P40" s="25">
        <f t="shared" si="4"/>
        <v>1.1705587104838995</v>
      </c>
    </row>
    <row r="41" spans="1:16" ht="18" customHeight="1" x14ac:dyDescent="0.15">
      <c r="A41" s="11" t="s">
        <v>39</v>
      </c>
      <c r="B41" s="25">
        <f t="shared" si="3"/>
        <v>4.1639768372076444</v>
      </c>
      <c r="C41" s="25">
        <f t="shared" si="3"/>
        <v>4.319566533560808</v>
      </c>
      <c r="D41" s="25">
        <f t="shared" si="4"/>
        <v>4.1230833243939937</v>
      </c>
      <c r="E41" s="25">
        <f t="shared" si="4"/>
        <v>4.0099097448905994</v>
      </c>
      <c r="F41" s="25">
        <f t="shared" si="4"/>
        <v>4.1335320872526182</v>
      </c>
      <c r="G41" s="25">
        <f t="shared" si="4"/>
        <v>4.3782341330616932</v>
      </c>
      <c r="H41" s="25">
        <f t="shared" si="4"/>
        <v>4.0410294964767468</v>
      </c>
      <c r="I41" s="25">
        <f t="shared" si="4"/>
        <v>3.8884534230416476</v>
      </c>
      <c r="J41" s="25">
        <f t="shared" si="4"/>
        <v>4.3802948860835835</v>
      </c>
      <c r="K41" s="25">
        <f t="shared" si="4"/>
        <v>4.4442439932612388</v>
      </c>
      <c r="L41" s="25">
        <f t="shared" si="4"/>
        <v>4.7696628641357579</v>
      </c>
      <c r="M41" s="25">
        <f t="shared" si="4"/>
        <v>5.0949805131282924</v>
      </c>
      <c r="N41" s="25">
        <f t="shared" si="4"/>
        <v>5.663213796915807</v>
      </c>
      <c r="O41" s="25">
        <f t="shared" si="4"/>
        <v>5.600191326782979</v>
      </c>
      <c r="P41" s="25">
        <f t="shared" si="4"/>
        <v>5.9371862349963065</v>
      </c>
    </row>
    <row r="42" spans="1:16" ht="18" customHeight="1" x14ac:dyDescent="0.15">
      <c r="A42" s="11" t="s">
        <v>40</v>
      </c>
      <c r="B42" s="25">
        <f t="shared" si="3"/>
        <v>0</v>
      </c>
      <c r="C42" s="25">
        <f t="shared" si="3"/>
        <v>0</v>
      </c>
      <c r="D42" s="25">
        <f t="shared" si="4"/>
        <v>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1.2366002002303044E-5</v>
      </c>
      <c r="P42" s="25">
        <f t="shared" si="4"/>
        <v>0</v>
      </c>
    </row>
    <row r="43" spans="1:16" ht="18" customHeight="1" x14ac:dyDescent="0.15">
      <c r="A43" s="11" t="s">
        <v>41</v>
      </c>
      <c r="B43" s="25">
        <f t="shared" si="3"/>
        <v>1.8317323246863058</v>
      </c>
      <c r="C43" s="25">
        <f t="shared" si="3"/>
        <v>3.4607615664485141</v>
      </c>
      <c r="D43" s="25">
        <f t="shared" si="4"/>
        <v>3.6941640742582784</v>
      </c>
      <c r="E43" s="25">
        <f t="shared" si="4"/>
        <v>1.7893392279019962</v>
      </c>
      <c r="F43" s="25">
        <f t="shared" si="4"/>
        <v>1.7607969109719297</v>
      </c>
      <c r="G43" s="25">
        <f t="shared" si="4"/>
        <v>1.2594134010461446</v>
      </c>
      <c r="H43" s="25">
        <f t="shared" si="4"/>
        <v>0.93312983334232491</v>
      </c>
      <c r="I43" s="25">
        <f t="shared" si="4"/>
        <v>1.0326568965269709</v>
      </c>
      <c r="J43" s="25">
        <f t="shared" si="4"/>
        <v>0.87334375340401216</v>
      </c>
      <c r="K43" s="25">
        <f t="shared" si="4"/>
        <v>0.86531174870191352</v>
      </c>
      <c r="L43" s="25">
        <f t="shared" si="4"/>
        <v>0.77736608681040587</v>
      </c>
      <c r="M43" s="25">
        <f t="shared" si="4"/>
        <v>0.67377498303507499</v>
      </c>
      <c r="N43" s="25">
        <f t="shared" si="4"/>
        <v>0.50854634377060692</v>
      </c>
      <c r="O43" s="25">
        <f t="shared" si="4"/>
        <v>0.37550601680193424</v>
      </c>
      <c r="P43" s="25">
        <f t="shared" si="4"/>
        <v>2.8650574551363567E-2</v>
      </c>
    </row>
    <row r="44" spans="1:16" ht="18" customHeight="1" x14ac:dyDescent="0.15">
      <c r="A44" s="11" t="s">
        <v>42</v>
      </c>
      <c r="B44" s="25">
        <f t="shared" si="3"/>
        <v>0</v>
      </c>
      <c r="C44" s="25">
        <f t="shared" si="3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1.2366002002303044E-5</v>
      </c>
      <c r="P44" s="25">
        <f t="shared" si="4"/>
        <v>2.5558050447246713E-5</v>
      </c>
    </row>
    <row r="45" spans="1:16" ht="18" customHeight="1" x14ac:dyDescent="0.15">
      <c r="A45" s="11" t="s">
        <v>43</v>
      </c>
      <c r="B45" s="25">
        <f t="shared" si="3"/>
        <v>1.2728721095221021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1.2366002002303044E-5</v>
      </c>
      <c r="P45" s="25">
        <f t="shared" si="4"/>
        <v>2.5558050447246713E-5</v>
      </c>
    </row>
    <row r="46" spans="1:16" ht="18" customHeight="1" x14ac:dyDescent="0.15">
      <c r="A46" s="11" t="s">
        <v>44</v>
      </c>
      <c r="B46" s="25">
        <f t="shared" si="3"/>
        <v>2.9253462441119544</v>
      </c>
      <c r="C46" s="25">
        <f t="shared" si="3"/>
        <v>2.8323166749474034</v>
      </c>
      <c r="D46" s="25">
        <f t="shared" si="4"/>
        <v>2.8537491588894413</v>
      </c>
      <c r="E46" s="25">
        <f t="shared" si="4"/>
        <v>2.8428912090603937</v>
      </c>
      <c r="F46" s="25">
        <f t="shared" si="4"/>
        <v>3.1248546867149538</v>
      </c>
      <c r="G46" s="25">
        <f t="shared" si="4"/>
        <v>3.1091800218981844</v>
      </c>
      <c r="H46" s="25">
        <f t="shared" si="4"/>
        <v>2.959811072186227</v>
      </c>
      <c r="I46" s="25">
        <f t="shared" si="4"/>
        <v>2.9062235087229999</v>
      </c>
      <c r="J46" s="25">
        <f t="shared" si="4"/>
        <v>2.8003860089947379</v>
      </c>
      <c r="K46" s="25">
        <f t="shared" si="4"/>
        <v>2.9186352443232857</v>
      </c>
      <c r="L46" s="25">
        <f t="shared" si="4"/>
        <v>2.9221242122379145</v>
      </c>
      <c r="M46" s="25">
        <f t="shared" si="4"/>
        <v>2.9178133139896207</v>
      </c>
      <c r="N46" s="25">
        <f t="shared" si="4"/>
        <v>3.435860134496231</v>
      </c>
      <c r="O46" s="25">
        <f t="shared" si="4"/>
        <v>3.4421261213490615</v>
      </c>
      <c r="P46" s="25">
        <f t="shared" si="4"/>
        <v>3.4122297571614615</v>
      </c>
    </row>
    <row r="47" spans="1:16" ht="18" customHeight="1" x14ac:dyDescent="0.15">
      <c r="A47" s="11" t="s">
        <v>45</v>
      </c>
      <c r="B47" s="25">
        <f t="shared" si="3"/>
        <v>0.65152528057048453</v>
      </c>
      <c r="C47" s="25">
        <f t="shared" si="3"/>
        <v>0.61233589216638618</v>
      </c>
      <c r="D47" s="25">
        <f t="shared" si="4"/>
        <v>0.57962025686785057</v>
      </c>
      <c r="E47" s="25">
        <f t="shared" si="4"/>
        <v>0.5611297566495731</v>
      </c>
      <c r="F47" s="25">
        <f t="shared" si="4"/>
        <v>0.55284892169193867</v>
      </c>
      <c r="G47" s="25">
        <f t="shared" si="4"/>
        <v>0.51848147083570417</v>
      </c>
      <c r="H47" s="25">
        <f t="shared" si="4"/>
        <v>0.48029014411488813</v>
      </c>
      <c r="I47" s="25">
        <f t="shared" si="4"/>
        <v>0.44492824867012881</v>
      </c>
      <c r="J47" s="25">
        <f t="shared" si="4"/>
        <v>0.39730645538605103</v>
      </c>
      <c r="K47" s="25">
        <f t="shared" si="4"/>
        <v>0.37527702323511286</v>
      </c>
      <c r="L47" s="25">
        <f t="shared" si="4"/>
        <v>0.34806439238995945</v>
      </c>
      <c r="M47" s="25">
        <f t="shared" si="4"/>
        <v>0.32919313740501788</v>
      </c>
      <c r="N47" s="25">
        <f t="shared" si="4"/>
        <v>0.41364256898254032</v>
      </c>
      <c r="O47" s="25">
        <f t="shared" si="4"/>
        <v>0.42070375412035188</v>
      </c>
      <c r="P47" s="25">
        <f t="shared" si="4"/>
        <v>0.41181686685648633</v>
      </c>
    </row>
    <row r="48" spans="1:16" ht="18" customHeight="1" x14ac:dyDescent="0.15">
      <c r="A48" s="11" t="s">
        <v>46</v>
      </c>
      <c r="B48" s="25">
        <f t="shared" si="3"/>
        <v>0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1.2366002002303044E-5</v>
      </c>
      <c r="P48" s="25">
        <f t="shared" si="4"/>
        <v>0</v>
      </c>
    </row>
    <row r="49" spans="1:16" ht="18" customHeight="1" x14ac:dyDescent="0.15">
      <c r="A49" s="11" t="s">
        <v>47</v>
      </c>
      <c r="B49" s="25">
        <f t="shared" si="3"/>
        <v>2.2738209635414699</v>
      </c>
      <c r="C49" s="25">
        <f t="shared" si="3"/>
        <v>2.2199807827810174</v>
      </c>
      <c r="D49" s="25">
        <f t="shared" ref="D49:P49" si="5">D20/D$22*100</f>
        <v>2.2741289020215909</v>
      </c>
      <c r="E49" s="25">
        <f t="shared" si="5"/>
        <v>2.2817614524108207</v>
      </c>
      <c r="F49" s="25">
        <f t="shared" si="5"/>
        <v>2.572005765023015</v>
      </c>
      <c r="G49" s="25">
        <f t="shared" si="5"/>
        <v>2.5906985510624803</v>
      </c>
      <c r="H49" s="25">
        <f t="shared" si="5"/>
        <v>2.4795209280713388</v>
      </c>
      <c r="I49" s="25">
        <f t="shared" si="5"/>
        <v>2.461295260052871</v>
      </c>
      <c r="J49" s="25">
        <f t="shared" si="5"/>
        <v>2.4030795536086869</v>
      </c>
      <c r="K49" s="25">
        <f t="shared" si="5"/>
        <v>2.5433582210881727</v>
      </c>
      <c r="L49" s="25">
        <f t="shared" si="5"/>
        <v>2.5740598198479554</v>
      </c>
      <c r="M49" s="25">
        <f t="shared" si="5"/>
        <v>2.5886201765846031</v>
      </c>
      <c r="N49" s="25">
        <f t="shared" si="5"/>
        <v>3.0222175655136905</v>
      </c>
      <c r="O49" s="25">
        <f t="shared" si="5"/>
        <v>3.0213976352247052</v>
      </c>
      <c r="P49" s="25">
        <f t="shared" si="5"/>
        <v>3.0004128903049749</v>
      </c>
    </row>
    <row r="50" spans="1:16" ht="18" customHeight="1" x14ac:dyDescent="0.15">
      <c r="A50" s="11" t="s">
        <v>48</v>
      </c>
      <c r="B50" s="25">
        <f t="shared" ref="B50:P50" si="6">B21/B$22*100</f>
        <v>0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1.2366002002303044E-5</v>
      </c>
      <c r="P50" s="25">
        <f t="shared" si="6"/>
        <v>0</v>
      </c>
    </row>
    <row r="51" spans="1:16" ht="18" customHeight="1" x14ac:dyDescent="0.15">
      <c r="A51" s="11" t="s">
        <v>49</v>
      </c>
      <c r="B51" s="26">
        <f>+B33+B38+B40+B41+B42+B43+B44+B45+B46</f>
        <v>99.999999999999986</v>
      </c>
      <c r="C51" s="26">
        <f>+C33+C38+C40+C41+C42+C43+C44+C45+C46</f>
        <v>100</v>
      </c>
      <c r="D51" s="26">
        <f t="shared" ref="D51:L51" si="7">+D33+D38+D40+D41+D42+D43+D44+D45+D46</f>
        <v>99.999999999999986</v>
      </c>
      <c r="E51" s="26">
        <f t="shared" si="7"/>
        <v>100.00000000000001</v>
      </c>
      <c r="F51" s="26">
        <f t="shared" si="7"/>
        <v>100</v>
      </c>
      <c r="G51" s="26">
        <f t="shared" si="7"/>
        <v>100</v>
      </c>
      <c r="H51" s="26">
        <f t="shared" si="7"/>
        <v>100</v>
      </c>
      <c r="I51" s="26">
        <f t="shared" si="7"/>
        <v>100</v>
      </c>
      <c r="J51" s="26">
        <f t="shared" si="7"/>
        <v>100.00000000000001</v>
      </c>
      <c r="K51" s="26">
        <f t="shared" si="7"/>
        <v>100</v>
      </c>
      <c r="L51" s="26">
        <f t="shared" si="7"/>
        <v>99.999999999999986</v>
      </c>
      <c r="M51" s="26">
        <f>+M33+M38+M40+M41+M42+M43+M44+M45+M46</f>
        <v>100.00000000000001</v>
      </c>
      <c r="N51" s="26">
        <f>+N33+N38+N40+N41+N42+N43+N44+N45+N46</f>
        <v>100</v>
      </c>
      <c r="O51" s="26">
        <f>+O33+O38+O40+O41+O42+O43+O44+O45+O46</f>
        <v>99.999999999999986</v>
      </c>
      <c r="P51" s="26">
        <f>+P33+P38+P40+P41+P42+P43+P44+P45+P46</f>
        <v>100</v>
      </c>
    </row>
    <row r="52" spans="1:16" ht="18" customHeight="1" x14ac:dyDescent="0.15"/>
    <row r="53" spans="1:16" ht="18" customHeight="1" x14ac:dyDescent="0.15"/>
    <row r="54" spans="1:16" ht="18" customHeight="1" x14ac:dyDescent="0.15"/>
    <row r="55" spans="1:16" ht="18" customHeight="1" x14ac:dyDescent="0.15"/>
    <row r="56" spans="1:16" ht="18" customHeight="1" x14ac:dyDescent="0.15"/>
    <row r="57" spans="1:16" ht="18" customHeight="1" x14ac:dyDescent="0.15"/>
    <row r="58" spans="1:16" ht="18" customHeight="1" x14ac:dyDescent="0.15"/>
    <row r="59" spans="1:16" ht="18" customHeight="1" x14ac:dyDescent="0.15"/>
    <row r="60" spans="1:16" ht="18" customHeight="1" x14ac:dyDescent="0.15"/>
    <row r="61" spans="1:16" ht="18" customHeight="1" x14ac:dyDescent="0.15"/>
    <row r="62" spans="1:16" ht="18" customHeight="1" x14ac:dyDescent="0.15"/>
    <row r="63" spans="1:16" ht="18" customHeight="1" x14ac:dyDescent="0.15"/>
    <row r="64" spans="1:16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P371"/>
  <sheetViews>
    <sheetView workbookViewId="0">
      <selection sqref="A1:IV65536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82" customWidth="1"/>
    <col min="12" max="13" width="8.6640625" style="10" customWidth="1"/>
    <col min="14" max="14" width="9.6640625" style="10" customWidth="1"/>
    <col min="15" max="16384" width="9" style="10"/>
  </cols>
  <sheetData>
    <row r="1" spans="1:16" ht="18" customHeight="1" x14ac:dyDescent="0.2">
      <c r="A1" s="24" t="s">
        <v>79</v>
      </c>
      <c r="L1" s="54" t="str">
        <f>[2]財政指標!$M$1</f>
        <v>西那須野町</v>
      </c>
      <c r="O1" s="54" t="str">
        <f>[2]財政指標!$M$1</f>
        <v>西那須野町</v>
      </c>
    </row>
    <row r="2" spans="1:16" ht="18" customHeight="1" x14ac:dyDescent="0.15">
      <c r="M2" s="18" t="s">
        <v>148</v>
      </c>
      <c r="P2" s="18" t="s">
        <v>148</v>
      </c>
    </row>
    <row r="3" spans="1:16" ht="18" customHeight="1" x14ac:dyDescent="0.15">
      <c r="A3" s="5"/>
      <c r="B3" s="5" t="s">
        <v>172</v>
      </c>
      <c r="C3" s="5" t="s">
        <v>174</v>
      </c>
      <c r="D3" s="5" t="s">
        <v>176</v>
      </c>
      <c r="E3" s="5" t="s">
        <v>178</v>
      </c>
      <c r="F3" s="5" t="s">
        <v>180</v>
      </c>
      <c r="G3" s="5" t="s">
        <v>182</v>
      </c>
      <c r="H3" s="5" t="s">
        <v>184</v>
      </c>
      <c r="I3" s="5" t="s">
        <v>186</v>
      </c>
      <c r="J3" s="6" t="s">
        <v>188</v>
      </c>
      <c r="K3" s="6" t="s">
        <v>190</v>
      </c>
      <c r="L3" s="5" t="s">
        <v>192</v>
      </c>
      <c r="M3" s="5" t="s">
        <v>194</v>
      </c>
      <c r="N3" s="5" t="s">
        <v>196</v>
      </c>
      <c r="O3" s="2" t="s">
        <v>260</v>
      </c>
      <c r="P3" s="2" t="s">
        <v>262</v>
      </c>
    </row>
    <row r="4" spans="1:16" ht="18" customHeight="1" x14ac:dyDescent="0.15">
      <c r="A4" s="11" t="s">
        <v>31</v>
      </c>
      <c r="B4" s="13">
        <f t="shared" ref="B4:P4" si="0">SUM(B5:B8)</f>
        <v>0</v>
      </c>
      <c r="C4" s="13">
        <f t="shared" si="0"/>
        <v>679795</v>
      </c>
      <c r="D4" s="13">
        <f t="shared" si="0"/>
        <v>2309438</v>
      </c>
      <c r="E4" s="13">
        <f t="shared" si="0"/>
        <v>2617008</v>
      </c>
      <c r="F4" s="13">
        <f t="shared" si="0"/>
        <v>2483393</v>
      </c>
      <c r="G4" s="13">
        <f t="shared" si="0"/>
        <v>2209923</v>
      </c>
      <c r="H4" s="13">
        <f t="shared" si="0"/>
        <v>2439377</v>
      </c>
      <c r="I4" s="13">
        <f t="shared" si="0"/>
        <v>2396529</v>
      </c>
      <c r="J4" s="13">
        <f t="shared" si="0"/>
        <v>2817522</v>
      </c>
      <c r="K4" s="13">
        <f t="shared" si="0"/>
        <v>2415966</v>
      </c>
      <c r="L4" s="13">
        <f t="shared" si="0"/>
        <v>2387809</v>
      </c>
      <c r="M4" s="13">
        <f t="shared" si="0"/>
        <v>2363946</v>
      </c>
      <c r="N4" s="13">
        <f t="shared" si="0"/>
        <v>2339505</v>
      </c>
      <c r="O4" s="13">
        <f t="shared" si="0"/>
        <v>2257781</v>
      </c>
      <c r="P4" s="13">
        <f t="shared" si="0"/>
        <v>2168428</v>
      </c>
    </row>
    <row r="5" spans="1:16" ht="18" customHeight="1" x14ac:dyDescent="0.15">
      <c r="A5" s="11" t="s">
        <v>32</v>
      </c>
      <c r="B5" s="13"/>
      <c r="C5" s="13">
        <v>8640</v>
      </c>
      <c r="D5" s="13">
        <v>17622</v>
      </c>
      <c r="E5" s="13">
        <v>18537</v>
      </c>
      <c r="F5" s="13">
        <v>19122</v>
      </c>
      <c r="G5" s="13">
        <v>19960</v>
      </c>
      <c r="H5" s="13">
        <v>23418</v>
      </c>
      <c r="I5" s="13">
        <v>28592</v>
      </c>
      <c r="J5" s="13">
        <v>29523</v>
      </c>
      <c r="K5" s="13">
        <v>30382</v>
      </c>
      <c r="L5" s="13">
        <v>30648</v>
      </c>
      <c r="M5" s="13">
        <v>30857</v>
      </c>
      <c r="N5" s="13">
        <v>31607</v>
      </c>
      <c r="O5" s="13">
        <v>32108</v>
      </c>
      <c r="P5" s="13">
        <v>32750</v>
      </c>
    </row>
    <row r="6" spans="1:16" ht="18" customHeight="1" x14ac:dyDescent="0.15">
      <c r="A6" s="11" t="s">
        <v>33</v>
      </c>
      <c r="B6" s="14"/>
      <c r="C6" s="14">
        <v>543332</v>
      </c>
      <c r="D6" s="14">
        <v>1720216</v>
      </c>
      <c r="E6" s="14">
        <v>2066573</v>
      </c>
      <c r="F6" s="14">
        <v>1958404</v>
      </c>
      <c r="G6" s="14">
        <v>1673592</v>
      </c>
      <c r="H6" s="14">
        <v>1787819</v>
      </c>
      <c r="I6" s="14">
        <v>1768488</v>
      </c>
      <c r="J6" s="14">
        <v>2079256</v>
      </c>
      <c r="K6" s="14">
        <v>1832760</v>
      </c>
      <c r="L6" s="14">
        <v>1795288</v>
      </c>
      <c r="M6" s="14">
        <v>1796160</v>
      </c>
      <c r="N6" s="14">
        <v>1764632</v>
      </c>
      <c r="O6" s="14">
        <v>1735713</v>
      </c>
      <c r="P6" s="14">
        <v>1641787</v>
      </c>
    </row>
    <row r="7" spans="1:16" ht="18" customHeight="1" x14ac:dyDescent="0.15">
      <c r="A7" s="11" t="s">
        <v>34</v>
      </c>
      <c r="B7" s="14"/>
      <c r="C7" s="14">
        <v>23145</v>
      </c>
      <c r="D7" s="14">
        <v>95207</v>
      </c>
      <c r="E7" s="14">
        <v>108611</v>
      </c>
      <c r="F7" s="14">
        <v>115477</v>
      </c>
      <c r="G7" s="14">
        <v>125392</v>
      </c>
      <c r="H7" s="14">
        <v>139776</v>
      </c>
      <c r="I7" s="14">
        <v>142262</v>
      </c>
      <c r="J7" s="14">
        <v>155184</v>
      </c>
      <c r="K7" s="14">
        <v>159880</v>
      </c>
      <c r="L7" s="14">
        <v>164720</v>
      </c>
      <c r="M7" s="14">
        <v>167645</v>
      </c>
      <c r="N7" s="14">
        <v>169371</v>
      </c>
      <c r="O7" s="14">
        <v>171204</v>
      </c>
      <c r="P7" s="14">
        <v>174478</v>
      </c>
    </row>
    <row r="8" spans="1:16" ht="18" customHeight="1" x14ac:dyDescent="0.15">
      <c r="A8" s="11" t="s">
        <v>35</v>
      </c>
      <c r="B8" s="14"/>
      <c r="C8" s="14">
        <v>104678</v>
      </c>
      <c r="D8" s="14">
        <v>476393</v>
      </c>
      <c r="E8" s="14">
        <v>423287</v>
      </c>
      <c r="F8" s="14">
        <v>390390</v>
      </c>
      <c r="G8" s="14">
        <v>390979</v>
      </c>
      <c r="H8" s="14">
        <v>488364</v>
      </c>
      <c r="I8" s="14">
        <v>457187</v>
      </c>
      <c r="J8" s="14">
        <v>553559</v>
      </c>
      <c r="K8" s="14">
        <v>392944</v>
      </c>
      <c r="L8" s="14">
        <v>397153</v>
      </c>
      <c r="M8" s="14">
        <v>369284</v>
      </c>
      <c r="N8" s="14">
        <v>373895</v>
      </c>
      <c r="O8" s="14">
        <v>318756</v>
      </c>
      <c r="P8" s="14">
        <v>319413</v>
      </c>
    </row>
    <row r="9" spans="1:16" ht="18" customHeight="1" x14ac:dyDescent="0.15">
      <c r="A9" s="11" t="s">
        <v>36</v>
      </c>
      <c r="B9" s="13"/>
      <c r="C9" s="13">
        <v>618459</v>
      </c>
      <c r="D9" s="13">
        <v>1637369</v>
      </c>
      <c r="E9" s="13">
        <v>1964657</v>
      </c>
      <c r="F9" s="13">
        <v>2105535</v>
      </c>
      <c r="G9" s="13">
        <v>2287229</v>
      </c>
      <c r="H9" s="13">
        <v>2496500</v>
      </c>
      <c r="I9" s="13">
        <v>2619956</v>
      </c>
      <c r="J9" s="13">
        <v>2673364</v>
      </c>
      <c r="K9" s="13">
        <v>2868227</v>
      </c>
      <c r="L9" s="13">
        <v>2970412</v>
      </c>
      <c r="M9" s="13">
        <v>2897160</v>
      </c>
      <c r="N9" s="13">
        <v>2952584</v>
      </c>
      <c r="O9" s="13">
        <v>3043482</v>
      </c>
      <c r="P9" s="13">
        <v>2981825</v>
      </c>
    </row>
    <row r="10" spans="1:16" ht="18" customHeight="1" x14ac:dyDescent="0.15">
      <c r="A10" s="11" t="s">
        <v>37</v>
      </c>
      <c r="B10" s="13"/>
      <c r="C10" s="13">
        <v>618336</v>
      </c>
      <c r="D10" s="13">
        <v>1633527</v>
      </c>
      <c r="E10" s="13">
        <v>1960727</v>
      </c>
      <c r="F10" s="13">
        <v>2101697</v>
      </c>
      <c r="G10" s="13">
        <v>2283406</v>
      </c>
      <c r="H10" s="13">
        <v>2491648</v>
      </c>
      <c r="I10" s="13">
        <v>2614485</v>
      </c>
      <c r="J10" s="13">
        <v>2668279</v>
      </c>
      <c r="K10" s="13">
        <v>2862175</v>
      </c>
      <c r="L10" s="13">
        <v>2964249</v>
      </c>
      <c r="M10" s="13">
        <v>2890836</v>
      </c>
      <c r="N10" s="13">
        <v>2946108</v>
      </c>
      <c r="O10" s="13">
        <v>3038241</v>
      </c>
      <c r="P10" s="13">
        <v>2976471</v>
      </c>
    </row>
    <row r="11" spans="1:16" ht="18" customHeight="1" x14ac:dyDescent="0.15">
      <c r="A11" s="11" t="s">
        <v>38</v>
      </c>
      <c r="B11" s="13"/>
      <c r="C11" s="13">
        <v>22788</v>
      </c>
      <c r="D11" s="13">
        <v>36276</v>
      </c>
      <c r="E11" s="13">
        <v>37887</v>
      </c>
      <c r="F11" s="13">
        <v>39143</v>
      </c>
      <c r="G11" s="13">
        <v>40907</v>
      </c>
      <c r="H11" s="13">
        <v>42419</v>
      </c>
      <c r="I11" s="13">
        <v>43743</v>
      </c>
      <c r="J11" s="13">
        <v>46825</v>
      </c>
      <c r="K11" s="13">
        <v>47763</v>
      </c>
      <c r="L11" s="13">
        <v>49575</v>
      </c>
      <c r="M11" s="13">
        <v>52247</v>
      </c>
      <c r="N11" s="13">
        <v>54408</v>
      </c>
      <c r="O11" s="13">
        <v>57428</v>
      </c>
      <c r="P11" s="13">
        <v>60437</v>
      </c>
    </row>
    <row r="12" spans="1:16" ht="18" customHeight="1" x14ac:dyDescent="0.15">
      <c r="A12" s="11" t="s">
        <v>39</v>
      </c>
      <c r="B12" s="13"/>
      <c r="C12" s="13">
        <v>71771</v>
      </c>
      <c r="D12" s="13">
        <v>198944</v>
      </c>
      <c r="E12" s="13">
        <v>202337</v>
      </c>
      <c r="F12" s="13">
        <v>209951</v>
      </c>
      <c r="G12" s="13">
        <v>243143</v>
      </c>
      <c r="H12" s="13">
        <v>284422</v>
      </c>
      <c r="I12" s="13">
        <v>308900</v>
      </c>
      <c r="J12" s="13">
        <v>358134</v>
      </c>
      <c r="K12" s="13">
        <v>367028</v>
      </c>
      <c r="L12" s="13">
        <v>375118</v>
      </c>
      <c r="M12" s="13">
        <v>364969</v>
      </c>
      <c r="N12" s="13">
        <v>361194</v>
      </c>
      <c r="O12" s="13">
        <v>357319</v>
      </c>
      <c r="P12" s="13">
        <v>372298</v>
      </c>
    </row>
    <row r="13" spans="1:16" ht="18" customHeight="1" x14ac:dyDescent="0.15">
      <c r="A13" s="11" t="s">
        <v>40</v>
      </c>
      <c r="B13" s="13"/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</row>
    <row r="14" spans="1:16" ht="18" customHeight="1" x14ac:dyDescent="0.15">
      <c r="A14" s="11" t="s">
        <v>41</v>
      </c>
      <c r="B14" s="13"/>
      <c r="C14" s="13">
        <v>25494</v>
      </c>
      <c r="D14" s="13">
        <v>36447</v>
      </c>
      <c r="E14" s="13">
        <v>42791</v>
      </c>
      <c r="F14" s="13">
        <v>15053</v>
      </c>
      <c r="G14" s="13">
        <v>11779</v>
      </c>
      <c r="H14" s="13">
        <v>11358</v>
      </c>
      <c r="I14" s="13">
        <v>16363</v>
      </c>
      <c r="J14" s="13">
        <v>12988</v>
      </c>
      <c r="K14" s="13">
        <v>6784</v>
      </c>
      <c r="L14" s="13">
        <v>6829</v>
      </c>
      <c r="M14" s="13">
        <v>6283</v>
      </c>
      <c r="N14" s="13">
        <v>5699</v>
      </c>
      <c r="O14" s="13">
        <v>5232</v>
      </c>
      <c r="P14" s="13">
        <v>0</v>
      </c>
    </row>
    <row r="15" spans="1:16" ht="18" customHeight="1" x14ac:dyDescent="0.15">
      <c r="A15" s="11" t="s">
        <v>42</v>
      </c>
      <c r="B15" s="13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</row>
    <row r="16" spans="1:16" ht="18" customHeight="1" x14ac:dyDescent="0.15">
      <c r="A16" s="11" t="s">
        <v>43</v>
      </c>
      <c r="B16" s="13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</row>
    <row r="17" spans="1:16" ht="18" customHeight="1" x14ac:dyDescent="0.15">
      <c r="A17" s="11" t="s">
        <v>44</v>
      </c>
      <c r="B17" s="14">
        <f t="shared" ref="B17:P17" si="1">SUM(B18:B21)</f>
        <v>0</v>
      </c>
      <c r="C17" s="14">
        <f t="shared" si="1"/>
        <v>0</v>
      </c>
      <c r="D17" s="14">
        <f t="shared" si="1"/>
        <v>198320</v>
      </c>
      <c r="E17" s="14">
        <f t="shared" si="1"/>
        <v>231585</v>
      </c>
      <c r="F17" s="14">
        <f t="shared" si="1"/>
        <v>242974</v>
      </c>
      <c r="G17" s="14">
        <f t="shared" si="1"/>
        <v>267616</v>
      </c>
      <c r="H17" s="14">
        <f t="shared" si="1"/>
        <v>294333</v>
      </c>
      <c r="I17" s="14">
        <f t="shared" si="1"/>
        <v>308318</v>
      </c>
      <c r="J17" s="14">
        <f t="shared" si="1"/>
        <v>310998</v>
      </c>
      <c r="K17" s="14">
        <f t="shared" si="1"/>
        <v>327168</v>
      </c>
      <c r="L17" s="14">
        <f t="shared" si="1"/>
        <v>345019</v>
      </c>
      <c r="M17" s="14">
        <f t="shared" si="1"/>
        <v>341907</v>
      </c>
      <c r="N17" s="14">
        <f t="shared" si="1"/>
        <v>349395</v>
      </c>
      <c r="O17" s="14">
        <f t="shared" si="1"/>
        <v>363353</v>
      </c>
      <c r="P17" s="14">
        <f t="shared" si="1"/>
        <v>359730</v>
      </c>
    </row>
    <row r="18" spans="1:16" ht="18" customHeight="1" x14ac:dyDescent="0.15">
      <c r="A18" s="11" t="s">
        <v>45</v>
      </c>
      <c r="B18" s="14"/>
      <c r="C18" s="14"/>
      <c r="D18" s="14">
        <v>9386</v>
      </c>
      <c r="E18" s="14">
        <v>10346</v>
      </c>
      <c r="F18" s="14">
        <v>7170</v>
      </c>
      <c r="G18" s="14">
        <v>7312</v>
      </c>
      <c r="H18" s="14">
        <v>6668</v>
      </c>
      <c r="I18" s="14">
        <v>7083</v>
      </c>
      <c r="J18" s="14">
        <v>6974</v>
      </c>
      <c r="K18" s="14">
        <v>5863</v>
      </c>
      <c r="L18" s="14">
        <v>4576</v>
      </c>
      <c r="M18" s="14">
        <v>6587</v>
      </c>
      <c r="N18" s="14">
        <v>4740</v>
      </c>
      <c r="O18" s="14">
        <v>4513</v>
      </c>
      <c r="P18" s="14">
        <v>5422</v>
      </c>
    </row>
    <row r="19" spans="1:16" ht="18" customHeight="1" x14ac:dyDescent="0.15">
      <c r="A19" s="11" t="s">
        <v>46</v>
      </c>
      <c r="B19" s="13"/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</row>
    <row r="20" spans="1:16" ht="18" customHeight="1" x14ac:dyDescent="0.15">
      <c r="A20" s="11" t="s">
        <v>47</v>
      </c>
      <c r="B20" s="13"/>
      <c r="C20" s="13"/>
      <c r="D20" s="13">
        <v>188934</v>
      </c>
      <c r="E20" s="13">
        <v>221239</v>
      </c>
      <c r="F20" s="13">
        <v>235804</v>
      </c>
      <c r="G20" s="13">
        <v>260304</v>
      </c>
      <c r="H20" s="13">
        <v>287665</v>
      </c>
      <c r="I20" s="13">
        <v>301235</v>
      </c>
      <c r="J20" s="13">
        <v>304024</v>
      </c>
      <c r="K20" s="13">
        <v>321305</v>
      </c>
      <c r="L20" s="13">
        <v>340443</v>
      </c>
      <c r="M20" s="13">
        <v>335320</v>
      </c>
      <c r="N20" s="13">
        <v>344655</v>
      </c>
      <c r="O20" s="13">
        <v>358840</v>
      </c>
      <c r="P20" s="13">
        <v>354308</v>
      </c>
    </row>
    <row r="21" spans="1:16" ht="18" customHeight="1" x14ac:dyDescent="0.15">
      <c r="A21" s="11" t="s">
        <v>48</v>
      </c>
      <c r="B21" s="13"/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</row>
    <row r="22" spans="1:16" ht="18" customHeight="1" x14ac:dyDescent="0.15">
      <c r="A22" s="11" t="s">
        <v>264</v>
      </c>
      <c r="B22" s="14">
        <f t="shared" ref="B22:P22" si="2">+B4+B9+B11+B12+B13+B14+B15+B16+B17</f>
        <v>0</v>
      </c>
      <c r="C22" s="14">
        <f t="shared" si="2"/>
        <v>1418307</v>
      </c>
      <c r="D22" s="14">
        <f t="shared" si="2"/>
        <v>4416794</v>
      </c>
      <c r="E22" s="14">
        <f t="shared" si="2"/>
        <v>5096265</v>
      </c>
      <c r="F22" s="14">
        <f t="shared" si="2"/>
        <v>5096049</v>
      </c>
      <c r="G22" s="14">
        <f t="shared" si="2"/>
        <v>5060597</v>
      </c>
      <c r="H22" s="14">
        <f t="shared" si="2"/>
        <v>5568409</v>
      </c>
      <c r="I22" s="14">
        <f t="shared" si="2"/>
        <v>5693809</v>
      </c>
      <c r="J22" s="14">
        <f t="shared" si="2"/>
        <v>6219831</v>
      </c>
      <c r="K22" s="14">
        <f t="shared" si="2"/>
        <v>6032936</v>
      </c>
      <c r="L22" s="14">
        <f t="shared" si="2"/>
        <v>6134762</v>
      </c>
      <c r="M22" s="14">
        <f t="shared" si="2"/>
        <v>6026512</v>
      </c>
      <c r="N22" s="14">
        <f t="shared" si="2"/>
        <v>6062785</v>
      </c>
      <c r="O22" s="14">
        <f t="shared" si="2"/>
        <v>6084595</v>
      </c>
      <c r="P22" s="14">
        <f t="shared" si="2"/>
        <v>5942718</v>
      </c>
    </row>
    <row r="23" spans="1:16" ht="18" customHeight="1" x14ac:dyDescent="0.15"/>
    <row r="24" spans="1:16" ht="18" customHeight="1" x14ac:dyDescent="0.15"/>
    <row r="25" spans="1:16" ht="18" customHeight="1" x14ac:dyDescent="0.15"/>
    <row r="26" spans="1:16" ht="18" customHeight="1" x14ac:dyDescent="0.15"/>
    <row r="27" spans="1:16" ht="18" customHeight="1" x14ac:dyDescent="0.15"/>
    <row r="28" spans="1:16" ht="18" customHeight="1" x14ac:dyDescent="0.15"/>
    <row r="29" spans="1:16" ht="18" customHeight="1" x14ac:dyDescent="0.15"/>
    <row r="30" spans="1:16" ht="18" customHeight="1" x14ac:dyDescent="0.2">
      <c r="A30" s="24" t="s">
        <v>82</v>
      </c>
      <c r="M30" s="54" t="str">
        <f>[2]財政指標!$M$1</f>
        <v>西那須野町</v>
      </c>
      <c r="P30" s="54" t="str">
        <f>[2]財政指標!$M$1</f>
        <v>西那須野町</v>
      </c>
    </row>
    <row r="31" spans="1:16" ht="18" customHeight="1" x14ac:dyDescent="0.15"/>
    <row r="32" spans="1:16" ht="18" customHeight="1" x14ac:dyDescent="0.15">
      <c r="A32" s="5"/>
      <c r="B32" s="5" t="s">
        <v>172</v>
      </c>
      <c r="C32" s="5" t="s">
        <v>174</v>
      </c>
      <c r="D32" s="5" t="s">
        <v>176</v>
      </c>
      <c r="E32" s="5" t="s">
        <v>178</v>
      </c>
      <c r="F32" s="5" t="s">
        <v>180</v>
      </c>
      <c r="G32" s="5" t="s">
        <v>182</v>
      </c>
      <c r="H32" s="5" t="s">
        <v>184</v>
      </c>
      <c r="I32" s="5" t="s">
        <v>186</v>
      </c>
      <c r="J32" s="6" t="s">
        <v>188</v>
      </c>
      <c r="K32" s="6" t="s">
        <v>190</v>
      </c>
      <c r="L32" s="5" t="s">
        <v>192</v>
      </c>
      <c r="M32" s="5" t="s">
        <v>194</v>
      </c>
      <c r="N32" s="5" t="s">
        <v>196</v>
      </c>
      <c r="O32" s="2" t="s">
        <v>260</v>
      </c>
      <c r="P32" s="2" t="s">
        <v>262</v>
      </c>
    </row>
    <row r="33" spans="1:16" ht="18" customHeight="1" x14ac:dyDescent="0.15">
      <c r="A33" s="11" t="s">
        <v>31</v>
      </c>
      <c r="B33" s="25" t="e">
        <f t="shared" ref="B33:C49" si="3">B4/B$22*100</f>
        <v>#DIV/0!</v>
      </c>
      <c r="C33" s="25">
        <f t="shared" si="3"/>
        <v>47.930032073450953</v>
      </c>
      <c r="D33" s="25">
        <f t="shared" ref="D33:P48" si="4">D4/D$22*100</f>
        <v>52.287654801197426</v>
      </c>
      <c r="E33" s="25">
        <f t="shared" si="4"/>
        <v>51.351489767506195</v>
      </c>
      <c r="F33" s="25">
        <f t="shared" si="4"/>
        <v>48.731733152487351</v>
      </c>
      <c r="G33" s="25">
        <f t="shared" si="4"/>
        <v>43.669215311948371</v>
      </c>
      <c r="H33" s="25">
        <f t="shared" si="4"/>
        <v>43.807432248600989</v>
      </c>
      <c r="I33" s="25">
        <f t="shared" si="4"/>
        <v>42.09008415983044</v>
      </c>
      <c r="J33" s="25">
        <f t="shared" si="4"/>
        <v>45.299012143577535</v>
      </c>
      <c r="K33" s="25">
        <f t="shared" si="4"/>
        <v>40.046272660608366</v>
      </c>
      <c r="L33" s="25">
        <f t="shared" si="4"/>
        <v>38.922602050413687</v>
      </c>
      <c r="M33" s="25">
        <f t="shared" si="4"/>
        <v>39.225774378280505</v>
      </c>
      <c r="N33" s="25">
        <f t="shared" si="4"/>
        <v>38.587959163981573</v>
      </c>
      <c r="O33" s="25">
        <f t="shared" si="4"/>
        <v>37.106512430161743</v>
      </c>
      <c r="P33" s="25">
        <f t="shared" si="4"/>
        <v>36.488825483558195</v>
      </c>
    </row>
    <row r="34" spans="1:16" ht="18" customHeight="1" x14ac:dyDescent="0.15">
      <c r="A34" s="11" t="s">
        <v>32</v>
      </c>
      <c r="B34" s="25" t="e">
        <f t="shared" si="3"/>
        <v>#DIV/0!</v>
      </c>
      <c r="C34" s="25">
        <f t="shared" si="3"/>
        <v>0.6091769976457847</v>
      </c>
      <c r="D34" s="25">
        <f t="shared" si="4"/>
        <v>0.39897717665800125</v>
      </c>
      <c r="E34" s="25">
        <f t="shared" si="4"/>
        <v>0.36373697207660904</v>
      </c>
      <c r="F34" s="25">
        <f t="shared" si="4"/>
        <v>0.37523187080814957</v>
      </c>
      <c r="G34" s="25">
        <f t="shared" si="4"/>
        <v>0.39441986785353583</v>
      </c>
      <c r="H34" s="25">
        <f t="shared" si="4"/>
        <v>0.4205510047843109</v>
      </c>
      <c r="I34" s="25">
        <f t="shared" si="4"/>
        <v>0.50215945072973112</v>
      </c>
      <c r="J34" s="25">
        <f t="shared" si="4"/>
        <v>0.4746591989396497</v>
      </c>
      <c r="K34" s="25">
        <f t="shared" si="4"/>
        <v>0.50360222617975725</v>
      </c>
      <c r="L34" s="25">
        <f t="shared" si="4"/>
        <v>0.49957928278228231</v>
      </c>
      <c r="M34" s="25">
        <f t="shared" si="4"/>
        <v>0.51202088372179466</v>
      </c>
      <c r="N34" s="25">
        <f t="shared" si="4"/>
        <v>0.52132806952580379</v>
      </c>
      <c r="O34" s="25">
        <f t="shared" si="4"/>
        <v>0.52769329758184402</v>
      </c>
      <c r="P34" s="25">
        <f t="shared" si="4"/>
        <v>0.55109463380224344</v>
      </c>
    </row>
    <row r="35" spans="1:16" ht="18" customHeight="1" x14ac:dyDescent="0.15">
      <c r="A35" s="11" t="s">
        <v>33</v>
      </c>
      <c r="B35" s="25" t="e">
        <f t="shared" si="3"/>
        <v>#DIV/0!</v>
      </c>
      <c r="C35" s="25">
        <f t="shared" si="3"/>
        <v>38.308490333898092</v>
      </c>
      <c r="D35" s="25">
        <f t="shared" si="4"/>
        <v>38.947163938367964</v>
      </c>
      <c r="E35" s="25">
        <f t="shared" si="4"/>
        <v>40.550736666951188</v>
      </c>
      <c r="F35" s="25">
        <f t="shared" si="4"/>
        <v>38.429850262428793</v>
      </c>
      <c r="G35" s="25">
        <f t="shared" si="4"/>
        <v>33.071038851740219</v>
      </c>
      <c r="H35" s="25">
        <f t="shared" si="4"/>
        <v>32.106459852356387</v>
      </c>
      <c r="I35" s="25">
        <f t="shared" si="4"/>
        <v>31.059840609335509</v>
      </c>
      <c r="J35" s="25">
        <f t="shared" si="4"/>
        <v>33.429461347100911</v>
      </c>
      <c r="K35" s="25">
        <f t="shared" si="4"/>
        <v>30.3792382349158</v>
      </c>
      <c r="L35" s="25">
        <f t="shared" si="4"/>
        <v>29.264183353812257</v>
      </c>
      <c r="M35" s="25">
        <f t="shared" si="4"/>
        <v>29.804304712244829</v>
      </c>
      <c r="N35" s="25">
        <f t="shared" si="4"/>
        <v>29.105963678408521</v>
      </c>
      <c r="O35" s="25">
        <f t="shared" si="4"/>
        <v>28.526352205857581</v>
      </c>
      <c r="P35" s="25">
        <f t="shared" si="4"/>
        <v>27.626870398359809</v>
      </c>
    </row>
    <row r="36" spans="1:16" ht="18" customHeight="1" x14ac:dyDescent="0.15">
      <c r="A36" s="11" t="s">
        <v>34</v>
      </c>
      <c r="B36" s="25" t="e">
        <f t="shared" si="3"/>
        <v>#DIV/0!</v>
      </c>
      <c r="C36" s="25">
        <f t="shared" si="3"/>
        <v>1.6318751864018159</v>
      </c>
      <c r="D36" s="25">
        <f t="shared" si="4"/>
        <v>2.1555680432458475</v>
      </c>
      <c r="E36" s="25">
        <f t="shared" si="4"/>
        <v>2.1311882329509944</v>
      </c>
      <c r="F36" s="25">
        <f t="shared" si="4"/>
        <v>2.2660103935421341</v>
      </c>
      <c r="G36" s="25">
        <f t="shared" si="4"/>
        <v>2.4778104243432146</v>
      </c>
      <c r="H36" s="25">
        <f t="shared" si="4"/>
        <v>2.5101604425967992</v>
      </c>
      <c r="I36" s="25">
        <f t="shared" si="4"/>
        <v>2.4985383246961743</v>
      </c>
      <c r="J36" s="25">
        <f t="shared" si="4"/>
        <v>2.4949874039985973</v>
      </c>
      <c r="K36" s="25">
        <f t="shared" si="4"/>
        <v>2.6501192785734839</v>
      </c>
      <c r="L36" s="25">
        <f t="shared" si="4"/>
        <v>2.685026737793577</v>
      </c>
      <c r="M36" s="25">
        <f t="shared" si="4"/>
        <v>2.7817915238532671</v>
      </c>
      <c r="N36" s="25">
        <f t="shared" si="4"/>
        <v>2.7936171248032053</v>
      </c>
      <c r="O36" s="25">
        <f t="shared" si="4"/>
        <v>2.8137287691292516</v>
      </c>
      <c r="P36" s="25">
        <f t="shared" si="4"/>
        <v>2.9359966264594752</v>
      </c>
    </row>
    <row r="37" spans="1:16" ht="18" customHeight="1" x14ac:dyDescent="0.15">
      <c r="A37" s="11" t="s">
        <v>35</v>
      </c>
      <c r="B37" s="25" t="e">
        <f t="shared" si="3"/>
        <v>#DIV/0!</v>
      </c>
      <c r="C37" s="25">
        <f t="shared" si="3"/>
        <v>7.3804895555052612</v>
      </c>
      <c r="D37" s="25">
        <f t="shared" si="4"/>
        <v>10.785945642925615</v>
      </c>
      <c r="E37" s="25">
        <f t="shared" si="4"/>
        <v>8.3058278955274112</v>
      </c>
      <c r="F37" s="25">
        <f t="shared" si="4"/>
        <v>7.6606406257082691</v>
      </c>
      <c r="G37" s="25">
        <f t="shared" si="4"/>
        <v>7.7259461680114025</v>
      </c>
      <c r="H37" s="25">
        <f t="shared" si="4"/>
        <v>8.7702609488634913</v>
      </c>
      <c r="I37" s="25">
        <f t="shared" si="4"/>
        <v>8.0295457750690264</v>
      </c>
      <c r="J37" s="25">
        <f t="shared" si="4"/>
        <v>8.8999041935383776</v>
      </c>
      <c r="K37" s="25">
        <f t="shared" si="4"/>
        <v>6.5133129209393239</v>
      </c>
      <c r="L37" s="25">
        <f t="shared" si="4"/>
        <v>6.4738126760255739</v>
      </c>
      <c r="M37" s="25">
        <f t="shared" si="4"/>
        <v>6.1276572584606157</v>
      </c>
      <c r="N37" s="25">
        <f t="shared" si="4"/>
        <v>6.1670502912440401</v>
      </c>
      <c r="O37" s="25">
        <f t="shared" si="4"/>
        <v>5.2387381575930689</v>
      </c>
      <c r="P37" s="25">
        <f t="shared" si="4"/>
        <v>5.3748638249366705</v>
      </c>
    </row>
    <row r="38" spans="1:16" ht="18" customHeight="1" x14ac:dyDescent="0.15">
      <c r="A38" s="11" t="s">
        <v>36</v>
      </c>
      <c r="B38" s="25" t="e">
        <f t="shared" si="3"/>
        <v>#DIV/0!</v>
      </c>
      <c r="C38" s="25">
        <f t="shared" si="3"/>
        <v>43.605439442941481</v>
      </c>
      <c r="D38" s="25">
        <f t="shared" si="4"/>
        <v>37.07143688385738</v>
      </c>
      <c r="E38" s="25">
        <f t="shared" si="4"/>
        <v>38.550919153536952</v>
      </c>
      <c r="F38" s="25">
        <f t="shared" si="4"/>
        <v>41.317008529549071</v>
      </c>
      <c r="G38" s="25">
        <f t="shared" si="4"/>
        <v>45.196821639818388</v>
      </c>
      <c r="H38" s="25">
        <f t="shared" si="4"/>
        <v>44.83327284328432</v>
      </c>
      <c r="I38" s="25">
        <f t="shared" si="4"/>
        <v>46.014118141300493</v>
      </c>
      <c r="J38" s="25">
        <f t="shared" si="4"/>
        <v>42.981296437154001</v>
      </c>
      <c r="K38" s="25">
        <f t="shared" si="4"/>
        <v>47.542805028927873</v>
      </c>
      <c r="L38" s="25">
        <f t="shared" si="4"/>
        <v>48.419351883577555</v>
      </c>
      <c r="M38" s="25">
        <f t="shared" si="4"/>
        <v>48.073578879457969</v>
      </c>
      <c r="N38" s="25">
        <f t="shared" si="4"/>
        <v>48.700127086809111</v>
      </c>
      <c r="O38" s="25">
        <f t="shared" si="4"/>
        <v>50.019467195433705</v>
      </c>
      <c r="P38" s="25">
        <f t="shared" si="4"/>
        <v>50.176114700377838</v>
      </c>
    </row>
    <row r="39" spans="1:16" ht="18" customHeight="1" x14ac:dyDescent="0.15">
      <c r="A39" s="11" t="s">
        <v>37</v>
      </c>
      <c r="B39" s="25" t="e">
        <f t="shared" si="3"/>
        <v>#DIV/0!</v>
      </c>
      <c r="C39" s="25">
        <f t="shared" si="3"/>
        <v>43.596767131516664</v>
      </c>
      <c r="D39" s="25">
        <f t="shared" si="4"/>
        <v>36.984450712439838</v>
      </c>
      <c r="E39" s="25">
        <f t="shared" si="4"/>
        <v>38.473803854391406</v>
      </c>
      <c r="F39" s="25">
        <f t="shared" si="4"/>
        <v>41.241695281972369</v>
      </c>
      <c r="G39" s="25">
        <f t="shared" si="4"/>
        <v>45.121277193184916</v>
      </c>
      <c r="H39" s="25">
        <f t="shared" si="4"/>
        <v>44.746138439184335</v>
      </c>
      <c r="I39" s="25">
        <f t="shared" si="4"/>
        <v>45.918031321387843</v>
      </c>
      <c r="J39" s="25">
        <f t="shared" si="4"/>
        <v>42.899541804270882</v>
      </c>
      <c r="K39" s="25">
        <f t="shared" si="4"/>
        <v>47.442489030216791</v>
      </c>
      <c r="L39" s="25">
        <f t="shared" si="4"/>
        <v>48.31889158862235</v>
      </c>
      <c r="M39" s="25">
        <f t="shared" si="4"/>
        <v>47.968642558083346</v>
      </c>
      <c r="N39" s="25">
        <f t="shared" si="4"/>
        <v>48.59331148968667</v>
      </c>
      <c r="O39" s="25">
        <f t="shared" si="4"/>
        <v>49.933331635055417</v>
      </c>
      <c r="P39" s="25">
        <f t="shared" si="4"/>
        <v>50.086021244824344</v>
      </c>
    </row>
    <row r="40" spans="1:16" ht="18" customHeight="1" x14ac:dyDescent="0.15">
      <c r="A40" s="11" t="s">
        <v>38</v>
      </c>
      <c r="B40" s="25" t="e">
        <f t="shared" si="3"/>
        <v>#DIV/0!</v>
      </c>
      <c r="C40" s="25">
        <f t="shared" si="3"/>
        <v>1.6067043312907572</v>
      </c>
      <c r="D40" s="25">
        <f t="shared" si="4"/>
        <v>0.82131971742399579</v>
      </c>
      <c r="E40" s="25">
        <f t="shared" si="4"/>
        <v>0.74342680374745029</v>
      </c>
      <c r="F40" s="25">
        <f t="shared" si="4"/>
        <v>0.76810485927431227</v>
      </c>
      <c r="G40" s="25">
        <f t="shared" si="4"/>
        <v>0.8083433634411118</v>
      </c>
      <c r="H40" s="25">
        <f t="shared" si="4"/>
        <v>0.761779531640007</v>
      </c>
      <c r="I40" s="25">
        <f t="shared" si="4"/>
        <v>0.76825548591461357</v>
      </c>
      <c r="J40" s="25">
        <f t="shared" si="4"/>
        <v>0.75283395963652389</v>
      </c>
      <c r="K40" s="25">
        <f t="shared" si="4"/>
        <v>0.79170407244499208</v>
      </c>
      <c r="L40" s="25">
        <f t="shared" si="4"/>
        <v>0.80809980892494282</v>
      </c>
      <c r="M40" s="25">
        <f t="shared" si="4"/>
        <v>0.86695255895947765</v>
      </c>
      <c r="N40" s="25">
        <f t="shared" si="4"/>
        <v>0.89740935890024132</v>
      </c>
      <c r="O40" s="25">
        <f t="shared" si="4"/>
        <v>0.94382617084621079</v>
      </c>
      <c r="P40" s="25">
        <f t="shared" si="4"/>
        <v>1.0169925613162192</v>
      </c>
    </row>
    <row r="41" spans="1:16" ht="18" customHeight="1" x14ac:dyDescent="0.15">
      <c r="A41" s="11" t="s">
        <v>39</v>
      </c>
      <c r="B41" s="25" t="e">
        <f t="shared" si="3"/>
        <v>#DIV/0!</v>
      </c>
      <c r="C41" s="25">
        <f t="shared" si="3"/>
        <v>5.0603289696800484</v>
      </c>
      <c r="D41" s="25">
        <f t="shared" si="4"/>
        <v>4.5042625940897407</v>
      </c>
      <c r="E41" s="25">
        <f t="shared" si="4"/>
        <v>3.970299817611525</v>
      </c>
      <c r="F41" s="25">
        <f t="shared" si="4"/>
        <v>4.1198779682063495</v>
      </c>
      <c r="G41" s="25">
        <f t="shared" si="4"/>
        <v>4.804630757991597</v>
      </c>
      <c r="H41" s="25">
        <f t="shared" si="4"/>
        <v>5.1077785414110206</v>
      </c>
      <c r="I41" s="25">
        <f t="shared" si="4"/>
        <v>5.4251907642142543</v>
      </c>
      <c r="J41" s="25">
        <f t="shared" si="4"/>
        <v>5.757937796059089</v>
      </c>
      <c r="K41" s="25">
        <f t="shared" si="4"/>
        <v>6.0837376693536944</v>
      </c>
      <c r="L41" s="25">
        <f t="shared" si="4"/>
        <v>6.1146300378074976</v>
      </c>
      <c r="M41" s="25">
        <f t="shared" si="4"/>
        <v>6.0560569696036444</v>
      </c>
      <c r="N41" s="25">
        <f t="shared" si="4"/>
        <v>5.9575591085614938</v>
      </c>
      <c r="O41" s="25">
        <f t="shared" si="4"/>
        <v>5.8725190419411648</v>
      </c>
      <c r="P41" s="25">
        <f t="shared" si="4"/>
        <v>6.2647764877956522</v>
      </c>
    </row>
    <row r="42" spans="1:16" ht="18" customHeight="1" x14ac:dyDescent="0.15">
      <c r="A42" s="11" t="s">
        <v>40</v>
      </c>
      <c r="B42" s="25" t="e">
        <f t="shared" si="3"/>
        <v>#DIV/0!</v>
      </c>
      <c r="C42" s="25">
        <f t="shared" si="3"/>
        <v>0</v>
      </c>
      <c r="D42" s="25">
        <f t="shared" si="4"/>
        <v>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0</v>
      </c>
      <c r="P42" s="25">
        <f t="shared" si="4"/>
        <v>0</v>
      </c>
    </row>
    <row r="43" spans="1:16" ht="18" customHeight="1" x14ac:dyDescent="0.15">
      <c r="A43" s="11" t="s">
        <v>41</v>
      </c>
      <c r="B43" s="25" t="e">
        <f t="shared" si="3"/>
        <v>#DIV/0!</v>
      </c>
      <c r="C43" s="25">
        <f t="shared" si="3"/>
        <v>1.7974951826367633</v>
      </c>
      <c r="D43" s="25">
        <f t="shared" si="4"/>
        <v>0.82519130391863416</v>
      </c>
      <c r="E43" s="25">
        <f t="shared" si="4"/>
        <v>0.83965413886444296</v>
      </c>
      <c r="F43" s="25">
        <f t="shared" si="4"/>
        <v>0.29538569978428386</v>
      </c>
      <c r="G43" s="25">
        <f t="shared" si="4"/>
        <v>0.23275909937108211</v>
      </c>
      <c r="H43" s="25">
        <f t="shared" si="4"/>
        <v>0.20397208610215234</v>
      </c>
      <c r="I43" s="25">
        <f t="shared" si="4"/>
        <v>0.28738231296483602</v>
      </c>
      <c r="J43" s="25">
        <f t="shared" si="4"/>
        <v>0.20881596300606881</v>
      </c>
      <c r="K43" s="25">
        <f t="shared" si="4"/>
        <v>0.11244939445735874</v>
      </c>
      <c r="L43" s="25">
        <f t="shared" si="4"/>
        <v>0.11131646182851104</v>
      </c>
      <c r="M43" s="25">
        <f t="shared" si="4"/>
        <v>0.10425599418038162</v>
      </c>
      <c r="N43" s="25">
        <f t="shared" si="4"/>
        <v>9.3999704756147537E-2</v>
      </c>
      <c r="O43" s="25">
        <f t="shared" si="4"/>
        <v>8.598764584988812E-2</v>
      </c>
      <c r="P43" s="25">
        <f t="shared" si="4"/>
        <v>0</v>
      </c>
    </row>
    <row r="44" spans="1:16" ht="18" customHeight="1" x14ac:dyDescent="0.15">
      <c r="A44" s="11" t="s">
        <v>42</v>
      </c>
      <c r="B44" s="25" t="e">
        <f t="shared" si="3"/>
        <v>#DIV/0!</v>
      </c>
      <c r="C44" s="25">
        <f t="shared" si="3"/>
        <v>0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</row>
    <row r="45" spans="1:16" ht="18" customHeight="1" x14ac:dyDescent="0.15">
      <c r="A45" s="11" t="s">
        <v>43</v>
      </c>
      <c r="B45" s="25" t="e">
        <f t="shared" si="3"/>
        <v>#DIV/0!</v>
      </c>
      <c r="C45" s="25">
        <f t="shared" si="3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</row>
    <row r="46" spans="1:16" ht="18" customHeight="1" x14ac:dyDescent="0.15">
      <c r="A46" s="11" t="s">
        <v>44</v>
      </c>
      <c r="B46" s="25" t="e">
        <f t="shared" si="3"/>
        <v>#DIV/0!</v>
      </c>
      <c r="C46" s="25">
        <f t="shared" si="3"/>
        <v>0</v>
      </c>
      <c r="D46" s="25">
        <f t="shared" si="4"/>
        <v>4.4901346995128142</v>
      </c>
      <c r="E46" s="25">
        <f t="shared" si="4"/>
        <v>4.544210318733426</v>
      </c>
      <c r="F46" s="25">
        <f t="shared" si="4"/>
        <v>4.7678897906986375</v>
      </c>
      <c r="G46" s="25">
        <f t="shared" si="4"/>
        <v>5.2882298274294515</v>
      </c>
      <c r="H46" s="25">
        <f t="shared" si="4"/>
        <v>5.2857647489615083</v>
      </c>
      <c r="I46" s="25">
        <f t="shared" si="4"/>
        <v>5.4149691357753662</v>
      </c>
      <c r="J46" s="25">
        <f t="shared" si="4"/>
        <v>5.0001037005667843</v>
      </c>
      <c r="K46" s="25">
        <f t="shared" si="4"/>
        <v>5.4230311742077157</v>
      </c>
      <c r="L46" s="25">
        <f t="shared" si="4"/>
        <v>5.6239997574478036</v>
      </c>
      <c r="M46" s="25">
        <f t="shared" si="4"/>
        <v>5.6733812195180224</v>
      </c>
      <c r="N46" s="25">
        <f t="shared" si="4"/>
        <v>5.7629455769914326</v>
      </c>
      <c r="O46" s="25">
        <f t="shared" si="4"/>
        <v>5.971687515767278</v>
      </c>
      <c r="P46" s="25">
        <f t="shared" si="4"/>
        <v>6.0532907669520917</v>
      </c>
    </row>
    <row r="47" spans="1:16" ht="18" customHeight="1" x14ac:dyDescent="0.15">
      <c r="A47" s="11" t="s">
        <v>45</v>
      </c>
      <c r="B47" s="25" t="e">
        <f t="shared" si="3"/>
        <v>#DIV/0!</v>
      </c>
      <c r="C47" s="25">
        <f t="shared" si="3"/>
        <v>0</v>
      </c>
      <c r="D47" s="25">
        <f t="shared" si="4"/>
        <v>0.212507080927931</v>
      </c>
      <c r="E47" s="25">
        <f t="shared" si="4"/>
        <v>0.20301142110938108</v>
      </c>
      <c r="F47" s="25">
        <f t="shared" si="4"/>
        <v>0.14069723426913672</v>
      </c>
      <c r="G47" s="25">
        <f t="shared" si="4"/>
        <v>0.14448888145015301</v>
      </c>
      <c r="H47" s="25">
        <f t="shared" si="4"/>
        <v>0.11974695105909067</v>
      </c>
      <c r="I47" s="25">
        <f t="shared" si="4"/>
        <v>0.12439827187740228</v>
      </c>
      <c r="J47" s="25">
        <f t="shared" si="4"/>
        <v>0.11212523298462611</v>
      </c>
      <c r="K47" s="25">
        <f t="shared" si="4"/>
        <v>9.7183195711010362E-2</v>
      </c>
      <c r="L47" s="25">
        <f t="shared" si="4"/>
        <v>7.4591320739093053E-2</v>
      </c>
      <c r="M47" s="25">
        <f t="shared" si="4"/>
        <v>0.10930037142546135</v>
      </c>
      <c r="N47" s="25">
        <f t="shared" si="4"/>
        <v>7.8181891655402597E-2</v>
      </c>
      <c r="O47" s="25">
        <f t="shared" si="4"/>
        <v>7.4170918524569016E-2</v>
      </c>
      <c r="P47" s="25">
        <f t="shared" si="4"/>
        <v>9.123771311376376E-2</v>
      </c>
    </row>
    <row r="48" spans="1:16" ht="18" customHeight="1" x14ac:dyDescent="0.15">
      <c r="A48" s="11" t="s">
        <v>46</v>
      </c>
      <c r="B48" s="25" t="e">
        <f t="shared" si="3"/>
        <v>#DIV/0!</v>
      </c>
      <c r="C48" s="25">
        <f t="shared" si="3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0</v>
      </c>
      <c r="P48" s="25">
        <f t="shared" si="4"/>
        <v>0</v>
      </c>
    </row>
    <row r="49" spans="1:16" ht="18" customHeight="1" x14ac:dyDescent="0.15">
      <c r="A49" s="11" t="s">
        <v>47</v>
      </c>
      <c r="B49" s="25" t="e">
        <f t="shared" si="3"/>
        <v>#DIV/0!</v>
      </c>
      <c r="C49" s="25">
        <f t="shared" si="3"/>
        <v>0</v>
      </c>
      <c r="D49" s="25">
        <f t="shared" ref="D49:P49" si="5">D20/D$22*100</f>
        <v>4.2776276185848827</v>
      </c>
      <c r="E49" s="25">
        <f t="shared" si="5"/>
        <v>4.3411988976240439</v>
      </c>
      <c r="F49" s="25">
        <f t="shared" si="5"/>
        <v>4.6271925564295007</v>
      </c>
      <c r="G49" s="25">
        <f t="shared" si="5"/>
        <v>5.1437409459792987</v>
      </c>
      <c r="H49" s="25">
        <f t="shared" si="5"/>
        <v>5.1660177979024171</v>
      </c>
      <c r="I49" s="25">
        <f t="shared" si="5"/>
        <v>5.2905708638979636</v>
      </c>
      <c r="J49" s="25">
        <f t="shared" si="5"/>
        <v>4.8879784675821574</v>
      </c>
      <c r="K49" s="25">
        <f t="shared" si="5"/>
        <v>5.3258479784967054</v>
      </c>
      <c r="L49" s="25">
        <f t="shared" si="5"/>
        <v>5.5494084367087106</v>
      </c>
      <c r="M49" s="25">
        <f t="shared" si="5"/>
        <v>5.5640808480925621</v>
      </c>
      <c r="N49" s="25">
        <f t="shared" si="5"/>
        <v>5.6847636853360299</v>
      </c>
      <c r="O49" s="25">
        <f t="shared" si="5"/>
        <v>5.897516597242709</v>
      </c>
      <c r="P49" s="25">
        <f t="shared" si="5"/>
        <v>5.9620530538383276</v>
      </c>
    </row>
    <row r="50" spans="1:16" ht="18" customHeight="1" x14ac:dyDescent="0.15">
      <c r="A50" s="11" t="s">
        <v>48</v>
      </c>
      <c r="B50" s="25" t="e">
        <f t="shared" ref="B50:P50" si="6">B21/B$22*100</f>
        <v>#DIV/0!</v>
      </c>
      <c r="C50" s="25">
        <f t="shared" si="6"/>
        <v>0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25">
        <f t="shared" si="6"/>
        <v>0</v>
      </c>
    </row>
    <row r="51" spans="1:16" ht="18" customHeight="1" x14ac:dyDescent="0.15">
      <c r="A51" s="11" t="s">
        <v>264</v>
      </c>
      <c r="B51" s="26" t="e">
        <f>+B33+B38+B40+B41+B42+B43+B44+B45+B46</f>
        <v>#DIV/0!</v>
      </c>
      <c r="C51" s="26">
        <f>+C33+C38+C40+C41+C42+C43+C44+C45+C46</f>
        <v>100</v>
      </c>
      <c r="D51" s="26">
        <f t="shared" ref="D51:L51" si="7">+D33+D38+D40+D41+D42+D43+D44+D45+D46</f>
        <v>99.999999999999972</v>
      </c>
      <c r="E51" s="26">
        <f t="shared" si="7"/>
        <v>99.999999999999986</v>
      </c>
      <c r="F51" s="26">
        <f t="shared" si="7"/>
        <v>100.00000000000001</v>
      </c>
      <c r="G51" s="26">
        <f t="shared" si="7"/>
        <v>100</v>
      </c>
      <c r="H51" s="26">
        <f t="shared" si="7"/>
        <v>100</v>
      </c>
      <c r="I51" s="26">
        <f t="shared" si="7"/>
        <v>99.999999999999986</v>
      </c>
      <c r="J51" s="26">
        <f t="shared" si="7"/>
        <v>100</v>
      </c>
      <c r="K51" s="26">
        <f t="shared" si="7"/>
        <v>100</v>
      </c>
      <c r="L51" s="26">
        <f t="shared" si="7"/>
        <v>100</v>
      </c>
      <c r="M51" s="26">
        <f>+M33+M38+M40+M41+M42+M43+M44+M45+M46</f>
        <v>100</v>
      </c>
      <c r="N51" s="26">
        <f>+N33+N38+N40+N41+N42+N43+N44+N45+N46</f>
        <v>100</v>
      </c>
      <c r="O51" s="26">
        <f>+O33+O38+O40+O41+O42+O43+O44+O45+O46</f>
        <v>99.999999999999972</v>
      </c>
      <c r="P51" s="26">
        <f>+P33+P38+P40+P41+P42+P43+P44+P45+P46</f>
        <v>100</v>
      </c>
    </row>
    <row r="52" spans="1:16" ht="18" customHeight="1" x14ac:dyDescent="0.15"/>
    <row r="53" spans="1:16" ht="18" customHeight="1" x14ac:dyDescent="0.15"/>
    <row r="54" spans="1:16" ht="18" customHeight="1" x14ac:dyDescent="0.15"/>
    <row r="55" spans="1:16" ht="15" customHeight="1" x14ac:dyDescent="0.15"/>
    <row r="56" spans="1:16" ht="15" customHeight="1" x14ac:dyDescent="0.15"/>
    <row r="57" spans="1:16" ht="15" customHeight="1" x14ac:dyDescent="0.15"/>
    <row r="58" spans="1:16" ht="15" customHeight="1" x14ac:dyDescent="0.15"/>
    <row r="59" spans="1:16" ht="15" customHeight="1" x14ac:dyDescent="0.15"/>
    <row r="60" spans="1:16" ht="15" customHeight="1" x14ac:dyDescent="0.15"/>
    <row r="61" spans="1:16" ht="15" customHeight="1" x14ac:dyDescent="0.15"/>
    <row r="62" spans="1:16" ht="15" customHeight="1" x14ac:dyDescent="0.15"/>
    <row r="63" spans="1:16" ht="15" customHeight="1" x14ac:dyDescent="0.15"/>
    <row r="64" spans="1:16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</sheetData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1:P516"/>
  <sheetViews>
    <sheetView workbookViewId="0">
      <selection activeCell="C7" sqref="C7"/>
    </sheetView>
  </sheetViews>
  <sheetFormatPr defaultColWidth="9" defaultRowHeight="12" x14ac:dyDescent="0.15"/>
  <cols>
    <col min="1" max="1" width="24.77734375" style="10" customWidth="1"/>
    <col min="2" max="9" width="8.6640625" style="10" customWidth="1"/>
    <col min="10" max="11" width="8.6640625" style="82" customWidth="1"/>
    <col min="12" max="13" width="8.6640625" style="10" customWidth="1"/>
    <col min="14" max="14" width="9.44140625" style="10" customWidth="1"/>
    <col min="15" max="16384" width="9" style="10"/>
  </cols>
  <sheetData>
    <row r="1" spans="1:16" ht="18" customHeight="1" x14ac:dyDescent="0.2">
      <c r="A1" s="24" t="s">
        <v>79</v>
      </c>
      <c r="L1" s="54" t="str">
        <f>[3]財政指標!$M$1</f>
        <v>塩原町</v>
      </c>
      <c r="O1" s="54" t="str">
        <f>[3]財政指標!$M$1</f>
        <v>塩原町</v>
      </c>
    </row>
    <row r="2" spans="1:16" ht="18" customHeight="1" x14ac:dyDescent="0.15">
      <c r="M2" s="18" t="s">
        <v>148</v>
      </c>
      <c r="P2" s="18" t="s">
        <v>148</v>
      </c>
    </row>
    <row r="3" spans="1:16" ht="18" customHeight="1" x14ac:dyDescent="0.15">
      <c r="A3" s="5"/>
      <c r="B3" s="5" t="s">
        <v>172</v>
      </c>
      <c r="C3" s="5" t="s">
        <v>173</v>
      </c>
      <c r="D3" s="5" t="s">
        <v>175</v>
      </c>
      <c r="E3" s="5" t="s">
        <v>177</v>
      </c>
      <c r="F3" s="5" t="s">
        <v>179</v>
      </c>
      <c r="G3" s="5" t="s">
        <v>181</v>
      </c>
      <c r="H3" s="5" t="s">
        <v>183</v>
      </c>
      <c r="I3" s="5" t="s">
        <v>185</v>
      </c>
      <c r="J3" s="6" t="s">
        <v>187</v>
      </c>
      <c r="K3" s="6" t="s">
        <v>189</v>
      </c>
      <c r="L3" s="5" t="s">
        <v>191</v>
      </c>
      <c r="M3" s="5" t="s">
        <v>193</v>
      </c>
      <c r="N3" s="5" t="s">
        <v>195</v>
      </c>
      <c r="O3" s="2" t="s">
        <v>259</v>
      </c>
      <c r="P3" s="2" t="s">
        <v>261</v>
      </c>
    </row>
    <row r="4" spans="1:16" ht="18" customHeight="1" x14ac:dyDescent="0.15">
      <c r="A4" s="11" t="s">
        <v>31</v>
      </c>
      <c r="B4" s="13">
        <f t="shared" ref="B4:P4" si="0">SUM(B5:B8)</f>
        <v>0</v>
      </c>
      <c r="C4" s="13">
        <f t="shared" si="0"/>
        <v>0</v>
      </c>
      <c r="D4" s="13">
        <f t="shared" si="0"/>
        <v>625122</v>
      </c>
      <c r="E4" s="13">
        <f t="shared" si="0"/>
        <v>637146</v>
      </c>
      <c r="F4" s="13">
        <f t="shared" si="0"/>
        <v>619214</v>
      </c>
      <c r="G4" s="13">
        <f t="shared" si="0"/>
        <v>510134</v>
      </c>
      <c r="H4" s="13">
        <f t="shared" si="0"/>
        <v>509728</v>
      </c>
      <c r="I4" s="13">
        <f t="shared" si="0"/>
        <v>427760</v>
      </c>
      <c r="J4" s="13">
        <f t="shared" si="0"/>
        <v>491642</v>
      </c>
      <c r="K4" s="13">
        <f t="shared" si="0"/>
        <v>388934</v>
      </c>
      <c r="L4" s="13">
        <f t="shared" si="0"/>
        <v>378226</v>
      </c>
      <c r="M4" s="13">
        <f t="shared" si="0"/>
        <v>409106</v>
      </c>
      <c r="N4" s="13">
        <f t="shared" si="0"/>
        <v>472995</v>
      </c>
      <c r="O4" s="13">
        <f t="shared" si="0"/>
        <v>356561</v>
      </c>
      <c r="P4" s="13">
        <f t="shared" si="0"/>
        <v>333252</v>
      </c>
    </row>
    <row r="5" spans="1:16" ht="18" customHeight="1" x14ac:dyDescent="0.15">
      <c r="A5" s="11" t="s">
        <v>32</v>
      </c>
      <c r="B5" s="13"/>
      <c r="C5" s="13"/>
      <c r="D5" s="13">
        <v>5100</v>
      </c>
      <c r="E5" s="13">
        <v>5287</v>
      </c>
      <c r="F5" s="13">
        <v>4719</v>
      </c>
      <c r="G5" s="13">
        <v>5475</v>
      </c>
      <c r="H5" s="13">
        <v>5945</v>
      </c>
      <c r="I5" s="13">
        <v>8171</v>
      </c>
      <c r="J5" s="13">
        <v>8219</v>
      </c>
      <c r="K5" s="13">
        <v>8271</v>
      </c>
      <c r="L5" s="13">
        <v>8147</v>
      </c>
      <c r="M5" s="13">
        <v>8701</v>
      </c>
      <c r="N5" s="13">
        <v>8948</v>
      </c>
      <c r="O5" s="13">
        <v>9020</v>
      </c>
      <c r="P5" s="13">
        <v>8907</v>
      </c>
    </row>
    <row r="6" spans="1:16" ht="18" customHeight="1" x14ac:dyDescent="0.15">
      <c r="A6" s="11" t="s">
        <v>33</v>
      </c>
      <c r="B6" s="14"/>
      <c r="C6" s="14"/>
      <c r="D6" s="14">
        <v>359157</v>
      </c>
      <c r="E6" s="14">
        <v>430086</v>
      </c>
      <c r="F6" s="14">
        <v>449630</v>
      </c>
      <c r="G6" s="14">
        <v>358016</v>
      </c>
      <c r="H6" s="14">
        <v>357109</v>
      </c>
      <c r="I6" s="14">
        <v>325019</v>
      </c>
      <c r="J6" s="14">
        <v>383983</v>
      </c>
      <c r="K6" s="14">
        <v>302651</v>
      </c>
      <c r="L6" s="14">
        <v>289781</v>
      </c>
      <c r="M6" s="14">
        <v>292216</v>
      </c>
      <c r="N6" s="14">
        <v>270035</v>
      </c>
      <c r="O6" s="14">
        <v>259449</v>
      </c>
      <c r="P6" s="14">
        <v>240641</v>
      </c>
    </row>
    <row r="7" spans="1:16" ht="18" customHeight="1" x14ac:dyDescent="0.15">
      <c r="A7" s="11" t="s">
        <v>34</v>
      </c>
      <c r="B7" s="14"/>
      <c r="C7" s="14"/>
      <c r="D7" s="14">
        <v>27262</v>
      </c>
      <c r="E7" s="14">
        <v>27356</v>
      </c>
      <c r="F7" s="14">
        <v>29785</v>
      </c>
      <c r="G7" s="14">
        <v>35419</v>
      </c>
      <c r="H7" s="14">
        <v>35073</v>
      </c>
      <c r="I7" s="14">
        <v>35251</v>
      </c>
      <c r="J7" s="14">
        <v>35705</v>
      </c>
      <c r="K7" s="14">
        <v>36222</v>
      </c>
      <c r="L7" s="14">
        <v>36471</v>
      </c>
      <c r="M7" s="14">
        <v>39187</v>
      </c>
      <c r="N7" s="14">
        <v>39013</v>
      </c>
      <c r="O7" s="14">
        <v>38956</v>
      </c>
      <c r="P7" s="14">
        <v>40105</v>
      </c>
    </row>
    <row r="8" spans="1:16" ht="18" customHeight="1" x14ac:dyDescent="0.15">
      <c r="A8" s="11" t="s">
        <v>35</v>
      </c>
      <c r="B8" s="14"/>
      <c r="C8" s="14"/>
      <c r="D8" s="14">
        <v>233603</v>
      </c>
      <c r="E8" s="14">
        <v>174417</v>
      </c>
      <c r="F8" s="14">
        <v>135080</v>
      </c>
      <c r="G8" s="14">
        <v>111224</v>
      </c>
      <c r="H8" s="14">
        <v>111601</v>
      </c>
      <c r="I8" s="14">
        <v>59319</v>
      </c>
      <c r="J8" s="14">
        <v>63735</v>
      </c>
      <c r="K8" s="14">
        <v>41790</v>
      </c>
      <c r="L8" s="14">
        <v>43827</v>
      </c>
      <c r="M8" s="14">
        <v>69002</v>
      </c>
      <c r="N8" s="14">
        <v>154999</v>
      </c>
      <c r="O8" s="14">
        <v>49136</v>
      </c>
      <c r="P8" s="14">
        <v>43599</v>
      </c>
    </row>
    <row r="9" spans="1:16" ht="18" customHeight="1" x14ac:dyDescent="0.15">
      <c r="A9" s="11" t="s">
        <v>36</v>
      </c>
      <c r="B9" s="13"/>
      <c r="C9" s="13"/>
      <c r="D9" s="13">
        <v>863779</v>
      </c>
      <c r="E9" s="13">
        <v>980628</v>
      </c>
      <c r="F9" s="13">
        <v>1052395</v>
      </c>
      <c r="G9" s="13">
        <v>1078209</v>
      </c>
      <c r="H9" s="13">
        <v>2910551</v>
      </c>
      <c r="I9" s="13">
        <v>3432727</v>
      </c>
      <c r="J9" s="13">
        <v>3333636</v>
      </c>
      <c r="K9" s="13">
        <v>3209050</v>
      </c>
      <c r="L9" s="13">
        <v>3124533</v>
      </c>
      <c r="M9" s="13">
        <v>2946921</v>
      </c>
      <c r="N9" s="13">
        <v>2881567</v>
      </c>
      <c r="O9" s="13">
        <v>2779014</v>
      </c>
      <c r="P9" s="13">
        <v>2563991</v>
      </c>
    </row>
    <row r="10" spans="1:16" ht="18" customHeight="1" x14ac:dyDescent="0.15">
      <c r="A10" s="11" t="s">
        <v>37</v>
      </c>
      <c r="B10" s="13"/>
      <c r="C10" s="13"/>
      <c r="D10" s="13">
        <v>842545</v>
      </c>
      <c r="E10" s="13">
        <v>959146</v>
      </c>
      <c r="F10" s="13">
        <v>1031043</v>
      </c>
      <c r="G10" s="13">
        <v>1057975</v>
      </c>
      <c r="H10" s="13">
        <v>2888250</v>
      </c>
      <c r="I10" s="13">
        <v>3410325</v>
      </c>
      <c r="J10" s="13">
        <v>3311397</v>
      </c>
      <c r="K10" s="13">
        <v>3187241</v>
      </c>
      <c r="L10" s="13">
        <v>3102694</v>
      </c>
      <c r="M10" s="13">
        <v>2925047</v>
      </c>
      <c r="N10" s="13">
        <v>2859451</v>
      </c>
      <c r="O10" s="13">
        <v>2756697</v>
      </c>
      <c r="P10" s="13">
        <v>2543946</v>
      </c>
    </row>
    <row r="11" spans="1:16" ht="18" customHeight="1" x14ac:dyDescent="0.15">
      <c r="A11" s="11" t="s">
        <v>38</v>
      </c>
      <c r="B11" s="13"/>
      <c r="C11" s="13"/>
      <c r="D11" s="13">
        <v>10465</v>
      </c>
      <c r="E11" s="13">
        <v>11011</v>
      </c>
      <c r="F11" s="13">
        <v>11001</v>
      </c>
      <c r="G11" s="13">
        <v>11217</v>
      </c>
      <c r="H11" s="13">
        <v>11514</v>
      </c>
      <c r="I11" s="13">
        <v>11991</v>
      </c>
      <c r="J11" s="13">
        <v>12788</v>
      </c>
      <c r="K11" s="13">
        <v>12746</v>
      </c>
      <c r="L11" s="13">
        <v>12851</v>
      </c>
      <c r="M11" s="13">
        <v>13197</v>
      </c>
      <c r="N11" s="13">
        <v>13672</v>
      </c>
      <c r="O11" s="13">
        <v>13897</v>
      </c>
      <c r="P11" s="13">
        <v>14214</v>
      </c>
    </row>
    <row r="12" spans="1:16" ht="18" customHeight="1" x14ac:dyDescent="0.15">
      <c r="A12" s="11" t="s">
        <v>39</v>
      </c>
      <c r="B12" s="13"/>
      <c r="C12" s="13"/>
      <c r="D12" s="13">
        <v>84794</v>
      </c>
      <c r="E12" s="13">
        <v>83339</v>
      </c>
      <c r="F12" s="13">
        <v>76113</v>
      </c>
      <c r="G12" s="13">
        <v>73427</v>
      </c>
      <c r="H12" s="13">
        <v>68927</v>
      </c>
      <c r="I12" s="13">
        <v>67205</v>
      </c>
      <c r="J12" s="13">
        <v>76401</v>
      </c>
      <c r="K12" s="13">
        <v>76245</v>
      </c>
      <c r="L12" s="13">
        <v>81627</v>
      </c>
      <c r="M12" s="13">
        <v>83206</v>
      </c>
      <c r="N12" s="13">
        <v>79794</v>
      </c>
      <c r="O12" s="13">
        <v>74811</v>
      </c>
      <c r="P12" s="13">
        <v>73456</v>
      </c>
    </row>
    <row r="13" spans="1:16" ht="18" customHeight="1" x14ac:dyDescent="0.15">
      <c r="A13" s="11" t="s">
        <v>40</v>
      </c>
      <c r="B13" s="13"/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</row>
    <row r="14" spans="1:16" ht="18" customHeight="1" x14ac:dyDescent="0.15">
      <c r="A14" s="11" t="s">
        <v>41</v>
      </c>
      <c r="B14" s="13"/>
      <c r="C14" s="13"/>
      <c r="D14" s="13">
        <v>163</v>
      </c>
      <c r="E14" s="13">
        <v>3495</v>
      </c>
      <c r="F14" s="13">
        <v>3495</v>
      </c>
      <c r="G14" s="13">
        <v>3495</v>
      </c>
      <c r="H14" s="13">
        <v>3495</v>
      </c>
      <c r="I14" s="13">
        <v>3469</v>
      </c>
      <c r="J14" s="13">
        <v>3468</v>
      </c>
      <c r="K14" s="13">
        <v>2541</v>
      </c>
      <c r="L14" s="13">
        <v>2459</v>
      </c>
      <c r="M14" s="13">
        <v>2385</v>
      </c>
      <c r="N14" s="13">
        <v>324</v>
      </c>
      <c r="O14" s="13">
        <v>0</v>
      </c>
      <c r="P14" s="13">
        <v>0</v>
      </c>
    </row>
    <row r="15" spans="1:16" ht="18" customHeight="1" x14ac:dyDescent="0.15">
      <c r="A15" s="11" t="s">
        <v>42</v>
      </c>
      <c r="B15" s="13"/>
      <c r="C15" s="13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</row>
    <row r="16" spans="1:16" ht="18" customHeight="1" x14ac:dyDescent="0.15">
      <c r="A16" s="11" t="s">
        <v>43</v>
      </c>
      <c r="B16" s="13"/>
      <c r="C16" s="13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</row>
    <row r="17" spans="1:16" ht="18" customHeight="1" x14ac:dyDescent="0.15">
      <c r="A17" s="11" t="s">
        <v>44</v>
      </c>
      <c r="B17" s="14">
        <f t="shared" ref="B17:P17" si="1">SUM(B18:B21)</f>
        <v>0</v>
      </c>
      <c r="C17" s="14">
        <f t="shared" si="1"/>
        <v>0</v>
      </c>
      <c r="D17" s="14">
        <f t="shared" si="1"/>
        <v>275795</v>
      </c>
      <c r="E17" s="14">
        <f t="shared" si="1"/>
        <v>293101</v>
      </c>
      <c r="F17" s="14">
        <f t="shared" si="1"/>
        <v>293396</v>
      </c>
      <c r="G17" s="14">
        <f t="shared" si="1"/>
        <v>283639</v>
      </c>
      <c r="H17" s="14">
        <f t="shared" si="1"/>
        <v>296014</v>
      </c>
      <c r="I17" s="14">
        <f t="shared" si="1"/>
        <v>304424</v>
      </c>
      <c r="J17" s="14">
        <f t="shared" si="1"/>
        <v>282066</v>
      </c>
      <c r="K17" s="14">
        <f t="shared" si="1"/>
        <v>282880</v>
      </c>
      <c r="L17" s="14">
        <f t="shared" si="1"/>
        <v>296894</v>
      </c>
      <c r="M17" s="14">
        <f t="shared" si="1"/>
        <v>283454</v>
      </c>
      <c r="N17" s="14">
        <f t="shared" si="1"/>
        <v>312815</v>
      </c>
      <c r="O17" s="14">
        <f t="shared" si="1"/>
        <v>296465</v>
      </c>
      <c r="P17" s="14">
        <f t="shared" si="1"/>
        <v>242594</v>
      </c>
    </row>
    <row r="18" spans="1:16" ht="18" customHeight="1" x14ac:dyDescent="0.15">
      <c r="A18" s="11" t="s">
        <v>45</v>
      </c>
      <c r="B18" s="14"/>
      <c r="C18" s="14"/>
      <c r="D18" s="14">
        <v>196208</v>
      </c>
      <c r="E18" s="14">
        <v>200121</v>
      </c>
      <c r="F18" s="14">
        <v>187566</v>
      </c>
      <c r="G18" s="14">
        <v>179111</v>
      </c>
      <c r="H18" s="14">
        <v>186723</v>
      </c>
      <c r="I18" s="14">
        <v>184707</v>
      </c>
      <c r="J18" s="14">
        <v>183092</v>
      </c>
      <c r="K18" s="14">
        <v>172286</v>
      </c>
      <c r="L18" s="14">
        <v>184366</v>
      </c>
      <c r="M18" s="14">
        <v>174215</v>
      </c>
      <c r="N18" s="14">
        <v>201085</v>
      </c>
      <c r="O18" s="14">
        <v>186093</v>
      </c>
      <c r="P18" s="14">
        <v>173348</v>
      </c>
    </row>
    <row r="19" spans="1:16" ht="18" customHeight="1" x14ac:dyDescent="0.15">
      <c r="A19" s="11" t="s">
        <v>46</v>
      </c>
      <c r="B19" s="13"/>
      <c r="C19" s="13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</row>
    <row r="20" spans="1:16" ht="18" customHeight="1" x14ac:dyDescent="0.15">
      <c r="A20" s="11" t="s">
        <v>47</v>
      </c>
      <c r="B20" s="13"/>
      <c r="C20" s="13"/>
      <c r="D20" s="13">
        <v>79587</v>
      </c>
      <c r="E20" s="13">
        <v>92980</v>
      </c>
      <c r="F20" s="13">
        <v>105830</v>
      </c>
      <c r="G20" s="13">
        <v>104528</v>
      </c>
      <c r="H20" s="13">
        <v>109291</v>
      </c>
      <c r="I20" s="13">
        <v>119717</v>
      </c>
      <c r="J20" s="13">
        <v>98974</v>
      </c>
      <c r="K20" s="13">
        <v>110594</v>
      </c>
      <c r="L20" s="13">
        <v>112528</v>
      </c>
      <c r="M20" s="13">
        <v>109239</v>
      </c>
      <c r="N20" s="13">
        <v>111730</v>
      </c>
      <c r="O20" s="13">
        <v>110372</v>
      </c>
      <c r="P20" s="13">
        <v>69246</v>
      </c>
    </row>
    <row r="21" spans="1:16" ht="18" customHeight="1" x14ac:dyDescent="0.15">
      <c r="A21" s="11" t="s">
        <v>48</v>
      </c>
      <c r="B21" s="13"/>
      <c r="C21" s="13"/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</row>
    <row r="22" spans="1:16" ht="18" customHeight="1" x14ac:dyDescent="0.15">
      <c r="A22" s="11" t="s">
        <v>49</v>
      </c>
      <c r="B22" s="14">
        <f t="shared" ref="B22:P22" si="2">+B4+B9+B11+B12+B13+B14+B15+B16+B17</f>
        <v>0</v>
      </c>
      <c r="C22" s="14">
        <f t="shared" si="2"/>
        <v>0</v>
      </c>
      <c r="D22" s="14">
        <f t="shared" si="2"/>
        <v>1860118</v>
      </c>
      <c r="E22" s="14">
        <f t="shared" si="2"/>
        <v>2008720</v>
      </c>
      <c r="F22" s="14">
        <f t="shared" si="2"/>
        <v>2055614</v>
      </c>
      <c r="G22" s="14">
        <f t="shared" si="2"/>
        <v>1960121</v>
      </c>
      <c r="H22" s="14">
        <f t="shared" si="2"/>
        <v>3800229</v>
      </c>
      <c r="I22" s="14">
        <f t="shared" si="2"/>
        <v>4247576</v>
      </c>
      <c r="J22" s="14">
        <f t="shared" si="2"/>
        <v>4200001</v>
      </c>
      <c r="K22" s="14">
        <f t="shared" si="2"/>
        <v>3972396</v>
      </c>
      <c r="L22" s="14">
        <f t="shared" si="2"/>
        <v>3896590</v>
      </c>
      <c r="M22" s="14">
        <f t="shared" si="2"/>
        <v>3738269</v>
      </c>
      <c r="N22" s="14">
        <f t="shared" si="2"/>
        <v>3761167</v>
      </c>
      <c r="O22" s="14">
        <f t="shared" si="2"/>
        <v>3520748</v>
      </c>
      <c r="P22" s="14">
        <f t="shared" si="2"/>
        <v>3227507</v>
      </c>
    </row>
    <row r="23" spans="1:16" ht="18" customHeight="1" x14ac:dyDescent="0.15"/>
    <row r="24" spans="1:16" ht="18" customHeight="1" x14ac:dyDescent="0.15"/>
    <row r="25" spans="1:16" ht="18" customHeight="1" x14ac:dyDescent="0.15"/>
    <row r="26" spans="1:16" ht="18" customHeight="1" x14ac:dyDescent="0.15"/>
    <row r="27" spans="1:16" ht="18" customHeight="1" x14ac:dyDescent="0.15"/>
    <row r="28" spans="1:16" ht="18" customHeight="1" x14ac:dyDescent="0.15"/>
    <row r="29" spans="1:16" ht="18" customHeight="1" x14ac:dyDescent="0.15"/>
    <row r="30" spans="1:16" ht="18" customHeight="1" x14ac:dyDescent="0.2">
      <c r="A30" s="24" t="s">
        <v>82</v>
      </c>
      <c r="M30" s="54" t="str">
        <f>[3]財政指標!$M$1</f>
        <v>塩原町</v>
      </c>
      <c r="P30" s="54" t="str">
        <f>[3]財政指標!$M$1</f>
        <v>塩原町</v>
      </c>
    </row>
    <row r="31" spans="1:16" ht="18" customHeight="1" x14ac:dyDescent="0.15"/>
    <row r="32" spans="1:16" ht="18" customHeight="1" x14ac:dyDescent="0.15">
      <c r="A32" s="5"/>
      <c r="B32" s="5" t="s">
        <v>172</v>
      </c>
      <c r="C32" s="5" t="s">
        <v>173</v>
      </c>
      <c r="D32" s="5" t="s">
        <v>175</v>
      </c>
      <c r="E32" s="5" t="s">
        <v>177</v>
      </c>
      <c r="F32" s="5" t="s">
        <v>179</v>
      </c>
      <c r="G32" s="5" t="s">
        <v>181</v>
      </c>
      <c r="H32" s="5" t="s">
        <v>183</v>
      </c>
      <c r="I32" s="5" t="s">
        <v>185</v>
      </c>
      <c r="J32" s="6" t="s">
        <v>187</v>
      </c>
      <c r="K32" s="6" t="s">
        <v>189</v>
      </c>
      <c r="L32" s="5" t="s">
        <v>191</v>
      </c>
      <c r="M32" s="5" t="s">
        <v>193</v>
      </c>
      <c r="N32" s="5" t="s">
        <v>195</v>
      </c>
      <c r="O32" s="2" t="s">
        <v>259</v>
      </c>
      <c r="P32" s="2" t="s">
        <v>261</v>
      </c>
    </row>
    <row r="33" spans="1:16" ht="18" customHeight="1" x14ac:dyDescent="0.15">
      <c r="A33" s="11" t="s">
        <v>31</v>
      </c>
      <c r="B33" s="25" t="e">
        <f t="shared" ref="B33:C49" si="3">B4/B$22*100</f>
        <v>#DIV/0!</v>
      </c>
      <c r="C33" s="25" t="e">
        <f t="shared" si="3"/>
        <v>#DIV/0!</v>
      </c>
      <c r="D33" s="25">
        <f t="shared" ref="D33:P48" si="4">D4/D$22*100</f>
        <v>33.606577647224533</v>
      </c>
      <c r="E33" s="25">
        <f t="shared" si="4"/>
        <v>31.719005137600064</v>
      </c>
      <c r="F33" s="25">
        <f t="shared" si="4"/>
        <v>30.12306785223296</v>
      </c>
      <c r="G33" s="25">
        <f t="shared" si="4"/>
        <v>26.025638213151126</v>
      </c>
      <c r="H33" s="25">
        <f t="shared" si="4"/>
        <v>13.413086421897209</v>
      </c>
      <c r="I33" s="25">
        <f t="shared" si="4"/>
        <v>10.070685021292144</v>
      </c>
      <c r="J33" s="25">
        <f t="shared" si="4"/>
        <v>11.705759117676401</v>
      </c>
      <c r="K33" s="25">
        <f t="shared" si="4"/>
        <v>9.7909171190384843</v>
      </c>
      <c r="L33" s="25">
        <f t="shared" si="4"/>
        <v>9.7065896078365945</v>
      </c>
      <c r="M33" s="25">
        <f t="shared" si="4"/>
        <v>10.943728233575486</v>
      </c>
      <c r="N33" s="25">
        <f t="shared" si="4"/>
        <v>12.575751090020731</v>
      </c>
      <c r="O33" s="25">
        <f t="shared" si="4"/>
        <v>10.127421786506732</v>
      </c>
      <c r="P33" s="25">
        <f t="shared" si="4"/>
        <v>10.325368775342703</v>
      </c>
    </row>
    <row r="34" spans="1:16" ht="18" customHeight="1" x14ac:dyDescent="0.15">
      <c r="A34" s="11" t="s">
        <v>32</v>
      </c>
      <c r="B34" s="25" t="e">
        <f t="shared" si="3"/>
        <v>#DIV/0!</v>
      </c>
      <c r="C34" s="25" t="e">
        <f t="shared" si="3"/>
        <v>#DIV/0!</v>
      </c>
      <c r="D34" s="25">
        <f t="shared" si="4"/>
        <v>0.27417615441601018</v>
      </c>
      <c r="E34" s="25">
        <f t="shared" si="4"/>
        <v>0.26320243737305349</v>
      </c>
      <c r="F34" s="25">
        <f t="shared" si="4"/>
        <v>0.22956644584051286</v>
      </c>
      <c r="G34" s="25">
        <f t="shared" si="4"/>
        <v>0.27931949099060721</v>
      </c>
      <c r="H34" s="25">
        <f t="shared" si="4"/>
        <v>0.15643794097671482</v>
      </c>
      <c r="I34" s="25">
        <f t="shared" si="4"/>
        <v>0.19236854149284202</v>
      </c>
      <c r="J34" s="25">
        <f t="shared" si="4"/>
        <v>0.19569042959751679</v>
      </c>
      <c r="K34" s="25">
        <f t="shared" si="4"/>
        <v>0.20821187011566822</v>
      </c>
      <c r="L34" s="25">
        <f t="shared" si="4"/>
        <v>0.20908024708783832</v>
      </c>
      <c r="M34" s="25">
        <f t="shared" si="4"/>
        <v>0.23275478570429253</v>
      </c>
      <c r="N34" s="25">
        <f t="shared" si="4"/>
        <v>0.23790488430851381</v>
      </c>
      <c r="O34" s="25">
        <f t="shared" si="4"/>
        <v>0.25619555844383068</v>
      </c>
      <c r="P34" s="25">
        <f t="shared" si="4"/>
        <v>0.27597151609585974</v>
      </c>
    </row>
    <row r="35" spans="1:16" ht="18" customHeight="1" x14ac:dyDescent="0.15">
      <c r="A35" s="11" t="s">
        <v>33</v>
      </c>
      <c r="B35" s="25" t="e">
        <f t="shared" si="3"/>
        <v>#DIV/0!</v>
      </c>
      <c r="C35" s="25" t="e">
        <f t="shared" si="3"/>
        <v>#DIV/0!</v>
      </c>
      <c r="D35" s="25">
        <f t="shared" si="4"/>
        <v>19.3082911944296</v>
      </c>
      <c r="E35" s="25">
        <f t="shared" si="4"/>
        <v>21.410948265562148</v>
      </c>
      <c r="F35" s="25">
        <f t="shared" si="4"/>
        <v>21.873269981621064</v>
      </c>
      <c r="G35" s="25">
        <f t="shared" si="4"/>
        <v>18.264994865112918</v>
      </c>
      <c r="H35" s="25">
        <f t="shared" si="4"/>
        <v>9.3970389679148276</v>
      </c>
      <c r="I35" s="25">
        <f t="shared" si="4"/>
        <v>7.6518701489979231</v>
      </c>
      <c r="J35" s="25">
        <f t="shared" si="4"/>
        <v>9.1424502041785232</v>
      </c>
      <c r="K35" s="25">
        <f t="shared" si="4"/>
        <v>7.6188527024999519</v>
      </c>
      <c r="L35" s="25">
        <f t="shared" si="4"/>
        <v>7.436784470524227</v>
      </c>
      <c r="M35" s="25">
        <f t="shared" si="4"/>
        <v>7.8168799516567686</v>
      </c>
      <c r="N35" s="25">
        <f t="shared" si="4"/>
        <v>7.1795535800457682</v>
      </c>
      <c r="O35" s="25">
        <f t="shared" si="4"/>
        <v>7.3691442841123527</v>
      </c>
      <c r="P35" s="25">
        <f t="shared" si="4"/>
        <v>7.455940451871987</v>
      </c>
    </row>
    <row r="36" spans="1:16" ht="18" customHeight="1" x14ac:dyDescent="0.15">
      <c r="A36" s="11" t="s">
        <v>34</v>
      </c>
      <c r="B36" s="25" t="e">
        <f t="shared" si="3"/>
        <v>#DIV/0!</v>
      </c>
      <c r="C36" s="25" t="e">
        <f t="shared" si="3"/>
        <v>#DIV/0!</v>
      </c>
      <c r="D36" s="25">
        <f t="shared" si="4"/>
        <v>1.4656059454292685</v>
      </c>
      <c r="E36" s="25">
        <f t="shared" si="4"/>
        <v>1.3618622804572065</v>
      </c>
      <c r="F36" s="25">
        <f t="shared" si="4"/>
        <v>1.4489588025767484</v>
      </c>
      <c r="G36" s="25">
        <f t="shared" si="4"/>
        <v>1.8069802833600581</v>
      </c>
      <c r="H36" s="25">
        <f t="shared" si="4"/>
        <v>0.92291806625337569</v>
      </c>
      <c r="I36" s="25">
        <f t="shared" si="4"/>
        <v>0.82990863494849765</v>
      </c>
      <c r="J36" s="25">
        <f t="shared" si="4"/>
        <v>0.85011884520979875</v>
      </c>
      <c r="K36" s="25">
        <f t="shared" si="4"/>
        <v>0.91184262596176213</v>
      </c>
      <c r="L36" s="25">
        <f t="shared" si="4"/>
        <v>0.9359722218657851</v>
      </c>
      <c r="M36" s="25">
        <f t="shared" si="4"/>
        <v>1.0482659220082877</v>
      </c>
      <c r="N36" s="25">
        <f t="shared" si="4"/>
        <v>1.0372578510871759</v>
      </c>
      <c r="O36" s="25">
        <f t="shared" si="4"/>
        <v>1.1064694207026462</v>
      </c>
      <c r="P36" s="25">
        <f t="shared" si="4"/>
        <v>1.2425999385903732</v>
      </c>
    </row>
    <row r="37" spans="1:16" ht="18" customHeight="1" x14ac:dyDescent="0.15">
      <c r="A37" s="11" t="s">
        <v>35</v>
      </c>
      <c r="B37" s="25" t="e">
        <f t="shared" si="3"/>
        <v>#DIV/0!</v>
      </c>
      <c r="C37" s="25" t="e">
        <f t="shared" si="3"/>
        <v>#DIV/0!</v>
      </c>
      <c r="D37" s="25">
        <f t="shared" si="4"/>
        <v>12.558504352949651</v>
      </c>
      <c r="E37" s="25">
        <f t="shared" si="4"/>
        <v>8.6829921542076534</v>
      </c>
      <c r="F37" s="25">
        <f t="shared" si="4"/>
        <v>6.5712726221946332</v>
      </c>
      <c r="G37" s="25">
        <f t="shared" si="4"/>
        <v>5.6743435736875432</v>
      </c>
      <c r="H37" s="25">
        <f t="shared" si="4"/>
        <v>2.9366914467522878</v>
      </c>
      <c r="I37" s="25">
        <f t="shared" si="4"/>
        <v>1.3965376958528817</v>
      </c>
      <c r="J37" s="25">
        <f t="shared" si="4"/>
        <v>1.5174996386905621</v>
      </c>
      <c r="K37" s="25">
        <f t="shared" si="4"/>
        <v>1.052009920461102</v>
      </c>
      <c r="L37" s="25">
        <f t="shared" si="4"/>
        <v>1.1247526683587443</v>
      </c>
      <c r="M37" s="25">
        <f t="shared" si="4"/>
        <v>1.8458275742061367</v>
      </c>
      <c r="N37" s="25">
        <f t="shared" si="4"/>
        <v>4.1210347745792726</v>
      </c>
      <c r="O37" s="25">
        <f t="shared" si="4"/>
        <v>1.3956125232479009</v>
      </c>
      <c r="P37" s="25">
        <f t="shared" si="4"/>
        <v>1.3508568687844829</v>
      </c>
    </row>
    <row r="38" spans="1:16" ht="18" customHeight="1" x14ac:dyDescent="0.15">
      <c r="A38" s="11" t="s">
        <v>36</v>
      </c>
      <c r="B38" s="25" t="e">
        <f t="shared" si="3"/>
        <v>#DIV/0!</v>
      </c>
      <c r="C38" s="25" t="e">
        <f t="shared" si="3"/>
        <v>#DIV/0!</v>
      </c>
      <c r="D38" s="25">
        <f t="shared" si="4"/>
        <v>46.436785193197423</v>
      </c>
      <c r="E38" s="25">
        <f t="shared" si="4"/>
        <v>48.818551117129317</v>
      </c>
      <c r="F38" s="25">
        <f t="shared" si="4"/>
        <v>51.196138963832702</v>
      </c>
      <c r="G38" s="25">
        <f t="shared" si="4"/>
        <v>55.007267408491622</v>
      </c>
      <c r="H38" s="25">
        <f t="shared" si="4"/>
        <v>76.588831883552274</v>
      </c>
      <c r="I38" s="25">
        <f t="shared" si="4"/>
        <v>80.816140782413314</v>
      </c>
      <c r="J38" s="25">
        <f t="shared" si="4"/>
        <v>79.372266816126952</v>
      </c>
      <c r="K38" s="25">
        <f t="shared" si="4"/>
        <v>80.783738579940163</v>
      </c>
      <c r="L38" s="25">
        <f t="shared" si="4"/>
        <v>80.186342417344392</v>
      </c>
      <c r="M38" s="25">
        <f t="shared" si="4"/>
        <v>78.83116490546827</v>
      </c>
      <c r="N38" s="25">
        <f t="shared" si="4"/>
        <v>76.613641457558259</v>
      </c>
      <c r="O38" s="25">
        <f t="shared" si="4"/>
        <v>78.932488209891758</v>
      </c>
      <c r="P38" s="25">
        <f t="shared" si="4"/>
        <v>79.441841644340343</v>
      </c>
    </row>
    <row r="39" spans="1:16" ht="18" customHeight="1" x14ac:dyDescent="0.15">
      <c r="A39" s="11" t="s">
        <v>37</v>
      </c>
      <c r="B39" s="25" t="e">
        <f t="shared" si="3"/>
        <v>#DIV/0!</v>
      </c>
      <c r="C39" s="25" t="e">
        <f t="shared" si="3"/>
        <v>#DIV/0!</v>
      </c>
      <c r="D39" s="25">
        <f t="shared" si="4"/>
        <v>45.295244710281821</v>
      </c>
      <c r="E39" s="25">
        <f t="shared" si="4"/>
        <v>47.749113863554896</v>
      </c>
      <c r="F39" s="25">
        <f t="shared" si="4"/>
        <v>50.15742255112098</v>
      </c>
      <c r="G39" s="25">
        <f t="shared" si="4"/>
        <v>53.97498419740414</v>
      </c>
      <c r="H39" s="25">
        <f t="shared" si="4"/>
        <v>76.001998826912796</v>
      </c>
      <c r="I39" s="25">
        <f t="shared" si="4"/>
        <v>80.288734092103354</v>
      </c>
      <c r="J39" s="25">
        <f t="shared" si="4"/>
        <v>78.842766942198352</v>
      </c>
      <c r="K39" s="25">
        <f t="shared" si="4"/>
        <v>80.234724836093889</v>
      </c>
      <c r="L39" s="25">
        <f t="shared" si="4"/>
        <v>79.625878011286787</v>
      </c>
      <c r="M39" s="25">
        <f t="shared" si="4"/>
        <v>78.246027773817246</v>
      </c>
      <c r="N39" s="25">
        <f t="shared" si="4"/>
        <v>76.025632469922229</v>
      </c>
      <c r="O39" s="25">
        <f t="shared" si="4"/>
        <v>78.298617225657736</v>
      </c>
      <c r="P39" s="25">
        <f t="shared" si="4"/>
        <v>78.820774052542717</v>
      </c>
    </row>
    <row r="40" spans="1:16" ht="18" customHeight="1" x14ac:dyDescent="0.15">
      <c r="A40" s="11" t="s">
        <v>38</v>
      </c>
      <c r="B40" s="25" t="e">
        <f t="shared" si="3"/>
        <v>#DIV/0!</v>
      </c>
      <c r="C40" s="25" t="e">
        <f t="shared" si="3"/>
        <v>#DIV/0!</v>
      </c>
      <c r="D40" s="25">
        <f t="shared" si="4"/>
        <v>0.56259871685559737</v>
      </c>
      <c r="E40" s="25">
        <f t="shared" si="4"/>
        <v>0.54816002230275995</v>
      </c>
      <c r="F40" s="25">
        <f t="shared" si="4"/>
        <v>0.53516856763964438</v>
      </c>
      <c r="G40" s="25">
        <f t="shared" si="4"/>
        <v>0.57226059003500296</v>
      </c>
      <c r="H40" s="25">
        <f t="shared" si="4"/>
        <v>0.30298174136348099</v>
      </c>
      <c r="I40" s="25">
        <f t="shared" si="4"/>
        <v>0.28230218835401649</v>
      </c>
      <c r="J40" s="25">
        <f t="shared" si="4"/>
        <v>0.30447611798187668</v>
      </c>
      <c r="K40" s="25">
        <f t="shared" si="4"/>
        <v>0.32086428442682952</v>
      </c>
      <c r="L40" s="25">
        <f t="shared" si="4"/>
        <v>0.32980118513880086</v>
      </c>
      <c r="M40" s="25">
        <f t="shared" si="4"/>
        <v>0.35302435432014123</v>
      </c>
      <c r="N40" s="25">
        <f t="shared" si="4"/>
        <v>0.36350419962740288</v>
      </c>
      <c r="O40" s="25">
        <f t="shared" si="4"/>
        <v>0.39471725894611026</v>
      </c>
      <c r="P40" s="25">
        <f t="shared" si="4"/>
        <v>0.4404018333655047</v>
      </c>
    </row>
    <row r="41" spans="1:16" ht="18" customHeight="1" x14ac:dyDescent="0.15">
      <c r="A41" s="11" t="s">
        <v>39</v>
      </c>
      <c r="B41" s="25" t="e">
        <f t="shared" si="3"/>
        <v>#DIV/0!</v>
      </c>
      <c r="C41" s="25" t="e">
        <f t="shared" si="3"/>
        <v>#DIV/0!</v>
      </c>
      <c r="D41" s="25">
        <f t="shared" si="4"/>
        <v>4.5585280073629741</v>
      </c>
      <c r="E41" s="25">
        <f t="shared" si="4"/>
        <v>4.1488609661874234</v>
      </c>
      <c r="F41" s="25">
        <f t="shared" si="4"/>
        <v>3.7026893181307385</v>
      </c>
      <c r="G41" s="25">
        <f t="shared" si="4"/>
        <v>3.7460442493090986</v>
      </c>
      <c r="H41" s="25">
        <f t="shared" si="4"/>
        <v>1.8137591182005086</v>
      </c>
      <c r="I41" s="25">
        <f t="shared" si="4"/>
        <v>1.5821965280903745</v>
      </c>
      <c r="J41" s="25">
        <f t="shared" si="4"/>
        <v>1.819070995459287</v>
      </c>
      <c r="K41" s="25">
        <f t="shared" si="4"/>
        <v>1.919370576347373</v>
      </c>
      <c r="L41" s="25">
        <f t="shared" si="4"/>
        <v>2.0948316348396929</v>
      </c>
      <c r="M41" s="25">
        <f t="shared" si="4"/>
        <v>2.2257895298599433</v>
      </c>
      <c r="N41" s="25">
        <f t="shared" si="4"/>
        <v>2.1215223891946304</v>
      </c>
      <c r="O41" s="25">
        <f t="shared" si="4"/>
        <v>2.1248609670445031</v>
      </c>
      <c r="P41" s="25">
        <f t="shared" si="4"/>
        <v>2.2759361947162318</v>
      </c>
    </row>
    <row r="42" spans="1:16" ht="18" customHeight="1" x14ac:dyDescent="0.15">
      <c r="A42" s="11" t="s">
        <v>40</v>
      </c>
      <c r="B42" s="25" t="e">
        <f t="shared" si="3"/>
        <v>#DIV/0!</v>
      </c>
      <c r="C42" s="25" t="e">
        <f t="shared" si="3"/>
        <v>#DIV/0!</v>
      </c>
      <c r="D42" s="25">
        <f t="shared" si="4"/>
        <v>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25">
        <f t="shared" si="4"/>
        <v>0</v>
      </c>
      <c r="I42" s="25">
        <f t="shared" si="4"/>
        <v>0</v>
      </c>
      <c r="J42" s="25">
        <f t="shared" si="4"/>
        <v>0</v>
      </c>
      <c r="K42" s="25">
        <f t="shared" si="4"/>
        <v>0</v>
      </c>
      <c r="L42" s="25">
        <f t="shared" si="4"/>
        <v>0</v>
      </c>
      <c r="M42" s="25">
        <f t="shared" si="4"/>
        <v>0</v>
      </c>
      <c r="N42" s="25">
        <f t="shared" si="4"/>
        <v>0</v>
      </c>
      <c r="O42" s="25">
        <f t="shared" si="4"/>
        <v>0</v>
      </c>
      <c r="P42" s="25">
        <f t="shared" si="4"/>
        <v>0</v>
      </c>
    </row>
    <row r="43" spans="1:16" ht="18" customHeight="1" x14ac:dyDescent="0.15">
      <c r="A43" s="11" t="s">
        <v>41</v>
      </c>
      <c r="B43" s="25" t="e">
        <f t="shared" si="3"/>
        <v>#DIV/0!</v>
      </c>
      <c r="C43" s="25" t="e">
        <f t="shared" si="3"/>
        <v>#DIV/0!</v>
      </c>
      <c r="D43" s="25">
        <f t="shared" si="4"/>
        <v>8.7628849352567959E-3</v>
      </c>
      <c r="E43" s="25">
        <f t="shared" si="4"/>
        <v>0.17399139750687007</v>
      </c>
      <c r="F43" s="25">
        <f t="shared" si="4"/>
        <v>0.17002219288251588</v>
      </c>
      <c r="G43" s="25">
        <f t="shared" si="4"/>
        <v>0.17830531890633283</v>
      </c>
      <c r="H43" s="25">
        <f t="shared" si="4"/>
        <v>9.1968141919868504E-2</v>
      </c>
      <c r="I43" s="25">
        <f t="shared" si="4"/>
        <v>8.1670110199323104E-2</v>
      </c>
      <c r="J43" s="25">
        <f t="shared" si="4"/>
        <v>8.2571408911569305E-2</v>
      </c>
      <c r="K43" s="25">
        <f t="shared" si="4"/>
        <v>6.39664323496449E-2</v>
      </c>
      <c r="L43" s="25">
        <f t="shared" si="4"/>
        <v>6.3106459750705113E-2</v>
      </c>
      <c r="M43" s="25">
        <f t="shared" si="4"/>
        <v>6.3799582106049621E-2</v>
      </c>
      <c r="N43" s="25">
        <f t="shared" si="4"/>
        <v>8.6143476213632626E-3</v>
      </c>
      <c r="O43" s="25">
        <f t="shared" si="4"/>
        <v>0</v>
      </c>
      <c r="P43" s="25">
        <f t="shared" si="4"/>
        <v>0</v>
      </c>
    </row>
    <row r="44" spans="1:16" ht="18" customHeight="1" x14ac:dyDescent="0.15">
      <c r="A44" s="11" t="s">
        <v>42</v>
      </c>
      <c r="B44" s="25" t="e">
        <f t="shared" si="3"/>
        <v>#DIV/0!</v>
      </c>
      <c r="C44" s="25" t="e">
        <f t="shared" si="3"/>
        <v>#DIV/0!</v>
      </c>
      <c r="D44" s="25">
        <f t="shared" si="4"/>
        <v>0</v>
      </c>
      <c r="E44" s="25">
        <f t="shared" si="4"/>
        <v>0</v>
      </c>
      <c r="F44" s="25">
        <f t="shared" si="4"/>
        <v>0</v>
      </c>
      <c r="G44" s="25">
        <f t="shared" si="4"/>
        <v>0</v>
      </c>
      <c r="H44" s="25">
        <f t="shared" si="4"/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</row>
    <row r="45" spans="1:16" ht="18" customHeight="1" x14ac:dyDescent="0.15">
      <c r="A45" s="11" t="s">
        <v>43</v>
      </c>
      <c r="B45" s="25" t="e">
        <f t="shared" si="3"/>
        <v>#DIV/0!</v>
      </c>
      <c r="C45" s="25" t="e">
        <f t="shared" si="3"/>
        <v>#DIV/0!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25">
        <f t="shared" si="4"/>
        <v>0</v>
      </c>
      <c r="J45" s="25">
        <f t="shared" si="4"/>
        <v>0</v>
      </c>
      <c r="K45" s="25">
        <f t="shared" si="4"/>
        <v>0</v>
      </c>
      <c r="L45" s="25">
        <f t="shared" si="4"/>
        <v>0</v>
      </c>
      <c r="M45" s="25">
        <f t="shared" si="4"/>
        <v>0</v>
      </c>
      <c r="N45" s="25">
        <f t="shared" si="4"/>
        <v>0</v>
      </c>
      <c r="O45" s="25">
        <f t="shared" si="4"/>
        <v>0</v>
      </c>
      <c r="P45" s="25">
        <f t="shared" si="4"/>
        <v>0</v>
      </c>
    </row>
    <row r="46" spans="1:16" ht="18" customHeight="1" x14ac:dyDescent="0.15">
      <c r="A46" s="11" t="s">
        <v>44</v>
      </c>
      <c r="B46" s="25" t="e">
        <f t="shared" si="3"/>
        <v>#DIV/0!</v>
      </c>
      <c r="C46" s="25" t="e">
        <f t="shared" si="3"/>
        <v>#DIV/0!</v>
      </c>
      <c r="D46" s="25">
        <f t="shared" si="4"/>
        <v>14.826747550424221</v>
      </c>
      <c r="E46" s="25">
        <f t="shared" si="4"/>
        <v>14.591431359273569</v>
      </c>
      <c r="F46" s="25">
        <f t="shared" si="4"/>
        <v>14.27291310528144</v>
      </c>
      <c r="G46" s="25">
        <f t="shared" si="4"/>
        <v>14.470484220106819</v>
      </c>
      <c r="H46" s="25">
        <f t="shared" si="4"/>
        <v>7.789372693066654</v>
      </c>
      <c r="I46" s="25">
        <f t="shared" si="4"/>
        <v>7.1670053696508322</v>
      </c>
      <c r="J46" s="25">
        <f t="shared" si="4"/>
        <v>6.7158555438439187</v>
      </c>
      <c r="K46" s="25">
        <f t="shared" si="4"/>
        <v>7.1211430078975013</v>
      </c>
      <c r="L46" s="25">
        <f t="shared" si="4"/>
        <v>7.6193286950898091</v>
      </c>
      <c r="M46" s="25">
        <f t="shared" si="4"/>
        <v>7.5824933946701005</v>
      </c>
      <c r="N46" s="25">
        <f t="shared" si="4"/>
        <v>8.3169665159776205</v>
      </c>
      <c r="O46" s="25">
        <f t="shared" si="4"/>
        <v>8.4205117776108942</v>
      </c>
      <c r="P46" s="25">
        <f t="shared" si="4"/>
        <v>7.5164515522352078</v>
      </c>
    </row>
    <row r="47" spans="1:16" ht="18" customHeight="1" x14ac:dyDescent="0.15">
      <c r="A47" s="11" t="s">
        <v>45</v>
      </c>
      <c r="B47" s="25" t="e">
        <f t="shared" si="3"/>
        <v>#DIV/0!</v>
      </c>
      <c r="C47" s="25" t="e">
        <f t="shared" si="3"/>
        <v>#DIV/0!</v>
      </c>
      <c r="D47" s="25">
        <f t="shared" si="4"/>
        <v>10.548148020716965</v>
      </c>
      <c r="E47" s="25">
        <f t="shared" si="4"/>
        <v>9.9626130072882226</v>
      </c>
      <c r="F47" s="25">
        <f t="shared" si="4"/>
        <v>9.1245729986271744</v>
      </c>
      <c r="G47" s="25">
        <f t="shared" si="4"/>
        <v>9.1377522101951865</v>
      </c>
      <c r="H47" s="25">
        <f t="shared" si="4"/>
        <v>4.9134670568536789</v>
      </c>
      <c r="I47" s="25">
        <f t="shared" si="4"/>
        <v>4.3485272541327102</v>
      </c>
      <c r="J47" s="25">
        <f t="shared" si="4"/>
        <v>4.3593322953970723</v>
      </c>
      <c r="K47" s="25">
        <f t="shared" si="4"/>
        <v>4.337080190393908</v>
      </c>
      <c r="L47" s="25">
        <f t="shared" si="4"/>
        <v>4.7314703368843007</v>
      </c>
      <c r="M47" s="25">
        <f t="shared" si="4"/>
        <v>4.6603120321196787</v>
      </c>
      <c r="N47" s="25">
        <f t="shared" si="4"/>
        <v>5.346345961240222</v>
      </c>
      <c r="O47" s="25">
        <f t="shared" si="4"/>
        <v>5.28560976247093</v>
      </c>
      <c r="P47" s="25">
        <f t="shared" si="4"/>
        <v>5.3709565928129672</v>
      </c>
    </row>
    <row r="48" spans="1:16" ht="18" customHeight="1" x14ac:dyDescent="0.15">
      <c r="A48" s="11" t="s">
        <v>46</v>
      </c>
      <c r="B48" s="25" t="e">
        <f t="shared" si="3"/>
        <v>#DIV/0!</v>
      </c>
      <c r="C48" s="25" t="e">
        <f t="shared" si="3"/>
        <v>#DIV/0!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  <c r="H48" s="25">
        <f t="shared" si="4"/>
        <v>0</v>
      </c>
      <c r="I48" s="25">
        <f t="shared" si="4"/>
        <v>0</v>
      </c>
      <c r="J48" s="25">
        <f t="shared" si="4"/>
        <v>0</v>
      </c>
      <c r="K48" s="25">
        <f t="shared" si="4"/>
        <v>0</v>
      </c>
      <c r="L48" s="25">
        <f t="shared" si="4"/>
        <v>0</v>
      </c>
      <c r="M48" s="25">
        <f t="shared" si="4"/>
        <v>0</v>
      </c>
      <c r="N48" s="25">
        <f t="shared" si="4"/>
        <v>0</v>
      </c>
      <c r="O48" s="25">
        <f t="shared" si="4"/>
        <v>0</v>
      </c>
      <c r="P48" s="25">
        <f t="shared" si="4"/>
        <v>0</v>
      </c>
    </row>
    <row r="49" spans="1:16" ht="18" customHeight="1" x14ac:dyDescent="0.15">
      <c r="A49" s="11" t="s">
        <v>47</v>
      </c>
      <c r="B49" s="25" t="e">
        <f t="shared" si="3"/>
        <v>#DIV/0!</v>
      </c>
      <c r="C49" s="25" t="e">
        <f t="shared" si="3"/>
        <v>#DIV/0!</v>
      </c>
      <c r="D49" s="25">
        <f t="shared" ref="D49:P49" si="5">D20/D$22*100</f>
        <v>4.2785995297072557</v>
      </c>
      <c r="E49" s="25">
        <f t="shared" si="5"/>
        <v>4.6288183519853439</v>
      </c>
      <c r="F49" s="25">
        <f t="shared" si="5"/>
        <v>5.1483401066542651</v>
      </c>
      <c r="G49" s="25">
        <f t="shared" si="5"/>
        <v>5.3327320099116333</v>
      </c>
      <c r="H49" s="25">
        <f t="shared" si="5"/>
        <v>2.8759056362129756</v>
      </c>
      <c r="I49" s="25">
        <f t="shared" si="5"/>
        <v>2.8184781155181216</v>
      </c>
      <c r="J49" s="25">
        <f t="shared" si="5"/>
        <v>2.3565232484468455</v>
      </c>
      <c r="K49" s="25">
        <f t="shared" si="5"/>
        <v>2.7840628175035924</v>
      </c>
      <c r="L49" s="25">
        <f t="shared" si="5"/>
        <v>2.887858358205508</v>
      </c>
      <c r="M49" s="25">
        <f t="shared" si="5"/>
        <v>2.9221813625504209</v>
      </c>
      <c r="N49" s="25">
        <f t="shared" si="5"/>
        <v>2.9706205547373994</v>
      </c>
      <c r="O49" s="25">
        <f t="shared" si="5"/>
        <v>3.1349020151399647</v>
      </c>
      <c r="P49" s="25">
        <f t="shared" si="5"/>
        <v>2.1454949594222414</v>
      </c>
    </row>
    <row r="50" spans="1:16" ht="18" customHeight="1" x14ac:dyDescent="0.15">
      <c r="A50" s="11" t="s">
        <v>48</v>
      </c>
      <c r="B50" s="25" t="e">
        <f t="shared" ref="B50:P50" si="6">B21/B$22*100</f>
        <v>#DIV/0!</v>
      </c>
      <c r="C50" s="25" t="e">
        <f t="shared" si="6"/>
        <v>#DIV/0!</v>
      </c>
      <c r="D50" s="25">
        <f t="shared" si="6"/>
        <v>0</v>
      </c>
      <c r="E50" s="25">
        <f t="shared" si="6"/>
        <v>0</v>
      </c>
      <c r="F50" s="25">
        <f t="shared" si="6"/>
        <v>0</v>
      </c>
      <c r="G50" s="25">
        <f t="shared" si="6"/>
        <v>0</v>
      </c>
      <c r="H50" s="25">
        <f t="shared" si="6"/>
        <v>0</v>
      </c>
      <c r="I50" s="25">
        <f t="shared" si="6"/>
        <v>0</v>
      </c>
      <c r="J50" s="25">
        <f t="shared" si="6"/>
        <v>0</v>
      </c>
      <c r="K50" s="25">
        <f t="shared" si="6"/>
        <v>0</v>
      </c>
      <c r="L50" s="25">
        <f t="shared" si="6"/>
        <v>0</v>
      </c>
      <c r="M50" s="25">
        <f t="shared" si="6"/>
        <v>0</v>
      </c>
      <c r="N50" s="25">
        <f t="shared" si="6"/>
        <v>0</v>
      </c>
      <c r="O50" s="25">
        <f t="shared" si="6"/>
        <v>0</v>
      </c>
      <c r="P50" s="25">
        <f t="shared" si="6"/>
        <v>0</v>
      </c>
    </row>
    <row r="51" spans="1:16" ht="18" customHeight="1" x14ac:dyDescent="0.15">
      <c r="A51" s="11" t="s">
        <v>49</v>
      </c>
      <c r="B51" s="26" t="e">
        <f>+B33+B38+B40+B41+B42+B43+B44+B45+B46</f>
        <v>#DIV/0!</v>
      </c>
      <c r="C51" s="26" t="e">
        <f>+C33+C38+C40+C41+C42+C43+C44+C45+C46</f>
        <v>#DIV/0!</v>
      </c>
      <c r="D51" s="26">
        <f t="shared" ref="D51:L51" si="7">+D33+D38+D40+D41+D42+D43+D44+D45+D46</f>
        <v>100.00000000000001</v>
      </c>
      <c r="E51" s="26">
        <f t="shared" si="7"/>
        <v>100.00000000000001</v>
      </c>
      <c r="F51" s="26">
        <f t="shared" si="7"/>
        <v>100</v>
      </c>
      <c r="G51" s="26">
        <f t="shared" si="7"/>
        <v>100</v>
      </c>
      <c r="H51" s="26">
        <f t="shared" si="7"/>
        <v>99.999999999999986</v>
      </c>
      <c r="I51" s="26">
        <f t="shared" si="7"/>
        <v>100.00000000000003</v>
      </c>
      <c r="J51" s="26">
        <f t="shared" si="7"/>
        <v>100.00000000000001</v>
      </c>
      <c r="K51" s="26">
        <f t="shared" si="7"/>
        <v>100</v>
      </c>
      <c r="L51" s="26">
        <f t="shared" si="7"/>
        <v>99.999999999999986</v>
      </c>
      <c r="M51" s="26">
        <f>+M33+M38+M40+M41+M42+M43+M44+M45+M46</f>
        <v>99.999999999999972</v>
      </c>
      <c r="N51" s="26">
        <f>+N33+N38+N40+N41+N42+N43+N44+N45+N46</f>
        <v>100</v>
      </c>
      <c r="O51" s="26">
        <f>+O33+O38+O40+O41+O42+O43+O44+O45+O46</f>
        <v>100</v>
      </c>
      <c r="P51" s="26">
        <f>+P33+P38+P40+P41+P42+P43+P44+P45+P46</f>
        <v>99.999999999999986</v>
      </c>
    </row>
    <row r="52" spans="1:16" ht="18" customHeight="1" x14ac:dyDescent="0.15"/>
    <row r="53" spans="1:16" ht="18" customHeight="1" x14ac:dyDescent="0.15"/>
    <row r="54" spans="1:16" ht="18" customHeight="1" x14ac:dyDescent="0.15"/>
    <row r="55" spans="1:16" ht="18" customHeight="1" x14ac:dyDescent="0.15"/>
    <row r="56" spans="1:16" ht="18" customHeight="1" x14ac:dyDescent="0.15"/>
    <row r="57" spans="1:16" ht="18" customHeight="1" x14ac:dyDescent="0.15"/>
    <row r="58" spans="1:16" ht="18" customHeight="1" x14ac:dyDescent="0.15"/>
    <row r="59" spans="1:16" ht="18" customHeight="1" x14ac:dyDescent="0.15"/>
    <row r="60" spans="1:16" ht="18" customHeight="1" x14ac:dyDescent="0.15"/>
    <row r="61" spans="1:16" ht="18" customHeight="1" x14ac:dyDescent="0.15"/>
    <row r="62" spans="1:16" ht="18" customHeight="1" x14ac:dyDescent="0.15"/>
    <row r="63" spans="1:16" ht="18" customHeight="1" x14ac:dyDescent="0.15"/>
    <row r="64" spans="1:16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274"/>
  <sheetViews>
    <sheetView view="pageBreakPreview" zoomScaleNormal="100" zoomScaleSheetLayoutView="100" workbookViewId="0">
      <pane xSplit="1" ySplit="3" topLeftCell="X21" activePane="bottomRight" state="frozen"/>
      <selection pane="topRight" activeCell="B1" sqref="B1"/>
      <selection pane="bottomLeft" activeCell="A2" sqref="A2"/>
      <selection pane="bottomRight" activeCell="AE30" sqref="AE30:AF31"/>
    </sheetView>
  </sheetViews>
  <sheetFormatPr defaultColWidth="9" defaultRowHeight="12" x14ac:dyDescent="0.15"/>
  <cols>
    <col min="1" max="1" width="25.21875" style="15" customWidth="1"/>
    <col min="2" max="3" width="8.6640625" style="15" hidden="1" customWidth="1"/>
    <col min="4" max="25" width="9.77734375" style="15" customWidth="1"/>
    <col min="26" max="32" width="9.77734375" style="119" customWidth="1"/>
    <col min="33" max="16384" width="9" style="15"/>
  </cols>
  <sheetData>
    <row r="1" spans="1:32" ht="18" customHeight="1" x14ac:dyDescent="0.2">
      <c r="A1" s="27" t="s">
        <v>80</v>
      </c>
      <c r="B1" s="27"/>
      <c r="C1" s="27"/>
      <c r="D1" s="27"/>
      <c r="E1" s="27"/>
      <c r="F1" s="27"/>
      <c r="G1" s="27"/>
      <c r="H1" s="27"/>
      <c r="I1" s="27"/>
      <c r="J1" s="27"/>
      <c r="K1" s="123" t="s">
        <v>161</v>
      </c>
      <c r="L1" s="119"/>
      <c r="M1" s="27"/>
      <c r="N1" s="27"/>
      <c r="O1" s="27"/>
      <c r="P1" s="27"/>
      <c r="U1" s="123" t="s">
        <v>161</v>
      </c>
      <c r="V1" s="119"/>
      <c r="W1" s="23"/>
      <c r="AE1" s="123" t="s">
        <v>161</v>
      </c>
    </row>
    <row r="2" spans="1:32" ht="18" customHeight="1" x14ac:dyDescent="0.15">
      <c r="K2" s="119"/>
      <c r="L2" s="119" t="s">
        <v>148</v>
      </c>
      <c r="M2" s="35" t="s">
        <v>205</v>
      </c>
      <c r="U2" s="119"/>
      <c r="V2" s="119" t="s">
        <v>148</v>
      </c>
      <c r="W2" s="18"/>
      <c r="X2" s="18"/>
      <c r="AF2" s="119" t="s">
        <v>148</v>
      </c>
    </row>
    <row r="3" spans="1:32" ht="18" customHeight="1" x14ac:dyDescent="0.15">
      <c r="A3" s="12"/>
      <c r="B3" s="60" t="s">
        <v>172</v>
      </c>
      <c r="C3" s="60" t="s">
        <v>174</v>
      </c>
      <c r="D3" s="60" t="s">
        <v>176</v>
      </c>
      <c r="E3" s="60" t="s">
        <v>178</v>
      </c>
      <c r="F3" s="60" t="s">
        <v>180</v>
      </c>
      <c r="G3" s="60" t="s">
        <v>182</v>
      </c>
      <c r="H3" s="62" t="s">
        <v>184</v>
      </c>
      <c r="I3" s="60" t="s">
        <v>186</v>
      </c>
      <c r="J3" s="62" t="s">
        <v>188</v>
      </c>
      <c r="K3" s="62" t="s">
        <v>190</v>
      </c>
      <c r="L3" s="60" t="s">
        <v>192</v>
      </c>
      <c r="M3" s="60" t="s">
        <v>194</v>
      </c>
      <c r="N3" s="60" t="s">
        <v>196</v>
      </c>
      <c r="O3" s="60" t="s">
        <v>198</v>
      </c>
      <c r="P3" s="60" t="s">
        <v>200</v>
      </c>
      <c r="Q3" s="39" t="s">
        <v>160</v>
      </c>
      <c r="R3" s="39" t="s">
        <v>169</v>
      </c>
      <c r="S3" s="39" t="s">
        <v>296</v>
      </c>
      <c r="T3" s="39" t="s">
        <v>297</v>
      </c>
      <c r="U3" s="39" t="s">
        <v>304</v>
      </c>
      <c r="V3" s="39" t="s">
        <v>305</v>
      </c>
      <c r="W3" s="39" t="s">
        <v>306</v>
      </c>
      <c r="X3" s="39" t="s">
        <v>307</v>
      </c>
      <c r="Y3" s="39" t="s">
        <v>317</v>
      </c>
      <c r="Z3" s="120" t="s">
        <v>313</v>
      </c>
      <c r="AA3" s="120" t="s">
        <v>314</v>
      </c>
      <c r="AB3" s="120" t="s">
        <v>315</v>
      </c>
      <c r="AC3" s="120" t="s">
        <v>318</v>
      </c>
      <c r="AD3" s="120" t="s">
        <v>321</v>
      </c>
      <c r="AE3" s="120" t="str">
        <f>財政指標!AF3</f>
        <v>１８(H30)</v>
      </c>
      <c r="AF3" s="120" t="str">
        <f>財政指標!AG3</f>
        <v>１９(R1)</v>
      </c>
    </row>
    <row r="4" spans="1:32" ht="18" customHeight="1" x14ac:dyDescent="0.15">
      <c r="A4" s="16" t="s">
        <v>51</v>
      </c>
      <c r="B4" s="100"/>
      <c r="C4" s="100"/>
      <c r="D4" s="100">
        <f>性質・旧黒磯市!D4+旧・西那須野町!D4+旧・塩原町!D4</f>
        <v>5523397</v>
      </c>
      <c r="E4" s="100">
        <f>性質・旧黒磯市!E4+旧・西那須野町!E4+旧・塩原町!E4</f>
        <v>5982972</v>
      </c>
      <c r="F4" s="100">
        <f>性質・旧黒磯市!F4+旧・西那須野町!F4+旧・塩原町!F4</f>
        <v>6333813</v>
      </c>
      <c r="G4" s="100">
        <f>性質・旧黒磯市!G4+旧・西那須野町!G4+旧・塩原町!G4</f>
        <v>6584628</v>
      </c>
      <c r="H4" s="100">
        <f>性質・旧黒磯市!H4+旧・西那須野町!H4+旧・塩原町!H4</f>
        <v>6840998</v>
      </c>
      <c r="I4" s="100">
        <f>性質・旧黒磯市!I4+旧・西那須野町!I4+旧・塩原町!I4</f>
        <v>7109516</v>
      </c>
      <c r="J4" s="100">
        <f>性質・旧黒磯市!J4+旧・西那須野町!J4+旧・塩原町!J4</f>
        <v>7214555</v>
      </c>
      <c r="K4" s="100">
        <f>性質・旧黒磯市!K4+旧・西那須野町!K4+旧・塩原町!K4</f>
        <v>7402395</v>
      </c>
      <c r="L4" s="100">
        <f>性質・旧黒磯市!L4+旧・西那須野町!L4+旧・塩原町!L4</f>
        <v>7426393</v>
      </c>
      <c r="M4" s="100">
        <f>性質・旧黒磯市!M4+旧・西那須野町!M4+旧・塩原町!M4</f>
        <v>7354608</v>
      </c>
      <c r="N4" s="100">
        <f>性質・旧黒磯市!N4+旧・西那須野町!N4+旧・塩原町!N4</f>
        <v>7444382</v>
      </c>
      <c r="O4" s="100">
        <f>性質・旧黒磯市!O4+旧・西那須野町!O4+旧・塩原町!O4</f>
        <v>7359192</v>
      </c>
      <c r="P4" s="100">
        <f>性質・旧黒磯市!P4+旧・西那須野町!P4+旧・塩原町!P4</f>
        <v>7497647</v>
      </c>
      <c r="Q4" s="16">
        <v>7528700</v>
      </c>
      <c r="R4" s="16">
        <v>7161030</v>
      </c>
      <c r="S4" s="16">
        <v>7119681</v>
      </c>
      <c r="T4" s="16">
        <v>7027924</v>
      </c>
      <c r="U4" s="16">
        <v>6847907</v>
      </c>
      <c r="V4" s="16">
        <v>6715264</v>
      </c>
      <c r="W4" s="16">
        <v>6624635</v>
      </c>
      <c r="X4" s="16">
        <v>6623596</v>
      </c>
      <c r="Y4" s="117">
        <v>6424003</v>
      </c>
      <c r="Z4" s="121">
        <v>6076239</v>
      </c>
      <c r="AA4" s="121">
        <v>6259446</v>
      </c>
      <c r="AB4" s="121">
        <v>6318200</v>
      </c>
      <c r="AC4" s="142">
        <v>6363809</v>
      </c>
      <c r="AD4" s="121">
        <v>6305164</v>
      </c>
      <c r="AE4" s="121">
        <v>6299460</v>
      </c>
      <c r="AF4" s="121">
        <v>6527376</v>
      </c>
    </row>
    <row r="5" spans="1:32" ht="18" customHeight="1" x14ac:dyDescent="0.15">
      <c r="A5" s="16" t="s">
        <v>52</v>
      </c>
      <c r="B5" s="100"/>
      <c r="C5" s="100"/>
      <c r="D5" s="100">
        <f>性質・旧黒磯市!D5+旧・西那須野町!D5+旧・塩原町!D5</f>
        <v>3874369</v>
      </c>
      <c r="E5" s="100">
        <f>性質・旧黒磯市!E5+旧・西那須野町!E5+旧・塩原町!E5</f>
        <v>4200198</v>
      </c>
      <c r="F5" s="100">
        <f>性質・旧黒磯市!F5+旧・西那須野町!F5+旧・塩原町!F5</f>
        <v>4461972</v>
      </c>
      <c r="G5" s="100">
        <f>性質・旧黒磯市!G5+旧・西那須野町!G5+旧・塩原町!G5</f>
        <v>4628991</v>
      </c>
      <c r="H5" s="100">
        <f>性質・旧黒磯市!H5+旧・西那須野町!H5+旧・塩原町!H5</f>
        <v>4794088</v>
      </c>
      <c r="I5" s="100">
        <f>性質・旧黒磯市!I5+旧・西那須野町!I5+旧・塩原町!I5</f>
        <v>4980327</v>
      </c>
      <c r="J5" s="100">
        <f>性質・旧黒磯市!J5+旧・西那須野町!J5+旧・塩原町!J5</f>
        <v>5021002</v>
      </c>
      <c r="K5" s="100">
        <f>性質・旧黒磯市!K5+旧・西那須野町!K5+旧・塩原町!K5</f>
        <v>5165811</v>
      </c>
      <c r="L5" s="100">
        <f>性質・旧黒磯市!L5+旧・西那須野町!L5+旧・塩原町!L5</f>
        <v>5179114</v>
      </c>
      <c r="M5" s="100">
        <f>性質・旧黒磯市!M5+旧・西那須野町!M5+旧・塩原町!M5</f>
        <v>5080861</v>
      </c>
      <c r="N5" s="100">
        <f>性質・旧黒磯市!N5+旧・西那須野町!N5+旧・塩原町!N5</f>
        <v>5146541</v>
      </c>
      <c r="O5" s="100">
        <f>性質・旧黒磯市!O5+旧・西那須野町!O5+旧・塩原町!O5</f>
        <v>5056006</v>
      </c>
      <c r="P5" s="100">
        <f>性質・旧黒磯市!P5+旧・西那須野町!P5+旧・塩原町!P5</f>
        <v>5061147</v>
      </c>
      <c r="Q5" s="16">
        <v>5127565</v>
      </c>
      <c r="R5" s="16">
        <v>4894217</v>
      </c>
      <c r="S5" s="16">
        <v>4820963</v>
      </c>
      <c r="T5" s="16">
        <v>4734100</v>
      </c>
      <c r="U5" s="16">
        <v>4593670</v>
      </c>
      <c r="V5" s="16">
        <v>4424739</v>
      </c>
      <c r="W5" s="16">
        <v>4220636</v>
      </c>
      <c r="X5" s="16">
        <v>4220007</v>
      </c>
      <c r="Y5" s="117">
        <v>4117589</v>
      </c>
      <c r="Z5" s="121">
        <v>3905447</v>
      </c>
      <c r="AA5" s="121">
        <v>4062526</v>
      </c>
      <c r="AB5" s="121">
        <v>4116388</v>
      </c>
      <c r="AC5" s="142">
        <v>4183086</v>
      </c>
      <c r="AD5" s="121">
        <v>4123233</v>
      </c>
      <c r="AE5" s="121">
        <v>4107195</v>
      </c>
      <c r="AF5" s="121">
        <v>4305644</v>
      </c>
    </row>
    <row r="6" spans="1:32" ht="18" customHeight="1" x14ac:dyDescent="0.15">
      <c r="A6" s="16" t="s">
        <v>53</v>
      </c>
      <c r="B6" s="100"/>
      <c r="C6" s="100"/>
      <c r="D6" s="100">
        <f>性質・旧黒磯市!D6+旧・西那須野町!D6+旧・塩原町!D6</f>
        <v>970348</v>
      </c>
      <c r="E6" s="100">
        <f>性質・旧黒磯市!E6+旧・西那須野町!E6+旧・塩原町!E6</f>
        <v>1097775</v>
      </c>
      <c r="F6" s="100">
        <f>性質・旧黒磯市!F6+旧・西那須野町!F6+旧・塩原町!F6</f>
        <v>1438774</v>
      </c>
      <c r="G6" s="100">
        <f>性質・旧黒磯市!G6+旧・西那須野町!G6+旧・塩原町!G6</f>
        <v>1523769</v>
      </c>
      <c r="H6" s="100">
        <f>性質・旧黒磯市!H6+旧・西那須野町!H6+旧・塩原町!H6</f>
        <v>1718645</v>
      </c>
      <c r="I6" s="100">
        <f>性質・旧黒磯市!I6+旧・西那須野町!I6+旧・塩原町!I6</f>
        <v>1881848</v>
      </c>
      <c r="J6" s="100">
        <f>性質・旧黒磯市!J6+旧・西那須野町!J6+旧・塩原町!J6</f>
        <v>2103345</v>
      </c>
      <c r="K6" s="100">
        <f>性質・旧黒磯市!K6+旧・西那須野町!K6+旧・塩原町!K6</f>
        <v>2310497</v>
      </c>
      <c r="L6" s="100">
        <f>性質・旧黒磯市!L6+旧・西那須野町!L6+旧・塩原町!L6</f>
        <v>2399770</v>
      </c>
      <c r="M6" s="100">
        <f>性質・旧黒磯市!M6+旧・西那須野町!M6+旧・塩原町!M6</f>
        <v>1747734</v>
      </c>
      <c r="N6" s="100">
        <f>性質・旧黒磯市!N6+旧・西那須野町!N6+旧・塩原町!N6</f>
        <v>2042917</v>
      </c>
      <c r="O6" s="100">
        <f>性質・旧黒磯市!O6+旧・西那須野町!O6+旧・塩原町!O6</f>
        <v>2369568</v>
      </c>
      <c r="P6" s="100">
        <f>性質・旧黒磯市!P6+旧・西那須野町!P6+旧・塩原町!P6</f>
        <v>2881869</v>
      </c>
      <c r="Q6" s="16">
        <v>3382992</v>
      </c>
      <c r="R6" s="16">
        <v>4245754</v>
      </c>
      <c r="S6" s="16">
        <v>4481432</v>
      </c>
      <c r="T6" s="16">
        <v>4778962</v>
      </c>
      <c r="U6" s="16">
        <v>4961266</v>
      </c>
      <c r="V6" s="16">
        <v>5323996</v>
      </c>
      <c r="W6" s="16">
        <v>7340967</v>
      </c>
      <c r="X6" s="16">
        <v>8134521</v>
      </c>
      <c r="Y6" s="117">
        <v>8077828</v>
      </c>
      <c r="Z6" s="121">
        <v>8195871</v>
      </c>
      <c r="AA6" s="121">
        <v>8771130</v>
      </c>
      <c r="AB6" s="121">
        <v>9611499</v>
      </c>
      <c r="AC6" s="142">
        <v>10485079</v>
      </c>
      <c r="AD6" s="121">
        <v>10238158</v>
      </c>
      <c r="AE6" s="121">
        <v>10606438</v>
      </c>
      <c r="AF6" s="121">
        <v>11613076</v>
      </c>
    </row>
    <row r="7" spans="1:32" ht="18" customHeight="1" x14ac:dyDescent="0.15">
      <c r="A7" s="16" t="s">
        <v>54</v>
      </c>
      <c r="B7" s="100"/>
      <c r="C7" s="100"/>
      <c r="D7" s="100">
        <f>性質・旧黒磯市!D7+旧・西那須野町!D7+旧・塩原町!D7</f>
        <v>2366474</v>
      </c>
      <c r="E7" s="100">
        <f>性質・旧黒磯市!E7+旧・西那須野町!E7+旧・塩原町!E7</f>
        <v>2438064</v>
      </c>
      <c r="F7" s="100">
        <f>性質・旧黒磯市!F7+旧・西那須野町!F7+旧・塩原町!F7</f>
        <v>2632834</v>
      </c>
      <c r="G7" s="100">
        <f>性質・旧黒磯市!G7+旧・西那須野町!G7+旧・塩原町!G7</f>
        <v>3018272</v>
      </c>
      <c r="H7" s="100">
        <f>性質・旧黒磯市!H7+旧・西那須野町!H7+旧・塩原町!H7</f>
        <v>3249812</v>
      </c>
      <c r="I7" s="100">
        <f>性質・旧黒磯市!I7+旧・西那須野町!I7+旧・塩原町!I7</f>
        <v>3654536</v>
      </c>
      <c r="J7" s="100">
        <f>性質・旧黒磯市!J7+旧・西那須野町!J7+旧・塩原町!J7</f>
        <v>4281377</v>
      </c>
      <c r="K7" s="100">
        <f>性質・旧黒磯市!K7+旧・西那須野町!K7+旧・塩原町!K7</f>
        <v>5119347</v>
      </c>
      <c r="L7" s="100">
        <f>性質・旧黒磯市!L7+旧・西那須野町!L7+旧・塩原町!L7</f>
        <v>5057923</v>
      </c>
      <c r="M7" s="100">
        <f>性質・旧黒磯市!M7+旧・西那須野町!M7+旧・塩原町!M7</f>
        <v>4709649</v>
      </c>
      <c r="N7" s="100">
        <f>性質・旧黒磯市!N7+旧・西那須野町!N7+旧・塩原町!N7</f>
        <v>4783284</v>
      </c>
      <c r="O7" s="100">
        <f>性質・旧黒磯市!O7+旧・西那須野町!O7+旧・塩原町!O7</f>
        <v>4853102</v>
      </c>
      <c r="P7" s="100">
        <f>性質・旧黒磯市!P7+旧・西那須野町!P7+旧・塩原町!P7</f>
        <v>5082502</v>
      </c>
      <c r="Q7" s="16">
        <v>4860319</v>
      </c>
      <c r="R7" s="16">
        <v>5019506</v>
      </c>
      <c r="S7" s="16">
        <v>5254875</v>
      </c>
      <c r="T7" s="16">
        <v>5615290</v>
      </c>
      <c r="U7" s="16">
        <v>5773429</v>
      </c>
      <c r="V7" s="16">
        <v>5535319</v>
      </c>
      <c r="W7" s="16">
        <v>5317962</v>
      </c>
      <c r="X7" s="16">
        <v>5601318</v>
      </c>
      <c r="Y7" s="117">
        <v>5534135</v>
      </c>
      <c r="Z7" s="121">
        <v>5302336</v>
      </c>
      <c r="AA7" s="121">
        <v>5170675</v>
      </c>
      <c r="AB7" s="121">
        <v>4844830</v>
      </c>
      <c r="AC7" s="142">
        <v>4914471</v>
      </c>
      <c r="AD7" s="121">
        <v>4900037</v>
      </c>
      <c r="AE7" s="121">
        <v>4730565</v>
      </c>
      <c r="AF7" s="121">
        <v>4445203</v>
      </c>
    </row>
    <row r="8" spans="1:32" ht="18" customHeight="1" x14ac:dyDescent="0.15">
      <c r="A8" s="16" t="s">
        <v>55</v>
      </c>
      <c r="B8" s="100"/>
      <c r="C8" s="100"/>
      <c r="D8" s="100">
        <f>性質・旧黒磯市!D8+旧・西那須野町!D8+旧・塩原町!D8</f>
        <v>2365697</v>
      </c>
      <c r="E8" s="100">
        <f>性質・旧黒磯市!E8+旧・西那須野町!E8+旧・塩原町!E8</f>
        <v>2433846</v>
      </c>
      <c r="F8" s="100">
        <f>性質・旧黒磯市!F8+旧・西那須野町!F8+旧・塩原町!F8</f>
        <v>2607097</v>
      </c>
      <c r="G8" s="100">
        <f>性質・旧黒磯市!G8+旧・西那須野町!G8+旧・塩原町!G8</f>
        <v>2978555</v>
      </c>
      <c r="H8" s="100">
        <f>性質・旧黒磯市!H8+旧・西那須野町!H8+旧・塩原町!H8</f>
        <v>3240770</v>
      </c>
      <c r="I8" s="100">
        <f>性質・旧黒磯市!I8+旧・西那須野町!I8+旧・塩原町!I8</f>
        <v>3654298</v>
      </c>
      <c r="J8" s="100">
        <f>性質・旧黒磯市!J8+旧・西那須野町!J8+旧・塩原町!J8</f>
        <v>4278901</v>
      </c>
      <c r="K8" s="100">
        <f>性質・旧黒磯市!K8+旧・西那須野町!K8+旧・塩原町!K8</f>
        <v>5118394</v>
      </c>
      <c r="L8" s="100">
        <f>性質・旧黒磯市!L8+旧・西那須野町!L8+旧・塩原町!L8</f>
        <v>5057316</v>
      </c>
      <c r="M8" s="100">
        <f>性質・旧黒磯市!M8+旧・西那須野町!M8+旧・塩原町!M8</f>
        <v>4709635</v>
      </c>
      <c r="N8" s="100">
        <f>性質・旧黒磯市!N8+旧・西那須野町!N8+旧・塩原町!N8</f>
        <v>4782810</v>
      </c>
      <c r="O8" s="100">
        <f>性質・旧黒磯市!O8+旧・西那須野町!O8+旧・塩原町!O8</f>
        <v>4848665</v>
      </c>
      <c r="P8" s="100">
        <f>性質・旧黒磯市!P8+旧・西那須野町!P8+旧・塩原町!P8</f>
        <v>5080797</v>
      </c>
      <c r="Q8" s="16">
        <v>4856198</v>
      </c>
      <c r="R8" s="16">
        <v>5019428</v>
      </c>
      <c r="S8" s="16">
        <v>5254794</v>
      </c>
      <c r="T8" s="16">
        <v>5612555</v>
      </c>
      <c r="U8" s="16">
        <v>5768962</v>
      </c>
      <c r="V8" s="16">
        <v>5532450</v>
      </c>
      <c r="W8" s="16">
        <v>5316531</v>
      </c>
      <c r="X8" s="16">
        <v>5601318</v>
      </c>
      <c r="Y8" s="117">
        <v>5534135</v>
      </c>
      <c r="Z8" s="121">
        <v>5302336</v>
      </c>
      <c r="AA8" s="121">
        <f>AA7-AA9</f>
        <v>5169619</v>
      </c>
      <c r="AB8" s="121">
        <f>AB7-AB9</f>
        <v>4844619</v>
      </c>
      <c r="AC8" s="142">
        <v>4914437</v>
      </c>
      <c r="AD8" s="121">
        <v>4899994</v>
      </c>
      <c r="AE8" s="121">
        <v>4730561</v>
      </c>
      <c r="AF8" s="121">
        <v>4445194</v>
      </c>
    </row>
    <row r="9" spans="1:32" ht="18" customHeight="1" x14ac:dyDescent="0.15">
      <c r="A9" s="16" t="s">
        <v>56</v>
      </c>
      <c r="B9" s="100"/>
      <c r="C9" s="100"/>
      <c r="D9" s="100">
        <f>性質・旧黒磯市!D9+旧・西那須野町!D9+旧・塩原町!D9</f>
        <v>777</v>
      </c>
      <c r="E9" s="100">
        <f>性質・旧黒磯市!E9+旧・西那須野町!E9+旧・塩原町!E9</f>
        <v>4218</v>
      </c>
      <c r="F9" s="100">
        <f>性質・旧黒磯市!F9+旧・西那須野町!F9+旧・塩原町!F9</f>
        <v>25737</v>
      </c>
      <c r="G9" s="100">
        <f>性質・旧黒磯市!G9+旧・西那須野町!G9+旧・塩原町!G9</f>
        <v>39717</v>
      </c>
      <c r="H9" s="100">
        <f>性質・旧黒磯市!H9+旧・西那須野町!H9+旧・塩原町!H9</f>
        <v>9042</v>
      </c>
      <c r="I9" s="100">
        <f>性質・旧黒磯市!I9+旧・西那須野町!I9+旧・塩原町!I9</f>
        <v>238</v>
      </c>
      <c r="J9" s="100">
        <f>性質・旧黒磯市!J9+旧・西那須野町!J9+旧・塩原町!J9</f>
        <v>2476</v>
      </c>
      <c r="K9" s="100">
        <f>性質・旧黒磯市!K9+旧・西那須野町!K9+旧・塩原町!K9</f>
        <v>953</v>
      </c>
      <c r="L9" s="100">
        <f>性質・旧黒磯市!L9+旧・西那須野町!L9+旧・塩原町!L9</f>
        <v>507</v>
      </c>
      <c r="M9" s="100">
        <f>性質・旧黒磯市!M9+旧・西那須野町!M9+旧・塩原町!M9</f>
        <v>14</v>
      </c>
      <c r="N9" s="100">
        <f>性質・旧黒磯市!N9+旧・西那須野町!N9+旧・塩原町!N9</f>
        <v>474</v>
      </c>
      <c r="O9" s="100">
        <f>性質・旧黒磯市!O9+旧・西那須野町!O9+旧・塩原町!O9</f>
        <v>4437</v>
      </c>
      <c r="P9" s="100">
        <f>性質・旧黒磯市!P9+旧・西那須野町!P9+旧・塩原町!P9</f>
        <v>1705</v>
      </c>
      <c r="Q9" s="16">
        <v>4121</v>
      </c>
      <c r="R9" s="16">
        <v>78</v>
      </c>
      <c r="S9" s="16">
        <v>81</v>
      </c>
      <c r="T9" s="16">
        <v>2735</v>
      </c>
      <c r="U9" s="16">
        <v>4467</v>
      </c>
      <c r="V9" s="16">
        <v>2869</v>
      </c>
      <c r="W9" s="16">
        <v>1431</v>
      </c>
      <c r="X9" s="16"/>
      <c r="Y9" s="117"/>
      <c r="Z9" s="121"/>
      <c r="AA9" s="121">
        <v>1056</v>
      </c>
      <c r="AB9" s="121">
        <v>211</v>
      </c>
      <c r="AC9" s="142">
        <v>34</v>
      </c>
      <c r="AD9" s="121">
        <v>43</v>
      </c>
      <c r="AE9" s="121">
        <v>43</v>
      </c>
      <c r="AF9" s="121">
        <v>9</v>
      </c>
    </row>
    <row r="10" spans="1:32" ht="18" customHeight="1" x14ac:dyDescent="0.15">
      <c r="A10" s="16" t="s">
        <v>57</v>
      </c>
      <c r="B10" s="100"/>
      <c r="C10" s="100"/>
      <c r="D10" s="100">
        <f>性質・旧黒磯市!D10+旧・西那須野町!D10+旧・塩原町!D10</f>
        <v>2815680</v>
      </c>
      <c r="E10" s="100">
        <f>性質・旧黒磯市!E10+旧・西那須野町!E10+旧・塩原町!E10</f>
        <v>3192641</v>
      </c>
      <c r="F10" s="100">
        <f>性質・旧黒磯市!F10+旧・西那須野町!F10+旧・塩原町!F10</f>
        <v>3302949</v>
      </c>
      <c r="G10" s="100">
        <f>性質・旧黒磯市!G10+旧・西那須野町!G10+旧・塩原町!G10</f>
        <v>3482214</v>
      </c>
      <c r="H10" s="100">
        <f>性質・旧黒磯市!H10+旧・西那須野町!H10+旧・塩原町!H10</f>
        <v>3835586</v>
      </c>
      <c r="I10" s="100">
        <f>性質・旧黒磯市!I10+旧・西那須野町!I10+旧・塩原町!I10</f>
        <v>4275773</v>
      </c>
      <c r="J10" s="100">
        <f>性質・旧黒磯市!J10+旧・西那須野町!J10+旧・塩原町!J10</f>
        <v>4095971</v>
      </c>
      <c r="K10" s="100">
        <f>性質・旧黒磯市!K10+旧・西那須野町!K10+旧・塩原町!K10</f>
        <v>4735479</v>
      </c>
      <c r="L10" s="100">
        <f>性質・旧黒磯市!L10+旧・西那須野町!L10+旧・塩原町!L10</f>
        <v>4727010</v>
      </c>
      <c r="M10" s="100">
        <f>性質・旧黒磯市!M10+旧・西那須野町!M10+旧・塩原町!M10</f>
        <v>4848432</v>
      </c>
      <c r="N10" s="100">
        <f>性質・旧黒磯市!N10+旧・西那須野町!N10+旧・塩原町!N10</f>
        <v>4834346</v>
      </c>
      <c r="O10" s="100">
        <f>性質・旧黒磯市!O10+旧・西那須野町!O10+旧・塩原町!O10</f>
        <v>4842671</v>
      </c>
      <c r="P10" s="100">
        <f>性質・旧黒磯市!P10+旧・西那須野町!P10+旧・塩原町!P10</f>
        <v>5175688</v>
      </c>
      <c r="Q10" s="16">
        <v>5357720</v>
      </c>
      <c r="R10" s="16">
        <v>5352721</v>
      </c>
      <c r="S10" s="16">
        <v>5580600</v>
      </c>
      <c r="T10" s="16">
        <v>5496667</v>
      </c>
      <c r="U10" s="16">
        <v>5235736</v>
      </c>
      <c r="V10" s="16">
        <v>5742154</v>
      </c>
      <c r="W10" s="16">
        <v>5842027</v>
      </c>
      <c r="X10" s="16">
        <v>5760414</v>
      </c>
      <c r="Y10" s="117">
        <v>6705643</v>
      </c>
      <c r="Z10" s="121">
        <v>10003693</v>
      </c>
      <c r="AA10" s="121">
        <v>9313422</v>
      </c>
      <c r="AB10" s="121">
        <v>7336931</v>
      </c>
      <c r="AC10" s="142">
        <v>7423397</v>
      </c>
      <c r="AD10" s="121">
        <v>7001066</v>
      </c>
      <c r="AE10" s="121">
        <v>7486103</v>
      </c>
      <c r="AF10" s="121">
        <v>7894210</v>
      </c>
    </row>
    <row r="11" spans="1:32" ht="18" customHeight="1" x14ac:dyDescent="0.15">
      <c r="A11" s="16" t="s">
        <v>58</v>
      </c>
      <c r="B11" s="100"/>
      <c r="C11" s="100"/>
      <c r="D11" s="100">
        <f>性質・旧黒磯市!D11+旧・西那須野町!D11+旧・塩原町!D11</f>
        <v>461834</v>
      </c>
      <c r="E11" s="100">
        <f>性質・旧黒磯市!E11+旧・西那須野町!E11+旧・塩原町!E11</f>
        <v>538638</v>
      </c>
      <c r="F11" s="100">
        <f>性質・旧黒磯市!F11+旧・西那須野町!F11+旧・塩原町!F11</f>
        <v>408837</v>
      </c>
      <c r="G11" s="100">
        <f>性質・旧黒磯市!G11+旧・西那須野町!G11+旧・塩原町!G11</f>
        <v>357796</v>
      </c>
      <c r="H11" s="100">
        <f>性質・旧黒磯市!H11+旧・西那須野町!H11+旧・塩原町!H11</f>
        <v>488048</v>
      </c>
      <c r="I11" s="100">
        <f>性質・旧黒磯市!I11+旧・西那須野町!I11+旧・塩原町!I11</f>
        <v>490890</v>
      </c>
      <c r="J11" s="100">
        <f>性質・旧黒磯市!J11+旧・西那須野町!J11+旧・塩原町!J11</f>
        <v>549272</v>
      </c>
      <c r="K11" s="100">
        <f>性質・旧黒磯市!K11+旧・西那須野町!K11+旧・塩原町!K11</f>
        <v>525063</v>
      </c>
      <c r="L11" s="100">
        <f>性質・旧黒磯市!L11+旧・西那須野町!L11+旧・塩原町!L11</f>
        <v>576581</v>
      </c>
      <c r="M11" s="100">
        <f>性質・旧黒磯市!M11+旧・西那須野町!M11+旧・塩原町!M11</f>
        <v>594727</v>
      </c>
      <c r="N11" s="100">
        <f>性質・旧黒磯市!N11+旧・西那須野町!N11+旧・塩原町!N11</f>
        <v>574039</v>
      </c>
      <c r="O11" s="100">
        <f>性質・旧黒磯市!O11+旧・西那須野町!O11+旧・塩原町!O11</f>
        <v>737232</v>
      </c>
      <c r="P11" s="100">
        <f>性質・旧黒磯市!P11+旧・西那須野町!P11+旧・塩原町!P11</f>
        <v>747298</v>
      </c>
      <c r="Q11" s="16">
        <v>940626</v>
      </c>
      <c r="R11" s="16">
        <v>650866</v>
      </c>
      <c r="S11" s="16">
        <v>636441</v>
      </c>
      <c r="T11" s="16">
        <v>603374</v>
      </c>
      <c r="U11" s="16">
        <v>496173</v>
      </c>
      <c r="V11" s="16">
        <v>450606</v>
      </c>
      <c r="W11" s="16">
        <v>573571</v>
      </c>
      <c r="X11" s="16">
        <v>491198</v>
      </c>
      <c r="Y11" s="117">
        <v>379937</v>
      </c>
      <c r="Z11" s="121">
        <v>420892</v>
      </c>
      <c r="AA11" s="121">
        <v>446947</v>
      </c>
      <c r="AB11" s="121">
        <v>561194</v>
      </c>
      <c r="AC11" s="142">
        <v>489719</v>
      </c>
      <c r="AD11" s="121">
        <v>438748</v>
      </c>
      <c r="AE11" s="121">
        <v>479988</v>
      </c>
      <c r="AF11" s="121">
        <v>423967</v>
      </c>
    </row>
    <row r="12" spans="1:32" ht="18" customHeight="1" x14ac:dyDescent="0.15">
      <c r="A12" s="16" t="s">
        <v>59</v>
      </c>
      <c r="B12" s="100"/>
      <c r="C12" s="100"/>
      <c r="D12" s="100">
        <f>性質・旧黒磯市!D12+旧・西那須野町!D12+旧・塩原町!D12</f>
        <v>2619449</v>
      </c>
      <c r="E12" s="100">
        <f>性質・旧黒磯市!E12+旧・西那須野町!E12+旧・塩原町!E12</f>
        <v>3012221</v>
      </c>
      <c r="F12" s="100">
        <f>性質・旧黒磯市!F12+旧・西那須野町!F12+旧・塩原町!F12</f>
        <v>3178180</v>
      </c>
      <c r="G12" s="100">
        <f>性質・旧黒磯市!G12+旧・西那須野町!G12+旧・塩原町!G12</f>
        <v>3197841</v>
      </c>
      <c r="H12" s="100">
        <f>性質・旧黒磯市!H12+旧・西那須野町!H12+旧・塩原町!H12</f>
        <v>3527853</v>
      </c>
      <c r="I12" s="100">
        <f>性質・旧黒磯市!I12+旧・西那須野町!I12+旧・塩原町!I12</f>
        <v>4069107</v>
      </c>
      <c r="J12" s="100">
        <f>性質・旧黒磯市!J12+旧・西那須野町!J12+旧・塩原町!J12</f>
        <v>4043502</v>
      </c>
      <c r="K12" s="100">
        <f>性質・旧黒磯市!K12+旧・西那須野町!K12+旧・塩原町!K12</f>
        <v>3841671</v>
      </c>
      <c r="L12" s="100">
        <f>性質・旧黒磯市!L12+旧・西那須野町!L12+旧・塩原町!L12</f>
        <v>4276146</v>
      </c>
      <c r="M12" s="100">
        <f>性質・旧黒磯市!M12+旧・西那須野町!M12+旧・塩原町!M12</f>
        <v>3596299</v>
      </c>
      <c r="N12" s="100">
        <f>性質・旧黒磯市!N12+旧・西那須野町!N12+旧・塩原町!N12</f>
        <v>3747858</v>
      </c>
      <c r="O12" s="100">
        <f>性質・旧黒磯市!O12+旧・西那須野町!O12+旧・塩原町!O12</f>
        <v>3680749</v>
      </c>
      <c r="P12" s="100">
        <f>性質・旧黒磯市!P12+旧・西那須野町!P12+旧・塩原町!P12</f>
        <v>3765671</v>
      </c>
      <c r="Q12" s="16">
        <v>3745115</v>
      </c>
      <c r="R12" s="16">
        <v>3769115</v>
      </c>
      <c r="S12" s="16">
        <v>4053125</v>
      </c>
      <c r="T12" s="16">
        <v>4071847</v>
      </c>
      <c r="U12" s="16">
        <v>9175179</v>
      </c>
      <c r="V12" s="16">
        <v>6944074</v>
      </c>
      <c r="W12" s="16">
        <v>3878896</v>
      </c>
      <c r="X12" s="16">
        <v>4181394</v>
      </c>
      <c r="Y12" s="117">
        <v>3761654</v>
      </c>
      <c r="Z12" s="121">
        <v>4422153</v>
      </c>
      <c r="AA12" s="121">
        <v>4497678</v>
      </c>
      <c r="AB12" s="121">
        <v>4977344</v>
      </c>
      <c r="AC12" s="142">
        <v>4321403</v>
      </c>
      <c r="AD12" s="121">
        <v>4603597</v>
      </c>
      <c r="AE12" s="121">
        <v>4308825</v>
      </c>
      <c r="AF12" s="121">
        <v>4716274</v>
      </c>
    </row>
    <row r="13" spans="1:32" ht="18" customHeight="1" x14ac:dyDescent="0.15">
      <c r="A13" s="16" t="s">
        <v>60</v>
      </c>
      <c r="B13" s="100"/>
      <c r="C13" s="100"/>
      <c r="D13" s="100">
        <f>性質・旧黒磯市!D13+旧・西那須野町!D13+旧・塩原町!D13</f>
        <v>1285384</v>
      </c>
      <c r="E13" s="100">
        <f>性質・旧黒磯市!E13+旧・西那須野町!E13+旧・塩原町!E13</f>
        <v>1360535</v>
      </c>
      <c r="F13" s="100">
        <f>性質・旧黒磯市!F13+旧・西那須野町!F13+旧・塩原町!F13</f>
        <v>1421388</v>
      </c>
      <c r="G13" s="100">
        <f>性質・旧黒磯市!G13+旧・西那須野町!G13+旧・塩原町!G13</f>
        <v>1520084</v>
      </c>
      <c r="H13" s="100">
        <f>性質・旧黒磯市!H13+旧・西那須野町!H13+旧・塩原町!H13</f>
        <v>1551340</v>
      </c>
      <c r="I13" s="100">
        <f>性質・旧黒磯市!I13+旧・西那須野町!I13+旧・塩原町!I13</f>
        <v>1662273</v>
      </c>
      <c r="J13" s="100">
        <f>性質・旧黒磯市!J13+旧・西那須野町!J13+旧・塩原町!J13</f>
        <v>1682136</v>
      </c>
      <c r="K13" s="100">
        <f>性質・旧黒磯市!K13+旧・西那須野町!K13+旧・塩原町!K13</f>
        <v>1775196</v>
      </c>
      <c r="L13" s="100">
        <f>性質・旧黒磯市!L13+旧・西那須野町!L13+旧・塩原町!L13</f>
        <v>1712089</v>
      </c>
      <c r="M13" s="100">
        <f>性質・旧黒磯市!M13+旧・西那須野町!M13+旧・塩原町!M13</f>
        <v>1758051</v>
      </c>
      <c r="N13" s="100">
        <f>性質・旧黒磯市!N13+旧・西那須野町!N13+旧・塩原町!N13</f>
        <v>1822889</v>
      </c>
      <c r="O13" s="100">
        <f>性質・旧黒磯市!O13+旧・西那須野町!O13+旧・塩原町!O13</f>
        <v>1820583</v>
      </c>
      <c r="P13" s="100">
        <f>性質・旧黒磯市!P13+旧・西那須野町!P13+旧・塩原町!P13</f>
        <v>1874578</v>
      </c>
      <c r="Q13" s="16">
        <v>2068523</v>
      </c>
      <c r="R13" s="16">
        <v>1832645</v>
      </c>
      <c r="S13" s="16">
        <v>2095296</v>
      </c>
      <c r="T13" s="16">
        <v>1927806</v>
      </c>
      <c r="U13" s="16">
        <v>6801121</v>
      </c>
      <c r="V13" s="16">
        <v>2795255</v>
      </c>
      <c r="W13" s="16">
        <v>1746530</v>
      </c>
      <c r="X13" s="16">
        <v>1835873</v>
      </c>
      <c r="Y13" s="117">
        <v>1708347</v>
      </c>
      <c r="Z13" s="121">
        <v>2017951</v>
      </c>
      <c r="AA13" s="121">
        <v>1928610</v>
      </c>
      <c r="AB13" s="121">
        <v>2010643</v>
      </c>
      <c r="AC13" s="142">
        <v>1793491</v>
      </c>
      <c r="AD13" s="121">
        <v>1708762</v>
      </c>
      <c r="AE13" s="121">
        <v>1819712</v>
      </c>
      <c r="AF13" s="121">
        <v>2102750</v>
      </c>
    </row>
    <row r="14" spans="1:32" ht="18" customHeight="1" x14ac:dyDescent="0.15">
      <c r="A14" s="16" t="s">
        <v>61</v>
      </c>
      <c r="B14" s="100"/>
      <c r="C14" s="100"/>
      <c r="D14" s="100">
        <f>性質・旧黒磯市!D14+旧・西那須野町!D14+旧・塩原町!D14</f>
        <v>2172148</v>
      </c>
      <c r="E14" s="100">
        <f>性質・旧黒磯市!E14+旧・西那須野町!E14+旧・塩原町!E14</f>
        <v>1934166</v>
      </c>
      <c r="F14" s="100">
        <f>性質・旧黒磯市!F14+旧・西那須野町!F14+旧・塩原町!F14</f>
        <v>1940456</v>
      </c>
      <c r="G14" s="100">
        <f>性質・旧黒磯市!G14+旧・西那須野町!G14+旧・塩原町!G14</f>
        <v>2198412</v>
      </c>
      <c r="H14" s="100">
        <f>性質・旧黒磯市!H14+旧・西那須野町!H14+旧・塩原町!H14</f>
        <v>2601156</v>
      </c>
      <c r="I14" s="100">
        <f>性質・旧黒磯市!I14+旧・西那須野町!I14+旧・塩原町!I14</f>
        <v>2451651</v>
      </c>
      <c r="J14" s="100">
        <f>性質・旧黒磯市!J14+旧・西那須野町!J14+旧・塩原町!J14</f>
        <v>2520038</v>
      </c>
      <c r="K14" s="100">
        <f>性質・旧黒磯市!K14+旧・西那須野町!K14+旧・塩原町!K14</f>
        <v>2589117</v>
      </c>
      <c r="L14" s="100">
        <f>性質・旧黒磯市!L14+旧・西那須野町!L14+旧・塩原町!L14</f>
        <v>2884353</v>
      </c>
      <c r="M14" s="100">
        <f>性質・旧黒磯市!M14+旧・西那須野町!M14+旧・塩原町!M14</f>
        <v>3171740</v>
      </c>
      <c r="N14" s="100">
        <f>性質・旧黒磯市!N14+旧・西那須野町!N14+旧・塩原町!N14</f>
        <v>3579293</v>
      </c>
      <c r="O14" s="100">
        <f>性質・旧黒磯市!O14+旧・西那須野町!O14+旧・塩原町!O14</f>
        <v>3337173</v>
      </c>
      <c r="P14" s="100">
        <f>性質・旧黒磯市!P14+旧・西那須野町!P14+旧・塩原町!P14</f>
        <v>3780051</v>
      </c>
      <c r="Q14" s="16">
        <v>3724658</v>
      </c>
      <c r="R14" s="16">
        <v>3874984</v>
      </c>
      <c r="S14" s="16">
        <v>3875634</v>
      </c>
      <c r="T14" s="16">
        <v>3967247</v>
      </c>
      <c r="U14" s="16">
        <v>4135602</v>
      </c>
      <c r="V14" s="16">
        <v>4089739</v>
      </c>
      <c r="W14" s="16">
        <v>3961543</v>
      </c>
      <c r="X14" s="16">
        <v>4136520</v>
      </c>
      <c r="Y14" s="117">
        <v>4380283</v>
      </c>
      <c r="Z14" s="121">
        <v>4233851</v>
      </c>
      <c r="AA14" s="121">
        <v>4228558</v>
      </c>
      <c r="AB14" s="121">
        <v>4386312</v>
      </c>
      <c r="AC14" s="142">
        <v>4555427</v>
      </c>
      <c r="AD14" s="121">
        <v>4579875</v>
      </c>
      <c r="AE14" s="121">
        <v>4678248</v>
      </c>
      <c r="AF14" s="121">
        <v>4716013</v>
      </c>
    </row>
    <row r="15" spans="1:32" ht="18" customHeight="1" x14ac:dyDescent="0.15">
      <c r="A15" s="16" t="s">
        <v>62</v>
      </c>
      <c r="B15" s="100"/>
      <c r="C15" s="100"/>
      <c r="D15" s="100">
        <f>性質・旧黒磯市!D15+旧・西那須野町!D15+旧・塩原町!D15</f>
        <v>1390942</v>
      </c>
      <c r="E15" s="100">
        <f>性質・旧黒磯市!E15+旧・西那須野町!E15+旧・塩原町!E15</f>
        <v>1007968</v>
      </c>
      <c r="F15" s="100">
        <f>性質・旧黒磯市!F15+旧・西那須野町!F15+旧・塩原町!F15</f>
        <v>815179</v>
      </c>
      <c r="G15" s="100">
        <f>性質・旧黒磯市!G15+旧・西那須野町!G15+旧・塩原町!G15</f>
        <v>757237</v>
      </c>
      <c r="H15" s="100">
        <f>性質・旧黒磯市!H15+旧・西那須野町!H15+旧・塩原町!H15</f>
        <v>766524</v>
      </c>
      <c r="I15" s="100">
        <f>性質・旧黒磯市!I15+旧・西那須野町!I15+旧・塩原町!I15</f>
        <v>549504</v>
      </c>
      <c r="J15" s="100">
        <f>性質・旧黒磯市!J15+旧・西那須野町!J15+旧・塩原町!J15</f>
        <v>463605</v>
      </c>
      <c r="K15" s="100">
        <f>性質・旧黒磯市!K15+旧・西那須野町!K15+旧・塩原町!K15</f>
        <v>627923</v>
      </c>
      <c r="L15" s="100">
        <f>性質・旧黒磯市!L15+旧・西那須野町!L15+旧・塩原町!L15</f>
        <v>1362864</v>
      </c>
      <c r="M15" s="100">
        <f>性質・旧黒磯市!M15+旧・西那須野町!M15+旧・塩原町!M15</f>
        <v>736021</v>
      </c>
      <c r="N15" s="100">
        <f>性質・旧黒磯市!N15+旧・西那須野町!N15+旧・塩原町!N15</f>
        <v>1052134</v>
      </c>
      <c r="O15" s="100">
        <f>性質・旧黒磯市!O15+旧・西那須野町!O15+旧・塩原町!O15</f>
        <v>600446</v>
      </c>
      <c r="P15" s="100">
        <f>性質・旧黒磯市!P15+旧・西那須野町!P15+旧・塩原町!P15</f>
        <v>749899</v>
      </c>
      <c r="Q15" s="16">
        <v>6163378</v>
      </c>
      <c r="R15" s="16">
        <v>732752</v>
      </c>
      <c r="S15" s="16">
        <v>790355</v>
      </c>
      <c r="T15" s="16">
        <v>654158</v>
      </c>
      <c r="U15" s="16">
        <v>52179</v>
      </c>
      <c r="V15" s="16">
        <v>144632</v>
      </c>
      <c r="W15" s="16">
        <v>1623216</v>
      </c>
      <c r="X15" s="16">
        <v>2099163</v>
      </c>
      <c r="Y15" s="117">
        <v>870889</v>
      </c>
      <c r="Z15" s="121">
        <v>394512</v>
      </c>
      <c r="AA15" s="121">
        <v>2670974</v>
      </c>
      <c r="AB15" s="121">
        <v>1307045</v>
      </c>
      <c r="AC15" s="142">
        <v>868152</v>
      </c>
      <c r="AD15" s="121">
        <v>2219088</v>
      </c>
      <c r="AE15" s="121">
        <v>1659795</v>
      </c>
      <c r="AF15" s="121">
        <v>1846866</v>
      </c>
    </row>
    <row r="16" spans="1:32" ht="18" customHeight="1" x14ac:dyDescent="0.15">
      <c r="A16" s="16" t="s">
        <v>63</v>
      </c>
      <c r="B16" s="100"/>
      <c r="C16" s="100"/>
      <c r="D16" s="100">
        <f>性質・旧黒磯市!D16+旧・西那須野町!D16+旧・塩原町!D16</f>
        <v>331024</v>
      </c>
      <c r="E16" s="100">
        <f>性質・旧黒磯市!E16+旧・西那須野町!E16+旧・塩原町!E16</f>
        <v>551980</v>
      </c>
      <c r="F16" s="100">
        <f>性質・旧黒磯市!F16+旧・西那須野町!F16+旧・塩原町!F16</f>
        <v>681840</v>
      </c>
      <c r="G16" s="100">
        <f>性質・旧黒磯市!G16+旧・西那須野町!G16+旧・塩原町!G16</f>
        <v>504147</v>
      </c>
      <c r="H16" s="100">
        <f>性質・旧黒磯市!H16+旧・西那須野町!H16+旧・塩原町!H16</f>
        <v>581302</v>
      </c>
      <c r="I16" s="100">
        <f>性質・旧黒磯市!I16+旧・西那須野町!I16+旧・塩原町!I16</f>
        <v>619301</v>
      </c>
      <c r="J16" s="100">
        <f>性質・旧黒磯市!J16+旧・西那須野町!J16+旧・塩原町!J16</f>
        <v>626090</v>
      </c>
      <c r="K16" s="100">
        <f>性質・旧黒磯市!K16+旧・西那須野町!K16+旧・塩原町!K16</f>
        <v>723210</v>
      </c>
      <c r="L16" s="100">
        <f>性質・旧黒磯市!L16+旧・西那須野町!L16+旧・塩原町!L16</f>
        <v>729380</v>
      </c>
      <c r="M16" s="100">
        <f>性質・旧黒磯市!M16+旧・西那須野町!M16+旧・塩原町!M16</f>
        <v>733060</v>
      </c>
      <c r="N16" s="100">
        <f>性質・旧黒磯市!N16+旧・西那須野町!N16+旧・塩原町!N16</f>
        <v>804334</v>
      </c>
      <c r="O16" s="100">
        <f>性質・旧黒磯市!O16+旧・西那須野町!O16+旧・塩原町!O16</f>
        <v>788560</v>
      </c>
      <c r="P16" s="100">
        <f>性質・旧黒磯市!P16+旧・西那須野町!P16+旧・塩原町!P16</f>
        <v>1216490</v>
      </c>
      <c r="Q16" s="16">
        <v>1195480</v>
      </c>
      <c r="R16" s="16">
        <v>1156410</v>
      </c>
      <c r="S16" s="16">
        <v>1145400</v>
      </c>
      <c r="T16" s="16">
        <v>1145260</v>
      </c>
      <c r="U16" s="16">
        <v>1160861</v>
      </c>
      <c r="V16" s="16">
        <v>1296948</v>
      </c>
      <c r="W16" s="16">
        <v>1150050</v>
      </c>
      <c r="X16" s="16">
        <v>1652520</v>
      </c>
      <c r="Y16" s="117">
        <v>1555475</v>
      </c>
      <c r="Z16" s="121">
        <v>1403180</v>
      </c>
      <c r="AA16" s="121">
        <v>1301375</v>
      </c>
      <c r="AB16" s="121">
        <v>1707225</v>
      </c>
      <c r="AC16" s="142">
        <v>1124881</v>
      </c>
      <c r="AD16" s="121">
        <v>1110577</v>
      </c>
      <c r="AE16" s="121">
        <v>1120554</v>
      </c>
      <c r="AF16" s="121">
        <v>1110159</v>
      </c>
    </row>
    <row r="17" spans="1:32" ht="18" customHeight="1" x14ac:dyDescent="0.15">
      <c r="A17" s="16" t="s">
        <v>71</v>
      </c>
      <c r="B17" s="100"/>
      <c r="C17" s="100"/>
      <c r="D17" s="100">
        <f>性質・旧黒磯市!D17+旧・西那須野町!D17+旧・塩原町!D17</f>
        <v>0</v>
      </c>
      <c r="E17" s="100">
        <f>性質・旧黒磯市!E17+旧・西那須野町!E17+旧・塩原町!E17</f>
        <v>0</v>
      </c>
      <c r="F17" s="100">
        <f>性質・旧黒磯市!F17+旧・西那須野町!F17+旧・塩原町!F17</f>
        <v>0</v>
      </c>
      <c r="G17" s="100">
        <f>性質・旧黒磯市!G17+旧・西那須野町!G17+旧・塩原町!G17</f>
        <v>0</v>
      </c>
      <c r="H17" s="100">
        <f>性質・旧黒磯市!H17+旧・西那須野町!H17+旧・塩原町!H17</f>
        <v>0</v>
      </c>
      <c r="I17" s="100">
        <f>性質・旧黒磯市!I17+旧・西那須野町!I17+旧・塩原町!I17</f>
        <v>0</v>
      </c>
      <c r="J17" s="100">
        <f>性質・旧黒磯市!J17+旧・西那須野町!J17+旧・塩原町!J17</f>
        <v>0</v>
      </c>
      <c r="K17" s="100">
        <f>性質・旧黒磯市!K17+旧・西那須野町!K17+旧・塩原町!K17</f>
        <v>0</v>
      </c>
      <c r="L17" s="100">
        <f>性質・旧黒磯市!L17+旧・西那須野町!L17+旧・塩原町!L17</f>
        <v>0</v>
      </c>
      <c r="M17" s="100">
        <f>性質・旧黒磯市!M17+旧・西那須野町!M17+旧・塩原町!M17</f>
        <v>0</v>
      </c>
      <c r="N17" s="100">
        <f>性質・旧黒磯市!N17+旧・西那須野町!N17+旧・塩原町!N17</f>
        <v>0</v>
      </c>
      <c r="O17" s="100">
        <f>性質・旧黒磯市!O17+旧・西那須野町!O17+旧・塩原町!O17</f>
        <v>1</v>
      </c>
      <c r="P17" s="100">
        <f>性質・旧黒磯市!P17+旧・西那須野町!P17+旧・塩原町!P17</f>
        <v>0</v>
      </c>
      <c r="Q17" s="16">
        <v>1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17">
        <v>1</v>
      </c>
      <c r="Z17" s="121">
        <v>1</v>
      </c>
      <c r="AA17" s="121">
        <v>1</v>
      </c>
      <c r="AB17" s="121">
        <v>1</v>
      </c>
      <c r="AC17" s="121">
        <v>1</v>
      </c>
      <c r="AD17" s="121">
        <v>1</v>
      </c>
      <c r="AE17" s="121">
        <v>1</v>
      </c>
      <c r="AF17" s="121">
        <v>1</v>
      </c>
    </row>
    <row r="18" spans="1:32" ht="18" customHeight="1" x14ac:dyDescent="0.15">
      <c r="A18" s="16" t="s">
        <v>153</v>
      </c>
      <c r="B18" s="100"/>
      <c r="C18" s="100"/>
      <c r="D18" s="100">
        <f>性質・旧黒磯市!D18+旧・西那須野町!D18+旧・塩原町!D18</f>
        <v>10108160</v>
      </c>
      <c r="E18" s="100">
        <f>性質・旧黒磯市!E18+旧・西那須野町!E18+旧・塩原町!E18</f>
        <v>14616399</v>
      </c>
      <c r="F18" s="100">
        <f>性質・旧黒磯市!F18+旧・西那須野町!F18+旧・塩原町!F18</f>
        <v>17636216</v>
      </c>
      <c r="G18" s="100">
        <f>性質・旧黒磯市!G18+旧・西那須野町!G18+旧・塩原町!G18</f>
        <v>12454490</v>
      </c>
      <c r="H18" s="100">
        <f>性質・旧黒磯市!H18+旧・西那須野町!H18+旧・塩原町!H18</f>
        <v>11544846</v>
      </c>
      <c r="I18" s="100">
        <f>性質・旧黒磯市!I18+旧・西那須野町!I18+旧・塩原町!I18</f>
        <v>11797044</v>
      </c>
      <c r="J18" s="100">
        <f>性質・旧黒磯市!J18+旧・西那須野町!J18+旧・塩原町!J18</f>
        <v>11661129</v>
      </c>
      <c r="K18" s="100">
        <f>性質・旧黒磯市!K18+旧・西那須野町!K18+旧・塩原町!K18</f>
        <v>9450350</v>
      </c>
      <c r="L18" s="100">
        <f>性質・旧黒磯市!L18+旧・西那須野町!L18+旧・塩原町!L18</f>
        <v>9392375</v>
      </c>
      <c r="M18" s="100">
        <f>性質・旧黒磯市!M18+旧・西那須野町!M18+旧・塩原町!M18</f>
        <v>8881050</v>
      </c>
      <c r="N18" s="100">
        <f>性質・旧黒磯市!N18+旧・西那須野町!N18+旧・塩原町!N18</f>
        <v>7845202</v>
      </c>
      <c r="O18" s="100">
        <f>性質・旧黒磯市!O18+旧・西那須野町!O18+旧・塩原町!O18</f>
        <v>9051049</v>
      </c>
      <c r="P18" s="100">
        <f>性質・旧黒磯市!P18+旧・西那須野町!P18+旧・塩原町!P18</f>
        <v>7004148</v>
      </c>
      <c r="Q18" s="16">
        <v>8219354</v>
      </c>
      <c r="R18" s="16">
        <v>5550179</v>
      </c>
      <c r="S18" s="16">
        <v>6296538</v>
      </c>
      <c r="T18" s="16">
        <v>6774027</v>
      </c>
      <c r="U18" s="16">
        <v>6734310</v>
      </c>
      <c r="V18" s="16">
        <v>6718819</v>
      </c>
      <c r="W18" s="16">
        <v>6105754</v>
      </c>
      <c r="X18" s="16">
        <v>4275165</v>
      </c>
      <c r="Y18" s="117">
        <v>4106995</v>
      </c>
      <c r="Z18" s="121">
        <v>6579727</v>
      </c>
      <c r="AA18" s="121">
        <v>6832562</v>
      </c>
      <c r="AB18" s="121">
        <v>6244188</v>
      </c>
      <c r="AC18" s="142">
        <v>4405176</v>
      </c>
      <c r="AD18" s="121">
        <v>6250466</v>
      </c>
      <c r="AE18" s="121">
        <v>7971210</v>
      </c>
      <c r="AF18" s="121">
        <v>6701721</v>
      </c>
    </row>
    <row r="19" spans="1:32" ht="18" customHeight="1" x14ac:dyDescent="0.15">
      <c r="A19" s="16" t="s">
        <v>65</v>
      </c>
      <c r="B19" s="100"/>
      <c r="C19" s="100"/>
      <c r="D19" s="100">
        <f>性質・旧黒磯市!D19+旧・西那須野町!D19+旧・塩原町!D19</f>
        <v>3118889</v>
      </c>
      <c r="E19" s="100">
        <f>性質・旧黒磯市!E19+旧・西那須野町!E19+旧・塩原町!E19</f>
        <v>3853933</v>
      </c>
      <c r="F19" s="100">
        <f>性質・旧黒磯市!F19+旧・西那須野町!F19+旧・塩原町!F19</f>
        <v>4252583</v>
      </c>
      <c r="G19" s="100">
        <f>性質・旧黒磯市!G19+旧・西那須野町!G19+旧・塩原町!G19</f>
        <v>4284108</v>
      </c>
      <c r="H19" s="100">
        <f>性質・旧黒磯市!H19+旧・西那須野町!H19+旧・塩原町!H19</f>
        <v>3721448</v>
      </c>
      <c r="I19" s="100">
        <f>性質・旧黒磯市!I19+旧・西那須野町!I19+旧・塩原町!I19</f>
        <v>3357944</v>
      </c>
      <c r="J19" s="100">
        <f>性質・旧黒磯市!J19+旧・西那須野町!J19+旧・塩原町!J19</f>
        <v>2535207</v>
      </c>
      <c r="K19" s="100">
        <f>性質・旧黒磯市!K19+旧・西那須野町!K19+旧・塩原町!K19</f>
        <v>2085792</v>
      </c>
      <c r="L19" s="100">
        <f>性質・旧黒磯市!L19+旧・西那須野町!L19+旧・塩原町!L19</f>
        <v>2839299</v>
      </c>
      <c r="M19" s="100">
        <f>性質・旧黒磯市!M19+旧・西那須野町!M19+旧・塩原町!M19</f>
        <v>1788617</v>
      </c>
      <c r="N19" s="100">
        <f>性質・旧黒磯市!N19+旧・西那須野町!N19+旧・塩原町!N19</f>
        <v>1866845</v>
      </c>
      <c r="O19" s="100">
        <f>性質・旧黒磯市!O19+旧・西那須野町!O19+旧・塩原町!O19</f>
        <v>2348949</v>
      </c>
      <c r="P19" s="100">
        <f>性質・旧黒磯市!P19+旧・西那須野町!P19+旧・塩原町!P19</f>
        <v>1590806</v>
      </c>
      <c r="Q19" s="16">
        <v>1653071</v>
      </c>
      <c r="R19" s="16">
        <v>1834389</v>
      </c>
      <c r="S19" s="16">
        <v>2556871</v>
      </c>
      <c r="T19" s="16">
        <v>2896688</v>
      </c>
      <c r="U19" s="16">
        <v>2776922</v>
      </c>
      <c r="V19" s="16">
        <v>3303297</v>
      </c>
      <c r="W19" s="16">
        <v>3359658</v>
      </c>
      <c r="X19" s="16">
        <v>2572219</v>
      </c>
      <c r="Y19" s="117">
        <v>2009459</v>
      </c>
      <c r="Z19" s="121">
        <v>4688314</v>
      </c>
      <c r="AA19" s="121">
        <v>4722207</v>
      </c>
      <c r="AB19" s="121">
        <v>3485627</v>
      </c>
      <c r="AC19" s="142">
        <v>2451983</v>
      </c>
      <c r="AD19" s="121">
        <v>3434059</v>
      </c>
      <c r="AE19" s="121">
        <v>4580235</v>
      </c>
      <c r="AF19" s="121">
        <v>4489148</v>
      </c>
    </row>
    <row r="20" spans="1:32" ht="18" customHeight="1" x14ac:dyDescent="0.15">
      <c r="A20" s="16" t="s">
        <v>66</v>
      </c>
      <c r="B20" s="100"/>
      <c r="C20" s="100"/>
      <c r="D20" s="100">
        <f>性質・旧黒磯市!D20+旧・西那須野町!D20+旧・塩原町!D20</f>
        <v>6862541</v>
      </c>
      <c r="E20" s="100">
        <f>性質・旧黒磯市!E20+旧・西那須野町!E20+旧・塩原町!E20</f>
        <v>10508314</v>
      </c>
      <c r="F20" s="100">
        <f>性質・旧黒磯市!F20+旧・西那須野町!F20+旧・塩原町!F20</f>
        <v>13086767</v>
      </c>
      <c r="G20" s="100">
        <f>性質・旧黒磯市!G20+旧・西那須野町!G20+旧・塩原町!G20</f>
        <v>7714282</v>
      </c>
      <c r="H20" s="100">
        <f>性質・旧黒磯市!H20+旧・西那須野町!H20+旧・塩原町!H20</f>
        <v>7327828</v>
      </c>
      <c r="I20" s="100">
        <f>性質・旧黒磯市!I20+旧・西那須野町!I20+旧・塩原町!I20</f>
        <v>8073445</v>
      </c>
      <c r="J20" s="100">
        <f>性質・旧黒磯市!J20+旧・西那須野町!J20+旧・塩原町!J20</f>
        <v>8778407</v>
      </c>
      <c r="K20" s="100">
        <f>性質・旧黒磯市!K20+旧・西那須野町!K20+旧・塩原町!K20</f>
        <v>6908930</v>
      </c>
      <c r="L20" s="100">
        <f>性質・旧黒磯市!L20+旧・西那須野町!L20+旧・塩原町!L20</f>
        <v>6058313</v>
      </c>
      <c r="M20" s="100">
        <f>性質・旧黒磯市!M20+旧・西那須野町!M20+旧・塩原町!M20</f>
        <v>6734517</v>
      </c>
      <c r="N20" s="100">
        <f>性質・旧黒磯市!N20+旧・西那須野町!N20+旧・塩原町!N20</f>
        <v>5629230</v>
      </c>
      <c r="O20" s="100">
        <f>性質・旧黒磯市!O20+旧・西那須野町!O20+旧・塩原町!O20</f>
        <v>6366575</v>
      </c>
      <c r="P20" s="100">
        <f>性質・旧黒磯市!P20+旧・西那須野町!P20+旧・塩原町!P20</f>
        <v>4937239</v>
      </c>
      <c r="Q20" s="16">
        <v>6178720</v>
      </c>
      <c r="R20" s="16">
        <v>3307903</v>
      </c>
      <c r="S20" s="16">
        <v>3439108</v>
      </c>
      <c r="T20" s="16">
        <v>3685360</v>
      </c>
      <c r="U20" s="16">
        <v>3724618</v>
      </c>
      <c r="V20" s="16">
        <v>3361222</v>
      </c>
      <c r="W20" s="16">
        <v>2701244</v>
      </c>
      <c r="X20" s="16">
        <v>1672220</v>
      </c>
      <c r="Y20" s="117">
        <v>2068607</v>
      </c>
      <c r="Z20" s="121">
        <v>1869382</v>
      </c>
      <c r="AA20" s="121">
        <v>2069868</v>
      </c>
      <c r="AB20" s="121">
        <v>2732474</v>
      </c>
      <c r="AC20" s="142">
        <v>1933565</v>
      </c>
      <c r="AD20" s="121">
        <v>2799090</v>
      </c>
      <c r="AE20" s="121">
        <v>3351424</v>
      </c>
      <c r="AF20" s="121">
        <v>2173710</v>
      </c>
    </row>
    <row r="21" spans="1:32" ht="18" customHeight="1" x14ac:dyDescent="0.15">
      <c r="A21" s="16" t="s">
        <v>154</v>
      </c>
      <c r="B21" s="100"/>
      <c r="C21" s="100"/>
      <c r="D21" s="100">
        <f>性質・旧黒磯市!D21+旧・西那須野町!D21+旧・塩原町!D21</f>
        <v>173828</v>
      </c>
      <c r="E21" s="100">
        <f>性質・旧黒磯市!E21+旧・西那須野町!E21+旧・塩原町!E21</f>
        <v>103651</v>
      </c>
      <c r="F21" s="100">
        <f>性質・旧黒磯市!F21+旧・西那須野町!F21+旧・塩原町!F21</f>
        <v>156827</v>
      </c>
      <c r="G21" s="100">
        <f>性質・旧黒磯市!G21+旧・西那須野町!G21+旧・塩原町!G21</f>
        <v>182792</v>
      </c>
      <c r="H21" s="100">
        <f>性質・旧黒磯市!H21+旧・西那須野町!H21+旧・塩原町!H21</f>
        <v>103094</v>
      </c>
      <c r="I21" s="100">
        <f>性質・旧黒磯市!I21+旧・西那須野町!I21+旧・塩原町!I21</f>
        <v>20343</v>
      </c>
      <c r="J21" s="100">
        <f>性質・旧黒磯市!J21+旧・西那須野町!J21+旧・塩原町!J21</f>
        <v>73390</v>
      </c>
      <c r="K21" s="100">
        <f>性質・旧黒磯市!K21+旧・西那須野町!K21+旧・塩原町!K21</f>
        <v>710794</v>
      </c>
      <c r="L21" s="100">
        <f>性質・旧黒磯市!L21+旧・西那須野町!L21+旧・塩原町!L21</f>
        <v>444644</v>
      </c>
      <c r="M21" s="100">
        <f>性質・旧黒磯市!M21+旧・西那須野町!M21+旧・塩原町!M21</f>
        <v>50949</v>
      </c>
      <c r="N21" s="100">
        <f>性質・旧黒磯市!N21+旧・西那須野町!N21+旧・塩原町!N21</f>
        <v>259066</v>
      </c>
      <c r="O21" s="100">
        <f>性質・旧黒磯市!O21+旧・西那須野町!O21+旧・塩原町!O21</f>
        <v>236313</v>
      </c>
      <c r="P21" s="100">
        <f>性質・旧黒磯市!P21+旧・西那須野町!P21+旧・塩原町!P21</f>
        <v>0</v>
      </c>
      <c r="Q21" s="16">
        <v>1</v>
      </c>
      <c r="R21" s="16">
        <v>20332</v>
      </c>
      <c r="S21" s="16">
        <v>263039</v>
      </c>
      <c r="T21" s="16">
        <v>10727</v>
      </c>
      <c r="U21" s="16">
        <v>19218</v>
      </c>
      <c r="V21" s="16">
        <v>9743</v>
      </c>
      <c r="W21" s="16">
        <v>15247</v>
      </c>
      <c r="X21" s="16">
        <v>616206</v>
      </c>
      <c r="Y21" s="117">
        <v>498104</v>
      </c>
      <c r="Z21" s="121">
        <v>412389</v>
      </c>
      <c r="AA21" s="121">
        <v>413079</v>
      </c>
      <c r="AB21" s="121">
        <v>214203</v>
      </c>
      <c r="AC21" s="142">
        <v>116113</v>
      </c>
      <c r="AD21" s="121">
        <v>1926</v>
      </c>
      <c r="AE21" s="121">
        <v>0</v>
      </c>
      <c r="AF21" s="121">
        <v>104422</v>
      </c>
    </row>
    <row r="22" spans="1:32" ht="18" customHeight="1" x14ac:dyDescent="0.15">
      <c r="A22" s="16" t="s">
        <v>155</v>
      </c>
      <c r="B22" s="100"/>
      <c r="C22" s="100"/>
      <c r="D22" s="100">
        <f>性質・旧黒磯市!D22+旧・西那須野町!D22+旧・塩原町!D22</f>
        <v>0</v>
      </c>
      <c r="E22" s="100">
        <f>性質・旧黒磯市!E22+旧・西那須野町!E22+旧・塩原町!E22</f>
        <v>0</v>
      </c>
      <c r="F22" s="100">
        <f>性質・旧黒磯市!F22+旧・西那須野町!F22+旧・塩原町!F22</f>
        <v>0</v>
      </c>
      <c r="G22" s="100">
        <f>性質・旧黒磯市!G22+旧・西那須野町!G22+旧・塩原町!G22</f>
        <v>0</v>
      </c>
      <c r="H22" s="100">
        <f>性質・旧黒磯市!H22+旧・西那須野町!H22+旧・塩原町!H22</f>
        <v>0</v>
      </c>
      <c r="I22" s="100">
        <f>性質・旧黒磯市!I22+旧・西那須野町!I22+旧・塩原町!I22</f>
        <v>0</v>
      </c>
      <c r="J22" s="100">
        <f>性質・旧黒磯市!J22+旧・西那須野町!J22+旧・塩原町!J22</f>
        <v>0</v>
      </c>
      <c r="K22" s="100">
        <f>性質・旧黒磯市!K22+旧・西那須野町!K22+旧・塩原町!K22</f>
        <v>0</v>
      </c>
      <c r="L22" s="100">
        <f>性質・旧黒磯市!L22+旧・西那須野町!L22+旧・塩原町!L22</f>
        <v>0</v>
      </c>
      <c r="M22" s="100">
        <f>性質・旧黒磯市!M22+旧・西那須野町!M22+旧・塩原町!M22</f>
        <v>0</v>
      </c>
      <c r="N22" s="100">
        <f>性質・旧黒磯市!N22+旧・西那須野町!N22+旧・塩原町!N22</f>
        <v>0</v>
      </c>
      <c r="O22" s="100">
        <f>性質・旧黒磯市!O22+旧・西那須野町!O22+旧・塩原町!O22</f>
        <v>1</v>
      </c>
      <c r="P22" s="100">
        <f>性質・旧黒磯市!P22+旧・西那須野町!P22+旧・塩原町!P22</f>
        <v>0</v>
      </c>
      <c r="Q22" s="16">
        <v>1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17">
        <v>0</v>
      </c>
      <c r="Z22" s="121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</v>
      </c>
    </row>
    <row r="23" spans="1:32" ht="18" customHeight="1" x14ac:dyDescent="0.15">
      <c r="A23" s="16" t="s">
        <v>50</v>
      </c>
      <c r="B23" s="100"/>
      <c r="C23" s="100"/>
      <c r="D23" s="100">
        <f>性質・旧黒磯市!D23+旧・西那須野町!D23+旧・塩原町!D23</f>
        <v>28933284</v>
      </c>
      <c r="E23" s="100">
        <f>性質・旧黒磯市!E23+旧・西那須野町!E23+旧・塩原町!E23</f>
        <v>34476475</v>
      </c>
      <c r="F23" s="100">
        <f>性質・旧黒磯市!F23+旧・西那須野町!F23+旧・塩原町!F23</f>
        <v>38525905</v>
      </c>
      <c r="G23" s="100">
        <f>性質・旧黒磯市!G23+旧・西那須野町!G23+旧・塩原町!G23</f>
        <v>34261598</v>
      </c>
      <c r="H23" s="100">
        <f>性質・旧黒磯市!H23+旧・西那須野町!H23+旧・塩原町!H23</f>
        <v>35257864</v>
      </c>
      <c r="I23" s="100">
        <f>性質・旧黒磯市!I23+旧・西那須野町!I23+旧・塩原町!I23</f>
        <v>36919513</v>
      </c>
      <c r="J23" s="100">
        <f>性質・旧黒磯市!J23+旧・西那須野町!J23+旧・塩原町!J23</f>
        <v>37632274</v>
      </c>
      <c r="K23" s="100">
        <f>性質・旧黒磯市!K23+旧・西那須野町!K23+旧・塩原町!K23</f>
        <v>38035846</v>
      </c>
      <c r="L23" s="100">
        <f>性質・旧黒磯市!L23+旧・西那須野町!L23+旧・塩原町!L23</f>
        <v>39277439</v>
      </c>
      <c r="M23" s="100">
        <f>性質・旧黒磯市!M23+旧・西那須野町!M23+旧・塩原町!M23</f>
        <v>36424269</v>
      </c>
      <c r="N23" s="100">
        <f>性質・旧黒磯市!N23+旧・西那須野町!N23+旧・塩原町!N23</f>
        <v>36966855</v>
      </c>
      <c r="O23" s="100">
        <f>性質・旧黒磯市!O23+旧・西那須野町!O23+旧・塩原町!O23</f>
        <v>37856057</v>
      </c>
      <c r="P23" s="100">
        <f>性質・旧黒磯市!P23+旧・西那須野町!P23+旧・塩原町!P23</f>
        <v>37901263</v>
      </c>
      <c r="Q23" s="17">
        <f t="shared" ref="Q23:V23" si="0">SUM(Q4:Q22)-Q5-Q8-Q9-Q13-Q19-Q20</f>
        <v>45118345</v>
      </c>
      <c r="R23" s="17">
        <f t="shared" si="0"/>
        <v>37533650</v>
      </c>
      <c r="S23" s="17">
        <f t="shared" si="0"/>
        <v>39497121</v>
      </c>
      <c r="T23" s="17">
        <f t="shared" si="0"/>
        <v>40145484</v>
      </c>
      <c r="U23" s="17">
        <f t="shared" si="0"/>
        <v>44591861</v>
      </c>
      <c r="V23" s="17">
        <f t="shared" si="0"/>
        <v>42971295</v>
      </c>
      <c r="W23" s="17">
        <f>SUM(W4:W22)-W5-W8-W9-W13-W19-W20</f>
        <v>42433869</v>
      </c>
      <c r="X23" s="17">
        <f>SUM(X4:X22)-X5-X8-X9-X13-X19-X20</f>
        <v>43572016</v>
      </c>
      <c r="Y23" s="12">
        <f t="shared" ref="Y23:AB23" si="1">SUM(Y4:Y22)-Y5-Y8-Y9-Y13-Y19-Y20</f>
        <v>42294947</v>
      </c>
      <c r="Z23" s="122">
        <f t="shared" si="1"/>
        <v>47444844</v>
      </c>
      <c r="AA23" s="122">
        <f t="shared" si="1"/>
        <v>49905847</v>
      </c>
      <c r="AB23" s="122">
        <f t="shared" si="1"/>
        <v>47508972</v>
      </c>
      <c r="AC23" s="122">
        <f t="shared" ref="AC23:AD23" si="2">SUM(AC4:AC22)-AC5-AC8-AC9-AC13-AC19-AC20</f>
        <v>45067628</v>
      </c>
      <c r="AD23" s="122">
        <f t="shared" si="2"/>
        <v>47648703</v>
      </c>
      <c r="AE23" s="122">
        <f t="shared" ref="AE23:AF23" si="3">SUM(AE4:AE22)-AE5-AE8-AE9-AE13-AE19-AE20</f>
        <v>49341187</v>
      </c>
      <c r="AF23" s="122">
        <f t="shared" si="3"/>
        <v>50099288</v>
      </c>
    </row>
    <row r="24" spans="1:32" ht="18" customHeight="1" x14ac:dyDescent="0.15">
      <c r="A24" s="16" t="s">
        <v>69</v>
      </c>
      <c r="B24" s="100"/>
      <c r="C24" s="100"/>
      <c r="D24" s="100">
        <f>性質・旧黒磯市!D24+旧・西那須野町!D24+旧・塩原町!D24</f>
        <v>8860219</v>
      </c>
      <c r="E24" s="100">
        <f>性質・旧黒磯市!E24+旧・西那須野町!E24+旧・塩原町!E24</f>
        <v>9518811</v>
      </c>
      <c r="F24" s="100">
        <f>性質・旧黒磯市!F24+旧・西那須野町!F24+旧・塩原町!F24</f>
        <v>10405421</v>
      </c>
      <c r="G24" s="100">
        <f>性質・旧黒磯市!G24+旧・西那須野町!G24+旧・塩原町!G24</f>
        <v>11126669</v>
      </c>
      <c r="H24" s="100">
        <f>性質・旧黒磯市!H24+旧・西那須野町!H24+旧・塩原町!H24</f>
        <v>11809455</v>
      </c>
      <c r="I24" s="100">
        <f>性質・旧黒磯市!I24+旧・西那須野町!I24+旧・塩原町!I24</f>
        <v>12645900</v>
      </c>
      <c r="J24" s="100">
        <f>性質・旧黒磯市!J24+旧・西那須野町!J24+旧・塩原町!J24</f>
        <v>13599277</v>
      </c>
      <c r="K24" s="100">
        <f>性質・旧黒磯市!K24+旧・西那須野町!K24+旧・塩原町!K24</f>
        <v>14832239</v>
      </c>
      <c r="L24" s="100">
        <f>性質・旧黒磯市!L24+旧・西那須野町!L24+旧・塩原町!L24</f>
        <v>14884086</v>
      </c>
      <c r="M24" s="100">
        <f>性質・旧黒磯市!M24+旧・西那須野町!M24+旧・塩原町!M24</f>
        <v>13811991</v>
      </c>
      <c r="N24" s="100">
        <f>性質・旧黒磯市!N24+旧・西那須野町!N24+旧・塩原町!N24</f>
        <v>14270583</v>
      </c>
      <c r="O24" s="100">
        <f>性質・旧黒磯市!O24+旧・西那須野町!O24+旧・塩原町!O24</f>
        <v>14581862</v>
      </c>
      <c r="P24" s="100">
        <f>性質・旧黒磯市!P24+旧・西那須野町!P24+旧・塩原町!P24</f>
        <v>15462018</v>
      </c>
      <c r="Q24" s="17">
        <f t="shared" ref="Q24:V24" si="4">SUM(Q4:Q7)-Q5</f>
        <v>15772011</v>
      </c>
      <c r="R24" s="17">
        <f t="shared" si="4"/>
        <v>16426290</v>
      </c>
      <c r="S24" s="17">
        <f t="shared" si="4"/>
        <v>16855988</v>
      </c>
      <c r="T24" s="17">
        <f t="shared" si="4"/>
        <v>17422176</v>
      </c>
      <c r="U24" s="17">
        <f t="shared" si="4"/>
        <v>17582602</v>
      </c>
      <c r="V24" s="17">
        <f t="shared" si="4"/>
        <v>17574579</v>
      </c>
      <c r="W24" s="17">
        <f>SUM(W4:W7)-W5</f>
        <v>19283564</v>
      </c>
      <c r="X24" s="17">
        <f>SUM(X4:X7)-X5</f>
        <v>20359435</v>
      </c>
      <c r="Y24" s="12">
        <f t="shared" ref="Y24:AB24" si="5">SUM(Y4:Y7)-Y5</f>
        <v>20035966</v>
      </c>
      <c r="Z24" s="122">
        <f t="shared" si="5"/>
        <v>19574446</v>
      </c>
      <c r="AA24" s="122">
        <f t="shared" si="5"/>
        <v>20201251</v>
      </c>
      <c r="AB24" s="122">
        <f t="shared" si="5"/>
        <v>20774529</v>
      </c>
      <c r="AC24" s="122">
        <f t="shared" ref="AC24:AD24" si="6">SUM(AC4:AC7)-AC5</f>
        <v>21763359</v>
      </c>
      <c r="AD24" s="122">
        <f t="shared" si="6"/>
        <v>21443359</v>
      </c>
      <c r="AE24" s="122">
        <f t="shared" ref="AE24:AF24" si="7">SUM(AE4:AE7)-AE5</f>
        <v>21636463</v>
      </c>
      <c r="AF24" s="122">
        <f t="shared" si="7"/>
        <v>22585655</v>
      </c>
    </row>
    <row r="25" spans="1:32" ht="18" customHeight="1" x14ac:dyDescent="0.15">
      <c r="A25" s="16" t="s">
        <v>156</v>
      </c>
      <c r="B25" s="100"/>
      <c r="C25" s="100"/>
      <c r="D25" s="100">
        <f>性質・旧黒磯市!D25+旧・西那須野町!D25+旧・塩原町!D25</f>
        <v>10281988</v>
      </c>
      <c r="E25" s="100">
        <f>性質・旧黒磯市!E25+旧・西那須野町!E25+旧・塩原町!E25</f>
        <v>14720050</v>
      </c>
      <c r="F25" s="100">
        <f>性質・旧黒磯市!F25+旧・西那須野町!F25+旧・塩原町!F25</f>
        <v>17793043</v>
      </c>
      <c r="G25" s="100">
        <f>性質・旧黒磯市!G25+旧・西那須野町!G25+旧・塩原町!G25</f>
        <v>12637282</v>
      </c>
      <c r="H25" s="100">
        <f>性質・旧黒磯市!H25+旧・西那須野町!H25+旧・塩原町!H25</f>
        <v>11647940</v>
      </c>
      <c r="I25" s="100">
        <f>性質・旧黒磯市!I25+旧・西那須野町!I25+旧・塩原町!I25</f>
        <v>11817387</v>
      </c>
      <c r="J25" s="100">
        <f>性質・旧黒磯市!J25+旧・西那須野町!J25+旧・塩原町!J25</f>
        <v>11734519</v>
      </c>
      <c r="K25" s="100">
        <f>性質・旧黒磯市!K25+旧・西那須野町!K25+旧・塩原町!K25</f>
        <v>10161144</v>
      </c>
      <c r="L25" s="100">
        <f>性質・旧黒磯市!L25+旧・西那須野町!L25+旧・塩原町!L25</f>
        <v>9837019</v>
      </c>
      <c r="M25" s="100">
        <f>性質・旧黒磯市!M25+旧・西那須野町!M25+旧・塩原町!M25</f>
        <v>8931999</v>
      </c>
      <c r="N25" s="100">
        <f>性質・旧黒磯市!N25+旧・西那須野町!N25+旧・塩原町!N25</f>
        <v>8104268</v>
      </c>
      <c r="O25" s="100">
        <f>性質・旧黒磯市!O25+旧・西那須野町!O25+旧・塩原町!O25</f>
        <v>9287363</v>
      </c>
      <c r="P25" s="100">
        <f>性質・旧黒磯市!P25+旧・西那須野町!P25+旧・塩原町!P25</f>
        <v>7004148</v>
      </c>
      <c r="Q25" s="17">
        <f t="shared" ref="Q25:V25" si="8">+Q18+Q21+Q22</f>
        <v>8219356</v>
      </c>
      <c r="R25" s="17">
        <f t="shared" si="8"/>
        <v>5570511</v>
      </c>
      <c r="S25" s="17">
        <f t="shared" si="8"/>
        <v>6559577</v>
      </c>
      <c r="T25" s="17">
        <f t="shared" si="8"/>
        <v>6784754</v>
      </c>
      <c r="U25" s="17">
        <f t="shared" si="8"/>
        <v>6753528</v>
      </c>
      <c r="V25" s="17">
        <f t="shared" si="8"/>
        <v>6728562</v>
      </c>
      <c r="W25" s="17">
        <f>+W18+W21+W22</f>
        <v>6121001</v>
      </c>
      <c r="X25" s="17">
        <f>+X18+X21+X22</f>
        <v>4891371</v>
      </c>
      <c r="Y25" s="12">
        <f t="shared" ref="Y25:AB25" si="9">+Y18+Y21+Y22</f>
        <v>4605099</v>
      </c>
      <c r="Z25" s="122">
        <f t="shared" si="9"/>
        <v>6992116</v>
      </c>
      <c r="AA25" s="122">
        <f t="shared" si="9"/>
        <v>7245641</v>
      </c>
      <c r="AB25" s="122">
        <f t="shared" si="9"/>
        <v>6458391</v>
      </c>
      <c r="AC25" s="122">
        <f t="shared" ref="AC25:AD25" si="10">+AC18+AC21+AC22</f>
        <v>4521289</v>
      </c>
      <c r="AD25" s="122">
        <f t="shared" si="10"/>
        <v>6252392</v>
      </c>
      <c r="AE25" s="122">
        <f t="shared" ref="AE25:AF25" si="11">+AE18+AE21+AE22</f>
        <v>7971210</v>
      </c>
      <c r="AF25" s="122">
        <f t="shared" si="11"/>
        <v>6806143</v>
      </c>
    </row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27" t="s">
        <v>81</v>
      </c>
      <c r="B30" s="27"/>
      <c r="C30" s="27"/>
      <c r="D30" s="27"/>
      <c r="E30" s="27"/>
      <c r="F30" s="27"/>
      <c r="G30" s="27"/>
      <c r="H30" s="27"/>
      <c r="I30" s="27"/>
      <c r="J30" s="27"/>
      <c r="K30" s="123" t="s">
        <v>161</v>
      </c>
      <c r="L30" s="119"/>
      <c r="M30" s="27"/>
      <c r="N30" s="27"/>
      <c r="O30" s="27"/>
      <c r="P30" s="27"/>
      <c r="R30" s="28"/>
      <c r="U30" s="123" t="s">
        <v>161</v>
      </c>
      <c r="V30" s="119"/>
      <c r="W30" s="28"/>
      <c r="X30" s="28"/>
      <c r="Y30" s="28"/>
      <c r="Z30" s="123"/>
      <c r="AA30" s="123"/>
      <c r="AB30" s="123"/>
      <c r="AC30" s="123"/>
      <c r="AE30" s="123" t="s">
        <v>161</v>
      </c>
    </row>
    <row r="31" spans="1:32" ht="18" customHeight="1" x14ac:dyDescent="0.15">
      <c r="K31" s="119"/>
      <c r="L31" s="119" t="s">
        <v>325</v>
      </c>
      <c r="M31" s="35" t="s">
        <v>205</v>
      </c>
      <c r="U31" s="119"/>
      <c r="V31" s="119" t="s">
        <v>325</v>
      </c>
      <c r="AF31" s="119" t="s">
        <v>325</v>
      </c>
    </row>
    <row r="32" spans="1:32" ht="18" customHeight="1" x14ac:dyDescent="0.15">
      <c r="A32" s="12"/>
      <c r="B32" s="60" t="s">
        <v>172</v>
      </c>
      <c r="C32" s="60" t="s">
        <v>174</v>
      </c>
      <c r="D32" s="60" t="s">
        <v>176</v>
      </c>
      <c r="E32" s="60" t="s">
        <v>178</v>
      </c>
      <c r="F32" s="60" t="s">
        <v>180</v>
      </c>
      <c r="G32" s="60" t="s">
        <v>182</v>
      </c>
      <c r="H32" s="62" t="s">
        <v>184</v>
      </c>
      <c r="I32" s="60" t="s">
        <v>186</v>
      </c>
      <c r="J32" s="62" t="s">
        <v>188</v>
      </c>
      <c r="K32" s="62" t="s">
        <v>190</v>
      </c>
      <c r="L32" s="60" t="s">
        <v>192</v>
      </c>
      <c r="M32" s="60" t="s">
        <v>194</v>
      </c>
      <c r="N32" s="60" t="s">
        <v>196</v>
      </c>
      <c r="O32" s="60" t="s">
        <v>198</v>
      </c>
      <c r="P32" s="60" t="s">
        <v>200</v>
      </c>
      <c r="Q32" s="39" t="s">
        <v>160</v>
      </c>
      <c r="R32" s="39" t="s">
        <v>169</v>
      </c>
      <c r="S32" s="39" t="s">
        <v>296</v>
      </c>
      <c r="T32" s="39" t="s">
        <v>297</v>
      </c>
      <c r="U32" s="39" t="s">
        <v>304</v>
      </c>
      <c r="V32" s="39" t="s">
        <v>305</v>
      </c>
      <c r="W32" s="39" t="s">
        <v>306</v>
      </c>
      <c r="X32" s="39" t="s">
        <v>307</v>
      </c>
      <c r="Y32" s="39" t="s">
        <v>310</v>
      </c>
      <c r="Z32" s="120" t="s">
        <v>313</v>
      </c>
      <c r="AA32" s="120" t="s">
        <v>314</v>
      </c>
      <c r="AB32" s="120" t="s">
        <v>315</v>
      </c>
      <c r="AC32" s="120" t="s">
        <v>318</v>
      </c>
      <c r="AD32" s="120" t="s">
        <v>320</v>
      </c>
      <c r="AE32" s="120" t="str">
        <f>AE3</f>
        <v>１８(H30)</v>
      </c>
      <c r="AF32" s="120" t="str">
        <f>AF3</f>
        <v>１９(R1)</v>
      </c>
    </row>
    <row r="33" spans="1:32" ht="18" customHeight="1" x14ac:dyDescent="0.15">
      <c r="A33" s="16" t="s">
        <v>51</v>
      </c>
      <c r="B33" s="100"/>
      <c r="C33" s="100"/>
      <c r="D33" s="101">
        <f t="shared" ref="D33:P33" si="12">D4/D$23*100</f>
        <v>19.090114347199577</v>
      </c>
      <c r="E33" s="101">
        <f t="shared" si="12"/>
        <v>17.353781092759629</v>
      </c>
      <c r="F33" s="101">
        <f t="shared" si="12"/>
        <v>16.440400296891145</v>
      </c>
      <c r="G33" s="101">
        <f t="shared" si="12"/>
        <v>19.218683261650551</v>
      </c>
      <c r="H33" s="101">
        <f t="shared" si="12"/>
        <v>19.402757920899578</v>
      </c>
      <c r="I33" s="101">
        <f t="shared" si="12"/>
        <v>19.25679788896457</v>
      </c>
      <c r="J33" s="101">
        <f t="shared" si="12"/>
        <v>19.171190664693821</v>
      </c>
      <c r="K33" s="101">
        <f t="shared" si="12"/>
        <v>19.461628380764818</v>
      </c>
      <c r="L33" s="101">
        <f t="shared" si="12"/>
        <v>18.907528568754188</v>
      </c>
      <c r="M33" s="101">
        <f t="shared" si="12"/>
        <v>20.19150473548282</v>
      </c>
      <c r="N33" s="101">
        <f t="shared" si="12"/>
        <v>20.137991181559805</v>
      </c>
      <c r="O33" s="101">
        <f t="shared" si="12"/>
        <v>19.43993269029577</v>
      </c>
      <c r="P33" s="101">
        <f t="shared" si="12"/>
        <v>19.7820505348331</v>
      </c>
      <c r="Q33" s="95">
        <f t="shared" ref="Q33:R51" si="13">Q4/Q$23*100</f>
        <v>16.686560644012985</v>
      </c>
      <c r="R33" s="95">
        <f t="shared" si="13"/>
        <v>19.078959813394114</v>
      </c>
      <c r="S33" s="95">
        <f t="shared" ref="S33:T51" si="14">S4/S$23*100</f>
        <v>18.025822692241288</v>
      </c>
      <c r="T33" s="95">
        <f t="shared" si="14"/>
        <v>17.506138423938296</v>
      </c>
      <c r="U33" s="95">
        <f t="shared" ref="U33:V51" si="15">U4/U$23*100</f>
        <v>15.356854023203919</v>
      </c>
      <c r="V33" s="95">
        <f t="shared" si="15"/>
        <v>15.627325171373121</v>
      </c>
      <c r="W33" s="95">
        <f t="shared" ref="W33:X51" si="16">W4/W$23*100</f>
        <v>15.611668594254274</v>
      </c>
      <c r="X33" s="95">
        <f t="shared" si="16"/>
        <v>15.201490791704476</v>
      </c>
      <c r="Y33" s="118">
        <f t="shared" ref="Y33:AB33" si="17">Y4/Y$23*100</f>
        <v>15.188582692868724</v>
      </c>
      <c r="Z33" s="124">
        <f t="shared" si="17"/>
        <v>12.806953269779958</v>
      </c>
      <c r="AA33" s="124">
        <f t="shared" si="17"/>
        <v>12.542510299444473</v>
      </c>
      <c r="AB33" s="124">
        <f t="shared" si="17"/>
        <v>13.298961720325163</v>
      </c>
      <c r="AC33" s="124">
        <f t="shared" ref="AC33:AD33" si="18">AC4/AC$23*100</f>
        <v>14.120576747460506</v>
      </c>
      <c r="AD33" s="124">
        <f t="shared" si="18"/>
        <v>13.232603624069265</v>
      </c>
      <c r="AE33" s="124">
        <f t="shared" ref="AE33:AF33" si="19">AE4/AE$23*100</f>
        <v>12.767143198237205</v>
      </c>
      <c r="AF33" s="124">
        <f t="shared" si="19"/>
        <v>13.02887977170454</v>
      </c>
    </row>
    <row r="34" spans="1:32" ht="18" customHeight="1" x14ac:dyDescent="0.15">
      <c r="A34" s="16" t="s">
        <v>52</v>
      </c>
      <c r="B34" s="100"/>
      <c r="C34" s="100"/>
      <c r="D34" s="101">
        <f t="shared" ref="D34:P34" si="20">D5/D$23*100</f>
        <v>13.390699099348694</v>
      </c>
      <c r="E34" s="101">
        <f t="shared" si="20"/>
        <v>12.182794209674858</v>
      </c>
      <c r="F34" s="101">
        <f t="shared" si="20"/>
        <v>11.58174480262047</v>
      </c>
      <c r="G34" s="101">
        <f t="shared" si="20"/>
        <v>13.510727082840679</v>
      </c>
      <c r="H34" s="101">
        <f t="shared" si="20"/>
        <v>13.597216212530627</v>
      </c>
      <c r="I34" s="101">
        <f t="shared" si="20"/>
        <v>13.489687689000665</v>
      </c>
      <c r="J34" s="101">
        <f t="shared" si="20"/>
        <v>13.342276366291339</v>
      </c>
      <c r="K34" s="101">
        <f t="shared" si="20"/>
        <v>13.58142789830414</v>
      </c>
      <c r="L34" s="101">
        <f t="shared" si="20"/>
        <v>13.185976814832557</v>
      </c>
      <c r="M34" s="101">
        <f t="shared" si="20"/>
        <v>13.949109040458712</v>
      </c>
      <c r="N34" s="101">
        <f t="shared" si="20"/>
        <v>13.92204178581056</v>
      </c>
      <c r="O34" s="101">
        <f t="shared" si="20"/>
        <v>13.355870633859199</v>
      </c>
      <c r="P34" s="101">
        <f t="shared" si="20"/>
        <v>13.353504868689997</v>
      </c>
      <c r="Q34" s="95">
        <f t="shared" si="13"/>
        <v>11.36470098803491</v>
      </c>
      <c r="R34" s="95">
        <f t="shared" si="13"/>
        <v>13.03954451538819</v>
      </c>
      <c r="S34" s="95">
        <f t="shared" si="14"/>
        <v>12.20585925743803</v>
      </c>
      <c r="T34" s="95">
        <f t="shared" si="14"/>
        <v>11.792360007417022</v>
      </c>
      <c r="U34" s="95">
        <f t="shared" si="15"/>
        <v>10.301588444581848</v>
      </c>
      <c r="V34" s="95">
        <f t="shared" si="15"/>
        <v>10.296964520152347</v>
      </c>
      <c r="W34" s="95">
        <f t="shared" si="16"/>
        <v>9.9463850444558801</v>
      </c>
      <c r="X34" s="95">
        <f t="shared" si="16"/>
        <v>9.6851313925892253</v>
      </c>
      <c r="Y34" s="118">
        <f t="shared" ref="Y34:AB34" si="21">Y5/Y$23*100</f>
        <v>9.7354159115035657</v>
      </c>
      <c r="Z34" s="124">
        <f t="shared" si="21"/>
        <v>8.2315519890844193</v>
      </c>
      <c r="AA34" s="124">
        <f t="shared" si="21"/>
        <v>8.1403808255172994</v>
      </c>
      <c r="AB34" s="124">
        <f t="shared" si="21"/>
        <v>8.6644434234443128</v>
      </c>
      <c r="AC34" s="124">
        <f t="shared" ref="AC34:AD34" si="22">AC5/AC$23*100</f>
        <v>9.2817975687560033</v>
      </c>
      <c r="AD34" s="124">
        <f t="shared" si="22"/>
        <v>8.6534002824798826</v>
      </c>
      <c r="AE34" s="124">
        <f t="shared" ref="AE34:AF34" si="23">AE5/AE$23*100</f>
        <v>8.3240701120546614</v>
      </c>
      <c r="AF34" s="124">
        <f t="shared" si="23"/>
        <v>8.594221937844706</v>
      </c>
    </row>
    <row r="35" spans="1:32" ht="18" customHeight="1" x14ac:dyDescent="0.15">
      <c r="A35" s="16" t="s">
        <v>53</v>
      </c>
      <c r="B35" s="100"/>
      <c r="C35" s="100"/>
      <c r="D35" s="101">
        <f t="shared" ref="D35:P35" si="24">D6/D$23*100</f>
        <v>3.3537430455526582</v>
      </c>
      <c r="E35" s="101">
        <f t="shared" si="24"/>
        <v>3.1841277276751754</v>
      </c>
      <c r="F35" s="101">
        <f t="shared" si="24"/>
        <v>3.7345624976233527</v>
      </c>
      <c r="G35" s="101">
        <f t="shared" si="24"/>
        <v>4.4474545524700861</v>
      </c>
      <c r="H35" s="101">
        <f t="shared" si="24"/>
        <v>4.8745011892949615</v>
      </c>
      <c r="I35" s="101">
        <f t="shared" si="24"/>
        <v>5.0971636597698353</v>
      </c>
      <c r="J35" s="101">
        <f t="shared" si="24"/>
        <v>5.5892051593799517</v>
      </c>
      <c r="K35" s="101">
        <f t="shared" si="24"/>
        <v>6.0745250677479348</v>
      </c>
      <c r="L35" s="101">
        <f t="shared" si="24"/>
        <v>6.1097924434431681</v>
      </c>
      <c r="M35" s="101">
        <f t="shared" si="24"/>
        <v>4.7982678801323368</v>
      </c>
      <c r="N35" s="101">
        <f t="shared" si="24"/>
        <v>5.5263478594540976</v>
      </c>
      <c r="O35" s="101">
        <f t="shared" si="24"/>
        <v>6.2594157653555946</v>
      </c>
      <c r="P35" s="101">
        <f t="shared" si="24"/>
        <v>7.6036226022335978</v>
      </c>
      <c r="Q35" s="95">
        <f t="shared" si="13"/>
        <v>7.4980409853242627</v>
      </c>
      <c r="R35" s="95">
        <f t="shared" si="13"/>
        <v>11.31186015748535</v>
      </c>
      <c r="S35" s="95">
        <f t="shared" si="14"/>
        <v>11.346224450131441</v>
      </c>
      <c r="T35" s="95">
        <f t="shared" si="14"/>
        <v>11.90410856673194</v>
      </c>
      <c r="U35" s="95">
        <f t="shared" si="15"/>
        <v>11.125945158467371</v>
      </c>
      <c r="V35" s="95">
        <f t="shared" si="15"/>
        <v>12.389656862796432</v>
      </c>
      <c r="W35" s="95">
        <f t="shared" si="16"/>
        <v>17.299782397876566</v>
      </c>
      <c r="X35" s="95">
        <f t="shared" si="16"/>
        <v>18.66914076227274</v>
      </c>
      <c r="Y35" s="118">
        <f t="shared" ref="Y35:AB35" si="25">Y6/Y$23*100</f>
        <v>19.098801566059418</v>
      </c>
      <c r="Z35" s="124">
        <f t="shared" si="25"/>
        <v>17.274524076841733</v>
      </c>
      <c r="AA35" s="124">
        <f t="shared" si="25"/>
        <v>17.575355448831477</v>
      </c>
      <c r="AB35" s="124">
        <f t="shared" si="25"/>
        <v>20.230913436729384</v>
      </c>
      <c r="AC35" s="124">
        <f t="shared" ref="AC35:AD35" si="26">AC6/AC$23*100</f>
        <v>23.265211561611363</v>
      </c>
      <c r="AD35" s="124">
        <f t="shared" si="26"/>
        <v>21.486750646707005</v>
      </c>
      <c r="AE35" s="124">
        <f t="shared" ref="AE35:AF35" si="27">AE6/AE$23*100</f>
        <v>21.496114392221656</v>
      </c>
      <c r="AF35" s="124">
        <f t="shared" si="27"/>
        <v>23.180121841252515</v>
      </c>
    </row>
    <row r="36" spans="1:32" ht="18" customHeight="1" x14ac:dyDescent="0.15">
      <c r="A36" s="16" t="s">
        <v>54</v>
      </c>
      <c r="B36" s="100"/>
      <c r="C36" s="100"/>
      <c r="D36" s="101">
        <f t="shared" ref="D36:P36" si="28">D7/D$23*100</f>
        <v>8.1790715495690023</v>
      </c>
      <c r="E36" s="101">
        <f t="shared" si="28"/>
        <v>7.0716742358376257</v>
      </c>
      <c r="F36" s="101">
        <f t="shared" si="28"/>
        <v>6.8339316104319936</v>
      </c>
      <c r="G36" s="101">
        <f t="shared" si="28"/>
        <v>8.8094898550849834</v>
      </c>
      <c r="H36" s="101">
        <f t="shared" si="28"/>
        <v>9.2172685219955479</v>
      </c>
      <c r="I36" s="101">
        <f t="shared" si="28"/>
        <v>9.8986571139223862</v>
      </c>
      <c r="J36" s="101">
        <f t="shared" si="28"/>
        <v>11.376875604168911</v>
      </c>
      <c r="K36" s="101">
        <f t="shared" si="28"/>
        <v>13.45926944808852</v>
      </c>
      <c r="L36" s="101">
        <f t="shared" si="28"/>
        <v>12.877425638672623</v>
      </c>
      <c r="M36" s="101">
        <f t="shared" si="28"/>
        <v>12.929975341440619</v>
      </c>
      <c r="N36" s="101">
        <f t="shared" si="28"/>
        <v>12.939385836312015</v>
      </c>
      <c r="O36" s="101">
        <f t="shared" si="28"/>
        <v>12.819882429910754</v>
      </c>
      <c r="P36" s="101">
        <f t="shared" si="28"/>
        <v>13.409848637497912</v>
      </c>
      <c r="Q36" s="95">
        <f t="shared" si="13"/>
        <v>10.772378729760588</v>
      </c>
      <c r="R36" s="95">
        <f t="shared" si="13"/>
        <v>13.373348981513921</v>
      </c>
      <c r="S36" s="95">
        <f t="shared" si="14"/>
        <v>13.304450721864006</v>
      </c>
      <c r="T36" s="95">
        <f t="shared" si="14"/>
        <v>13.987351603482972</v>
      </c>
      <c r="U36" s="95">
        <f t="shared" si="15"/>
        <v>12.947270803521747</v>
      </c>
      <c r="V36" s="95">
        <f t="shared" si="15"/>
        <v>12.881433989829722</v>
      </c>
      <c r="W36" s="95">
        <f t="shared" si="16"/>
        <v>12.532352399919036</v>
      </c>
      <c r="X36" s="95">
        <f t="shared" si="16"/>
        <v>12.855310619549943</v>
      </c>
      <c r="Y36" s="118">
        <f t="shared" ref="Y36:AB36" si="29">Y7/Y$23*100</f>
        <v>13.084624506090526</v>
      </c>
      <c r="Z36" s="124">
        <f t="shared" si="29"/>
        <v>11.17578972332589</v>
      </c>
      <c r="AA36" s="124">
        <f t="shared" si="29"/>
        <v>10.36086012125994</v>
      </c>
      <c r="AB36" s="124">
        <f t="shared" si="29"/>
        <v>10.197715917742864</v>
      </c>
      <c r="AC36" s="124">
        <f t="shared" ref="AC36:AD36" si="30">AC7/AC$23*100</f>
        <v>10.90465866097945</v>
      </c>
      <c r="AD36" s="124">
        <f t="shared" si="30"/>
        <v>10.283673408696979</v>
      </c>
      <c r="AE36" s="124">
        <f t="shared" ref="AE36:AF36" si="31">AE7/AE$23*100</f>
        <v>9.5874568238498199</v>
      </c>
      <c r="AF36" s="124">
        <f t="shared" si="31"/>
        <v>8.8727867749338074</v>
      </c>
    </row>
    <row r="37" spans="1:32" ht="18" customHeight="1" x14ac:dyDescent="0.15">
      <c r="A37" s="16" t="s">
        <v>55</v>
      </c>
      <c r="B37" s="100"/>
      <c r="C37" s="100"/>
      <c r="D37" s="101">
        <f t="shared" ref="D37:P37" si="32">D8/D$23*100</f>
        <v>8.1763860611190893</v>
      </c>
      <c r="E37" s="101">
        <f t="shared" si="32"/>
        <v>7.059439806418724</v>
      </c>
      <c r="F37" s="101">
        <f t="shared" si="32"/>
        <v>6.7671272096009165</v>
      </c>
      <c r="G37" s="101">
        <f t="shared" si="32"/>
        <v>8.6935670659611386</v>
      </c>
      <c r="H37" s="101">
        <f t="shared" si="32"/>
        <v>9.1916231794416134</v>
      </c>
      <c r="I37" s="101">
        <f t="shared" si="32"/>
        <v>9.898012468365982</v>
      </c>
      <c r="J37" s="101">
        <f t="shared" si="32"/>
        <v>11.370296145271476</v>
      </c>
      <c r="K37" s="101">
        <f t="shared" si="32"/>
        <v>13.456763916858849</v>
      </c>
      <c r="L37" s="101">
        <f t="shared" si="32"/>
        <v>12.875880222231393</v>
      </c>
      <c r="M37" s="101">
        <f t="shared" si="32"/>
        <v>12.929936905528564</v>
      </c>
      <c r="N37" s="101">
        <f t="shared" si="32"/>
        <v>12.938103606595691</v>
      </c>
      <c r="O37" s="101">
        <f t="shared" si="32"/>
        <v>12.808161716366815</v>
      </c>
      <c r="P37" s="101">
        <f t="shared" si="32"/>
        <v>13.405350106670589</v>
      </c>
      <c r="Q37" s="95">
        <f t="shared" si="13"/>
        <v>10.76324497274889</v>
      </c>
      <c r="R37" s="95">
        <f t="shared" si="13"/>
        <v>13.373141167991923</v>
      </c>
      <c r="S37" s="95">
        <f t="shared" si="14"/>
        <v>13.304245643625521</v>
      </c>
      <c r="T37" s="95">
        <f t="shared" si="14"/>
        <v>13.980538882032162</v>
      </c>
      <c r="U37" s="95">
        <f t="shared" si="15"/>
        <v>12.937253280368811</v>
      </c>
      <c r="V37" s="95">
        <f t="shared" si="15"/>
        <v>12.874757439821163</v>
      </c>
      <c r="W37" s="95">
        <f t="shared" si="16"/>
        <v>12.528980093707695</v>
      </c>
      <c r="X37" s="95">
        <f t="shared" si="16"/>
        <v>12.855310619549943</v>
      </c>
      <c r="Y37" s="118">
        <f t="shared" ref="Y37:AB37" si="33">Y8/Y$23*100</f>
        <v>13.084624506090526</v>
      </c>
      <c r="Z37" s="124">
        <f t="shared" si="33"/>
        <v>11.17578972332589</v>
      </c>
      <c r="AA37" s="124">
        <f t="shared" si="33"/>
        <v>10.358744136734119</v>
      </c>
      <c r="AB37" s="124">
        <f t="shared" si="33"/>
        <v>10.197271791105058</v>
      </c>
      <c r="AC37" s="124">
        <f t="shared" ref="AC37:AD37" si="34">AC8/AC$23*100</f>
        <v>10.904583218801752</v>
      </c>
      <c r="AD37" s="124">
        <f t="shared" si="34"/>
        <v>10.283583164897479</v>
      </c>
      <c r="AE37" s="124">
        <f t="shared" ref="AE37:AF37" si="35">AE8/AE$23*100</f>
        <v>9.5874487170322826</v>
      </c>
      <c r="AF37" s="124">
        <f t="shared" si="35"/>
        <v>8.8727688106066509</v>
      </c>
    </row>
    <row r="38" spans="1:32" ht="18" customHeight="1" x14ac:dyDescent="0.15">
      <c r="A38" s="16" t="s">
        <v>56</v>
      </c>
      <c r="B38" s="100"/>
      <c r="C38" s="100"/>
      <c r="D38" s="101">
        <f t="shared" ref="D38:P38" si="36">D9/D$23*100</f>
        <v>2.6854884499111819E-3</v>
      </c>
      <c r="E38" s="101">
        <f t="shared" si="36"/>
        <v>1.2234429418900858E-2</v>
      </c>
      <c r="F38" s="101">
        <f t="shared" si="36"/>
        <v>6.6804400831077165E-2</v>
      </c>
      <c r="G38" s="101">
        <f t="shared" si="36"/>
        <v>0.11592278912384646</v>
      </c>
      <c r="H38" s="101">
        <f t="shared" si="36"/>
        <v>2.5645342553933501E-2</v>
      </c>
      <c r="I38" s="101">
        <f t="shared" si="36"/>
        <v>6.4464555640265356E-4</v>
      </c>
      <c r="J38" s="101">
        <f t="shared" si="36"/>
        <v>6.5794588974346863E-3</v>
      </c>
      <c r="K38" s="101">
        <f t="shared" si="36"/>
        <v>2.505531229672136E-3</v>
      </c>
      <c r="L38" s="101">
        <f t="shared" si="36"/>
        <v>1.2908173570074159E-3</v>
      </c>
      <c r="M38" s="101">
        <f t="shared" si="36"/>
        <v>3.8435912056327063E-5</v>
      </c>
      <c r="N38" s="101">
        <f t="shared" si="36"/>
        <v>1.2822297163229061E-3</v>
      </c>
      <c r="O38" s="101">
        <f t="shared" si="36"/>
        <v>1.1720713543938293E-2</v>
      </c>
      <c r="P38" s="101">
        <f t="shared" si="36"/>
        <v>4.4985308273236173E-3</v>
      </c>
      <c r="Q38" s="95">
        <f t="shared" si="13"/>
        <v>9.1337570116988998E-3</v>
      </c>
      <c r="R38" s="95">
        <f t="shared" si="13"/>
        <v>2.0781352199959237E-4</v>
      </c>
      <c r="S38" s="95">
        <f t="shared" si="14"/>
        <v>2.0507823848730643E-4</v>
      </c>
      <c r="T38" s="95">
        <f t="shared" si="14"/>
        <v>6.8127214508112545E-3</v>
      </c>
      <c r="U38" s="95">
        <f t="shared" si="15"/>
        <v>1.0017523152935913E-2</v>
      </c>
      <c r="V38" s="95">
        <f t="shared" si="15"/>
        <v>6.6765500085580387E-3</v>
      </c>
      <c r="W38" s="95">
        <f t="shared" si="16"/>
        <v>3.3723062113426424E-3</v>
      </c>
      <c r="X38" s="95">
        <f t="shared" si="16"/>
        <v>0</v>
      </c>
      <c r="Y38" s="118">
        <f t="shared" ref="Y38:AB38" si="37">Y9/Y$23*100</f>
        <v>0</v>
      </c>
      <c r="Z38" s="124">
        <f t="shared" si="37"/>
        <v>0</v>
      </c>
      <c r="AA38" s="124">
        <f t="shared" si="37"/>
        <v>2.115984525821193E-3</v>
      </c>
      <c r="AB38" s="124">
        <f t="shared" si="37"/>
        <v>4.4412663780643374E-4</v>
      </c>
      <c r="AC38" s="124">
        <f t="shared" ref="AC38:AD38" si="38">AC9/AC$23*100</f>
        <v>7.5442177697925439E-5</v>
      </c>
      <c r="AD38" s="124">
        <f t="shared" si="38"/>
        <v>9.0243799500691545E-5</v>
      </c>
      <c r="AE38" s="124">
        <f t="shared" ref="AE38:AF38" si="39">AE9/AE$23*100</f>
        <v>8.7148288507935559E-5</v>
      </c>
      <c r="AF38" s="124">
        <f t="shared" si="39"/>
        <v>1.7964327157703319E-5</v>
      </c>
    </row>
    <row r="39" spans="1:32" ht="18" customHeight="1" x14ac:dyDescent="0.15">
      <c r="A39" s="16" t="s">
        <v>57</v>
      </c>
      <c r="B39" s="100"/>
      <c r="C39" s="100"/>
      <c r="D39" s="101">
        <f t="shared" ref="D39:P39" si="40">D10/D$23*100</f>
        <v>9.7316294963267911</v>
      </c>
      <c r="E39" s="101">
        <f t="shared" si="40"/>
        <v>9.2603463666166554</v>
      </c>
      <c r="F39" s="101">
        <f t="shared" si="40"/>
        <v>8.5733196922953532</v>
      </c>
      <c r="G39" s="101">
        <f t="shared" si="40"/>
        <v>10.163606496112646</v>
      </c>
      <c r="H39" s="101">
        <f t="shared" si="40"/>
        <v>10.878668089479273</v>
      </c>
      <c r="I39" s="101">
        <f t="shared" si="40"/>
        <v>11.581336406035476</v>
      </c>
      <c r="J39" s="101">
        <f t="shared" si="40"/>
        <v>10.884197431173041</v>
      </c>
      <c r="K39" s="101">
        <f t="shared" si="40"/>
        <v>12.450042520416135</v>
      </c>
      <c r="L39" s="101">
        <f t="shared" si="40"/>
        <v>12.034924171099853</v>
      </c>
      <c r="M39" s="101">
        <f t="shared" si="40"/>
        <v>13.310993283077281</v>
      </c>
      <c r="N39" s="101">
        <f t="shared" si="40"/>
        <v>13.077514979296994</v>
      </c>
      <c r="O39" s="101">
        <f t="shared" si="40"/>
        <v>12.792328054662427</v>
      </c>
      <c r="P39" s="101">
        <f t="shared" si="40"/>
        <v>13.655713795078544</v>
      </c>
      <c r="Q39" s="95">
        <f t="shared" si="13"/>
        <v>11.874815000417236</v>
      </c>
      <c r="R39" s="95">
        <f t="shared" si="13"/>
        <v>14.261125683220257</v>
      </c>
      <c r="S39" s="95">
        <f t="shared" si="14"/>
        <v>14.129131082743982</v>
      </c>
      <c r="T39" s="95">
        <f t="shared" si="14"/>
        <v>13.691868803973071</v>
      </c>
      <c r="U39" s="95">
        <f t="shared" si="15"/>
        <v>11.74146107066489</v>
      </c>
      <c r="V39" s="95">
        <f t="shared" si="15"/>
        <v>13.362766935462384</v>
      </c>
      <c r="W39" s="95">
        <f t="shared" si="16"/>
        <v>13.767368231258855</v>
      </c>
      <c r="X39" s="95">
        <f t="shared" si="16"/>
        <v>13.220444057488642</v>
      </c>
      <c r="Y39" s="118">
        <f t="shared" ref="Y39:AB39" si="41">Y10/Y$23*100</f>
        <v>15.854477841052738</v>
      </c>
      <c r="Z39" s="124">
        <f t="shared" si="41"/>
        <v>21.084889645753709</v>
      </c>
      <c r="AA39" s="124">
        <f t="shared" si="41"/>
        <v>18.661985638676768</v>
      </c>
      <c r="AB39" s="124">
        <f t="shared" si="41"/>
        <v>15.443253539563012</v>
      </c>
      <c r="AC39" s="124">
        <f t="shared" ref="AC39:AD39" si="42">AC10/AC$23*100</f>
        <v>16.471683399889606</v>
      </c>
      <c r="AD39" s="124">
        <f t="shared" si="42"/>
        <v>14.693088288258338</v>
      </c>
      <c r="AE39" s="124">
        <f t="shared" ref="AE39:AF39" si="43">AE10/AE$23*100</f>
        <v>15.172117768467954</v>
      </c>
      <c r="AF39" s="124">
        <f t="shared" si="43"/>
        <v>15.757130121290347</v>
      </c>
    </row>
    <row r="40" spans="1:32" ht="18" customHeight="1" x14ac:dyDescent="0.15">
      <c r="A40" s="16" t="s">
        <v>58</v>
      </c>
      <c r="B40" s="100"/>
      <c r="C40" s="100"/>
      <c r="D40" s="101">
        <f t="shared" ref="D40:P40" si="44">D11/D$23*100</f>
        <v>1.5962031824662559</v>
      </c>
      <c r="E40" s="101">
        <f t="shared" si="44"/>
        <v>1.5623348964765105</v>
      </c>
      <c r="F40" s="101">
        <f t="shared" si="44"/>
        <v>1.0612002495463766</v>
      </c>
      <c r="G40" s="101">
        <f t="shared" si="44"/>
        <v>1.0443062229613458</v>
      </c>
      <c r="H40" s="101">
        <f t="shared" si="44"/>
        <v>1.3842245236410238</v>
      </c>
      <c r="I40" s="101">
        <f t="shared" si="44"/>
        <v>1.3296220890020949</v>
      </c>
      <c r="J40" s="101">
        <f t="shared" si="44"/>
        <v>1.4595769577995739</v>
      </c>
      <c r="K40" s="101">
        <f t="shared" si="44"/>
        <v>1.3804425435942715</v>
      </c>
      <c r="L40" s="101">
        <f t="shared" si="44"/>
        <v>1.4679699458001831</v>
      </c>
      <c r="M40" s="101">
        <f t="shared" si="44"/>
        <v>1.6327767621088018</v>
      </c>
      <c r="N40" s="101">
        <f t="shared" si="44"/>
        <v>1.5528478146166342</v>
      </c>
      <c r="O40" s="101">
        <f t="shared" si="44"/>
        <v>1.9474611420835508</v>
      </c>
      <c r="P40" s="101">
        <f t="shared" si="44"/>
        <v>1.9716968270951813</v>
      </c>
      <c r="Q40" s="95">
        <f t="shared" si="13"/>
        <v>2.0847972149687672</v>
      </c>
      <c r="R40" s="95">
        <f t="shared" si="13"/>
        <v>1.7340866129459831</v>
      </c>
      <c r="S40" s="95">
        <f t="shared" si="14"/>
        <v>1.6113604837172817</v>
      </c>
      <c r="T40" s="95">
        <f t="shared" si="14"/>
        <v>1.5029685530756087</v>
      </c>
      <c r="U40" s="95">
        <f t="shared" si="15"/>
        <v>1.1126985707100225</v>
      </c>
      <c r="V40" s="95">
        <f t="shared" si="15"/>
        <v>1.0486209456801336</v>
      </c>
      <c r="W40" s="95">
        <f t="shared" si="16"/>
        <v>1.3516820726387218</v>
      </c>
      <c r="X40" s="95">
        <f t="shared" si="16"/>
        <v>1.1273244735795562</v>
      </c>
      <c r="Y40" s="118">
        <f t="shared" ref="Y40:AB40" si="45">Y11/Y$23*100</f>
        <v>0.89830352547787795</v>
      </c>
      <c r="Z40" s="124">
        <f t="shared" si="45"/>
        <v>0.88711852440699346</v>
      </c>
      <c r="AA40" s="124">
        <f t="shared" si="45"/>
        <v>0.89558043168769386</v>
      </c>
      <c r="AB40" s="124">
        <f t="shared" si="45"/>
        <v>1.1812379354367002</v>
      </c>
      <c r="AC40" s="124">
        <f t="shared" ref="AC40:AD40" si="46">AC11/AC$23*100</f>
        <v>1.086631406472069</v>
      </c>
      <c r="AD40" s="124">
        <f t="shared" si="46"/>
        <v>0.92079736147277713</v>
      </c>
      <c r="AE40" s="124">
        <f t="shared" ref="AE40:AF40" si="47">AE11/AE$23*100</f>
        <v>0.97279378382202286</v>
      </c>
      <c r="AF40" s="124">
        <f t="shared" si="47"/>
        <v>0.84625354356333371</v>
      </c>
    </row>
    <row r="41" spans="1:32" ht="18" customHeight="1" x14ac:dyDescent="0.15">
      <c r="A41" s="16" t="s">
        <v>59</v>
      </c>
      <c r="B41" s="100"/>
      <c r="C41" s="100"/>
      <c r="D41" s="101">
        <f t="shared" ref="D41:P41" si="48">D12/D$23*100</f>
        <v>9.0534105979812036</v>
      </c>
      <c r="E41" s="101">
        <f t="shared" si="48"/>
        <v>8.7370330058394892</v>
      </c>
      <c r="F41" s="101">
        <f t="shared" si="48"/>
        <v>8.2494622773949118</v>
      </c>
      <c r="G41" s="101">
        <f t="shared" si="48"/>
        <v>9.3336014274640675</v>
      </c>
      <c r="H41" s="101">
        <f t="shared" si="48"/>
        <v>10.005861387405659</v>
      </c>
      <c r="I41" s="101">
        <f t="shared" si="48"/>
        <v>11.021561958306437</v>
      </c>
      <c r="J41" s="101">
        <f t="shared" si="48"/>
        <v>10.744771894464842</v>
      </c>
      <c r="K41" s="101">
        <f t="shared" si="48"/>
        <v>10.100132911464623</v>
      </c>
      <c r="L41" s="101">
        <f t="shared" si="48"/>
        <v>10.887028556011506</v>
      </c>
      <c r="M41" s="101">
        <f t="shared" si="48"/>
        <v>9.8733594351612108</v>
      </c>
      <c r="N41" s="101">
        <f t="shared" si="48"/>
        <v>10.13842805940619</v>
      </c>
      <c r="O41" s="101">
        <f t="shared" si="48"/>
        <v>9.7230120928864832</v>
      </c>
      <c r="P41" s="101">
        <f t="shared" si="48"/>
        <v>9.9354762927029636</v>
      </c>
      <c r="Q41" s="95">
        <f t="shared" si="13"/>
        <v>8.3006479958429331</v>
      </c>
      <c r="R41" s="95">
        <f t="shared" si="13"/>
        <v>10.041962345788379</v>
      </c>
      <c r="S41" s="95">
        <f t="shared" si="14"/>
        <v>10.261823893442765</v>
      </c>
      <c r="T41" s="95">
        <f t="shared" si="14"/>
        <v>10.142727386223566</v>
      </c>
      <c r="U41" s="95">
        <f t="shared" si="15"/>
        <v>20.575905096223725</v>
      </c>
      <c r="V41" s="95">
        <f t="shared" si="15"/>
        <v>16.159796906283603</v>
      </c>
      <c r="W41" s="95">
        <f t="shared" si="16"/>
        <v>9.1410377875276936</v>
      </c>
      <c r="X41" s="95">
        <f t="shared" si="16"/>
        <v>9.5965125873450514</v>
      </c>
      <c r="Y41" s="118">
        <f t="shared" ref="Y41:AB41" si="49">Y12/Y$23*100</f>
        <v>8.8938614818455726</v>
      </c>
      <c r="Z41" s="124">
        <f t="shared" si="49"/>
        <v>9.3206186956795563</v>
      </c>
      <c r="AA41" s="124">
        <f t="shared" si="49"/>
        <v>9.0123267520136476</v>
      </c>
      <c r="AB41" s="124">
        <f t="shared" si="49"/>
        <v>10.476640075478796</v>
      </c>
      <c r="AC41" s="124">
        <f t="shared" ref="AC41:AD41" si="50">AC12/AC$23*100</f>
        <v>9.5887074420690617</v>
      </c>
      <c r="AD41" s="124">
        <f t="shared" si="50"/>
        <v>9.6615368523252343</v>
      </c>
      <c r="AE41" s="124">
        <f t="shared" ref="AE41:AF41" si="51">AE12/AE$23*100</f>
        <v>8.7327145169815221</v>
      </c>
      <c r="AF41" s="124">
        <f t="shared" si="51"/>
        <v>9.4138543445966736</v>
      </c>
    </row>
    <row r="42" spans="1:32" ht="18" customHeight="1" x14ac:dyDescent="0.15">
      <c r="A42" s="16" t="s">
        <v>60</v>
      </c>
      <c r="B42" s="100"/>
      <c r="C42" s="100"/>
      <c r="D42" s="101">
        <f t="shared" ref="D42:P42" si="52">D13/D$23*100</f>
        <v>4.4425790034757204</v>
      </c>
      <c r="E42" s="101">
        <f t="shared" si="52"/>
        <v>3.9462706091617545</v>
      </c>
      <c r="F42" s="101">
        <f t="shared" si="52"/>
        <v>3.6894344208137357</v>
      </c>
      <c r="G42" s="101">
        <f t="shared" si="52"/>
        <v>4.4366990704870224</v>
      </c>
      <c r="H42" s="101">
        <f t="shared" si="52"/>
        <v>4.3999829371399244</v>
      </c>
      <c r="I42" s="101">
        <f t="shared" si="52"/>
        <v>4.502423962092891</v>
      </c>
      <c r="J42" s="101">
        <f t="shared" si="52"/>
        <v>4.4699291889722108</v>
      </c>
      <c r="K42" s="101">
        <f t="shared" si="52"/>
        <v>4.6671658098521061</v>
      </c>
      <c r="L42" s="101">
        <f t="shared" si="52"/>
        <v>4.358962915071932</v>
      </c>
      <c r="M42" s="101">
        <f t="shared" si="52"/>
        <v>4.8265924018955602</v>
      </c>
      <c r="N42" s="101">
        <f t="shared" si="52"/>
        <v>4.9311443994897592</v>
      </c>
      <c r="O42" s="101">
        <f t="shared" si="52"/>
        <v>4.8092251129059749</v>
      </c>
      <c r="P42" s="101">
        <f t="shared" si="52"/>
        <v>4.9459512734443702</v>
      </c>
      <c r="Q42" s="95">
        <f t="shared" si="13"/>
        <v>4.5846606297283286</v>
      </c>
      <c r="R42" s="95">
        <f t="shared" si="13"/>
        <v>4.8826719490377295</v>
      </c>
      <c r="S42" s="95">
        <f t="shared" si="14"/>
        <v>5.3049334912283861</v>
      </c>
      <c r="T42" s="95">
        <f t="shared" si="14"/>
        <v>4.8020494658876203</v>
      </c>
      <c r="U42" s="95">
        <f t="shared" si="15"/>
        <v>15.251933531098871</v>
      </c>
      <c r="V42" s="95">
        <f t="shared" si="15"/>
        <v>6.5049354458598465</v>
      </c>
      <c r="W42" s="95">
        <f t="shared" si="16"/>
        <v>4.1158867695990669</v>
      </c>
      <c r="X42" s="95">
        <f t="shared" si="16"/>
        <v>4.2134222111733362</v>
      </c>
      <c r="Y42" s="118">
        <f t="shared" ref="Y42:AB42" si="53">Y13/Y$23*100</f>
        <v>4.0391278892015157</v>
      </c>
      <c r="Z42" s="124">
        <f t="shared" si="53"/>
        <v>4.2532566868593777</v>
      </c>
      <c r="AA42" s="124">
        <f t="shared" si="53"/>
        <v>3.8644970798712222</v>
      </c>
      <c r="AB42" s="124">
        <f t="shared" si="53"/>
        <v>4.2321332484314755</v>
      </c>
      <c r="AC42" s="124">
        <f t="shared" ref="AC42:AD42" si="54">AC13/AC$23*100</f>
        <v>3.9795549035773528</v>
      </c>
      <c r="AD42" s="124">
        <f t="shared" si="54"/>
        <v>3.5861668679628069</v>
      </c>
      <c r="AE42" s="124">
        <f t="shared" ref="AE42:AF42" si="55">AE13/AE$23*100</f>
        <v>3.6880182878454058</v>
      </c>
      <c r="AF42" s="124">
        <f t="shared" si="55"/>
        <v>4.1971654367622948</v>
      </c>
    </row>
    <row r="43" spans="1:32" ht="18" customHeight="1" x14ac:dyDescent="0.15">
      <c r="A43" s="16" t="s">
        <v>61</v>
      </c>
      <c r="B43" s="100"/>
      <c r="C43" s="100"/>
      <c r="D43" s="101">
        <f t="shared" ref="D43:P43" si="56">D14/D$23*100</f>
        <v>7.5074367638322705</v>
      </c>
      <c r="E43" s="101">
        <f t="shared" si="56"/>
        <v>5.6101037011469419</v>
      </c>
      <c r="F43" s="101">
        <f t="shared" si="56"/>
        <v>5.0367564369999878</v>
      </c>
      <c r="G43" s="101">
        <f t="shared" si="56"/>
        <v>6.4165483466357882</v>
      </c>
      <c r="H43" s="101">
        <f t="shared" si="56"/>
        <v>7.3775200902697904</v>
      </c>
      <c r="I43" s="101">
        <f t="shared" si="56"/>
        <v>6.640529088235807</v>
      </c>
      <c r="J43" s="101">
        <f t="shared" si="56"/>
        <v>6.6964807919925331</v>
      </c>
      <c r="K43" s="101">
        <f t="shared" si="56"/>
        <v>6.8070445968258468</v>
      </c>
      <c r="L43" s="101">
        <f t="shared" si="56"/>
        <v>7.3435363237404561</v>
      </c>
      <c r="M43" s="101">
        <f t="shared" si="56"/>
        <v>8.707765693252485</v>
      </c>
      <c r="N43" s="101">
        <f t="shared" si="56"/>
        <v>9.682438497946336</v>
      </c>
      <c r="O43" s="101">
        <f t="shared" si="56"/>
        <v>8.8154268153178243</v>
      </c>
      <c r="P43" s="101">
        <f t="shared" si="56"/>
        <v>9.9734169808536457</v>
      </c>
      <c r="Q43" s="95">
        <f t="shared" si="13"/>
        <v>8.2553072370008245</v>
      </c>
      <c r="R43" s="95">
        <f t="shared" si="13"/>
        <v>10.324026573488057</v>
      </c>
      <c r="S43" s="95">
        <f t="shared" si="14"/>
        <v>9.8124468363149813</v>
      </c>
      <c r="T43" s="95">
        <f t="shared" si="14"/>
        <v>9.8821750411578044</v>
      </c>
      <c r="U43" s="95">
        <f t="shared" si="15"/>
        <v>9.2743426877833155</v>
      </c>
      <c r="V43" s="95">
        <f t="shared" si="15"/>
        <v>9.5173743309341745</v>
      </c>
      <c r="W43" s="95">
        <f t="shared" si="16"/>
        <v>9.3358043783375013</v>
      </c>
      <c r="X43" s="95">
        <f t="shared" si="16"/>
        <v>9.4935244676307846</v>
      </c>
      <c r="Y43" s="118">
        <f t="shared" ref="Y43:AB43" si="57">Y14/Y$23*100</f>
        <v>10.356516110541527</v>
      </c>
      <c r="Z43" s="124">
        <f t="shared" si="57"/>
        <v>8.9237325767158175</v>
      </c>
      <c r="AA43" s="124">
        <f t="shared" si="57"/>
        <v>8.473071301645275</v>
      </c>
      <c r="AB43" s="124">
        <f t="shared" si="57"/>
        <v>9.2325971608057529</v>
      </c>
      <c r="AC43" s="124">
        <f t="shared" ref="AC43:AD43" si="58">AC14/AC$23*100</f>
        <v>10.10798038893904</v>
      </c>
      <c r="AD43" s="124">
        <f t="shared" si="58"/>
        <v>9.6117516567030172</v>
      </c>
      <c r="AE43" s="124">
        <f t="shared" ref="AE43:AF43" si="59">AE14/AE$23*100</f>
        <v>9.4814257305970351</v>
      </c>
      <c r="AF43" s="124">
        <f t="shared" si="59"/>
        <v>9.4133333791090994</v>
      </c>
    </row>
    <row r="44" spans="1:32" ht="18" customHeight="1" x14ac:dyDescent="0.15">
      <c r="A44" s="16" t="s">
        <v>62</v>
      </c>
      <c r="B44" s="100"/>
      <c r="C44" s="100"/>
      <c r="D44" s="101">
        <f t="shared" ref="D44:P44" si="60">D15/D$23*100</f>
        <v>4.8074114227752363</v>
      </c>
      <c r="E44" s="101">
        <f t="shared" si="60"/>
        <v>2.9236399602917644</v>
      </c>
      <c r="F44" s="101">
        <f t="shared" si="60"/>
        <v>2.1159243371440595</v>
      </c>
      <c r="G44" s="101">
        <f t="shared" si="60"/>
        <v>2.2101625265698348</v>
      </c>
      <c r="H44" s="101">
        <f t="shared" si="60"/>
        <v>2.1740511563604645</v>
      </c>
      <c r="I44" s="101">
        <f t="shared" si="60"/>
        <v>1.4883836631322847</v>
      </c>
      <c r="J44" s="101">
        <f t="shared" si="60"/>
        <v>1.2319345889116347</v>
      </c>
      <c r="K44" s="101">
        <f t="shared" si="60"/>
        <v>1.6508716540707415</v>
      </c>
      <c r="L44" s="101">
        <f t="shared" si="60"/>
        <v>3.4698392631963606</v>
      </c>
      <c r="M44" s="101">
        <f t="shared" si="60"/>
        <v>2.020688459114993</v>
      </c>
      <c r="N44" s="101">
        <f t="shared" si="60"/>
        <v>2.8461550218432161</v>
      </c>
      <c r="O44" s="101">
        <f t="shared" si="60"/>
        <v>1.5861292685606427</v>
      </c>
      <c r="P44" s="101">
        <f t="shared" si="60"/>
        <v>1.9785593952370399</v>
      </c>
      <c r="Q44" s="95">
        <f t="shared" si="13"/>
        <v>13.660470037187755</v>
      </c>
      <c r="R44" s="95">
        <f t="shared" si="13"/>
        <v>1.952253511182632</v>
      </c>
      <c r="S44" s="95">
        <f t="shared" si="14"/>
        <v>2.0010445824646306</v>
      </c>
      <c r="T44" s="95">
        <f t="shared" si="14"/>
        <v>1.6294684602631768</v>
      </c>
      <c r="U44" s="95">
        <f t="shared" si="15"/>
        <v>0.11701462740027826</v>
      </c>
      <c r="V44" s="95">
        <f t="shared" si="15"/>
        <v>0.33657817387165084</v>
      </c>
      <c r="W44" s="95">
        <f t="shared" si="16"/>
        <v>3.8252839966112915</v>
      </c>
      <c r="X44" s="95">
        <f t="shared" si="16"/>
        <v>4.8176861956536507</v>
      </c>
      <c r="Y44" s="118">
        <f t="shared" ref="Y44:AB44" si="61">Y15/Y$23*100</f>
        <v>2.0590852141273519</v>
      </c>
      <c r="Z44" s="124">
        <f t="shared" si="61"/>
        <v>0.83151711912046755</v>
      </c>
      <c r="AA44" s="124">
        <f t="shared" si="61"/>
        <v>5.3520261864306207</v>
      </c>
      <c r="AB44" s="124">
        <f t="shared" si="61"/>
        <v>2.7511540346526546</v>
      </c>
      <c r="AC44" s="124">
        <f t="shared" ref="AC44:AD44" si="62">AC15/AC$23*100</f>
        <v>1.9263316897885105</v>
      </c>
      <c r="AD44" s="124">
        <f t="shared" si="62"/>
        <v>4.657184477823038</v>
      </c>
      <c r="AE44" s="124">
        <f t="shared" ref="AE44:AF44" si="63">AE15/AE$23*100</f>
        <v>3.3639138028843933</v>
      </c>
      <c r="AF44" s="124">
        <f t="shared" si="63"/>
        <v>3.6864116711598776</v>
      </c>
    </row>
    <row r="45" spans="1:32" ht="18" customHeight="1" x14ac:dyDescent="0.15">
      <c r="A45" s="16" t="s">
        <v>63</v>
      </c>
      <c r="B45" s="100"/>
      <c r="C45" s="100"/>
      <c r="D45" s="101">
        <f t="shared" ref="D45:P45" si="64">D16/D$23*100</f>
        <v>1.1440941166581713</v>
      </c>
      <c r="E45" s="101">
        <f t="shared" si="64"/>
        <v>1.6010337483747976</v>
      </c>
      <c r="F45" s="101">
        <f t="shared" si="64"/>
        <v>1.7698221495380833</v>
      </c>
      <c r="G45" s="101">
        <f t="shared" si="64"/>
        <v>1.4714637653503493</v>
      </c>
      <c r="H45" s="101">
        <f t="shared" si="64"/>
        <v>1.6487158722944757</v>
      </c>
      <c r="I45" s="101">
        <f t="shared" si="64"/>
        <v>1.6774354526290745</v>
      </c>
      <c r="J45" s="101">
        <f t="shared" si="64"/>
        <v>1.6637049358218428</v>
      </c>
      <c r="K45" s="101">
        <f t="shared" si="64"/>
        <v>1.9013905987525554</v>
      </c>
      <c r="L45" s="101">
        <f t="shared" si="64"/>
        <v>1.8569948005011223</v>
      </c>
      <c r="M45" s="101">
        <f t="shared" si="64"/>
        <v>2.0125592637150795</v>
      </c>
      <c r="N45" s="101">
        <f t="shared" si="64"/>
        <v>2.1758248030566842</v>
      </c>
      <c r="O45" s="101">
        <f t="shared" si="64"/>
        <v>2.0830484273626277</v>
      </c>
      <c r="P45" s="101">
        <f t="shared" si="64"/>
        <v>3.2096291883465731</v>
      </c>
      <c r="Q45" s="95">
        <f t="shared" si="13"/>
        <v>2.6496539268007284</v>
      </c>
      <c r="R45" s="95">
        <f t="shared" si="13"/>
        <v>3.0809953201993414</v>
      </c>
      <c r="S45" s="95">
        <f t="shared" si="14"/>
        <v>2.8999582020168004</v>
      </c>
      <c r="T45" s="95">
        <f t="shared" si="14"/>
        <v>2.8527741750479332</v>
      </c>
      <c r="U45" s="95">
        <f t="shared" si="15"/>
        <v>2.6033024277681527</v>
      </c>
      <c r="V45" s="95">
        <f t="shared" si="15"/>
        <v>3.0181729454511435</v>
      </c>
      <c r="W45" s="95">
        <f t="shared" si="16"/>
        <v>2.7102171616733792</v>
      </c>
      <c r="X45" s="95">
        <f t="shared" si="16"/>
        <v>3.7926177205112563</v>
      </c>
      <c r="Y45" s="118">
        <f t="shared" ref="Y45:AB45" si="65">Y16/Y$23*100</f>
        <v>3.6776851854194312</v>
      </c>
      <c r="Z45" s="124">
        <f t="shared" si="65"/>
        <v>2.9574973415446366</v>
      </c>
      <c r="AA45" s="124">
        <f t="shared" si="65"/>
        <v>2.6076603809569647</v>
      </c>
      <c r="AB45" s="124">
        <f t="shared" si="65"/>
        <v>3.5934791432658235</v>
      </c>
      <c r="AC45" s="124">
        <f t="shared" ref="AC45:AD45" si="66">AC16/AC$23*100</f>
        <v>2.4959844791476491</v>
      </c>
      <c r="AD45" s="124">
        <f t="shared" si="66"/>
        <v>2.3307601887925471</v>
      </c>
      <c r="AE45" s="124">
        <f t="shared" ref="AE45:AF45" si="67">AE16/AE$23*100</f>
        <v>2.2710317042028194</v>
      </c>
      <c r="AF45" s="124">
        <f t="shared" si="67"/>
        <v>2.215917719229862</v>
      </c>
    </row>
    <row r="46" spans="1:32" ht="18" customHeight="1" x14ac:dyDescent="0.15">
      <c r="A46" s="16" t="s">
        <v>71</v>
      </c>
      <c r="B46" s="100"/>
      <c r="C46" s="100"/>
      <c r="D46" s="101">
        <f t="shared" ref="D46:P46" si="68">D17/D$23*100</f>
        <v>0</v>
      </c>
      <c r="E46" s="101">
        <f t="shared" si="68"/>
        <v>0</v>
      </c>
      <c r="F46" s="101">
        <f t="shared" si="68"/>
        <v>0</v>
      </c>
      <c r="G46" s="101">
        <f t="shared" si="68"/>
        <v>0</v>
      </c>
      <c r="H46" s="101">
        <f t="shared" si="68"/>
        <v>0</v>
      </c>
      <c r="I46" s="101">
        <f t="shared" si="68"/>
        <v>0</v>
      </c>
      <c r="J46" s="101">
        <f t="shared" si="68"/>
        <v>0</v>
      </c>
      <c r="K46" s="101">
        <f t="shared" si="68"/>
        <v>0</v>
      </c>
      <c r="L46" s="101">
        <f t="shared" si="68"/>
        <v>0</v>
      </c>
      <c r="M46" s="101">
        <f t="shared" si="68"/>
        <v>0</v>
      </c>
      <c r="N46" s="101">
        <f t="shared" si="68"/>
        <v>0</v>
      </c>
      <c r="O46" s="101">
        <f t="shared" si="68"/>
        <v>2.6415852026004715E-6</v>
      </c>
      <c r="P46" s="101">
        <f t="shared" si="68"/>
        <v>0</v>
      </c>
      <c r="Q46" s="95">
        <f t="shared" si="13"/>
        <v>2.2163933539672168E-6</v>
      </c>
      <c r="R46" s="95">
        <f t="shared" si="13"/>
        <v>2.6642759230716972E-6</v>
      </c>
      <c r="S46" s="95">
        <f t="shared" si="14"/>
        <v>2.5318301047815611E-6</v>
      </c>
      <c r="T46" s="95">
        <f t="shared" si="14"/>
        <v>2.4909402013935114E-6</v>
      </c>
      <c r="U46" s="95">
        <f t="shared" si="15"/>
        <v>2.2425617087387317E-6</v>
      </c>
      <c r="V46" s="95">
        <f t="shared" si="15"/>
        <v>2.3271348931885808E-6</v>
      </c>
      <c r="W46" s="95">
        <f t="shared" si="16"/>
        <v>2.3566081141458019E-6</v>
      </c>
      <c r="X46" s="95">
        <f t="shared" si="16"/>
        <v>2.2950510254104374E-6</v>
      </c>
      <c r="Y46" s="118">
        <f t="shared" ref="Y46:AB46" si="69">Y17/Y$23*100</f>
        <v>2.3643486301094074E-6</v>
      </c>
      <c r="Z46" s="124">
        <f t="shared" si="69"/>
        <v>2.107710587055571E-6</v>
      </c>
      <c r="AA46" s="124">
        <f t="shared" si="69"/>
        <v>2.0037732252094627E-6</v>
      </c>
      <c r="AB46" s="124">
        <f t="shared" si="69"/>
        <v>2.104865582021013E-6</v>
      </c>
      <c r="AC46" s="124">
        <f t="shared" ref="AC46:AD46" si="70">AC17/AC$23*100</f>
        <v>2.2188875793507479E-6</v>
      </c>
      <c r="AD46" s="124">
        <f t="shared" si="70"/>
        <v>2.0986930116439895E-6</v>
      </c>
      <c r="AE46" s="124">
        <f t="shared" ref="AE46:AF46" si="71">AE17/AE$23*100</f>
        <v>2.0267043839054781E-6</v>
      </c>
      <c r="AF46" s="124">
        <f t="shared" si="71"/>
        <v>1.9960363508559246E-6</v>
      </c>
    </row>
    <row r="47" spans="1:32" ht="18" customHeight="1" x14ac:dyDescent="0.15">
      <c r="A47" s="16" t="s">
        <v>64</v>
      </c>
      <c r="B47" s="100"/>
      <c r="C47" s="100"/>
      <c r="D47" s="101">
        <f t="shared" ref="D47:P47" si="72">D18/D$23*100</f>
        <v>34.936096434818808</v>
      </c>
      <c r="E47" s="101">
        <f t="shared" si="72"/>
        <v>42.39528258036821</v>
      </c>
      <c r="F47" s="101">
        <f t="shared" si="72"/>
        <v>45.777551494247831</v>
      </c>
      <c r="G47" s="101">
        <f t="shared" si="72"/>
        <v>36.35116493982563</v>
      </c>
      <c r="H47" s="101">
        <f t="shared" si="72"/>
        <v>32.744031232294731</v>
      </c>
      <c r="I47" s="101">
        <f t="shared" si="72"/>
        <v>31.953411736498254</v>
      </c>
      <c r="J47" s="101">
        <f t="shared" si="72"/>
        <v>30.987043195954623</v>
      </c>
      <c r="K47" s="101">
        <f t="shared" si="72"/>
        <v>24.84590457117741</v>
      </c>
      <c r="L47" s="101">
        <f t="shared" si="72"/>
        <v>23.912900736730826</v>
      </c>
      <c r="M47" s="101">
        <f t="shared" si="72"/>
        <v>24.382232626274529</v>
      </c>
      <c r="N47" s="101">
        <f t="shared" si="72"/>
        <v>21.222259778387965</v>
      </c>
      <c r="O47" s="101">
        <f t="shared" si="72"/>
        <v>23.909117106411795</v>
      </c>
      <c r="P47" s="101">
        <f t="shared" si="72"/>
        <v>18.479985746121443</v>
      </c>
      <c r="Q47" s="95">
        <f t="shared" si="13"/>
        <v>18.21732157950386</v>
      </c>
      <c r="R47" s="95">
        <f t="shared" si="13"/>
        <v>14.787208278438149</v>
      </c>
      <c r="S47" s="95">
        <f t="shared" si="14"/>
        <v>15.94176446430108</v>
      </c>
      <c r="T47" s="95">
        <f t="shared" si="14"/>
        <v>16.873696179625085</v>
      </c>
      <c r="U47" s="95">
        <f t="shared" si="15"/>
        <v>15.102105740776327</v>
      </c>
      <c r="V47" s="95">
        <f t="shared" si="15"/>
        <v>15.635598135918407</v>
      </c>
      <c r="W47" s="95">
        <f t="shared" si="16"/>
        <v>14.388869419378187</v>
      </c>
      <c r="X47" s="95">
        <f t="shared" si="16"/>
        <v>9.8117218170488147</v>
      </c>
      <c r="Y47" s="118">
        <f t="shared" ref="Y47:AB47" si="73">Y18/Y$23*100</f>
        <v>9.7103680021161853</v>
      </c>
      <c r="Z47" s="124">
        <f t="shared" si="73"/>
        <v>13.868160257835394</v>
      </c>
      <c r="AA47" s="124">
        <f t="shared" si="73"/>
        <v>13.690904795183616</v>
      </c>
      <c r="AB47" s="124">
        <f t="shared" si="73"/>
        <v>13.143176408868623</v>
      </c>
      <c r="AC47" s="124">
        <f t="shared" ref="AC47:AD47" si="74">AC18/AC$23*100</f>
        <v>9.7745903112540109</v>
      </c>
      <c r="AD47" s="124">
        <f t="shared" si="74"/>
        <v>13.117809313718363</v>
      </c>
      <c r="AE47" s="124">
        <f t="shared" ref="AE47:AF47" si="75">AE18/AE$23*100</f>
        <v>16.155286252031189</v>
      </c>
      <c r="AF47" s="124">
        <f t="shared" si="75"/>
        <v>13.376878729294518</v>
      </c>
    </row>
    <row r="48" spans="1:32" ht="18" customHeight="1" x14ac:dyDescent="0.15">
      <c r="A48" s="16" t="s">
        <v>65</v>
      </c>
      <c r="B48" s="100"/>
      <c r="C48" s="100"/>
      <c r="D48" s="101">
        <f t="shared" ref="D48:P48" si="76">D19/D$23*100</f>
        <v>10.779588656441488</v>
      </c>
      <c r="E48" s="101">
        <f t="shared" si="76"/>
        <v>11.178442691719498</v>
      </c>
      <c r="F48" s="101">
        <f t="shared" si="76"/>
        <v>11.038242969243681</v>
      </c>
      <c r="G48" s="101">
        <f t="shared" si="76"/>
        <v>12.504110286974941</v>
      </c>
      <c r="H48" s="101">
        <f t="shared" si="76"/>
        <v>10.554944564991231</v>
      </c>
      <c r="I48" s="101">
        <f t="shared" si="76"/>
        <v>9.0953095724745889</v>
      </c>
      <c r="J48" s="101">
        <f t="shared" si="76"/>
        <v>6.7367892782668415</v>
      </c>
      <c r="K48" s="101">
        <f t="shared" si="76"/>
        <v>5.4837534046173184</v>
      </c>
      <c r="L48" s="101">
        <f t="shared" si="76"/>
        <v>7.2288292523349087</v>
      </c>
      <c r="M48" s="101">
        <f t="shared" si="76"/>
        <v>4.9105089796036809</v>
      </c>
      <c r="N48" s="101">
        <f t="shared" si="76"/>
        <v>5.0500509172338299</v>
      </c>
      <c r="O48" s="101">
        <f t="shared" si="76"/>
        <v>6.2049489200631758</v>
      </c>
      <c r="P48" s="101">
        <f t="shared" si="76"/>
        <v>4.1972374377075505</v>
      </c>
      <c r="Q48" s="95">
        <f t="shared" si="13"/>
        <v>3.6638555780359408</v>
      </c>
      <c r="R48" s="95">
        <f t="shared" si="13"/>
        <v>4.8873184462475665</v>
      </c>
      <c r="S48" s="95">
        <f t="shared" si="14"/>
        <v>6.4735629718429344</v>
      </c>
      <c r="T48" s="95">
        <f t="shared" si="14"/>
        <v>7.215476590094168</v>
      </c>
      <c r="U48" s="95">
        <f t="shared" si="15"/>
        <v>6.2274189453541764</v>
      </c>
      <c r="V48" s="95">
        <f t="shared" si="15"/>
        <v>7.6872177112651592</v>
      </c>
      <c r="W48" s="95">
        <f t="shared" si="16"/>
        <v>7.9173973035548562</v>
      </c>
      <c r="X48" s="95">
        <f t="shared" si="16"/>
        <v>5.9033738535302112</v>
      </c>
      <c r="Y48" s="118">
        <f t="shared" ref="Y48:AB48" si="77">Y19/Y$23*100</f>
        <v>4.7510616339110205</v>
      </c>
      <c r="Z48" s="124">
        <f t="shared" si="77"/>
        <v>9.8816090532408545</v>
      </c>
      <c r="AA48" s="124">
        <f t="shared" si="77"/>
        <v>9.4622319504967027</v>
      </c>
      <c r="AB48" s="124">
        <f t="shared" si="77"/>
        <v>7.3367763040631573</v>
      </c>
      <c r="AC48" s="124">
        <f t="shared" ref="AC48:AD48" si="78">AC19/AC$23*100</f>
        <v>5.4406746234791861</v>
      </c>
      <c r="AD48" s="124">
        <f t="shared" si="78"/>
        <v>7.2070356248731464</v>
      </c>
      <c r="AE48" s="124">
        <f t="shared" ref="AE48:AF48" si="79">AE19/AE$23*100</f>
        <v>9.2827823538173089</v>
      </c>
      <c r="AF48" s="124">
        <f t="shared" si="79"/>
        <v>8.9605025923721708</v>
      </c>
    </row>
    <row r="49" spans="1:32" ht="18" customHeight="1" x14ac:dyDescent="0.15">
      <c r="A49" s="16" t="s">
        <v>66</v>
      </c>
      <c r="B49" s="100"/>
      <c r="C49" s="100"/>
      <c r="D49" s="101">
        <f t="shared" ref="D49:P49" si="80">D20/D$23*100</f>
        <v>23.718500119101584</v>
      </c>
      <c r="E49" s="101">
        <f t="shared" si="80"/>
        <v>30.479664756910331</v>
      </c>
      <c r="F49" s="101">
        <f t="shared" si="80"/>
        <v>33.968746483697139</v>
      </c>
      <c r="G49" s="101">
        <f t="shared" si="80"/>
        <v>22.515826611473287</v>
      </c>
      <c r="H49" s="101">
        <f t="shared" si="80"/>
        <v>20.783527896074474</v>
      </c>
      <c r="I49" s="101">
        <f t="shared" si="80"/>
        <v>21.867690941643787</v>
      </c>
      <c r="J49" s="101">
        <f t="shared" si="80"/>
        <v>23.326804540166773</v>
      </c>
      <c r="K49" s="101">
        <f t="shared" si="80"/>
        <v>18.164260103482384</v>
      </c>
      <c r="L49" s="101">
        <f t="shared" si="80"/>
        <v>15.424409417324792</v>
      </c>
      <c r="M49" s="101">
        <f t="shared" si="80"/>
        <v>18.48909308241711</v>
      </c>
      <c r="N49" s="101">
        <f t="shared" si="80"/>
        <v>15.227776341806734</v>
      </c>
      <c r="O49" s="101">
        <f t="shared" si="80"/>
        <v>16.817850311246097</v>
      </c>
      <c r="P49" s="101">
        <f t="shared" si="80"/>
        <v>13.026581726313447</v>
      </c>
      <c r="Q49" s="95">
        <f t="shared" si="13"/>
        <v>13.69447394402432</v>
      </c>
      <c r="R49" s="95">
        <f t="shared" si="13"/>
        <v>8.8131663187566343</v>
      </c>
      <c r="S49" s="95">
        <f t="shared" si="14"/>
        <v>8.7072371679951051</v>
      </c>
      <c r="T49" s="95">
        <f t="shared" si="14"/>
        <v>9.180011380607592</v>
      </c>
      <c r="U49" s="95">
        <f t="shared" si="15"/>
        <v>8.3526857064790363</v>
      </c>
      <c r="V49" s="95">
        <f t="shared" si="15"/>
        <v>7.8220169999531093</v>
      </c>
      <c r="W49" s="95">
        <f t="shared" si="16"/>
        <v>6.3657735286876624</v>
      </c>
      <c r="X49" s="95">
        <f t="shared" si="16"/>
        <v>3.837830225711842</v>
      </c>
      <c r="Y49" s="118">
        <f t="shared" ref="Y49:AB49" si="81">Y20/Y$23*100</f>
        <v>4.8909081266847316</v>
      </c>
      <c r="Z49" s="124">
        <f t="shared" si="81"/>
        <v>3.9401162326511181</v>
      </c>
      <c r="AA49" s="124">
        <f t="shared" si="81"/>
        <v>4.1475460781178608</v>
      </c>
      <c r="AB49" s="124">
        <f t="shared" si="81"/>
        <v>5.7514904763672847</v>
      </c>
      <c r="AC49" s="124">
        <f t="shared" ref="AC49:AD49" si="82">AC20/AC$23*100</f>
        <v>4.2903633623673301</v>
      </c>
      <c r="AD49" s="124">
        <f t="shared" si="82"/>
        <v>5.8744306219625742</v>
      </c>
      <c r="AE49" s="124">
        <f t="shared" ref="AE49:AF49" si="83">AE20/AE$23*100</f>
        <v>6.7923457131260339</v>
      </c>
      <c r="AF49" s="124">
        <f t="shared" si="83"/>
        <v>4.338804176219031</v>
      </c>
    </row>
    <row r="50" spans="1:32" ht="18" customHeight="1" x14ac:dyDescent="0.15">
      <c r="A50" s="16" t="s">
        <v>67</v>
      </c>
      <c r="B50" s="100"/>
      <c r="C50" s="100"/>
      <c r="D50" s="101">
        <f t="shared" ref="D50:P50" si="84">D21/D$23*100</f>
        <v>0.60078904282002699</v>
      </c>
      <c r="E50" s="101">
        <f t="shared" si="84"/>
        <v>0.30064268461320365</v>
      </c>
      <c r="F50" s="101">
        <f t="shared" si="84"/>
        <v>0.40706895788690756</v>
      </c>
      <c r="G50" s="101">
        <f t="shared" si="84"/>
        <v>0.53351860587471722</v>
      </c>
      <c r="H50" s="101">
        <f t="shared" si="84"/>
        <v>0.29240001606450122</v>
      </c>
      <c r="I50" s="101">
        <f t="shared" si="84"/>
        <v>5.5100943503778074E-2</v>
      </c>
      <c r="J50" s="101">
        <f t="shared" si="84"/>
        <v>0.19501877563922926</v>
      </c>
      <c r="K50" s="101">
        <f t="shared" si="84"/>
        <v>1.8687477070971421</v>
      </c>
      <c r="L50" s="101">
        <f t="shared" si="84"/>
        <v>1.1320595520497148</v>
      </c>
      <c r="M50" s="101">
        <f t="shared" si="84"/>
        <v>0.1398765202398434</v>
      </c>
      <c r="N50" s="101">
        <f t="shared" si="84"/>
        <v>0.70080616812006324</v>
      </c>
      <c r="O50" s="101">
        <f t="shared" si="84"/>
        <v>0.62424092398212527</v>
      </c>
      <c r="P50" s="101">
        <f t="shared" si="84"/>
        <v>0</v>
      </c>
      <c r="Q50" s="95">
        <f t="shared" si="13"/>
        <v>2.2163933539672168E-6</v>
      </c>
      <c r="R50" s="95">
        <f t="shared" si="13"/>
        <v>5.4170058067893746E-2</v>
      </c>
      <c r="S50" s="95">
        <f t="shared" si="14"/>
        <v>0.66597005893163708</v>
      </c>
      <c r="T50" s="95">
        <f t="shared" si="14"/>
        <v>2.6720315540348202E-2</v>
      </c>
      <c r="U50" s="95">
        <f t="shared" si="15"/>
        <v>4.3097550918540943E-2</v>
      </c>
      <c r="V50" s="95">
        <f t="shared" si="15"/>
        <v>2.2673275264336344E-2</v>
      </c>
      <c r="W50" s="95">
        <f t="shared" si="16"/>
        <v>3.5931203916381042E-2</v>
      </c>
      <c r="X50" s="95">
        <f t="shared" si="16"/>
        <v>1.414224212164064</v>
      </c>
      <c r="Y50" s="118">
        <f t="shared" ref="Y50:AB50" si="85">Y21/Y$23*100</f>
        <v>1.1776915100520164</v>
      </c>
      <c r="Z50" s="124">
        <f t="shared" si="85"/>
        <v>0.86919666128525996</v>
      </c>
      <c r="AA50" s="124">
        <f t="shared" si="85"/>
        <v>0.82771664009629975</v>
      </c>
      <c r="AB50" s="124">
        <f t="shared" si="85"/>
        <v>0.450868522265647</v>
      </c>
      <c r="AC50" s="124">
        <f t="shared" ref="AC50:AD50" si="86">AC21/AC$23*100</f>
        <v>0.2576416935011534</v>
      </c>
      <c r="AD50" s="124">
        <f t="shared" si="86"/>
        <v>4.0420827404263233E-3</v>
      </c>
      <c r="AE50" s="124">
        <f t="shared" ref="AE50:AF50" si="87">AE21/AE$23*100</f>
        <v>0</v>
      </c>
      <c r="AF50" s="124">
        <f t="shared" si="87"/>
        <v>0.20843010782907734</v>
      </c>
    </row>
    <row r="51" spans="1:32" ht="18" customHeight="1" x14ac:dyDescent="0.15">
      <c r="A51" s="16" t="s">
        <v>68</v>
      </c>
      <c r="B51" s="100"/>
      <c r="C51" s="100"/>
      <c r="D51" s="101">
        <f t="shared" ref="D51:P51" si="88">D22/D$23*100</f>
        <v>0</v>
      </c>
      <c r="E51" s="101">
        <f t="shared" si="88"/>
        <v>0</v>
      </c>
      <c r="F51" s="101">
        <f t="shared" si="88"/>
        <v>0</v>
      </c>
      <c r="G51" s="101">
        <f t="shared" si="88"/>
        <v>0</v>
      </c>
      <c r="H51" s="101">
        <f t="shared" si="88"/>
        <v>0</v>
      </c>
      <c r="I51" s="101">
        <f t="shared" si="88"/>
        <v>0</v>
      </c>
      <c r="J51" s="101">
        <f t="shared" si="88"/>
        <v>0</v>
      </c>
      <c r="K51" s="101">
        <f t="shared" si="88"/>
        <v>0</v>
      </c>
      <c r="L51" s="101">
        <f t="shared" si="88"/>
        <v>0</v>
      </c>
      <c r="M51" s="101">
        <f t="shared" si="88"/>
        <v>0</v>
      </c>
      <c r="N51" s="101">
        <f t="shared" si="88"/>
        <v>0</v>
      </c>
      <c r="O51" s="101">
        <f t="shared" si="88"/>
        <v>2.6415852026004715E-6</v>
      </c>
      <c r="P51" s="101">
        <f t="shared" si="88"/>
        <v>0</v>
      </c>
      <c r="Q51" s="95">
        <f t="shared" si="13"/>
        <v>2.2163933539672168E-6</v>
      </c>
      <c r="R51" s="95">
        <f t="shared" si="13"/>
        <v>0</v>
      </c>
      <c r="S51" s="95">
        <f t="shared" si="14"/>
        <v>0</v>
      </c>
      <c r="T51" s="95">
        <f t="shared" si="14"/>
        <v>0</v>
      </c>
      <c r="U51" s="95">
        <f t="shared" si="15"/>
        <v>0</v>
      </c>
      <c r="V51" s="95">
        <f t="shared" si="15"/>
        <v>0</v>
      </c>
      <c r="W51" s="95">
        <f t="shared" si="16"/>
        <v>0</v>
      </c>
      <c r="X51" s="95">
        <f t="shared" si="16"/>
        <v>0</v>
      </c>
      <c r="Y51" s="118">
        <f t="shared" ref="Y51:AB51" si="89">Y22/Y$23*100</f>
        <v>0</v>
      </c>
      <c r="Z51" s="124">
        <f t="shared" si="89"/>
        <v>0</v>
      </c>
      <c r="AA51" s="124">
        <f t="shared" si="89"/>
        <v>0</v>
      </c>
      <c r="AB51" s="124">
        <f t="shared" si="89"/>
        <v>0</v>
      </c>
      <c r="AC51" s="124">
        <f t="shared" ref="AC51:AD51" si="90">AC22/AC$23*100</f>
        <v>0</v>
      </c>
      <c r="AD51" s="124">
        <f t="shared" si="90"/>
        <v>0</v>
      </c>
      <c r="AE51" s="124">
        <f t="shared" ref="AE51:AF51" si="91">AE22/AE$23*100</f>
        <v>0</v>
      </c>
      <c r="AF51" s="124">
        <f t="shared" si="91"/>
        <v>0</v>
      </c>
    </row>
    <row r="52" spans="1:32" ht="18" customHeight="1" x14ac:dyDescent="0.15">
      <c r="A52" s="16" t="s">
        <v>50</v>
      </c>
      <c r="B52" s="100"/>
      <c r="C52" s="100"/>
      <c r="D52" s="102">
        <f t="shared" ref="D52:P52" si="92">SUM(D33:D51)-D34-D37-D38-D42-D48-D49</f>
        <v>100</v>
      </c>
      <c r="E52" s="102">
        <f t="shared" si="92"/>
        <v>100</v>
      </c>
      <c r="F52" s="102">
        <f t="shared" si="92"/>
        <v>100.00000000000003</v>
      </c>
      <c r="G52" s="102">
        <f t="shared" si="92"/>
        <v>100.00000000000001</v>
      </c>
      <c r="H52" s="102">
        <f t="shared" si="92"/>
        <v>99.999999999999986</v>
      </c>
      <c r="I52" s="102">
        <f t="shared" si="92"/>
        <v>100.00000000000001</v>
      </c>
      <c r="J52" s="102">
        <f t="shared" si="92"/>
        <v>99.999999999999972</v>
      </c>
      <c r="K52" s="102">
        <f t="shared" si="92"/>
        <v>99.999999999999972</v>
      </c>
      <c r="L52" s="102">
        <f t="shared" si="92"/>
        <v>100.00000000000004</v>
      </c>
      <c r="M52" s="102">
        <f t="shared" si="92"/>
        <v>100</v>
      </c>
      <c r="N52" s="102">
        <f t="shared" si="92"/>
        <v>100.00000000000001</v>
      </c>
      <c r="O52" s="102">
        <f t="shared" si="92"/>
        <v>100</v>
      </c>
      <c r="P52" s="102">
        <f t="shared" si="92"/>
        <v>99.999999999999972</v>
      </c>
      <c r="Q52" s="30">
        <f t="shared" ref="Q52:V52" si="93">SUM(Q33:Q51)-Q34-Q37-Q38-Q42-Q48-Q49</f>
        <v>99.999999999999972</v>
      </c>
      <c r="R52" s="30">
        <f t="shared" si="93"/>
        <v>99.999999999999986</v>
      </c>
      <c r="S52" s="30">
        <f t="shared" si="93"/>
        <v>100.00000000000001</v>
      </c>
      <c r="T52" s="30">
        <f t="shared" si="93"/>
        <v>100</v>
      </c>
      <c r="U52" s="30">
        <f t="shared" si="93"/>
        <v>99.999999999999972</v>
      </c>
      <c r="V52" s="30">
        <f t="shared" si="93"/>
        <v>100.00000000000001</v>
      </c>
      <c r="W52" s="30">
        <f>SUM(W33:W51)-W34-W37-W38-W42-W48-W49</f>
        <v>100</v>
      </c>
      <c r="X52" s="30">
        <f>SUM(X33:X51)-X34-X37-X38-X42-X48-X49</f>
        <v>100.00000000000003</v>
      </c>
      <c r="Y52" s="20">
        <f t="shared" ref="Y52:AB52" si="94">SUM(Y33:Y51)-Y34-Y37-Y38-Y42-Y48-Y49</f>
        <v>100.00000000000001</v>
      </c>
      <c r="Z52" s="125">
        <f t="shared" si="94"/>
        <v>100</v>
      </c>
      <c r="AA52" s="125">
        <f t="shared" si="94"/>
        <v>100.00000000000001</v>
      </c>
      <c r="AB52" s="125">
        <f t="shared" si="94"/>
        <v>100</v>
      </c>
      <c r="AC52" s="125">
        <f t="shared" ref="AC52:AD52" si="95">SUM(AC33:AC51)-AC34-AC37-AC38-AC42-AC48-AC49</f>
        <v>100.00000000000001</v>
      </c>
      <c r="AD52" s="125">
        <f t="shared" si="95"/>
        <v>100.00000000000003</v>
      </c>
      <c r="AE52" s="125">
        <f t="shared" ref="AE52:AF52" si="96">SUM(AE33:AE51)-AE34-AE37-AE38-AE42-AE48-AE49</f>
        <v>99.999999999999957</v>
      </c>
      <c r="AF52" s="125">
        <f t="shared" si="96"/>
        <v>100.00000000000003</v>
      </c>
    </row>
    <row r="53" spans="1:32" ht="18" customHeight="1" x14ac:dyDescent="0.15">
      <c r="A53" s="16" t="s">
        <v>69</v>
      </c>
      <c r="B53" s="100"/>
      <c r="C53" s="100"/>
      <c r="D53" s="102">
        <f t="shared" ref="D53:P53" si="97">SUM(D33:D36)-D34</f>
        <v>30.622928942321238</v>
      </c>
      <c r="E53" s="102">
        <f t="shared" si="97"/>
        <v>27.609583056272427</v>
      </c>
      <c r="F53" s="102">
        <f t="shared" si="97"/>
        <v>27.008894404946496</v>
      </c>
      <c r="G53" s="102">
        <f t="shared" si="97"/>
        <v>32.475627669205615</v>
      </c>
      <c r="H53" s="102">
        <f t="shared" si="97"/>
        <v>33.494527632190092</v>
      </c>
      <c r="I53" s="102">
        <f t="shared" si="97"/>
        <v>34.252618662656786</v>
      </c>
      <c r="J53" s="102">
        <f t="shared" si="97"/>
        <v>36.137271428242684</v>
      </c>
      <c r="K53" s="102">
        <f t="shared" si="97"/>
        <v>38.995422896601269</v>
      </c>
      <c r="L53" s="102">
        <f t="shared" si="97"/>
        <v>37.894746650869976</v>
      </c>
      <c r="M53" s="102">
        <f t="shared" si="97"/>
        <v>37.919747957055776</v>
      </c>
      <c r="N53" s="102">
        <f t="shared" si="97"/>
        <v>38.603724877325917</v>
      </c>
      <c r="O53" s="102">
        <f t="shared" si="97"/>
        <v>38.519230885562116</v>
      </c>
      <c r="P53" s="102">
        <f t="shared" si="97"/>
        <v>40.795521774564619</v>
      </c>
      <c r="Q53" s="30">
        <f t="shared" ref="Q53:V53" si="98">SUM(Q33:Q36)-Q34</f>
        <v>34.956980359097841</v>
      </c>
      <c r="R53" s="30">
        <f t="shared" si="98"/>
        <v>43.764168952393391</v>
      </c>
      <c r="S53" s="30">
        <f t="shared" si="98"/>
        <v>42.676497864236737</v>
      </c>
      <c r="T53" s="30">
        <f t="shared" si="98"/>
        <v>43.397598594153209</v>
      </c>
      <c r="U53" s="30">
        <f t="shared" si="98"/>
        <v>39.430069985193036</v>
      </c>
      <c r="V53" s="30">
        <f t="shared" si="98"/>
        <v>40.898416023999275</v>
      </c>
      <c r="W53" s="30">
        <f>SUM(W33:W36)-W34</f>
        <v>45.443803392049873</v>
      </c>
      <c r="X53" s="30">
        <f>SUM(X33:X36)-X34</f>
        <v>46.725942173527159</v>
      </c>
      <c r="Y53" s="20">
        <f t="shared" ref="Y53:AB53" si="99">SUM(Y33:Y36)-Y34</f>
        <v>47.37200876501867</v>
      </c>
      <c r="Z53" s="125">
        <f t="shared" si="99"/>
        <v>41.257267069947574</v>
      </c>
      <c r="AA53" s="125">
        <f t="shared" si="99"/>
        <v>40.478725869535886</v>
      </c>
      <c r="AB53" s="125">
        <f t="shared" si="99"/>
        <v>43.727591074797409</v>
      </c>
      <c r="AC53" s="125">
        <f t="shared" ref="AC53:AD53" si="100">SUM(AC33:AC36)-AC34</f>
        <v>48.29044697005132</v>
      </c>
      <c r="AD53" s="125">
        <f t="shared" si="100"/>
        <v>45.003027679473249</v>
      </c>
      <c r="AE53" s="125">
        <f t="shared" ref="AE53:AF53" si="101">SUM(AE33:AE36)-AE34</f>
        <v>43.850714414308676</v>
      </c>
      <c r="AF53" s="125">
        <f t="shared" si="101"/>
        <v>45.08178838789086</v>
      </c>
    </row>
    <row r="54" spans="1:32" ht="18" customHeight="1" x14ac:dyDescent="0.15">
      <c r="A54" s="16" t="s">
        <v>70</v>
      </c>
      <c r="B54" s="100"/>
      <c r="C54" s="100"/>
      <c r="D54" s="102">
        <f t="shared" ref="D54:P54" si="102">+D47+D50+D51</f>
        <v>35.536885477638833</v>
      </c>
      <c r="E54" s="102">
        <f t="shared" si="102"/>
        <v>42.695925264981412</v>
      </c>
      <c r="F54" s="102">
        <f t="shared" si="102"/>
        <v>46.184620452134737</v>
      </c>
      <c r="G54" s="102">
        <f t="shared" si="102"/>
        <v>36.884683545700348</v>
      </c>
      <c r="H54" s="102">
        <f t="shared" si="102"/>
        <v>33.036431248359229</v>
      </c>
      <c r="I54" s="102">
        <f t="shared" si="102"/>
        <v>32.008512680002035</v>
      </c>
      <c r="J54" s="102">
        <f t="shared" si="102"/>
        <v>31.182061971593853</v>
      </c>
      <c r="K54" s="102">
        <f t="shared" si="102"/>
        <v>26.714652278274553</v>
      </c>
      <c r="L54" s="102">
        <f t="shared" si="102"/>
        <v>25.04496028878054</v>
      </c>
      <c r="M54" s="102">
        <f t="shared" si="102"/>
        <v>24.522109146514374</v>
      </c>
      <c r="N54" s="102">
        <f t="shared" si="102"/>
        <v>21.923065946508029</v>
      </c>
      <c r="O54" s="102">
        <f t="shared" si="102"/>
        <v>24.533360671979121</v>
      </c>
      <c r="P54" s="102">
        <f t="shared" si="102"/>
        <v>18.479985746121443</v>
      </c>
      <c r="Q54" s="30">
        <f t="shared" ref="Q54:V54" si="103">+Q47+Q50+Q51</f>
        <v>18.21732601229057</v>
      </c>
      <c r="R54" s="30">
        <f t="shared" si="103"/>
        <v>14.841378336506043</v>
      </c>
      <c r="S54" s="30">
        <f t="shared" si="103"/>
        <v>16.607734523232718</v>
      </c>
      <c r="T54" s="30">
        <f t="shared" si="103"/>
        <v>16.900416495165434</v>
      </c>
      <c r="U54" s="30">
        <f t="shared" si="103"/>
        <v>15.145203291694868</v>
      </c>
      <c r="V54" s="30">
        <f t="shared" si="103"/>
        <v>15.658271411182744</v>
      </c>
      <c r="W54" s="30">
        <f>+W47+W50+W51</f>
        <v>14.424800623294567</v>
      </c>
      <c r="X54" s="30">
        <f>+X47+X50+X51</f>
        <v>11.225946029212878</v>
      </c>
      <c r="Y54" s="20">
        <f t="shared" ref="Y54:AB54" si="104">+Y47+Y50+Y51</f>
        <v>10.888059512168201</v>
      </c>
      <c r="Z54" s="125">
        <f t="shared" si="104"/>
        <v>14.737356919120653</v>
      </c>
      <c r="AA54" s="125">
        <f t="shared" si="104"/>
        <v>14.518621435279917</v>
      </c>
      <c r="AB54" s="125">
        <f t="shared" si="104"/>
        <v>13.59404493113427</v>
      </c>
      <c r="AC54" s="125">
        <f t="shared" ref="AC54:AD54" si="105">+AC47+AC50+AC51</f>
        <v>10.032232004755164</v>
      </c>
      <c r="AD54" s="125">
        <f t="shared" si="105"/>
        <v>13.121851396458789</v>
      </c>
      <c r="AE54" s="125">
        <f t="shared" ref="AE54:AF54" si="106">+AE47+AE50+AE51</f>
        <v>16.155286252031189</v>
      </c>
      <c r="AF54" s="125">
        <f t="shared" si="106"/>
        <v>13.585308837123595</v>
      </c>
    </row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r:id="rId1"/>
  <headerFooter alignWithMargins="0">
    <oddFooter>&amp;C-&amp;P--</oddFooter>
  </headerFooter>
  <colBreaks count="1" manualBreakCount="1">
    <brk id="12" max="5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A1:P274"/>
  <sheetViews>
    <sheetView topLeftCell="F1" workbookViewId="0">
      <selection activeCell="J17" sqref="J17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93" customWidth="1"/>
    <col min="12" max="19" width="8.6640625" style="15" customWidth="1"/>
    <col min="20" max="16384" width="9" style="15"/>
  </cols>
  <sheetData>
    <row r="1" spans="1:16" ht="18" customHeight="1" x14ac:dyDescent="0.2">
      <c r="A1" s="27" t="s">
        <v>80</v>
      </c>
      <c r="L1" s="28" t="str">
        <f>[1]財政指標!$M$1</f>
        <v>黒磯市</v>
      </c>
      <c r="O1" s="28" t="str">
        <f>[1]財政指標!$M$1</f>
        <v>黒磯市</v>
      </c>
    </row>
    <row r="2" spans="1:16" ht="18" customHeight="1" x14ac:dyDescent="0.15">
      <c r="M2" s="18" t="s">
        <v>148</v>
      </c>
      <c r="P2" s="18" t="s">
        <v>148</v>
      </c>
    </row>
    <row r="3" spans="1:16" ht="18" customHeight="1" x14ac:dyDescent="0.15">
      <c r="A3" s="12"/>
      <c r="B3" s="17" t="s">
        <v>172</v>
      </c>
      <c r="C3" s="12" t="s">
        <v>173</v>
      </c>
      <c r="D3" s="12" t="s">
        <v>175</v>
      </c>
      <c r="E3" s="12" t="s">
        <v>177</v>
      </c>
      <c r="F3" s="12" t="s">
        <v>179</v>
      </c>
      <c r="G3" s="12" t="s">
        <v>181</v>
      </c>
      <c r="H3" s="12" t="s">
        <v>183</v>
      </c>
      <c r="I3" s="12" t="s">
        <v>185</v>
      </c>
      <c r="J3" s="14" t="s">
        <v>225</v>
      </c>
      <c r="K3" s="14" t="s">
        <v>226</v>
      </c>
      <c r="L3" s="12" t="s">
        <v>191</v>
      </c>
      <c r="M3" s="12" t="s">
        <v>193</v>
      </c>
      <c r="N3" s="12" t="s">
        <v>195</v>
      </c>
      <c r="O3" s="2" t="s">
        <v>197</v>
      </c>
      <c r="P3" s="2" t="s">
        <v>199</v>
      </c>
    </row>
    <row r="4" spans="1:16" ht="18" customHeight="1" x14ac:dyDescent="0.15">
      <c r="A4" s="16" t="s">
        <v>51</v>
      </c>
      <c r="B4" s="16">
        <v>2751919</v>
      </c>
      <c r="C4" s="12">
        <v>2817334</v>
      </c>
      <c r="D4" s="12">
        <v>3091865</v>
      </c>
      <c r="E4" s="12">
        <v>3369512</v>
      </c>
      <c r="F4" s="12">
        <v>3555548</v>
      </c>
      <c r="G4" s="12">
        <v>3677443</v>
      </c>
      <c r="H4" s="12">
        <v>3885618</v>
      </c>
      <c r="I4" s="12">
        <v>3994205</v>
      </c>
      <c r="J4" s="14">
        <v>3991249</v>
      </c>
      <c r="K4" s="13">
        <v>4051716</v>
      </c>
      <c r="L4" s="16">
        <v>4030564</v>
      </c>
      <c r="M4" s="16">
        <v>4024134</v>
      </c>
      <c r="N4" s="16">
        <v>4059902</v>
      </c>
      <c r="O4" s="16">
        <v>4001443</v>
      </c>
      <c r="P4" s="16">
        <v>4048716</v>
      </c>
    </row>
    <row r="5" spans="1:16" ht="18" customHeight="1" x14ac:dyDescent="0.15">
      <c r="A5" s="16" t="s">
        <v>52</v>
      </c>
      <c r="B5" s="16">
        <v>1972620</v>
      </c>
      <c r="C5" s="12">
        <v>2009253</v>
      </c>
      <c r="D5" s="12">
        <v>2194974</v>
      </c>
      <c r="E5" s="12">
        <v>2394875</v>
      </c>
      <c r="F5" s="12">
        <v>2547546</v>
      </c>
      <c r="G5" s="12">
        <v>2616213</v>
      </c>
      <c r="H5" s="12">
        <v>2767541</v>
      </c>
      <c r="I5" s="12">
        <v>2843329</v>
      </c>
      <c r="J5" s="14">
        <v>2798129</v>
      </c>
      <c r="K5" s="13">
        <v>2843560</v>
      </c>
      <c r="L5" s="16">
        <v>2828751</v>
      </c>
      <c r="M5" s="16">
        <v>2791275</v>
      </c>
      <c r="N5" s="16">
        <v>2822905</v>
      </c>
      <c r="O5" s="16">
        <v>2763110</v>
      </c>
      <c r="P5" s="16">
        <v>2743574</v>
      </c>
    </row>
    <row r="6" spans="1:16" ht="18" customHeight="1" x14ac:dyDescent="0.15">
      <c r="A6" s="16" t="s">
        <v>53</v>
      </c>
      <c r="B6" s="16">
        <v>697145</v>
      </c>
      <c r="C6" s="12">
        <v>734704</v>
      </c>
      <c r="D6" s="12">
        <v>785720</v>
      </c>
      <c r="E6" s="12">
        <v>871294</v>
      </c>
      <c r="F6" s="12">
        <v>928051</v>
      </c>
      <c r="G6" s="12">
        <v>952545</v>
      </c>
      <c r="H6" s="12">
        <v>1082766</v>
      </c>
      <c r="I6" s="12">
        <v>1130371</v>
      </c>
      <c r="J6" s="14">
        <v>1329812</v>
      </c>
      <c r="K6" s="93">
        <v>1454980</v>
      </c>
      <c r="L6" s="16">
        <v>1503203</v>
      </c>
      <c r="M6" s="16">
        <v>1147565</v>
      </c>
      <c r="N6" s="16">
        <v>1314455</v>
      </c>
      <c r="O6" s="16">
        <v>1525665</v>
      </c>
      <c r="P6" s="16">
        <v>1799923</v>
      </c>
    </row>
    <row r="7" spans="1:16" ht="18" customHeight="1" x14ac:dyDescent="0.15">
      <c r="A7" s="16" t="s">
        <v>54</v>
      </c>
      <c r="B7" s="16">
        <v>1270046</v>
      </c>
      <c r="C7" s="12">
        <v>1320883</v>
      </c>
      <c r="D7" s="12">
        <v>1459041</v>
      </c>
      <c r="E7" s="12">
        <v>1510467</v>
      </c>
      <c r="F7" s="12">
        <v>1616101</v>
      </c>
      <c r="G7" s="12">
        <v>1846017</v>
      </c>
      <c r="H7" s="12">
        <v>2005030</v>
      </c>
      <c r="I7" s="12">
        <v>2256703</v>
      </c>
      <c r="J7" s="14">
        <v>2581886</v>
      </c>
      <c r="K7" s="13">
        <v>3324867</v>
      </c>
      <c r="L7" s="16">
        <v>2973410</v>
      </c>
      <c r="M7" s="16">
        <v>2670952</v>
      </c>
      <c r="N7" s="16">
        <v>2714357</v>
      </c>
      <c r="O7" s="16">
        <v>2766513</v>
      </c>
      <c r="P7" s="16">
        <v>3024418</v>
      </c>
    </row>
    <row r="8" spans="1:16" ht="18" customHeight="1" x14ac:dyDescent="0.15">
      <c r="A8" s="16" t="s">
        <v>55</v>
      </c>
      <c r="B8" s="16">
        <v>1267290</v>
      </c>
      <c r="C8" s="12">
        <v>1320883</v>
      </c>
      <c r="D8" s="12">
        <v>1458264</v>
      </c>
      <c r="E8" s="12">
        <v>1506249</v>
      </c>
      <c r="F8" s="12">
        <v>1590364</v>
      </c>
      <c r="G8" s="12">
        <v>1806300</v>
      </c>
      <c r="H8" s="12">
        <v>1996208</v>
      </c>
      <c r="I8" s="12">
        <v>2256465</v>
      </c>
      <c r="J8" s="14">
        <v>2579620</v>
      </c>
      <c r="K8" s="13">
        <v>3323914</v>
      </c>
      <c r="L8" s="16">
        <v>2972803</v>
      </c>
      <c r="M8" s="16">
        <v>2670938</v>
      </c>
      <c r="N8" s="16">
        <v>2713883</v>
      </c>
      <c r="O8" s="16">
        <v>2762076</v>
      </c>
      <c r="P8" s="16">
        <v>3022713</v>
      </c>
    </row>
    <row r="9" spans="1:16" ht="18" customHeight="1" x14ac:dyDescent="0.15">
      <c r="A9" s="16" t="s">
        <v>56</v>
      </c>
      <c r="B9" s="16">
        <v>2756</v>
      </c>
      <c r="C9" s="12">
        <v>0</v>
      </c>
      <c r="D9" s="12">
        <v>777</v>
      </c>
      <c r="E9" s="12">
        <v>4218</v>
      </c>
      <c r="F9" s="12">
        <v>25737</v>
      </c>
      <c r="G9" s="12">
        <v>39717</v>
      </c>
      <c r="H9" s="12">
        <v>8822</v>
      </c>
      <c r="I9" s="12">
        <v>238</v>
      </c>
      <c r="J9" s="14">
        <v>2266</v>
      </c>
      <c r="K9" s="13">
        <v>953</v>
      </c>
      <c r="L9" s="16">
        <v>507</v>
      </c>
      <c r="M9" s="16">
        <v>14</v>
      </c>
      <c r="N9" s="16">
        <v>474</v>
      </c>
      <c r="O9" s="16">
        <v>4437</v>
      </c>
      <c r="P9" s="16">
        <v>1705</v>
      </c>
    </row>
    <row r="10" spans="1:16" ht="18" customHeight="1" x14ac:dyDescent="0.15">
      <c r="A10" s="16" t="s">
        <v>57</v>
      </c>
      <c r="B10" s="16">
        <v>1159548</v>
      </c>
      <c r="C10" s="12">
        <v>1257614</v>
      </c>
      <c r="D10" s="12">
        <v>1401129</v>
      </c>
      <c r="E10" s="12">
        <v>1512744</v>
      </c>
      <c r="F10" s="12">
        <v>1574636</v>
      </c>
      <c r="G10" s="12">
        <v>1699875</v>
      </c>
      <c r="H10" s="12">
        <v>1887998</v>
      </c>
      <c r="I10" s="12">
        <v>2173689</v>
      </c>
      <c r="J10" s="14">
        <v>1948294</v>
      </c>
      <c r="K10" s="13">
        <v>2356289</v>
      </c>
      <c r="L10" s="16">
        <v>2314170</v>
      </c>
      <c r="M10" s="16">
        <v>2448329</v>
      </c>
      <c r="N10" s="16">
        <v>2493530</v>
      </c>
      <c r="O10" s="16">
        <v>2479341</v>
      </c>
      <c r="P10" s="16">
        <v>2563458</v>
      </c>
    </row>
    <row r="11" spans="1:16" ht="18" customHeight="1" x14ac:dyDescent="0.15">
      <c r="A11" s="16" t="s">
        <v>58</v>
      </c>
      <c r="B11" s="16">
        <v>310297</v>
      </c>
      <c r="C11" s="12">
        <v>198615</v>
      </c>
      <c r="D11" s="12">
        <v>193934</v>
      </c>
      <c r="E11" s="12">
        <v>232062</v>
      </c>
      <c r="F11" s="12">
        <v>160208</v>
      </c>
      <c r="G11" s="12">
        <v>144343</v>
      </c>
      <c r="H11" s="12">
        <v>262117</v>
      </c>
      <c r="I11" s="12">
        <v>277275</v>
      </c>
      <c r="J11" s="14">
        <v>244227</v>
      </c>
      <c r="K11" s="14">
        <v>245941</v>
      </c>
      <c r="L11" s="16">
        <v>277709</v>
      </c>
      <c r="M11" s="16">
        <v>188483</v>
      </c>
      <c r="N11" s="16">
        <v>175786</v>
      </c>
      <c r="O11" s="16">
        <v>211025</v>
      </c>
      <c r="P11" s="16">
        <v>231685</v>
      </c>
    </row>
    <row r="12" spans="1:16" ht="18" customHeight="1" x14ac:dyDescent="0.15">
      <c r="A12" s="16" t="s">
        <v>59</v>
      </c>
      <c r="B12" s="16">
        <v>1033253</v>
      </c>
      <c r="C12" s="12">
        <v>1212875</v>
      </c>
      <c r="D12" s="12">
        <v>1282500</v>
      </c>
      <c r="E12" s="12">
        <v>1421793</v>
      </c>
      <c r="F12" s="12">
        <v>1492112</v>
      </c>
      <c r="G12" s="12">
        <v>1567994</v>
      </c>
      <c r="H12" s="12">
        <v>1477475</v>
      </c>
      <c r="I12" s="12">
        <v>1728962</v>
      </c>
      <c r="J12" s="14">
        <v>1726480</v>
      </c>
      <c r="K12" s="14">
        <v>1657255</v>
      </c>
      <c r="L12" s="16">
        <v>1984198</v>
      </c>
      <c r="M12" s="16">
        <v>1600726</v>
      </c>
      <c r="N12" s="16">
        <v>1696086</v>
      </c>
      <c r="O12" s="16">
        <v>1697471</v>
      </c>
      <c r="P12" s="16">
        <v>1751822</v>
      </c>
    </row>
    <row r="13" spans="1:16" ht="18" customHeight="1" x14ac:dyDescent="0.15">
      <c r="A13" s="16" t="s">
        <v>60</v>
      </c>
      <c r="B13" s="16">
        <v>566105</v>
      </c>
      <c r="C13" s="12">
        <v>626130</v>
      </c>
      <c r="D13" s="12">
        <v>695142</v>
      </c>
      <c r="E13" s="12">
        <v>740468</v>
      </c>
      <c r="F13" s="12">
        <v>770623</v>
      </c>
      <c r="G13" s="12">
        <v>845522</v>
      </c>
      <c r="H13" s="12">
        <v>830528</v>
      </c>
      <c r="I13" s="12">
        <v>877348</v>
      </c>
      <c r="J13" s="14">
        <v>929887</v>
      </c>
      <c r="K13" s="14">
        <v>969931</v>
      </c>
      <c r="L13" s="16">
        <v>936538</v>
      </c>
      <c r="M13" s="16">
        <v>940644</v>
      </c>
      <c r="N13" s="16">
        <v>961507</v>
      </c>
      <c r="O13" s="16">
        <v>953315</v>
      </c>
      <c r="P13" s="16">
        <v>977048</v>
      </c>
    </row>
    <row r="14" spans="1:16" ht="18" customHeight="1" x14ac:dyDescent="0.15">
      <c r="A14" s="16" t="s">
        <v>61</v>
      </c>
      <c r="B14" s="16">
        <v>808112</v>
      </c>
      <c r="C14" s="12">
        <v>724109</v>
      </c>
      <c r="D14" s="12">
        <v>1062335</v>
      </c>
      <c r="E14" s="12">
        <v>955597</v>
      </c>
      <c r="F14" s="12">
        <v>1053186</v>
      </c>
      <c r="G14" s="12">
        <v>1021571</v>
      </c>
      <c r="H14" s="12">
        <v>1328020</v>
      </c>
      <c r="I14" s="12">
        <v>1213342</v>
      </c>
      <c r="J14" s="14">
        <v>1300393</v>
      </c>
      <c r="K14" s="14">
        <v>1289579</v>
      </c>
      <c r="L14" s="16">
        <v>1344693</v>
      </c>
      <c r="M14" s="16">
        <v>1743615</v>
      </c>
      <c r="N14" s="16">
        <v>1602769</v>
      </c>
      <c r="O14" s="16">
        <v>1656331</v>
      </c>
      <c r="P14" s="16">
        <v>2071411</v>
      </c>
    </row>
    <row r="15" spans="1:16" ht="18" customHeight="1" x14ac:dyDescent="0.15">
      <c r="A15" s="16" t="s">
        <v>62</v>
      </c>
      <c r="B15" s="16">
        <v>341140</v>
      </c>
      <c r="C15" s="12">
        <v>584961</v>
      </c>
      <c r="D15" s="12">
        <v>589455</v>
      </c>
      <c r="E15" s="12">
        <v>208151</v>
      </c>
      <c r="F15" s="12">
        <v>211919</v>
      </c>
      <c r="G15" s="12">
        <v>96152</v>
      </c>
      <c r="H15" s="12">
        <v>199769</v>
      </c>
      <c r="I15" s="12">
        <v>194519</v>
      </c>
      <c r="J15" s="14">
        <v>110855</v>
      </c>
      <c r="K15" s="13">
        <v>324983</v>
      </c>
      <c r="L15" s="16">
        <v>724426</v>
      </c>
      <c r="M15" s="16">
        <v>317067</v>
      </c>
      <c r="N15" s="16">
        <v>2738</v>
      </c>
      <c r="O15" s="16">
        <v>1154</v>
      </c>
      <c r="P15" s="16">
        <v>128574</v>
      </c>
    </row>
    <row r="16" spans="1:16" ht="18" customHeight="1" x14ac:dyDescent="0.15">
      <c r="A16" s="16" t="s">
        <v>63</v>
      </c>
      <c r="B16" s="16">
        <v>155979</v>
      </c>
      <c r="C16" s="12">
        <v>155661</v>
      </c>
      <c r="D16" s="12">
        <v>195300</v>
      </c>
      <c r="E16" s="12">
        <v>291503</v>
      </c>
      <c r="F16" s="12">
        <v>331503</v>
      </c>
      <c r="G16" s="12">
        <v>294278</v>
      </c>
      <c r="H16" s="12">
        <v>296954</v>
      </c>
      <c r="I16" s="12">
        <v>343478</v>
      </c>
      <c r="J16" s="14">
        <v>360000</v>
      </c>
      <c r="K16" s="13">
        <v>386280</v>
      </c>
      <c r="L16" s="16">
        <v>388280</v>
      </c>
      <c r="M16" s="16">
        <v>389280</v>
      </c>
      <c r="N16" s="16">
        <v>502934</v>
      </c>
      <c r="O16" s="16">
        <v>488000</v>
      </c>
      <c r="P16" s="16">
        <v>663000</v>
      </c>
    </row>
    <row r="17" spans="1:16" ht="18" customHeight="1" x14ac:dyDescent="0.15">
      <c r="A17" s="16" t="s">
        <v>71</v>
      </c>
      <c r="B17" s="16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1</v>
      </c>
      <c r="P17" s="16">
        <v>0</v>
      </c>
    </row>
    <row r="18" spans="1:16" ht="18" customHeight="1" x14ac:dyDescent="0.15">
      <c r="A18" s="16" t="s">
        <v>153</v>
      </c>
      <c r="B18" s="16">
        <v>4192313</v>
      </c>
      <c r="C18" s="12">
        <v>7049039</v>
      </c>
      <c r="D18" s="12">
        <v>5201287</v>
      </c>
      <c r="E18" s="12">
        <v>7167215</v>
      </c>
      <c r="F18" s="12">
        <v>7083581</v>
      </c>
      <c r="G18" s="12">
        <v>7505590</v>
      </c>
      <c r="H18" s="12">
        <v>5066498</v>
      </c>
      <c r="I18" s="12">
        <v>4376441</v>
      </c>
      <c r="J18" s="14">
        <v>5305280</v>
      </c>
      <c r="K18" s="13">
        <v>4657593</v>
      </c>
      <c r="L18" s="16">
        <v>4797451</v>
      </c>
      <c r="M18" s="16">
        <v>4723446</v>
      </c>
      <c r="N18" s="16">
        <v>4940067</v>
      </c>
      <c r="O18" s="16">
        <v>4838126</v>
      </c>
      <c r="P18" s="16">
        <v>3027812</v>
      </c>
    </row>
    <row r="19" spans="1:16" ht="18" customHeight="1" x14ac:dyDescent="0.15">
      <c r="A19" s="16" t="s">
        <v>65</v>
      </c>
      <c r="B19" s="16">
        <v>1821136</v>
      </c>
      <c r="C19" s="12">
        <v>3337697</v>
      </c>
      <c r="D19" s="12">
        <v>1651860</v>
      </c>
      <c r="E19" s="12">
        <v>2467864</v>
      </c>
      <c r="F19" s="12">
        <v>2264731</v>
      </c>
      <c r="G19" s="12">
        <v>2908856</v>
      </c>
      <c r="H19" s="12">
        <v>1953019</v>
      </c>
      <c r="I19" s="12">
        <v>1285233</v>
      </c>
      <c r="J19" s="14">
        <v>1697977</v>
      </c>
      <c r="K19" s="13">
        <v>1391873</v>
      </c>
      <c r="L19" s="16">
        <v>1513302</v>
      </c>
      <c r="M19" s="16">
        <v>1271132</v>
      </c>
      <c r="N19" s="16">
        <v>1273688</v>
      </c>
      <c r="O19" s="16">
        <v>1183252</v>
      </c>
      <c r="P19" s="16">
        <v>330314</v>
      </c>
    </row>
    <row r="20" spans="1:16" ht="18" customHeight="1" x14ac:dyDescent="0.15">
      <c r="A20" s="16" t="s">
        <v>66</v>
      </c>
      <c r="B20" s="16">
        <v>2279268</v>
      </c>
      <c r="C20" s="12">
        <v>3621755</v>
      </c>
      <c r="D20" s="12">
        <v>3459130</v>
      </c>
      <c r="E20" s="12">
        <v>4486101</v>
      </c>
      <c r="F20" s="12">
        <v>4618337</v>
      </c>
      <c r="G20" s="12">
        <v>4303040</v>
      </c>
      <c r="H20" s="12">
        <v>2734058</v>
      </c>
      <c r="I20" s="12">
        <v>2801735</v>
      </c>
      <c r="J20" s="14">
        <v>3337308</v>
      </c>
      <c r="K20" s="13">
        <v>2969600</v>
      </c>
      <c r="L20" s="16">
        <v>2954706</v>
      </c>
      <c r="M20" s="16">
        <v>3193156</v>
      </c>
      <c r="N20" s="16">
        <v>3383495</v>
      </c>
      <c r="O20" s="16">
        <v>3357306</v>
      </c>
      <c r="P20" s="16">
        <v>2318420</v>
      </c>
    </row>
    <row r="21" spans="1:16" ht="18" customHeight="1" x14ac:dyDescent="0.15">
      <c r="A21" s="16" t="s">
        <v>154</v>
      </c>
      <c r="B21" s="16">
        <v>3402</v>
      </c>
      <c r="C21" s="12">
        <v>23709</v>
      </c>
      <c r="D21" s="12">
        <v>41001</v>
      </c>
      <c r="E21" s="12">
        <v>50337</v>
      </c>
      <c r="F21" s="12">
        <v>123</v>
      </c>
      <c r="G21" s="12">
        <v>6600</v>
      </c>
      <c r="H21" s="12">
        <v>22973</v>
      </c>
      <c r="I21" s="12">
        <v>12673</v>
      </c>
      <c r="J21" s="14">
        <v>2533</v>
      </c>
      <c r="K21" s="13">
        <v>308350</v>
      </c>
      <c r="L21" s="16">
        <v>353476</v>
      </c>
      <c r="M21" s="16">
        <v>50949</v>
      </c>
      <c r="N21" s="16">
        <v>142520</v>
      </c>
      <c r="O21" s="16">
        <v>186083</v>
      </c>
      <c r="P21" s="16">
        <v>0</v>
      </c>
    </row>
    <row r="22" spans="1:16" ht="18" customHeight="1" x14ac:dyDescent="0.15">
      <c r="A22" s="16" t="s">
        <v>155</v>
      </c>
      <c r="B22" s="16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1</v>
      </c>
      <c r="P22" s="16">
        <v>0</v>
      </c>
    </row>
    <row r="23" spans="1:16" ht="18" customHeight="1" x14ac:dyDescent="0.15">
      <c r="A23" s="16" t="s">
        <v>50</v>
      </c>
      <c r="B23" s="16">
        <f t="shared" ref="B23:P23" si="0">SUM(B4:B22)-B5-B8-B9-B13-B19-B20</f>
        <v>12723154</v>
      </c>
      <c r="C23" s="12">
        <f t="shared" si="0"/>
        <v>16079504</v>
      </c>
      <c r="D23" s="12">
        <f t="shared" si="0"/>
        <v>15303567</v>
      </c>
      <c r="E23" s="12">
        <f t="shared" si="0"/>
        <v>17590675</v>
      </c>
      <c r="F23" s="12">
        <f t="shared" si="0"/>
        <v>18006968</v>
      </c>
      <c r="G23" s="12">
        <f t="shared" si="0"/>
        <v>18812408</v>
      </c>
      <c r="H23" s="12">
        <f t="shared" si="0"/>
        <v>17515218</v>
      </c>
      <c r="I23" s="12">
        <f t="shared" si="0"/>
        <v>17701658</v>
      </c>
      <c r="J23" s="14">
        <f t="shared" si="0"/>
        <v>18901009</v>
      </c>
      <c r="K23" s="13">
        <f t="shared" si="0"/>
        <v>20057833</v>
      </c>
      <c r="L23" s="17">
        <f t="shared" si="0"/>
        <v>20691580</v>
      </c>
      <c r="M23" s="17">
        <f t="shared" si="0"/>
        <v>19304546</v>
      </c>
      <c r="N23" s="17">
        <f t="shared" si="0"/>
        <v>19645144</v>
      </c>
      <c r="O23" s="17">
        <f t="shared" si="0"/>
        <v>19851154</v>
      </c>
      <c r="P23" s="17">
        <f t="shared" si="0"/>
        <v>19310819</v>
      </c>
    </row>
    <row r="24" spans="1:16" ht="18" customHeight="1" x14ac:dyDescent="0.15">
      <c r="A24" s="16" t="s">
        <v>69</v>
      </c>
      <c r="B24" s="16">
        <f t="shared" ref="B24:M24" si="1">SUM(B4:B7)-B5</f>
        <v>4719110</v>
      </c>
      <c r="C24" s="12">
        <f t="shared" si="1"/>
        <v>4872921</v>
      </c>
      <c r="D24" s="12">
        <f t="shared" si="1"/>
        <v>5336626</v>
      </c>
      <c r="E24" s="12">
        <f t="shared" si="1"/>
        <v>5751273</v>
      </c>
      <c r="F24" s="12">
        <f t="shared" si="1"/>
        <v>6099700</v>
      </c>
      <c r="G24" s="12">
        <f t="shared" si="1"/>
        <v>6476005</v>
      </c>
      <c r="H24" s="12">
        <f t="shared" si="1"/>
        <v>6973414</v>
      </c>
      <c r="I24" s="12">
        <f t="shared" si="1"/>
        <v>7381279</v>
      </c>
      <c r="J24" s="14">
        <f t="shared" si="1"/>
        <v>7902947</v>
      </c>
      <c r="K24" s="13">
        <f t="shared" si="1"/>
        <v>8831563</v>
      </c>
      <c r="L24" s="17">
        <f t="shared" si="1"/>
        <v>8507177</v>
      </c>
      <c r="M24" s="17">
        <f t="shared" si="1"/>
        <v>7842651</v>
      </c>
      <c r="N24" s="17">
        <f>SUM(N4:N7)-N5</f>
        <v>8088714</v>
      </c>
      <c r="O24" s="17">
        <f>SUM(O4:O7)-O5</f>
        <v>8293621</v>
      </c>
      <c r="P24" s="17">
        <f>SUM(P4:P7)-P5</f>
        <v>8873057</v>
      </c>
    </row>
    <row r="25" spans="1:16" ht="18" customHeight="1" x14ac:dyDescent="0.15">
      <c r="A25" s="16" t="s">
        <v>156</v>
      </c>
      <c r="B25" s="16">
        <f t="shared" ref="B25:M25" si="2">+B18+B21+B22</f>
        <v>4195715</v>
      </c>
      <c r="C25" s="12">
        <f t="shared" si="2"/>
        <v>7072748</v>
      </c>
      <c r="D25" s="12">
        <f t="shared" si="2"/>
        <v>5242288</v>
      </c>
      <c r="E25" s="12">
        <f t="shared" si="2"/>
        <v>7217552</v>
      </c>
      <c r="F25" s="12">
        <f t="shared" si="2"/>
        <v>7083704</v>
      </c>
      <c r="G25" s="12">
        <f t="shared" si="2"/>
        <v>7512190</v>
      </c>
      <c r="H25" s="12">
        <f t="shared" si="2"/>
        <v>5089471</v>
      </c>
      <c r="I25" s="12">
        <f t="shared" si="2"/>
        <v>4389114</v>
      </c>
      <c r="J25" s="14">
        <f t="shared" si="2"/>
        <v>5307813</v>
      </c>
      <c r="K25" s="13">
        <f t="shared" si="2"/>
        <v>4965943</v>
      </c>
      <c r="L25" s="17">
        <f t="shared" si="2"/>
        <v>5150927</v>
      </c>
      <c r="M25" s="17">
        <f t="shared" si="2"/>
        <v>4774395</v>
      </c>
      <c r="N25" s="17">
        <f>+N18+N21+N22</f>
        <v>5082587</v>
      </c>
      <c r="O25" s="17">
        <f>+O18+O21+O22</f>
        <v>5024210</v>
      </c>
      <c r="P25" s="17">
        <f>+P18+P21+P22</f>
        <v>3027812</v>
      </c>
    </row>
    <row r="26" spans="1:16" ht="18" customHeight="1" x14ac:dyDescent="0.15"/>
    <row r="27" spans="1:16" ht="18" customHeight="1" x14ac:dyDescent="0.15"/>
    <row r="28" spans="1:16" ht="18" customHeight="1" x14ac:dyDescent="0.15"/>
    <row r="29" spans="1:16" ht="18" customHeight="1" x14ac:dyDescent="0.15"/>
    <row r="30" spans="1:16" ht="18" customHeight="1" x14ac:dyDescent="0.2">
      <c r="A30" s="27" t="s">
        <v>81</v>
      </c>
      <c r="L30" s="28"/>
      <c r="M30" s="28"/>
      <c r="N30" s="28"/>
      <c r="O30" s="28"/>
      <c r="P30" s="28" t="str">
        <f>[1]財政指標!$M$1</f>
        <v>黒磯市</v>
      </c>
    </row>
    <row r="31" spans="1:16" ht="18" customHeight="1" x14ac:dyDescent="0.15"/>
    <row r="32" spans="1:16" ht="18" customHeight="1" x14ac:dyDescent="0.15">
      <c r="A32" s="12"/>
      <c r="B32" s="17" t="s">
        <v>172</v>
      </c>
      <c r="C32" s="12" t="s">
        <v>173</v>
      </c>
      <c r="D32" s="12" t="s">
        <v>175</v>
      </c>
      <c r="E32" s="12" t="s">
        <v>177</v>
      </c>
      <c r="F32" s="12" t="s">
        <v>179</v>
      </c>
      <c r="G32" s="12" t="s">
        <v>181</v>
      </c>
      <c r="H32" s="12" t="s">
        <v>183</v>
      </c>
      <c r="I32" s="12" t="s">
        <v>185</v>
      </c>
      <c r="J32" s="14" t="s">
        <v>225</v>
      </c>
      <c r="K32" s="14" t="s">
        <v>226</v>
      </c>
      <c r="L32" s="12" t="s">
        <v>191</v>
      </c>
      <c r="M32" s="12" t="s">
        <v>193</v>
      </c>
      <c r="N32" s="12" t="s">
        <v>195</v>
      </c>
      <c r="O32" s="2" t="s">
        <v>197</v>
      </c>
      <c r="P32" s="2" t="s">
        <v>199</v>
      </c>
    </row>
    <row r="33" spans="1:16" ht="18" customHeight="1" x14ac:dyDescent="0.15">
      <c r="A33" s="16" t="s">
        <v>51</v>
      </c>
      <c r="B33" s="29">
        <f t="shared" ref="B33:P33" si="3">B4/B$23*100</f>
        <v>21.629220238943898</v>
      </c>
      <c r="C33" s="29">
        <f t="shared" si="3"/>
        <v>17.521274288062617</v>
      </c>
      <c r="D33" s="29">
        <f t="shared" si="3"/>
        <v>20.203557771858023</v>
      </c>
      <c r="E33" s="29">
        <f t="shared" si="3"/>
        <v>19.155103485227258</v>
      </c>
      <c r="F33" s="29">
        <f t="shared" si="3"/>
        <v>19.745400780409007</v>
      </c>
      <c r="G33" s="29">
        <f t="shared" si="3"/>
        <v>19.547965364136267</v>
      </c>
      <c r="H33" s="29">
        <f t="shared" si="3"/>
        <v>22.184240013455728</v>
      </c>
      <c r="I33" s="29">
        <f t="shared" si="3"/>
        <v>22.564016319827214</v>
      </c>
      <c r="J33" s="29">
        <f t="shared" si="3"/>
        <v>21.116592241186702</v>
      </c>
      <c r="K33" s="29">
        <f t="shared" si="3"/>
        <v>20.200168183671686</v>
      </c>
      <c r="L33" s="29">
        <f t="shared" si="3"/>
        <v>19.479247114043492</v>
      </c>
      <c r="M33" s="29">
        <f t="shared" si="3"/>
        <v>20.845525193910284</v>
      </c>
      <c r="N33" s="29">
        <f t="shared" si="3"/>
        <v>20.666186005050406</v>
      </c>
      <c r="O33" s="29">
        <f t="shared" si="3"/>
        <v>20.157231161473028</v>
      </c>
      <c r="P33" s="29">
        <f t="shared" si="3"/>
        <v>20.966050171150172</v>
      </c>
    </row>
    <row r="34" spans="1:16" ht="18" customHeight="1" x14ac:dyDescent="0.15">
      <c r="A34" s="16" t="s">
        <v>52</v>
      </c>
      <c r="B34" s="29">
        <f t="shared" ref="B34:P49" si="4">B5/B$23*100</f>
        <v>15.504174515218475</v>
      </c>
      <c r="C34" s="29">
        <f t="shared" si="4"/>
        <v>12.495739918345739</v>
      </c>
      <c r="D34" s="29">
        <f t="shared" si="4"/>
        <v>14.342891431781885</v>
      </c>
      <c r="E34" s="29">
        <f t="shared" si="4"/>
        <v>13.614457660095477</v>
      </c>
      <c r="F34" s="29">
        <f t="shared" si="4"/>
        <v>14.14755665695635</v>
      </c>
      <c r="G34" s="29">
        <f t="shared" si="4"/>
        <v>13.90684807601451</v>
      </c>
      <c r="H34" s="29">
        <f t="shared" si="4"/>
        <v>15.800779642023297</v>
      </c>
      <c r="I34" s="29">
        <f t="shared" si="4"/>
        <v>16.062501038038356</v>
      </c>
      <c r="J34" s="29">
        <f t="shared" si="4"/>
        <v>14.804125007294584</v>
      </c>
      <c r="K34" s="29">
        <f t="shared" si="4"/>
        <v>14.176805639971176</v>
      </c>
      <c r="L34" s="29">
        <f t="shared" si="4"/>
        <v>13.671024639007751</v>
      </c>
      <c r="M34" s="29">
        <f t="shared" ref="M34:P48" si="5">M5/M$23*100</f>
        <v>14.459158998092988</v>
      </c>
      <c r="N34" s="29">
        <f t="shared" si="5"/>
        <v>14.36947980630735</v>
      </c>
      <c r="O34" s="29">
        <f t="shared" si="5"/>
        <v>13.919140418738376</v>
      </c>
      <c r="P34" s="29">
        <f t="shared" si="5"/>
        <v>14.207445059683902</v>
      </c>
    </row>
    <row r="35" spans="1:16" ht="18" customHeight="1" x14ac:dyDescent="0.15">
      <c r="A35" s="16" t="s">
        <v>53</v>
      </c>
      <c r="B35" s="29">
        <f t="shared" si="4"/>
        <v>5.4793410501829971</v>
      </c>
      <c r="C35" s="29">
        <f t="shared" si="4"/>
        <v>4.5691956667320088</v>
      </c>
      <c r="D35" s="29">
        <f t="shared" si="4"/>
        <v>5.1342278568127284</v>
      </c>
      <c r="E35" s="29">
        <f t="shared" si="4"/>
        <v>4.953158420583633</v>
      </c>
      <c r="F35" s="29">
        <f t="shared" si="4"/>
        <v>5.1538437786972242</v>
      </c>
      <c r="G35" s="29">
        <f t="shared" si="4"/>
        <v>5.0633868880581367</v>
      </c>
      <c r="H35" s="29">
        <f t="shared" si="4"/>
        <v>6.1818585415265739</v>
      </c>
      <c r="I35" s="29">
        <f t="shared" si="4"/>
        <v>6.3856786748450345</v>
      </c>
      <c r="J35" s="29">
        <f t="shared" si="4"/>
        <v>7.0356667202264171</v>
      </c>
      <c r="K35" s="29">
        <f t="shared" si="4"/>
        <v>7.2539241901156517</v>
      </c>
      <c r="L35" s="29">
        <f t="shared" si="4"/>
        <v>7.2648052976138118</v>
      </c>
      <c r="M35" s="29">
        <f t="shared" si="5"/>
        <v>5.9445324432908189</v>
      </c>
      <c r="N35" s="29">
        <f t="shared" si="5"/>
        <v>6.6909919316447866</v>
      </c>
      <c r="O35" s="29">
        <f t="shared" si="5"/>
        <v>7.6855229675816332</v>
      </c>
      <c r="P35" s="29">
        <f t="shared" si="5"/>
        <v>9.3208009458324881</v>
      </c>
    </row>
    <row r="36" spans="1:16" ht="18" customHeight="1" x14ac:dyDescent="0.15">
      <c r="A36" s="16" t="s">
        <v>54</v>
      </c>
      <c r="B36" s="29">
        <f t="shared" si="4"/>
        <v>9.9821632277656924</v>
      </c>
      <c r="C36" s="29">
        <f t="shared" si="4"/>
        <v>8.2146999061662598</v>
      </c>
      <c r="D36" s="29">
        <f t="shared" si="4"/>
        <v>9.5339929573281843</v>
      </c>
      <c r="E36" s="29">
        <f t="shared" si="4"/>
        <v>8.5867483766256836</v>
      </c>
      <c r="F36" s="29">
        <f t="shared" si="4"/>
        <v>8.9748646190741272</v>
      </c>
      <c r="G36" s="29">
        <f t="shared" si="4"/>
        <v>9.8127629381629404</v>
      </c>
      <c r="H36" s="29">
        <f t="shared" si="4"/>
        <v>11.447359661752426</v>
      </c>
      <c r="I36" s="29">
        <f t="shared" si="4"/>
        <v>12.748540277978481</v>
      </c>
      <c r="J36" s="29">
        <f t="shared" si="4"/>
        <v>13.660043228380031</v>
      </c>
      <c r="K36" s="29">
        <f t="shared" si="4"/>
        <v>16.576401847597396</v>
      </c>
      <c r="L36" s="29">
        <f t="shared" si="4"/>
        <v>14.37014476419877</v>
      </c>
      <c r="M36" s="29">
        <f t="shared" si="5"/>
        <v>13.835870576806105</v>
      </c>
      <c r="N36" s="29">
        <f t="shared" si="5"/>
        <v>13.816936134446253</v>
      </c>
      <c r="O36" s="29">
        <f t="shared" si="5"/>
        <v>13.936282998963184</v>
      </c>
      <c r="P36" s="29">
        <f t="shared" si="5"/>
        <v>15.661780062254222</v>
      </c>
    </row>
    <row r="37" spans="1:16" ht="18" customHeight="1" x14ac:dyDescent="0.15">
      <c r="A37" s="16" t="s">
        <v>55</v>
      </c>
      <c r="B37" s="29">
        <f t="shared" si="4"/>
        <v>9.9605019321467001</v>
      </c>
      <c r="C37" s="29">
        <f t="shared" si="4"/>
        <v>8.2146999061662598</v>
      </c>
      <c r="D37" s="29">
        <f t="shared" si="4"/>
        <v>9.5289157096512191</v>
      </c>
      <c r="E37" s="29">
        <f t="shared" si="4"/>
        <v>8.562769762956794</v>
      </c>
      <c r="F37" s="29">
        <f t="shared" si="4"/>
        <v>8.8319366147593534</v>
      </c>
      <c r="G37" s="29">
        <f t="shared" si="4"/>
        <v>9.6016416399219064</v>
      </c>
      <c r="H37" s="29">
        <f t="shared" si="4"/>
        <v>11.396992032871072</v>
      </c>
      <c r="I37" s="29">
        <f t="shared" si="4"/>
        <v>12.747195771153189</v>
      </c>
      <c r="J37" s="29">
        <f t="shared" si="4"/>
        <v>13.648054450426431</v>
      </c>
      <c r="K37" s="29">
        <f t="shared" si="4"/>
        <v>16.571650586581313</v>
      </c>
      <c r="L37" s="29">
        <f t="shared" si="4"/>
        <v>14.367211203784342</v>
      </c>
      <c r="M37" s="29">
        <f t="shared" si="5"/>
        <v>13.835798055028075</v>
      </c>
      <c r="N37" s="29">
        <f t="shared" si="5"/>
        <v>13.81452332444089</v>
      </c>
      <c r="O37" s="29">
        <f t="shared" si="5"/>
        <v>13.913931653545179</v>
      </c>
      <c r="P37" s="29">
        <f t="shared" si="5"/>
        <v>15.652950814773833</v>
      </c>
    </row>
    <row r="38" spans="1:16" ht="18" customHeight="1" x14ac:dyDescent="0.15">
      <c r="A38" s="16" t="s">
        <v>56</v>
      </c>
      <c r="B38" s="29">
        <f t="shared" si="4"/>
        <v>2.1661295618995102E-2</v>
      </c>
      <c r="C38" s="29">
        <f t="shared" si="4"/>
        <v>0</v>
      </c>
      <c r="D38" s="29">
        <f t="shared" si="4"/>
        <v>5.0772476769631548E-3</v>
      </c>
      <c r="E38" s="29">
        <f t="shared" si="4"/>
        <v>2.3978613668889912E-2</v>
      </c>
      <c r="F38" s="29">
        <f t="shared" si="4"/>
        <v>0.14292800431477415</v>
      </c>
      <c r="G38" s="29">
        <f t="shared" si="4"/>
        <v>0.21112129824103326</v>
      </c>
      <c r="H38" s="29">
        <f t="shared" si="4"/>
        <v>5.0367628881353342E-2</v>
      </c>
      <c r="I38" s="29">
        <f t="shared" si="4"/>
        <v>1.3445068252928623E-3</v>
      </c>
      <c r="J38" s="29">
        <f t="shared" si="4"/>
        <v>1.1988777953600255E-2</v>
      </c>
      <c r="K38" s="29">
        <f t="shared" si="4"/>
        <v>4.7512610160828439E-3</v>
      </c>
      <c r="L38" s="29">
        <f t="shared" si="4"/>
        <v>2.4502720430242641E-3</v>
      </c>
      <c r="M38" s="29">
        <f t="shared" si="5"/>
        <v>7.2521778030936341E-5</v>
      </c>
      <c r="N38" s="29">
        <f t="shared" si="5"/>
        <v>2.4128100053631574E-3</v>
      </c>
      <c r="O38" s="29">
        <f t="shared" si="5"/>
        <v>2.2351345418004414E-2</v>
      </c>
      <c r="P38" s="29">
        <f t="shared" si="5"/>
        <v>8.8292474803891019E-3</v>
      </c>
    </row>
    <row r="39" spans="1:16" ht="18" customHeight="1" x14ac:dyDescent="0.15">
      <c r="A39" s="16" t="s">
        <v>57</v>
      </c>
      <c r="B39" s="29">
        <f t="shared" si="4"/>
        <v>9.1136836039239952</v>
      </c>
      <c r="C39" s="29">
        <f t="shared" si="4"/>
        <v>7.8212238387452757</v>
      </c>
      <c r="D39" s="29">
        <f t="shared" si="4"/>
        <v>9.1555713775749137</v>
      </c>
      <c r="E39" s="29">
        <f t="shared" si="4"/>
        <v>8.5996927349291603</v>
      </c>
      <c r="F39" s="29">
        <f t="shared" si="4"/>
        <v>8.7445926488012855</v>
      </c>
      <c r="G39" s="29">
        <f t="shared" si="4"/>
        <v>9.0359245876444945</v>
      </c>
      <c r="H39" s="29">
        <f t="shared" si="4"/>
        <v>10.779186419489612</v>
      </c>
      <c r="I39" s="29">
        <f t="shared" si="4"/>
        <v>12.279578556991668</v>
      </c>
      <c r="J39" s="29">
        <f t="shared" si="4"/>
        <v>10.307883563253158</v>
      </c>
      <c r="K39" s="29">
        <f t="shared" si="4"/>
        <v>11.747475412722801</v>
      </c>
      <c r="L39" s="29">
        <f t="shared" si="4"/>
        <v>11.18411450454726</v>
      </c>
      <c r="M39" s="29">
        <f t="shared" si="5"/>
        <v>12.682655163193168</v>
      </c>
      <c r="N39" s="29">
        <f t="shared" si="5"/>
        <v>12.692856819985639</v>
      </c>
      <c r="O39" s="29">
        <f t="shared" si="5"/>
        <v>12.489656772598712</v>
      </c>
      <c r="P39" s="29">
        <f t="shared" si="5"/>
        <v>13.274724391544449</v>
      </c>
    </row>
    <row r="40" spans="1:16" ht="18" customHeight="1" x14ac:dyDescent="0.15">
      <c r="A40" s="16" t="s">
        <v>58</v>
      </c>
      <c r="B40" s="29">
        <f t="shared" si="4"/>
        <v>2.4388370996688402</v>
      </c>
      <c r="C40" s="29">
        <f t="shared" si="4"/>
        <v>1.2352060113297028</v>
      </c>
      <c r="D40" s="29">
        <f t="shared" si="4"/>
        <v>1.2672470411636712</v>
      </c>
      <c r="E40" s="29">
        <f t="shared" si="4"/>
        <v>1.319233059561387</v>
      </c>
      <c r="F40" s="29">
        <f t="shared" si="4"/>
        <v>0.88970003167662648</v>
      </c>
      <c r="G40" s="29">
        <f t="shared" si="4"/>
        <v>0.76727551305500075</v>
      </c>
      <c r="H40" s="29">
        <f t="shared" si="4"/>
        <v>1.4965100634202781</v>
      </c>
      <c r="I40" s="29">
        <f t="shared" si="4"/>
        <v>1.5663786974078924</v>
      </c>
      <c r="J40" s="29">
        <f t="shared" si="4"/>
        <v>1.2921373668463942</v>
      </c>
      <c r="K40" s="29">
        <f t="shared" si="4"/>
        <v>1.2261593762396965</v>
      </c>
      <c r="L40" s="29">
        <f t="shared" si="4"/>
        <v>1.342135303345612</v>
      </c>
      <c r="M40" s="29">
        <f t="shared" si="5"/>
        <v>0.97636587775749817</v>
      </c>
      <c r="N40" s="29">
        <f t="shared" si="5"/>
        <v>0.89480637046997469</v>
      </c>
      <c r="O40" s="29">
        <f t="shared" si="5"/>
        <v>1.0630364360681499</v>
      </c>
      <c r="P40" s="29">
        <f t="shared" si="5"/>
        <v>1.1997678607002633</v>
      </c>
    </row>
    <row r="41" spans="1:16" ht="18" customHeight="1" x14ac:dyDescent="0.15">
      <c r="A41" s="16" t="s">
        <v>59</v>
      </c>
      <c r="B41" s="29">
        <f t="shared" si="4"/>
        <v>8.1210445145912722</v>
      </c>
      <c r="C41" s="29">
        <f t="shared" si="4"/>
        <v>7.5429876443950006</v>
      </c>
      <c r="D41" s="29">
        <f t="shared" si="4"/>
        <v>8.3803991579218096</v>
      </c>
      <c r="E41" s="29">
        <f t="shared" si="4"/>
        <v>8.0826517458824068</v>
      </c>
      <c r="F41" s="29">
        <f t="shared" si="4"/>
        <v>8.2863033909984178</v>
      </c>
      <c r="G41" s="29">
        <f t="shared" si="4"/>
        <v>8.334892587913254</v>
      </c>
      <c r="H41" s="29">
        <f t="shared" si="4"/>
        <v>8.4353788802400285</v>
      </c>
      <c r="I41" s="29">
        <f t="shared" si="4"/>
        <v>9.7672319734117572</v>
      </c>
      <c r="J41" s="29">
        <f t="shared" si="4"/>
        <v>9.1343271674014854</v>
      </c>
      <c r="K41" s="29">
        <f t="shared" si="4"/>
        <v>8.2623830799668152</v>
      </c>
      <c r="L41" s="29">
        <f t="shared" si="4"/>
        <v>9.5893981996541591</v>
      </c>
      <c r="M41" s="29">
        <f t="shared" si="5"/>
        <v>8.2919639757391863</v>
      </c>
      <c r="N41" s="29">
        <f t="shared" si="5"/>
        <v>8.6336144952666167</v>
      </c>
      <c r="O41" s="29">
        <f t="shared" si="5"/>
        <v>8.5509940631159278</v>
      </c>
      <c r="P41" s="29">
        <f t="shared" si="5"/>
        <v>9.0717125980001168</v>
      </c>
    </row>
    <row r="42" spans="1:16" ht="18" customHeight="1" x14ac:dyDescent="0.15">
      <c r="A42" s="16" t="s">
        <v>60</v>
      </c>
      <c r="B42" s="29">
        <f t="shared" si="4"/>
        <v>4.4494077490534192</v>
      </c>
      <c r="C42" s="29">
        <f t="shared" si="4"/>
        <v>3.8939633958858431</v>
      </c>
      <c r="D42" s="29">
        <f t="shared" si="4"/>
        <v>4.5423527730495774</v>
      </c>
      <c r="E42" s="29">
        <f t="shared" si="4"/>
        <v>4.2094348283962955</v>
      </c>
      <c r="F42" s="29">
        <f t="shared" si="4"/>
        <v>4.2795822150625247</v>
      </c>
      <c r="G42" s="29">
        <f t="shared" si="4"/>
        <v>4.4944910826939326</v>
      </c>
      <c r="H42" s="29">
        <f t="shared" si="4"/>
        <v>4.741750859167154</v>
      </c>
      <c r="I42" s="29">
        <f t="shared" si="4"/>
        <v>4.9563040930968159</v>
      </c>
      <c r="J42" s="29">
        <f t="shared" si="4"/>
        <v>4.9197743887641128</v>
      </c>
      <c r="K42" s="29">
        <f t="shared" si="4"/>
        <v>4.8356719292657386</v>
      </c>
      <c r="L42" s="29">
        <f t="shared" si="4"/>
        <v>4.5261792477906475</v>
      </c>
      <c r="M42" s="29">
        <f t="shared" si="5"/>
        <v>4.8726553838665776</v>
      </c>
      <c r="N42" s="29">
        <f t="shared" si="5"/>
        <v>4.8943749152462308</v>
      </c>
      <c r="O42" s="29">
        <f t="shared" si="5"/>
        <v>4.802315270940924</v>
      </c>
      <c r="P42" s="29">
        <f t="shared" si="5"/>
        <v>5.0595886171373667</v>
      </c>
    </row>
    <row r="43" spans="1:16" ht="18" customHeight="1" x14ac:dyDescent="0.15">
      <c r="A43" s="16" t="s">
        <v>61</v>
      </c>
      <c r="B43" s="29">
        <f t="shared" si="4"/>
        <v>6.3515068669293795</v>
      </c>
      <c r="C43" s="29">
        <f t="shared" si="4"/>
        <v>4.5033043307803524</v>
      </c>
      <c r="D43" s="29">
        <f t="shared" si="4"/>
        <v>6.9417476330844954</v>
      </c>
      <c r="E43" s="29">
        <f t="shared" si="4"/>
        <v>5.4324066586415816</v>
      </c>
      <c r="F43" s="29">
        <f t="shared" si="4"/>
        <v>5.8487692097859005</v>
      </c>
      <c r="G43" s="29">
        <f t="shared" si="4"/>
        <v>5.4303042970362965</v>
      </c>
      <c r="H43" s="29">
        <f t="shared" si="4"/>
        <v>7.58209232679833</v>
      </c>
      <c r="I43" s="29">
        <f t="shared" si="4"/>
        <v>6.8543974807331614</v>
      </c>
      <c r="J43" s="29">
        <f t="shared" si="4"/>
        <v>6.8800189450203426</v>
      </c>
      <c r="K43" s="29">
        <f t="shared" si="4"/>
        <v>6.4293037039444894</v>
      </c>
      <c r="L43" s="29">
        <f t="shared" si="4"/>
        <v>6.498744900099461</v>
      </c>
      <c r="M43" s="29">
        <f t="shared" si="5"/>
        <v>9.0321471429579336</v>
      </c>
      <c r="N43" s="29">
        <f t="shared" si="5"/>
        <v>8.158601433514562</v>
      </c>
      <c r="O43" s="29">
        <f t="shared" si="5"/>
        <v>8.3437517033014803</v>
      </c>
      <c r="P43" s="29">
        <f t="shared" si="5"/>
        <v>10.726686423812476</v>
      </c>
    </row>
    <row r="44" spans="1:16" ht="18" customHeight="1" x14ac:dyDescent="0.15">
      <c r="A44" s="16" t="s">
        <v>62</v>
      </c>
      <c r="B44" s="29">
        <f t="shared" si="4"/>
        <v>2.681253406191578</v>
      </c>
      <c r="C44" s="29">
        <f t="shared" si="4"/>
        <v>3.6379293789161653</v>
      </c>
      <c r="D44" s="29">
        <f t="shared" si="4"/>
        <v>3.8517490726181678</v>
      </c>
      <c r="E44" s="29">
        <f t="shared" si="4"/>
        <v>1.1833030852994555</v>
      </c>
      <c r="F44" s="29">
        <f t="shared" si="4"/>
        <v>1.1768721974737779</v>
      </c>
      <c r="G44" s="29">
        <f t="shared" si="4"/>
        <v>0.5111094762563092</v>
      </c>
      <c r="H44" s="29">
        <f t="shared" si="4"/>
        <v>1.1405453246428334</v>
      </c>
      <c r="I44" s="29">
        <f t="shared" si="4"/>
        <v>1.0988744670132029</v>
      </c>
      <c r="J44" s="29">
        <f t="shared" si="4"/>
        <v>0.58650308033819787</v>
      </c>
      <c r="K44" s="29">
        <f t="shared" si="4"/>
        <v>1.6202298623186264</v>
      </c>
      <c r="L44" s="29">
        <f t="shared" si="4"/>
        <v>3.5010666174356913</v>
      </c>
      <c r="M44" s="29">
        <f t="shared" si="5"/>
        <v>1.6424473282096352</v>
      </c>
      <c r="N44" s="29">
        <f t="shared" si="5"/>
        <v>1.393728648667579E-2</v>
      </c>
      <c r="O44" s="29">
        <f t="shared" si="5"/>
        <v>5.8132640550771003E-3</v>
      </c>
      <c r="P44" s="29">
        <f t="shared" si="5"/>
        <v>0.66581329357392871</v>
      </c>
    </row>
    <row r="45" spans="1:16" ht="18" customHeight="1" x14ac:dyDescent="0.15">
      <c r="A45" s="16" t="s">
        <v>63</v>
      </c>
      <c r="B45" s="29">
        <f t="shared" si="4"/>
        <v>1.225946019359665</v>
      </c>
      <c r="C45" s="29">
        <f t="shared" si="4"/>
        <v>0.96807090566972709</v>
      </c>
      <c r="D45" s="29">
        <f t="shared" si="4"/>
        <v>1.2761730647501985</v>
      </c>
      <c r="E45" s="29">
        <f t="shared" si="4"/>
        <v>1.6571450498630667</v>
      </c>
      <c r="F45" s="29">
        <f t="shared" si="4"/>
        <v>1.8409706731305349</v>
      </c>
      <c r="G45" s="29">
        <f t="shared" si="4"/>
        <v>1.5642760884199407</v>
      </c>
      <c r="H45" s="29">
        <f t="shared" si="4"/>
        <v>1.6954056752248245</v>
      </c>
      <c r="I45" s="29">
        <f t="shared" si="4"/>
        <v>1.9403719131846293</v>
      </c>
      <c r="J45" s="29">
        <f t="shared" si="4"/>
        <v>1.9046602221077191</v>
      </c>
      <c r="K45" s="29">
        <f t="shared" si="4"/>
        <v>1.9258311702964124</v>
      </c>
      <c r="L45" s="29">
        <f t="shared" si="4"/>
        <v>1.8765120884920339</v>
      </c>
      <c r="M45" s="29">
        <f t="shared" si="5"/>
        <v>2.0165198394202068</v>
      </c>
      <c r="N45" s="29">
        <f t="shared" si="5"/>
        <v>2.5600932220196504</v>
      </c>
      <c r="O45" s="29">
        <f t="shared" si="5"/>
        <v>2.4582953716443892</v>
      </c>
      <c r="P45" s="29">
        <f t="shared" si="5"/>
        <v>3.4333085510252048</v>
      </c>
    </row>
    <row r="46" spans="1:16" ht="18" customHeight="1" x14ac:dyDescent="0.15">
      <c r="A46" s="16" t="s">
        <v>71</v>
      </c>
      <c r="B46" s="29">
        <f t="shared" si="4"/>
        <v>0</v>
      </c>
      <c r="C46" s="29">
        <f t="shared" si="4"/>
        <v>0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5.0374905156647312E-6</v>
      </c>
      <c r="P46" s="29">
        <f t="shared" si="5"/>
        <v>0</v>
      </c>
    </row>
    <row r="47" spans="1:16" ht="18" customHeight="1" x14ac:dyDescent="0.15">
      <c r="A47" s="16" t="s">
        <v>64</v>
      </c>
      <c r="B47" s="29">
        <f t="shared" si="4"/>
        <v>32.950265319432589</v>
      </c>
      <c r="C47" s="29">
        <f t="shared" si="4"/>
        <v>43.838659451187048</v>
      </c>
      <c r="D47" s="29">
        <f t="shared" si="4"/>
        <v>33.987416136381796</v>
      </c>
      <c r="E47" s="29">
        <f t="shared" si="4"/>
        <v>40.744400086977898</v>
      </c>
      <c r="F47" s="29">
        <f t="shared" si="4"/>
        <v>39.337999601043329</v>
      </c>
      <c r="G47" s="29">
        <f t="shared" si="4"/>
        <v>39.897019031269146</v>
      </c>
      <c r="H47" s="29">
        <f t="shared" si="4"/>
        <v>28.926262864670026</v>
      </c>
      <c r="I47" s="29">
        <f t="shared" si="4"/>
        <v>24.723339474754287</v>
      </c>
      <c r="J47" s="29">
        <f t="shared" si="4"/>
        <v>28.068766064287892</v>
      </c>
      <c r="K47" s="29">
        <f t="shared" si="4"/>
        <v>23.220818520126276</v>
      </c>
      <c r="L47" s="29">
        <f t="shared" si="4"/>
        <v>23.185522806861535</v>
      </c>
      <c r="M47" s="29">
        <f t="shared" si="5"/>
        <v>24.468050168079579</v>
      </c>
      <c r="N47" s="29">
        <f t="shared" si="5"/>
        <v>25.146504398237042</v>
      </c>
      <c r="O47" s="29">
        <f t="shared" si="5"/>
        <v>24.372013838590945</v>
      </c>
      <c r="P47" s="29">
        <f t="shared" si="5"/>
        <v>15.67935570210668</v>
      </c>
    </row>
    <row r="48" spans="1:16" ht="18" customHeight="1" x14ac:dyDescent="0.15">
      <c r="A48" s="16" t="s">
        <v>65</v>
      </c>
      <c r="B48" s="29">
        <f t="shared" si="4"/>
        <v>14.313557786064681</v>
      </c>
      <c r="C48" s="29">
        <f t="shared" si="4"/>
        <v>20.757462419238802</v>
      </c>
      <c r="D48" s="29">
        <f t="shared" si="4"/>
        <v>10.793954115403292</v>
      </c>
      <c r="E48" s="29">
        <f t="shared" si="4"/>
        <v>14.029387729578314</v>
      </c>
      <c r="F48" s="29">
        <f t="shared" si="4"/>
        <v>12.576970203978815</v>
      </c>
      <c r="G48" s="29">
        <f t="shared" si="4"/>
        <v>15.462433092031599</v>
      </c>
      <c r="H48" s="29">
        <f t="shared" si="4"/>
        <v>11.150412173002929</v>
      </c>
      <c r="I48" s="29">
        <f t="shared" si="4"/>
        <v>7.2605232797967281</v>
      </c>
      <c r="J48" s="29">
        <f t="shared" si="4"/>
        <v>8.983525694316107</v>
      </c>
      <c r="K48" s="29">
        <f t="shared" si="4"/>
        <v>6.9392989761157153</v>
      </c>
      <c r="L48" s="29">
        <f t="shared" si="4"/>
        <v>7.3136125902420215</v>
      </c>
      <c r="M48" s="29">
        <f t="shared" si="5"/>
        <v>6.5846251965728699</v>
      </c>
      <c r="N48" s="29">
        <f t="shared" si="5"/>
        <v>6.4834750002341544</v>
      </c>
      <c r="O48" s="29">
        <f t="shared" si="5"/>
        <v>5.9606207276413246</v>
      </c>
      <c r="P48" s="29">
        <f t="shared" si="5"/>
        <v>1.7105126406083553</v>
      </c>
    </row>
    <row r="49" spans="1:16" ht="18" customHeight="1" x14ac:dyDescent="0.15">
      <c r="A49" s="16" t="s">
        <v>66</v>
      </c>
      <c r="B49" s="29">
        <f t="shared" si="4"/>
        <v>17.914331619345329</v>
      </c>
      <c r="C49" s="29">
        <f t="shared" si="4"/>
        <v>22.524046761641404</v>
      </c>
      <c r="D49" s="29">
        <f t="shared" si="4"/>
        <v>22.603423110442161</v>
      </c>
      <c r="E49" s="29">
        <f t="shared" si="4"/>
        <v>25.502722323049003</v>
      </c>
      <c r="F49" s="29">
        <f t="shared" si="4"/>
        <v>25.6474993458088</v>
      </c>
      <c r="G49" s="29">
        <f t="shared" si="4"/>
        <v>22.873414184935815</v>
      </c>
      <c r="H49" s="29">
        <f t="shared" si="4"/>
        <v>15.609614450702242</v>
      </c>
      <c r="I49" s="29">
        <f t="shared" si="4"/>
        <v>15.827528698159234</v>
      </c>
      <c r="J49" s="29">
        <f t="shared" si="4"/>
        <v>17.656771657005191</v>
      </c>
      <c r="K49" s="29">
        <f t="shared" si="4"/>
        <v>14.805188576452899</v>
      </c>
      <c r="L49" s="29">
        <f t="shared" si="4"/>
        <v>14.279750507211144</v>
      </c>
      <c r="M49" s="29">
        <f t="shared" si="4"/>
        <v>16.540953617868041</v>
      </c>
      <c r="N49" s="29">
        <f t="shared" si="4"/>
        <v>17.223060314548981</v>
      </c>
      <c r="O49" s="29">
        <f t="shared" si="4"/>
        <v>16.912397133184299</v>
      </c>
      <c r="P49" s="29">
        <f t="shared" si="4"/>
        <v>12.00580876450657</v>
      </c>
    </row>
    <row r="50" spans="1:16" ht="18" customHeight="1" x14ac:dyDescent="0.15">
      <c r="A50" s="16" t="s">
        <v>67</v>
      </c>
      <c r="B50" s="29">
        <f t="shared" ref="B50:P51" si="6">B21/B$23*100</f>
        <v>2.6738653010094825E-2</v>
      </c>
      <c r="C50" s="29">
        <f t="shared" si="6"/>
        <v>0.1474485780158393</v>
      </c>
      <c r="D50" s="29">
        <f t="shared" si="6"/>
        <v>0.26791793050600554</v>
      </c>
      <c r="E50" s="29">
        <f t="shared" si="6"/>
        <v>0.28615729640846643</v>
      </c>
      <c r="F50" s="29">
        <f t="shared" si="6"/>
        <v>6.8306890976870731E-4</v>
      </c>
      <c r="G50" s="29">
        <f t="shared" si="6"/>
        <v>3.5083228048211589E-2</v>
      </c>
      <c r="H50" s="29">
        <f t="shared" si="6"/>
        <v>0.13116022877933919</v>
      </c>
      <c r="I50" s="29">
        <f t="shared" si="6"/>
        <v>7.159216385267414E-2</v>
      </c>
      <c r="J50" s="29">
        <f t="shared" si="6"/>
        <v>1.340140095166348E-2</v>
      </c>
      <c r="K50" s="29">
        <f t="shared" si="6"/>
        <v>1.5373046530001522</v>
      </c>
      <c r="L50" s="29">
        <f t="shared" si="6"/>
        <v>1.7083084037081748</v>
      </c>
      <c r="M50" s="29">
        <f t="shared" si="6"/>
        <v>0.26392229063558398</v>
      </c>
      <c r="N50" s="29">
        <f t="shared" si="6"/>
        <v>0.7254719028783907</v>
      </c>
      <c r="O50" s="29">
        <f t="shared" si="6"/>
        <v>0.93739134762644027</v>
      </c>
      <c r="P50" s="29">
        <f t="shared" si="6"/>
        <v>0</v>
      </c>
    </row>
    <row r="51" spans="1:16" ht="18" customHeight="1" x14ac:dyDescent="0.15">
      <c r="A51" s="16" t="s">
        <v>68</v>
      </c>
      <c r="B51" s="29">
        <f t="shared" si="6"/>
        <v>0</v>
      </c>
      <c r="C51" s="29">
        <f t="shared" si="6"/>
        <v>0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5.0374905156647312E-6</v>
      </c>
      <c r="P51" s="29">
        <f t="shared" si="6"/>
        <v>0</v>
      </c>
    </row>
    <row r="52" spans="1:16" ht="18" customHeight="1" x14ac:dyDescent="0.15">
      <c r="A52" s="16" t="s">
        <v>50</v>
      </c>
      <c r="B52" s="29">
        <f t="shared" ref="B52:L52" si="7">SUM(B33:B51)-B34-B37-B38-B42-B48-B49</f>
        <v>99.999999999999957</v>
      </c>
      <c r="C52" s="20">
        <f t="shared" si="7"/>
        <v>100.00000000000001</v>
      </c>
      <c r="D52" s="20">
        <f t="shared" si="7"/>
        <v>99.999999999999986</v>
      </c>
      <c r="E52" s="20">
        <f t="shared" si="7"/>
        <v>99.999999999999957</v>
      </c>
      <c r="F52" s="20">
        <f t="shared" si="7"/>
        <v>100</v>
      </c>
      <c r="G52" s="20">
        <f t="shared" si="7"/>
        <v>100.00000000000004</v>
      </c>
      <c r="H52" s="20">
        <f t="shared" si="7"/>
        <v>99.999999999999986</v>
      </c>
      <c r="I52" s="20">
        <f t="shared" si="7"/>
        <v>99.999999999999972</v>
      </c>
      <c r="J52" s="21">
        <f t="shared" si="7"/>
        <v>100.00000000000001</v>
      </c>
      <c r="K52" s="94">
        <f t="shared" si="7"/>
        <v>100</v>
      </c>
      <c r="L52" s="30">
        <f t="shared" si="7"/>
        <v>100.00000000000001</v>
      </c>
      <c r="M52" s="30">
        <f>SUM(M33:M51)-M34-M37-M38-M42-M48-M49</f>
        <v>99.999999999999986</v>
      </c>
      <c r="N52" s="30">
        <f>SUM(N33:N51)-N34-N37-N38-N42-N48-N49</f>
        <v>100</v>
      </c>
      <c r="O52" s="30">
        <f>SUM(O33:O51)-O34-O37-O38-O42-O48-O49</f>
        <v>99.999999999999986</v>
      </c>
      <c r="P52" s="30">
        <f>SUM(P33:P51)-P34-P37-P38-P42-P48-P49</f>
        <v>100.00000000000004</v>
      </c>
    </row>
    <row r="53" spans="1:16" ht="18" customHeight="1" x14ac:dyDescent="0.15">
      <c r="A53" s="16" t="s">
        <v>69</v>
      </c>
      <c r="B53" s="29">
        <f t="shared" ref="B53:M53" si="8">SUM(B33:B36)-B34</f>
        <v>37.090724516892585</v>
      </c>
      <c r="C53" s="20">
        <f t="shared" si="8"/>
        <v>30.305169860960881</v>
      </c>
      <c r="D53" s="20">
        <f t="shared" si="8"/>
        <v>34.871778585998932</v>
      </c>
      <c r="E53" s="20">
        <f t="shared" si="8"/>
        <v>32.695010282436577</v>
      </c>
      <c r="F53" s="20">
        <f t="shared" si="8"/>
        <v>33.874109178180348</v>
      </c>
      <c r="G53" s="20">
        <f t="shared" si="8"/>
        <v>34.424115190357348</v>
      </c>
      <c r="H53" s="20">
        <f t="shared" si="8"/>
        <v>39.813458216734716</v>
      </c>
      <c r="I53" s="20">
        <f t="shared" si="8"/>
        <v>41.698235272650727</v>
      </c>
      <c r="J53" s="21">
        <f t="shared" si="8"/>
        <v>41.812302189793144</v>
      </c>
      <c r="K53" s="94">
        <f t="shared" si="8"/>
        <v>44.030494221384735</v>
      </c>
      <c r="L53" s="30">
        <f t="shared" si="8"/>
        <v>41.114197175856077</v>
      </c>
      <c r="M53" s="30">
        <f t="shared" si="8"/>
        <v>40.625928214007203</v>
      </c>
      <c r="N53" s="30">
        <f>SUM(N33:N36)-N34</f>
        <v>41.174114071141446</v>
      </c>
      <c r="O53" s="30">
        <f>SUM(O33:O36)-O34</f>
        <v>41.779037128017848</v>
      </c>
      <c r="P53" s="30">
        <f>SUM(P33:P36)-P34</f>
        <v>45.948631179236884</v>
      </c>
    </row>
    <row r="54" spans="1:16" ht="18" customHeight="1" x14ac:dyDescent="0.15">
      <c r="A54" s="16" t="s">
        <v>70</v>
      </c>
      <c r="B54" s="29">
        <f t="shared" ref="B54:L54" si="9">+B47+B50+B51</f>
        <v>32.977003972442681</v>
      </c>
      <c r="C54" s="20">
        <f t="shared" si="9"/>
        <v>43.986108029202889</v>
      </c>
      <c r="D54" s="20">
        <f t="shared" si="9"/>
        <v>34.255334066887805</v>
      </c>
      <c r="E54" s="20">
        <f t="shared" si="9"/>
        <v>41.030557383386366</v>
      </c>
      <c r="F54" s="20">
        <f t="shared" si="9"/>
        <v>39.338682669953094</v>
      </c>
      <c r="G54" s="20">
        <f t="shared" si="9"/>
        <v>39.932102259317354</v>
      </c>
      <c r="H54" s="20">
        <f t="shared" si="9"/>
        <v>29.057423093449366</v>
      </c>
      <c r="I54" s="20">
        <f t="shared" si="9"/>
        <v>24.794931638606961</v>
      </c>
      <c r="J54" s="21">
        <f t="shared" si="9"/>
        <v>28.082167465239557</v>
      </c>
      <c r="K54" s="94">
        <f t="shared" si="9"/>
        <v>24.758123173126428</v>
      </c>
      <c r="L54" s="30">
        <f t="shared" si="9"/>
        <v>24.893831210569708</v>
      </c>
      <c r="M54" s="30">
        <f>+M47+M50+M51</f>
        <v>24.731972458715163</v>
      </c>
      <c r="N54" s="30">
        <f>+N47+N50+N51</f>
        <v>25.871976301115431</v>
      </c>
      <c r="O54" s="30">
        <f>+O47+O50+O51</f>
        <v>25.309410223707903</v>
      </c>
      <c r="P54" s="30">
        <f>+P47+P50+P51</f>
        <v>15.67935570210668</v>
      </c>
    </row>
    <row r="55" spans="1:16" ht="18" customHeight="1" x14ac:dyDescent="0.15"/>
    <row r="56" spans="1:16" ht="18" customHeight="1" x14ac:dyDescent="0.15"/>
    <row r="57" spans="1:16" ht="18" customHeight="1" x14ac:dyDescent="0.15"/>
    <row r="58" spans="1:16" ht="18" customHeight="1" x14ac:dyDescent="0.15"/>
    <row r="59" spans="1:16" ht="18" customHeight="1" x14ac:dyDescent="0.15"/>
    <row r="60" spans="1:16" ht="18" customHeight="1" x14ac:dyDescent="0.15"/>
    <row r="61" spans="1:16" ht="18" customHeight="1" x14ac:dyDescent="0.15"/>
    <row r="62" spans="1:16" ht="18" customHeight="1" x14ac:dyDescent="0.15"/>
    <row r="63" spans="1:16" ht="18" customHeight="1" x14ac:dyDescent="0.15"/>
    <row r="64" spans="1:16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</sheetPr>
  <dimension ref="A1:P274"/>
  <sheetViews>
    <sheetView topLeftCell="D1" workbookViewId="0">
      <selection activeCell="J9" sqref="J9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93" customWidth="1"/>
    <col min="12" max="19" width="8.6640625" style="15" customWidth="1"/>
    <col min="20" max="16384" width="9" style="15"/>
  </cols>
  <sheetData>
    <row r="1" spans="1:16" ht="18" customHeight="1" x14ac:dyDescent="0.2">
      <c r="A1" s="27" t="s">
        <v>80</v>
      </c>
      <c r="L1" s="28" t="str">
        <f>[2]財政指標!$M$1</f>
        <v>西那須野町</v>
      </c>
      <c r="O1" s="28" t="str">
        <f>[2]財政指標!$M$1</f>
        <v>西那須野町</v>
      </c>
    </row>
    <row r="2" spans="1:16" ht="18" customHeight="1" x14ac:dyDescent="0.15">
      <c r="M2" s="18" t="s">
        <v>148</v>
      </c>
      <c r="P2" s="18" t="s">
        <v>148</v>
      </c>
    </row>
    <row r="3" spans="1:16" ht="18" customHeight="1" x14ac:dyDescent="0.15">
      <c r="A3" s="12"/>
      <c r="B3" s="17" t="s">
        <v>172</v>
      </c>
      <c r="C3" s="12" t="s">
        <v>174</v>
      </c>
      <c r="D3" s="12" t="s">
        <v>176</v>
      </c>
      <c r="E3" s="12" t="s">
        <v>178</v>
      </c>
      <c r="F3" s="12" t="s">
        <v>180</v>
      </c>
      <c r="G3" s="12" t="s">
        <v>182</v>
      </c>
      <c r="H3" s="12" t="s">
        <v>184</v>
      </c>
      <c r="I3" s="12" t="s">
        <v>186</v>
      </c>
      <c r="J3" s="14" t="s">
        <v>230</v>
      </c>
      <c r="K3" s="14" t="s">
        <v>231</v>
      </c>
      <c r="L3" s="12" t="s">
        <v>192</v>
      </c>
      <c r="M3" s="12" t="s">
        <v>194</v>
      </c>
      <c r="N3" s="12" t="s">
        <v>196</v>
      </c>
      <c r="O3" s="2" t="s">
        <v>260</v>
      </c>
      <c r="P3" s="2" t="s">
        <v>262</v>
      </c>
    </row>
    <row r="4" spans="1:16" ht="18" customHeight="1" x14ac:dyDescent="0.15">
      <c r="A4" s="16" t="s">
        <v>265</v>
      </c>
      <c r="B4" s="16"/>
      <c r="C4" s="12"/>
      <c r="D4" s="12">
        <v>1541383</v>
      </c>
      <c r="E4" s="12">
        <v>1715013</v>
      </c>
      <c r="F4" s="12">
        <v>1817720</v>
      </c>
      <c r="G4" s="12">
        <v>1903580</v>
      </c>
      <c r="H4" s="12">
        <v>1926057</v>
      </c>
      <c r="I4" s="12">
        <v>2042168</v>
      </c>
      <c r="J4" s="14">
        <v>2130093</v>
      </c>
      <c r="K4" s="13">
        <v>2196457</v>
      </c>
      <c r="L4" s="16">
        <v>2224517</v>
      </c>
      <c r="M4" s="16">
        <v>2156490</v>
      </c>
      <c r="N4" s="16">
        <v>2208272</v>
      </c>
      <c r="O4" s="16">
        <v>2259913</v>
      </c>
      <c r="P4" s="16">
        <v>2352805</v>
      </c>
    </row>
    <row r="5" spans="1:16" ht="18" customHeight="1" x14ac:dyDescent="0.15">
      <c r="A5" s="16" t="s">
        <v>52</v>
      </c>
      <c r="B5" s="16"/>
      <c r="C5" s="12"/>
      <c r="D5" s="12">
        <v>1077365</v>
      </c>
      <c r="E5" s="12">
        <v>1196570</v>
      </c>
      <c r="F5" s="12">
        <v>1268658</v>
      </c>
      <c r="G5" s="12">
        <v>1333634</v>
      </c>
      <c r="H5" s="12">
        <v>1332634</v>
      </c>
      <c r="I5" s="12">
        <v>1405294</v>
      </c>
      <c r="J5" s="14">
        <v>1480443</v>
      </c>
      <c r="K5" s="13">
        <v>1535917</v>
      </c>
      <c r="L5" s="16">
        <v>1545916</v>
      </c>
      <c r="M5" s="16">
        <v>1494112</v>
      </c>
      <c r="N5" s="16">
        <v>1526671</v>
      </c>
      <c r="O5" s="16">
        <v>1573833</v>
      </c>
      <c r="P5" s="16">
        <v>1622891</v>
      </c>
    </row>
    <row r="6" spans="1:16" ht="18" customHeight="1" x14ac:dyDescent="0.15">
      <c r="A6" s="16" t="s">
        <v>266</v>
      </c>
      <c r="B6" s="16"/>
      <c r="C6" s="12"/>
      <c r="D6" s="12">
        <v>85558</v>
      </c>
      <c r="E6" s="12">
        <v>118570</v>
      </c>
      <c r="F6" s="12">
        <v>303922</v>
      </c>
      <c r="G6" s="12">
        <v>330269</v>
      </c>
      <c r="H6" s="12">
        <v>386965</v>
      </c>
      <c r="I6" s="12">
        <v>449876</v>
      </c>
      <c r="J6" s="14">
        <v>466540</v>
      </c>
      <c r="K6" s="93">
        <v>488412</v>
      </c>
      <c r="L6" s="16">
        <v>475576</v>
      </c>
      <c r="M6" s="16">
        <v>382837</v>
      </c>
      <c r="N6" s="16">
        <v>470201</v>
      </c>
      <c r="O6" s="16">
        <v>545052</v>
      </c>
      <c r="P6" s="16">
        <v>725269</v>
      </c>
    </row>
    <row r="7" spans="1:16" ht="18" customHeight="1" x14ac:dyDescent="0.15">
      <c r="A7" s="16" t="s">
        <v>267</v>
      </c>
      <c r="B7" s="16"/>
      <c r="C7" s="12"/>
      <c r="D7" s="12">
        <v>541902</v>
      </c>
      <c r="E7" s="12">
        <v>551426</v>
      </c>
      <c r="F7" s="12">
        <v>588358</v>
      </c>
      <c r="G7" s="12">
        <v>726117</v>
      </c>
      <c r="H7" s="12">
        <v>774943</v>
      </c>
      <c r="I7" s="12">
        <v>848500</v>
      </c>
      <c r="J7" s="14">
        <v>1141525</v>
      </c>
      <c r="K7" s="13">
        <v>1268982</v>
      </c>
      <c r="L7" s="16">
        <v>1539682</v>
      </c>
      <c r="M7" s="16">
        <v>1501479</v>
      </c>
      <c r="N7" s="16">
        <v>1512732</v>
      </c>
      <c r="O7" s="16">
        <v>1550205</v>
      </c>
      <c r="P7" s="16">
        <v>1532681</v>
      </c>
    </row>
    <row r="8" spans="1:16" ht="18" customHeight="1" x14ac:dyDescent="0.15">
      <c r="A8" s="16" t="s">
        <v>55</v>
      </c>
      <c r="B8" s="16"/>
      <c r="C8" s="12"/>
      <c r="D8" s="12">
        <v>541902</v>
      </c>
      <c r="E8" s="12">
        <v>551426</v>
      </c>
      <c r="F8" s="12">
        <v>588358</v>
      </c>
      <c r="G8" s="12">
        <v>726117</v>
      </c>
      <c r="H8" s="12">
        <v>774723</v>
      </c>
      <c r="I8" s="12">
        <v>848500</v>
      </c>
      <c r="J8" s="14">
        <v>1141315</v>
      </c>
      <c r="K8" s="13">
        <v>1268982</v>
      </c>
      <c r="L8" s="16">
        <v>1539682</v>
      </c>
      <c r="M8" s="16">
        <v>1501479</v>
      </c>
      <c r="N8" s="16">
        <v>1512732</v>
      </c>
      <c r="O8" s="16">
        <v>1550205</v>
      </c>
      <c r="P8" s="16">
        <v>1532681</v>
      </c>
    </row>
    <row r="9" spans="1:16" ht="18" customHeight="1" x14ac:dyDescent="0.15">
      <c r="A9" s="16" t="s">
        <v>56</v>
      </c>
      <c r="B9" s="16"/>
      <c r="C9" s="12"/>
      <c r="D9" s="12">
        <v>0</v>
      </c>
      <c r="E9" s="12">
        <v>0</v>
      </c>
      <c r="F9" s="12">
        <v>0</v>
      </c>
      <c r="G9" s="12">
        <v>0</v>
      </c>
      <c r="H9" s="12">
        <v>220</v>
      </c>
      <c r="I9" s="12">
        <v>0</v>
      </c>
      <c r="J9" s="14">
        <v>210</v>
      </c>
      <c r="K9" s="13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ht="18" customHeight="1" x14ac:dyDescent="0.15">
      <c r="A10" s="16" t="s">
        <v>268</v>
      </c>
      <c r="B10" s="16"/>
      <c r="C10" s="12"/>
      <c r="D10" s="12">
        <v>910194</v>
      </c>
      <c r="E10" s="12">
        <v>1032529</v>
      </c>
      <c r="F10" s="12">
        <v>1127898</v>
      </c>
      <c r="G10" s="12">
        <v>1192341</v>
      </c>
      <c r="H10" s="12">
        <v>1291035</v>
      </c>
      <c r="I10" s="12">
        <v>1355026</v>
      </c>
      <c r="J10" s="14">
        <v>1346704</v>
      </c>
      <c r="K10" s="13">
        <v>1587660</v>
      </c>
      <c r="L10" s="16">
        <v>1585483</v>
      </c>
      <c r="M10" s="16">
        <v>1556270</v>
      </c>
      <c r="N10" s="16">
        <v>1435094</v>
      </c>
      <c r="O10" s="16">
        <v>1405226</v>
      </c>
      <c r="P10" s="16">
        <v>1709336</v>
      </c>
    </row>
    <row r="11" spans="1:16" ht="18" customHeight="1" x14ac:dyDescent="0.15">
      <c r="A11" s="16" t="s">
        <v>269</v>
      </c>
      <c r="B11" s="16"/>
      <c r="C11" s="12"/>
      <c r="D11" s="12">
        <v>235123</v>
      </c>
      <c r="E11" s="12">
        <v>261729</v>
      </c>
      <c r="F11" s="12">
        <v>215883</v>
      </c>
      <c r="G11" s="12">
        <v>184652</v>
      </c>
      <c r="H11" s="12">
        <v>181359</v>
      </c>
      <c r="I11" s="12">
        <v>148189</v>
      </c>
      <c r="J11" s="14">
        <v>257603</v>
      </c>
      <c r="K11" s="14">
        <v>198057</v>
      </c>
      <c r="L11" s="16">
        <v>216251</v>
      </c>
      <c r="M11" s="16">
        <v>314151</v>
      </c>
      <c r="N11" s="16">
        <v>306801</v>
      </c>
      <c r="O11" s="16">
        <v>418537</v>
      </c>
      <c r="P11" s="16">
        <v>433936</v>
      </c>
    </row>
    <row r="12" spans="1:16" ht="18" customHeight="1" x14ac:dyDescent="0.15">
      <c r="A12" s="16" t="s">
        <v>270</v>
      </c>
      <c r="B12" s="16"/>
      <c r="C12" s="12"/>
      <c r="D12" s="12">
        <v>981326</v>
      </c>
      <c r="E12" s="12">
        <v>1172493</v>
      </c>
      <c r="F12" s="12">
        <v>1233394</v>
      </c>
      <c r="G12" s="12">
        <v>1185341</v>
      </c>
      <c r="H12" s="12">
        <v>1547354</v>
      </c>
      <c r="I12" s="12">
        <v>1734355</v>
      </c>
      <c r="J12" s="14">
        <v>1686111</v>
      </c>
      <c r="K12" s="14">
        <v>1646952</v>
      </c>
      <c r="L12" s="16">
        <v>1764670</v>
      </c>
      <c r="M12" s="16">
        <v>1514290</v>
      </c>
      <c r="N12" s="16">
        <v>1551075</v>
      </c>
      <c r="O12" s="16">
        <v>1469311</v>
      </c>
      <c r="P12" s="16">
        <v>1478149</v>
      </c>
    </row>
    <row r="13" spans="1:16" ht="18" customHeight="1" x14ac:dyDescent="0.15">
      <c r="A13" s="16" t="s">
        <v>60</v>
      </c>
      <c r="B13" s="16"/>
      <c r="C13" s="12"/>
      <c r="D13" s="12">
        <v>426446</v>
      </c>
      <c r="E13" s="12">
        <v>448451</v>
      </c>
      <c r="F13" s="12">
        <v>471552</v>
      </c>
      <c r="G13" s="12">
        <v>493964</v>
      </c>
      <c r="H13" s="12">
        <v>533990</v>
      </c>
      <c r="I13" s="12">
        <v>587023</v>
      </c>
      <c r="J13" s="14">
        <v>559599</v>
      </c>
      <c r="K13" s="14">
        <v>602066</v>
      </c>
      <c r="L13" s="16">
        <v>584229</v>
      </c>
      <c r="M13" s="16">
        <v>615035</v>
      </c>
      <c r="N13" s="16">
        <v>653301</v>
      </c>
      <c r="O13" s="16">
        <v>664262</v>
      </c>
      <c r="P13" s="16">
        <v>685387</v>
      </c>
    </row>
    <row r="14" spans="1:16" ht="18" customHeight="1" x14ac:dyDescent="0.15">
      <c r="A14" s="16" t="s">
        <v>271</v>
      </c>
      <c r="B14" s="16"/>
      <c r="C14" s="12"/>
      <c r="D14" s="12">
        <v>517169</v>
      </c>
      <c r="E14" s="12">
        <v>623707</v>
      </c>
      <c r="F14" s="12">
        <v>554089</v>
      </c>
      <c r="G14" s="12">
        <v>748051</v>
      </c>
      <c r="H14" s="12">
        <v>848344</v>
      </c>
      <c r="I14" s="12">
        <v>777383</v>
      </c>
      <c r="J14" s="14">
        <v>697121</v>
      </c>
      <c r="K14" s="14">
        <v>788516</v>
      </c>
      <c r="L14" s="16">
        <v>777327</v>
      </c>
      <c r="M14" s="16">
        <v>904278</v>
      </c>
      <c r="N14" s="16">
        <v>1058103</v>
      </c>
      <c r="O14" s="16">
        <v>1122045</v>
      </c>
      <c r="P14" s="16">
        <v>1121444</v>
      </c>
    </row>
    <row r="15" spans="1:16" ht="18" customHeight="1" x14ac:dyDescent="0.15">
      <c r="A15" s="16" t="s">
        <v>272</v>
      </c>
      <c r="B15" s="16"/>
      <c r="C15" s="12"/>
      <c r="D15" s="12">
        <v>515815</v>
      </c>
      <c r="E15" s="12">
        <v>313155</v>
      </c>
      <c r="F15" s="12">
        <v>365460</v>
      </c>
      <c r="G15" s="12">
        <v>425019</v>
      </c>
      <c r="H15" s="12">
        <v>180878</v>
      </c>
      <c r="I15" s="12">
        <v>263560</v>
      </c>
      <c r="J15" s="14">
        <v>263625</v>
      </c>
      <c r="K15" s="13">
        <v>232926</v>
      </c>
      <c r="L15" s="16">
        <v>383945</v>
      </c>
      <c r="M15" s="16">
        <v>280469</v>
      </c>
      <c r="N15" s="16">
        <v>897331</v>
      </c>
      <c r="O15" s="16">
        <v>473858</v>
      </c>
      <c r="P15" s="16">
        <v>511525</v>
      </c>
    </row>
    <row r="16" spans="1:16" ht="18" customHeight="1" x14ac:dyDescent="0.15">
      <c r="A16" s="16" t="s">
        <v>63</v>
      </c>
      <c r="B16" s="16"/>
      <c r="C16" s="12"/>
      <c r="D16" s="12">
        <v>120534</v>
      </c>
      <c r="E16" s="12">
        <v>218799</v>
      </c>
      <c r="F16" s="12">
        <v>292959</v>
      </c>
      <c r="G16" s="12">
        <v>194180</v>
      </c>
      <c r="H16" s="12">
        <v>238620</v>
      </c>
      <c r="I16" s="12">
        <v>233330</v>
      </c>
      <c r="J16" s="14">
        <v>226090</v>
      </c>
      <c r="K16" s="13">
        <v>276790</v>
      </c>
      <c r="L16" s="16">
        <v>280960</v>
      </c>
      <c r="M16" s="16">
        <v>273640</v>
      </c>
      <c r="N16" s="16">
        <v>241400</v>
      </c>
      <c r="O16" s="16">
        <v>240560</v>
      </c>
      <c r="P16" s="16">
        <v>443490</v>
      </c>
    </row>
    <row r="17" spans="1:16" ht="18" customHeight="1" x14ac:dyDescent="0.15">
      <c r="A17" s="16" t="s">
        <v>71</v>
      </c>
      <c r="B17" s="16"/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1:16" ht="18" customHeight="1" x14ac:dyDescent="0.15">
      <c r="A18" s="16" t="s">
        <v>280</v>
      </c>
      <c r="B18" s="16"/>
      <c r="C18" s="12"/>
      <c r="D18" s="12">
        <v>3245812</v>
      </c>
      <c r="E18" s="12">
        <v>4243272</v>
      </c>
      <c r="F18" s="12">
        <v>8383793</v>
      </c>
      <c r="G18" s="12">
        <v>2977407</v>
      </c>
      <c r="H18" s="12">
        <v>4444743</v>
      </c>
      <c r="I18" s="12">
        <v>4628457</v>
      </c>
      <c r="J18" s="14">
        <v>3795583</v>
      </c>
      <c r="K18" s="13">
        <v>2421300</v>
      </c>
      <c r="L18" s="16">
        <v>3290704</v>
      </c>
      <c r="M18" s="16">
        <v>2568585</v>
      </c>
      <c r="N18" s="16">
        <v>2012588</v>
      </c>
      <c r="O18" s="16">
        <v>2689501</v>
      </c>
      <c r="P18" s="16">
        <v>2478675</v>
      </c>
    </row>
    <row r="19" spans="1:16" ht="18" customHeight="1" x14ac:dyDescent="0.15">
      <c r="A19" s="16" t="s">
        <v>274</v>
      </c>
      <c r="B19" s="16"/>
      <c r="C19" s="12"/>
      <c r="D19" s="12">
        <v>836516</v>
      </c>
      <c r="E19" s="12">
        <v>634368</v>
      </c>
      <c r="F19" s="12">
        <v>1552473</v>
      </c>
      <c r="G19" s="12">
        <v>868462</v>
      </c>
      <c r="H19" s="12">
        <v>1096083</v>
      </c>
      <c r="I19" s="12">
        <v>1020456</v>
      </c>
      <c r="J19" s="14">
        <v>406255</v>
      </c>
      <c r="K19" s="13">
        <v>488160</v>
      </c>
      <c r="L19" s="16">
        <v>904443</v>
      </c>
      <c r="M19" s="16">
        <v>483977</v>
      </c>
      <c r="N19" s="16">
        <v>548027</v>
      </c>
      <c r="O19" s="16">
        <v>583302</v>
      </c>
      <c r="P19" s="16">
        <v>862825</v>
      </c>
    </row>
    <row r="20" spans="1:16" ht="18" customHeight="1" x14ac:dyDescent="0.15">
      <c r="A20" s="16" t="s">
        <v>275</v>
      </c>
      <c r="B20" s="16"/>
      <c r="C20" s="12"/>
      <c r="D20" s="12">
        <v>2399210</v>
      </c>
      <c r="E20" s="12">
        <v>3597460</v>
      </c>
      <c r="F20" s="12">
        <v>6780318</v>
      </c>
      <c r="G20" s="12">
        <v>1983935</v>
      </c>
      <c r="H20" s="12">
        <v>3301744</v>
      </c>
      <c r="I20" s="12">
        <v>3578951</v>
      </c>
      <c r="J20" s="14">
        <v>3348534</v>
      </c>
      <c r="K20" s="13">
        <v>1873871</v>
      </c>
      <c r="L20" s="16">
        <v>2305057</v>
      </c>
      <c r="M20" s="16">
        <v>2034009</v>
      </c>
      <c r="N20" s="16">
        <v>1409173</v>
      </c>
      <c r="O20" s="16">
        <v>2079949</v>
      </c>
      <c r="P20" s="16">
        <v>1532468</v>
      </c>
    </row>
    <row r="21" spans="1:16" ht="18" customHeight="1" x14ac:dyDescent="0.15">
      <c r="A21" s="16" t="s">
        <v>281</v>
      </c>
      <c r="B21" s="16"/>
      <c r="C21" s="12"/>
      <c r="D21" s="12">
        <v>25891</v>
      </c>
      <c r="E21" s="12">
        <v>0</v>
      </c>
      <c r="F21" s="12">
        <v>59922</v>
      </c>
      <c r="G21" s="12">
        <v>100114</v>
      </c>
      <c r="H21" s="12">
        <v>78123</v>
      </c>
      <c r="I21" s="12">
        <v>0</v>
      </c>
      <c r="J21" s="14">
        <v>70857</v>
      </c>
      <c r="K21" s="13">
        <v>174275</v>
      </c>
      <c r="L21" s="16">
        <v>56597</v>
      </c>
      <c r="M21" s="16">
        <v>0</v>
      </c>
      <c r="N21" s="16">
        <v>68431</v>
      </c>
      <c r="O21" s="16">
        <v>0</v>
      </c>
      <c r="P21" s="16">
        <v>0</v>
      </c>
    </row>
    <row r="22" spans="1:16" ht="18" customHeight="1" x14ac:dyDescent="0.15">
      <c r="A22" s="16" t="s">
        <v>282</v>
      </c>
      <c r="B22" s="16"/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1:16" ht="18" customHeight="1" x14ac:dyDescent="0.15">
      <c r="A23" s="16" t="s">
        <v>50</v>
      </c>
      <c r="B23" s="16">
        <f t="shared" ref="B23:N23" si="0">SUM(B4:B22)-B5-B8-B9-B13-B19-B20</f>
        <v>0</v>
      </c>
      <c r="C23" s="12">
        <f t="shared" si="0"/>
        <v>0</v>
      </c>
      <c r="D23" s="12">
        <f t="shared" si="0"/>
        <v>8720707</v>
      </c>
      <c r="E23" s="12">
        <f t="shared" si="0"/>
        <v>10250693</v>
      </c>
      <c r="F23" s="12">
        <f t="shared" si="0"/>
        <v>14943398</v>
      </c>
      <c r="G23" s="12">
        <f t="shared" si="0"/>
        <v>9967071</v>
      </c>
      <c r="H23" s="12">
        <f t="shared" si="0"/>
        <v>11898421</v>
      </c>
      <c r="I23" s="12">
        <f t="shared" si="0"/>
        <v>12480844</v>
      </c>
      <c r="J23" s="14">
        <f t="shared" si="0"/>
        <v>12081852</v>
      </c>
      <c r="K23" s="13">
        <f t="shared" si="0"/>
        <v>11280327</v>
      </c>
      <c r="L23" s="17">
        <f t="shared" si="0"/>
        <v>12595712</v>
      </c>
      <c r="M23" s="17">
        <f t="shared" si="0"/>
        <v>11452489</v>
      </c>
      <c r="N23" s="17">
        <f t="shared" si="0"/>
        <v>11762028</v>
      </c>
      <c r="O23" s="17">
        <f>SUM(O4:O22)-O5-O8-O9-O13-O19-O20</f>
        <v>12174208</v>
      </c>
      <c r="P23" s="17">
        <f>SUM(P4:P22)-P5-P8-P9-P13-P19-P20</f>
        <v>12787310</v>
      </c>
    </row>
    <row r="24" spans="1:16" ht="18" customHeight="1" x14ac:dyDescent="0.15">
      <c r="A24" s="16" t="s">
        <v>278</v>
      </c>
      <c r="B24" s="16">
        <f t="shared" ref="B24:M24" si="1">SUM(B4:B7)-B5</f>
        <v>0</v>
      </c>
      <c r="C24" s="12">
        <f t="shared" si="1"/>
        <v>0</v>
      </c>
      <c r="D24" s="12">
        <f t="shared" si="1"/>
        <v>2168843</v>
      </c>
      <c r="E24" s="12">
        <f t="shared" si="1"/>
        <v>2385009</v>
      </c>
      <c r="F24" s="12">
        <f t="shared" si="1"/>
        <v>2710000</v>
      </c>
      <c r="G24" s="12">
        <f t="shared" si="1"/>
        <v>2959966</v>
      </c>
      <c r="H24" s="12">
        <f t="shared" si="1"/>
        <v>3087965</v>
      </c>
      <c r="I24" s="12">
        <f t="shared" si="1"/>
        <v>3340544</v>
      </c>
      <c r="J24" s="14">
        <f t="shared" si="1"/>
        <v>3738158</v>
      </c>
      <c r="K24" s="13">
        <f t="shared" si="1"/>
        <v>3953851</v>
      </c>
      <c r="L24" s="17">
        <f t="shared" si="1"/>
        <v>4239775</v>
      </c>
      <c r="M24" s="17">
        <f t="shared" si="1"/>
        <v>4040806</v>
      </c>
      <c r="N24" s="17">
        <f>SUM(N4:N7)-N5</f>
        <v>4191205</v>
      </c>
      <c r="O24" s="17">
        <f>SUM(O4:O7)-O5</f>
        <v>4355170</v>
      </c>
      <c r="P24" s="17">
        <f>SUM(P4:P7)-P5</f>
        <v>4610755</v>
      </c>
    </row>
    <row r="25" spans="1:16" ht="18" customHeight="1" x14ac:dyDescent="0.15">
      <c r="A25" s="16" t="s">
        <v>283</v>
      </c>
      <c r="B25" s="16">
        <f t="shared" ref="B25:M25" si="2">+B18+B21+B22</f>
        <v>0</v>
      </c>
      <c r="C25" s="12">
        <f t="shared" si="2"/>
        <v>0</v>
      </c>
      <c r="D25" s="12">
        <f t="shared" si="2"/>
        <v>3271703</v>
      </c>
      <c r="E25" s="12">
        <f t="shared" si="2"/>
        <v>4243272</v>
      </c>
      <c r="F25" s="12">
        <f t="shared" si="2"/>
        <v>8443715</v>
      </c>
      <c r="G25" s="12">
        <f t="shared" si="2"/>
        <v>3077521</v>
      </c>
      <c r="H25" s="12">
        <f t="shared" si="2"/>
        <v>4522866</v>
      </c>
      <c r="I25" s="12">
        <f t="shared" si="2"/>
        <v>4628457</v>
      </c>
      <c r="J25" s="14">
        <f t="shared" si="2"/>
        <v>3866440</v>
      </c>
      <c r="K25" s="13">
        <f t="shared" si="2"/>
        <v>2595575</v>
      </c>
      <c r="L25" s="17">
        <f t="shared" si="2"/>
        <v>3347301</v>
      </c>
      <c r="M25" s="17">
        <f t="shared" si="2"/>
        <v>2568585</v>
      </c>
      <c r="N25" s="17">
        <f>+N18+N21+N22</f>
        <v>2081019</v>
      </c>
      <c r="O25" s="17">
        <f>+O18+O21+O22</f>
        <v>2689501</v>
      </c>
      <c r="P25" s="17">
        <f>+P18+P21+P22</f>
        <v>2478675</v>
      </c>
    </row>
    <row r="26" spans="1:16" ht="18" customHeight="1" x14ac:dyDescent="0.15"/>
    <row r="27" spans="1:16" ht="18" customHeight="1" x14ac:dyDescent="0.15"/>
    <row r="28" spans="1:16" ht="18" customHeight="1" x14ac:dyDescent="0.15"/>
    <row r="29" spans="1:16" ht="18" customHeight="1" x14ac:dyDescent="0.15"/>
    <row r="30" spans="1:16" ht="18" customHeight="1" x14ac:dyDescent="0.2">
      <c r="A30" s="27" t="s">
        <v>81</v>
      </c>
      <c r="L30" s="28"/>
      <c r="M30" s="28" t="str">
        <f>[2]財政指標!$M$1</f>
        <v>西那須野町</v>
      </c>
      <c r="P30" s="28" t="str">
        <f>[2]財政指標!$M$1</f>
        <v>西那須野町</v>
      </c>
    </row>
    <row r="31" spans="1:16" ht="18" customHeight="1" x14ac:dyDescent="0.15"/>
    <row r="32" spans="1:16" ht="18" customHeight="1" x14ac:dyDescent="0.15">
      <c r="A32" s="12"/>
      <c r="B32" s="17" t="s">
        <v>172</v>
      </c>
      <c r="C32" s="12" t="s">
        <v>174</v>
      </c>
      <c r="D32" s="12" t="s">
        <v>176</v>
      </c>
      <c r="E32" s="12" t="s">
        <v>178</v>
      </c>
      <c r="F32" s="12" t="s">
        <v>180</v>
      </c>
      <c r="G32" s="12" t="s">
        <v>182</v>
      </c>
      <c r="H32" s="12" t="s">
        <v>184</v>
      </c>
      <c r="I32" s="12" t="s">
        <v>186</v>
      </c>
      <c r="J32" s="14" t="s">
        <v>230</v>
      </c>
      <c r="K32" s="14" t="s">
        <v>231</v>
      </c>
      <c r="L32" s="12" t="s">
        <v>192</v>
      </c>
      <c r="M32" s="12" t="s">
        <v>194</v>
      </c>
      <c r="N32" s="12" t="s">
        <v>196</v>
      </c>
      <c r="O32" s="2" t="s">
        <v>260</v>
      </c>
      <c r="P32" s="2" t="s">
        <v>262</v>
      </c>
    </row>
    <row r="33" spans="1:16" ht="18" customHeight="1" x14ac:dyDescent="0.15">
      <c r="A33" s="16" t="s">
        <v>265</v>
      </c>
      <c r="B33" s="29" t="e">
        <f t="shared" ref="B33:P33" si="3">B4/B$23*100</f>
        <v>#DIV/0!</v>
      </c>
      <c r="C33" s="29" t="e">
        <f t="shared" si="3"/>
        <v>#DIV/0!</v>
      </c>
      <c r="D33" s="29">
        <f t="shared" si="3"/>
        <v>17.674977498957368</v>
      </c>
      <c r="E33" s="29">
        <f t="shared" si="3"/>
        <v>16.730702987593133</v>
      </c>
      <c r="F33" s="29">
        <f t="shared" si="3"/>
        <v>12.164033909824258</v>
      </c>
      <c r="G33" s="29">
        <f t="shared" si="3"/>
        <v>19.098690076553083</v>
      </c>
      <c r="H33" s="29">
        <f t="shared" si="3"/>
        <v>16.187500845700452</v>
      </c>
      <c r="I33" s="29">
        <f t="shared" si="3"/>
        <v>16.362419079991707</v>
      </c>
      <c r="J33" s="29">
        <f t="shared" si="3"/>
        <v>17.630517241893049</v>
      </c>
      <c r="K33" s="29">
        <f t="shared" si="3"/>
        <v>19.471572056377443</v>
      </c>
      <c r="L33" s="29">
        <f t="shared" si="3"/>
        <v>17.66090714046177</v>
      </c>
      <c r="M33" s="29">
        <f t="shared" si="3"/>
        <v>18.829880561334747</v>
      </c>
      <c r="N33" s="29">
        <f t="shared" si="3"/>
        <v>18.774585471144942</v>
      </c>
      <c r="O33" s="29">
        <f t="shared" si="3"/>
        <v>18.56312131351789</v>
      </c>
      <c r="P33" s="29">
        <f t="shared" si="3"/>
        <v>18.399530472007015</v>
      </c>
    </row>
    <row r="34" spans="1:16" ht="18" customHeight="1" x14ac:dyDescent="0.15">
      <c r="A34" s="16" t="s">
        <v>52</v>
      </c>
      <c r="B34" s="29" t="e">
        <f t="shared" ref="B34:P49" si="4">B5/B$23*100</f>
        <v>#DIV/0!</v>
      </c>
      <c r="C34" s="29" t="e">
        <f t="shared" si="4"/>
        <v>#DIV/0!</v>
      </c>
      <c r="D34" s="29">
        <f t="shared" si="4"/>
        <v>12.354101565389136</v>
      </c>
      <c r="E34" s="29">
        <f t="shared" si="4"/>
        <v>11.673064445496514</v>
      </c>
      <c r="F34" s="29">
        <f t="shared" si="4"/>
        <v>8.4897558105592843</v>
      </c>
      <c r="G34" s="29">
        <f t="shared" si="4"/>
        <v>13.380400320214433</v>
      </c>
      <c r="H34" s="29">
        <f t="shared" si="4"/>
        <v>11.200091171761361</v>
      </c>
      <c r="I34" s="29">
        <f t="shared" si="4"/>
        <v>11.25960712272343</v>
      </c>
      <c r="J34" s="29">
        <f t="shared" si="4"/>
        <v>12.25344425672488</v>
      </c>
      <c r="K34" s="29">
        <f t="shared" si="4"/>
        <v>13.615890745011203</v>
      </c>
      <c r="L34" s="29">
        <f t="shared" si="4"/>
        <v>12.273351438965896</v>
      </c>
      <c r="M34" s="29">
        <f t="shared" ref="M34:P48" si="5">M5/M$23*100</f>
        <v>13.046177123592958</v>
      </c>
      <c r="N34" s="29">
        <f t="shared" si="5"/>
        <v>12.979657929737968</v>
      </c>
      <c r="O34" s="29">
        <f t="shared" si="5"/>
        <v>12.927600711274195</v>
      </c>
      <c r="P34" s="29">
        <f t="shared" si="5"/>
        <v>12.691418288912992</v>
      </c>
    </row>
    <row r="35" spans="1:16" ht="18" customHeight="1" x14ac:dyDescent="0.15">
      <c r="A35" s="16" t="s">
        <v>266</v>
      </c>
      <c r="B35" s="29" t="e">
        <f t="shared" si="4"/>
        <v>#DIV/0!</v>
      </c>
      <c r="C35" s="29" t="e">
        <f t="shared" si="4"/>
        <v>#DIV/0!</v>
      </c>
      <c r="D35" s="29">
        <f t="shared" si="4"/>
        <v>0.98109017995903314</v>
      </c>
      <c r="E35" s="29">
        <f t="shared" si="4"/>
        <v>1.1567022834456169</v>
      </c>
      <c r="F35" s="29">
        <f t="shared" si="4"/>
        <v>2.0338212232585922</v>
      </c>
      <c r="G35" s="29">
        <f t="shared" si="4"/>
        <v>3.3136013579114665</v>
      </c>
      <c r="H35" s="29">
        <f t="shared" si="4"/>
        <v>3.2522382591774153</v>
      </c>
      <c r="I35" s="29">
        <f t="shared" si="4"/>
        <v>3.6045318730047424</v>
      </c>
      <c r="J35" s="29">
        <f t="shared" si="4"/>
        <v>3.8614940821986563</v>
      </c>
      <c r="K35" s="29">
        <f t="shared" si="4"/>
        <v>4.3297680998077448</v>
      </c>
      <c r="L35" s="29">
        <f t="shared" si="4"/>
        <v>3.7756976342425106</v>
      </c>
      <c r="M35" s="29">
        <f t="shared" si="5"/>
        <v>3.3428279215112107</v>
      </c>
      <c r="N35" s="29">
        <f t="shared" si="5"/>
        <v>3.9976184379088369</v>
      </c>
      <c r="O35" s="29">
        <f t="shared" si="5"/>
        <v>4.4771043832995137</v>
      </c>
      <c r="P35" s="29">
        <f t="shared" si="5"/>
        <v>5.6717871076872299</v>
      </c>
    </row>
    <row r="36" spans="1:16" ht="18" customHeight="1" x14ac:dyDescent="0.15">
      <c r="A36" s="16" t="s">
        <v>267</v>
      </c>
      <c r="B36" s="29" t="e">
        <f t="shared" si="4"/>
        <v>#DIV/0!</v>
      </c>
      <c r="C36" s="29" t="e">
        <f t="shared" si="4"/>
        <v>#DIV/0!</v>
      </c>
      <c r="D36" s="29">
        <f t="shared" si="4"/>
        <v>6.2139686610271392</v>
      </c>
      <c r="E36" s="29">
        <f t="shared" si="4"/>
        <v>5.3794021535909815</v>
      </c>
      <c r="F36" s="29">
        <f t="shared" si="4"/>
        <v>3.9372437246200631</v>
      </c>
      <c r="G36" s="29">
        <f t="shared" si="4"/>
        <v>7.2851593010624685</v>
      </c>
      <c r="H36" s="29">
        <f t="shared" si="4"/>
        <v>6.5129902530764383</v>
      </c>
      <c r="I36" s="29">
        <f t="shared" si="4"/>
        <v>6.7984184402913774</v>
      </c>
      <c r="J36" s="29">
        <f t="shared" si="4"/>
        <v>9.4482617400047619</v>
      </c>
      <c r="K36" s="29">
        <f t="shared" si="4"/>
        <v>11.24951430929263</v>
      </c>
      <c r="L36" s="29">
        <f t="shared" si="4"/>
        <v>12.223858405146132</v>
      </c>
      <c r="M36" s="29">
        <f t="shared" si="5"/>
        <v>13.110503751629887</v>
      </c>
      <c r="N36" s="29">
        <f t="shared" si="5"/>
        <v>12.861149454838911</v>
      </c>
      <c r="O36" s="29">
        <f t="shared" si="5"/>
        <v>12.733518270757326</v>
      </c>
      <c r="P36" s="29">
        <f t="shared" si="5"/>
        <v>11.985953261475634</v>
      </c>
    </row>
    <row r="37" spans="1:16" ht="18" customHeight="1" x14ac:dyDescent="0.15">
      <c r="A37" s="16" t="s">
        <v>55</v>
      </c>
      <c r="B37" s="29" t="e">
        <f t="shared" si="4"/>
        <v>#DIV/0!</v>
      </c>
      <c r="C37" s="29" t="e">
        <f t="shared" si="4"/>
        <v>#DIV/0!</v>
      </c>
      <c r="D37" s="29">
        <f t="shared" si="4"/>
        <v>6.2139686610271392</v>
      </c>
      <c r="E37" s="29">
        <f t="shared" si="4"/>
        <v>5.3794021535909815</v>
      </c>
      <c r="F37" s="29">
        <f t="shared" si="4"/>
        <v>3.9372437246200631</v>
      </c>
      <c r="G37" s="29">
        <f t="shared" si="4"/>
        <v>7.2851593010624685</v>
      </c>
      <c r="H37" s="29">
        <f t="shared" si="4"/>
        <v>6.5111412682405501</v>
      </c>
      <c r="I37" s="29">
        <f t="shared" si="4"/>
        <v>6.7984184402913774</v>
      </c>
      <c r="J37" s="29">
        <f t="shared" si="4"/>
        <v>9.4465235958857967</v>
      </c>
      <c r="K37" s="29">
        <f t="shared" si="4"/>
        <v>11.24951430929263</v>
      </c>
      <c r="L37" s="29">
        <f t="shared" si="4"/>
        <v>12.223858405146132</v>
      </c>
      <c r="M37" s="29">
        <f t="shared" si="5"/>
        <v>13.110503751629887</v>
      </c>
      <c r="N37" s="29">
        <f t="shared" si="5"/>
        <v>12.861149454838911</v>
      </c>
      <c r="O37" s="29">
        <f t="shared" si="5"/>
        <v>12.733518270757326</v>
      </c>
      <c r="P37" s="29">
        <f t="shared" si="5"/>
        <v>11.985953261475634</v>
      </c>
    </row>
    <row r="38" spans="1:16" ht="18" customHeight="1" x14ac:dyDescent="0.15">
      <c r="A38" s="16" t="s">
        <v>56</v>
      </c>
      <c r="B38" s="29" t="e">
        <f t="shared" si="4"/>
        <v>#DIV/0!</v>
      </c>
      <c r="C38" s="29" t="e">
        <f t="shared" si="4"/>
        <v>#DIV/0!</v>
      </c>
      <c r="D38" s="29">
        <f t="shared" si="4"/>
        <v>0</v>
      </c>
      <c r="E38" s="29">
        <f t="shared" si="4"/>
        <v>0</v>
      </c>
      <c r="F38" s="29">
        <f t="shared" si="4"/>
        <v>0</v>
      </c>
      <c r="G38" s="29">
        <f t="shared" si="4"/>
        <v>0</v>
      </c>
      <c r="H38" s="29">
        <f t="shared" si="4"/>
        <v>1.8489848358870476E-3</v>
      </c>
      <c r="I38" s="29">
        <f t="shared" si="4"/>
        <v>0</v>
      </c>
      <c r="J38" s="29">
        <f t="shared" si="4"/>
        <v>1.7381441189645429E-3</v>
      </c>
      <c r="K38" s="29">
        <f t="shared" si="4"/>
        <v>0</v>
      </c>
      <c r="L38" s="29">
        <f t="shared" si="4"/>
        <v>0</v>
      </c>
      <c r="M38" s="29">
        <f t="shared" si="5"/>
        <v>0</v>
      </c>
      <c r="N38" s="29">
        <f t="shared" si="5"/>
        <v>0</v>
      </c>
      <c r="O38" s="29">
        <f t="shared" si="5"/>
        <v>0</v>
      </c>
      <c r="P38" s="29">
        <f t="shared" si="5"/>
        <v>0</v>
      </c>
    </row>
    <row r="39" spans="1:16" ht="18" customHeight="1" x14ac:dyDescent="0.15">
      <c r="A39" s="16" t="s">
        <v>268</v>
      </c>
      <c r="B39" s="29" t="e">
        <f t="shared" si="4"/>
        <v>#DIV/0!</v>
      </c>
      <c r="C39" s="29" t="e">
        <f t="shared" si="4"/>
        <v>#DIV/0!</v>
      </c>
      <c r="D39" s="29">
        <f t="shared" si="4"/>
        <v>10.43715836342168</v>
      </c>
      <c r="E39" s="29">
        <f t="shared" si="4"/>
        <v>10.072772640835112</v>
      </c>
      <c r="F39" s="29">
        <f t="shared" si="4"/>
        <v>7.5478013769023615</v>
      </c>
      <c r="G39" s="29">
        <f t="shared" si="4"/>
        <v>11.962802311732302</v>
      </c>
      <c r="H39" s="29">
        <f t="shared" si="4"/>
        <v>10.850473352724702</v>
      </c>
      <c r="I39" s="29">
        <f t="shared" si="4"/>
        <v>10.856845899203611</v>
      </c>
      <c r="J39" s="29">
        <f t="shared" si="4"/>
        <v>11.146503036123931</v>
      </c>
      <c r="K39" s="29">
        <f t="shared" si="4"/>
        <v>14.074591986562091</v>
      </c>
      <c r="L39" s="29">
        <f t="shared" si="4"/>
        <v>12.587482152656396</v>
      </c>
      <c r="M39" s="29">
        <f t="shared" si="5"/>
        <v>13.588923770195283</v>
      </c>
      <c r="N39" s="29">
        <f t="shared" si="5"/>
        <v>12.201076208966684</v>
      </c>
      <c r="O39" s="29">
        <f t="shared" si="5"/>
        <v>11.542648195266583</v>
      </c>
      <c r="P39" s="29">
        <f t="shared" si="5"/>
        <v>13.36744006362558</v>
      </c>
    </row>
    <row r="40" spans="1:16" ht="18" customHeight="1" x14ac:dyDescent="0.15">
      <c r="A40" s="16" t="s">
        <v>269</v>
      </c>
      <c r="B40" s="29" t="e">
        <f t="shared" si="4"/>
        <v>#DIV/0!</v>
      </c>
      <c r="C40" s="29" t="e">
        <f t="shared" si="4"/>
        <v>#DIV/0!</v>
      </c>
      <c r="D40" s="29">
        <f t="shared" si="4"/>
        <v>2.6961460808166127</v>
      </c>
      <c r="E40" s="29">
        <f t="shared" si="4"/>
        <v>2.5532810318287749</v>
      </c>
      <c r="F40" s="29">
        <f t="shared" si="4"/>
        <v>1.4446714194455639</v>
      </c>
      <c r="G40" s="29">
        <f t="shared" si="4"/>
        <v>1.8526204940247741</v>
      </c>
      <c r="H40" s="29">
        <f t="shared" si="4"/>
        <v>1.5242274584165412</v>
      </c>
      <c r="I40" s="29">
        <f t="shared" si="4"/>
        <v>1.1873315618719376</v>
      </c>
      <c r="J40" s="29">
        <f t="shared" si="4"/>
        <v>2.1321482832267766</v>
      </c>
      <c r="K40" s="29">
        <f t="shared" si="4"/>
        <v>1.755773569330038</v>
      </c>
      <c r="L40" s="29">
        <f t="shared" si="4"/>
        <v>1.7168620559123615</v>
      </c>
      <c r="M40" s="29">
        <f t="shared" si="5"/>
        <v>2.743080565281486</v>
      </c>
      <c r="N40" s="29">
        <f t="shared" si="5"/>
        <v>2.6084022245143439</v>
      </c>
      <c r="O40" s="29">
        <f t="shared" si="5"/>
        <v>3.4378992046135566</v>
      </c>
      <c r="P40" s="29">
        <f t="shared" si="5"/>
        <v>3.3934893265276282</v>
      </c>
    </row>
    <row r="41" spans="1:16" ht="18" customHeight="1" x14ac:dyDescent="0.15">
      <c r="A41" s="16" t="s">
        <v>270</v>
      </c>
      <c r="B41" s="29" t="e">
        <f t="shared" si="4"/>
        <v>#DIV/0!</v>
      </c>
      <c r="C41" s="29" t="e">
        <f t="shared" si="4"/>
        <v>#DIV/0!</v>
      </c>
      <c r="D41" s="29">
        <f t="shared" si="4"/>
        <v>11.252826175675894</v>
      </c>
      <c r="E41" s="29">
        <f t="shared" si="4"/>
        <v>11.438182764814048</v>
      </c>
      <c r="F41" s="29">
        <f t="shared" si="4"/>
        <v>8.253772000183627</v>
      </c>
      <c r="G41" s="29">
        <f t="shared" si="4"/>
        <v>11.892571047201329</v>
      </c>
      <c r="H41" s="29">
        <f t="shared" si="4"/>
        <v>13.004700371587122</v>
      </c>
      <c r="I41" s="29">
        <f t="shared" si="4"/>
        <v>13.896135549807367</v>
      </c>
      <c r="J41" s="29">
        <f t="shared" si="4"/>
        <v>13.955732945578211</v>
      </c>
      <c r="K41" s="29">
        <f t="shared" si="4"/>
        <v>14.600215046957416</v>
      </c>
      <c r="L41" s="29">
        <f t="shared" si="4"/>
        <v>14.01008533697817</v>
      </c>
      <c r="M41" s="29">
        <f t="shared" si="5"/>
        <v>13.222365897928389</v>
      </c>
      <c r="N41" s="29">
        <f t="shared" si="5"/>
        <v>13.18713915661483</v>
      </c>
      <c r="O41" s="29">
        <f t="shared" si="5"/>
        <v>12.069047941352736</v>
      </c>
      <c r="P41" s="29">
        <f t="shared" si="5"/>
        <v>11.559499222275834</v>
      </c>
    </row>
    <row r="42" spans="1:16" ht="18" customHeight="1" x14ac:dyDescent="0.15">
      <c r="A42" s="16" t="s">
        <v>60</v>
      </c>
      <c r="B42" s="29" t="e">
        <f t="shared" si="4"/>
        <v>#DIV/0!</v>
      </c>
      <c r="C42" s="29" t="e">
        <f t="shared" si="4"/>
        <v>#DIV/0!</v>
      </c>
      <c r="D42" s="29">
        <f t="shared" si="4"/>
        <v>4.8900393052994442</v>
      </c>
      <c r="E42" s="29">
        <f t="shared" si="4"/>
        <v>4.3748359257271678</v>
      </c>
      <c r="F42" s="29">
        <f t="shared" si="4"/>
        <v>3.1555875042610788</v>
      </c>
      <c r="G42" s="29">
        <f t="shared" si="4"/>
        <v>4.9559594789682953</v>
      </c>
      <c r="H42" s="29">
        <f t="shared" si="4"/>
        <v>4.4879064205242019</v>
      </c>
      <c r="I42" s="29">
        <f t="shared" si="4"/>
        <v>4.7033918539483386</v>
      </c>
      <c r="J42" s="29">
        <f t="shared" si="4"/>
        <v>4.6317319563259014</v>
      </c>
      <c r="K42" s="29">
        <f t="shared" si="4"/>
        <v>5.337309813802384</v>
      </c>
      <c r="L42" s="29">
        <f t="shared" si="4"/>
        <v>4.6383165953619772</v>
      </c>
      <c r="M42" s="29">
        <f t="shared" si="5"/>
        <v>5.3703173170478484</v>
      </c>
      <c r="N42" s="29">
        <f t="shared" si="5"/>
        <v>5.5543227749500348</v>
      </c>
      <c r="O42" s="29">
        <f t="shared" si="5"/>
        <v>5.4563056586514707</v>
      </c>
      <c r="P42" s="29">
        <f t="shared" si="5"/>
        <v>5.35989977563694</v>
      </c>
    </row>
    <row r="43" spans="1:16" ht="18" customHeight="1" x14ac:dyDescent="0.15">
      <c r="A43" s="16" t="s">
        <v>271</v>
      </c>
      <c r="B43" s="29" t="e">
        <f t="shared" si="4"/>
        <v>#DIV/0!</v>
      </c>
      <c r="C43" s="29" t="e">
        <f t="shared" si="4"/>
        <v>#DIV/0!</v>
      </c>
      <c r="D43" s="29">
        <f t="shared" si="4"/>
        <v>5.9303563346412167</v>
      </c>
      <c r="E43" s="29">
        <f t="shared" si="4"/>
        <v>6.0845349675382927</v>
      </c>
      <c r="F43" s="29">
        <f t="shared" si="4"/>
        <v>3.707918373050092</v>
      </c>
      <c r="G43" s="29">
        <f t="shared" si="4"/>
        <v>7.5052239519513817</v>
      </c>
      <c r="H43" s="29">
        <f t="shared" si="4"/>
        <v>7.1298872346170983</v>
      </c>
      <c r="I43" s="29">
        <f t="shared" si="4"/>
        <v>6.2286092190560183</v>
      </c>
      <c r="J43" s="29">
        <f t="shared" si="4"/>
        <v>5.7699846016984813</v>
      </c>
      <c r="K43" s="29">
        <f t="shared" si="4"/>
        <v>6.9901874298502156</v>
      </c>
      <c r="L43" s="29">
        <f t="shared" si="4"/>
        <v>6.1713621270476811</v>
      </c>
      <c r="M43" s="29">
        <f t="shared" si="5"/>
        <v>7.8959080423478252</v>
      </c>
      <c r="N43" s="29">
        <f t="shared" si="5"/>
        <v>8.9959231520278635</v>
      </c>
      <c r="O43" s="29">
        <f t="shared" si="5"/>
        <v>9.2165749098421852</v>
      </c>
      <c r="P43" s="29">
        <f t="shared" si="5"/>
        <v>8.7699758588788406</v>
      </c>
    </row>
    <row r="44" spans="1:16" ht="18" customHeight="1" x14ac:dyDescent="0.15">
      <c r="A44" s="16" t="s">
        <v>272</v>
      </c>
      <c r="B44" s="29" t="e">
        <f t="shared" si="4"/>
        <v>#DIV/0!</v>
      </c>
      <c r="C44" s="29" t="e">
        <f t="shared" si="4"/>
        <v>#DIV/0!</v>
      </c>
      <c r="D44" s="29">
        <f t="shared" si="4"/>
        <v>5.9148300705435926</v>
      </c>
      <c r="E44" s="29">
        <f t="shared" si="4"/>
        <v>3.0549641863237929</v>
      </c>
      <c r="F44" s="29">
        <f t="shared" si="4"/>
        <v>2.4456284976147993</v>
      </c>
      <c r="G44" s="29">
        <f t="shared" si="4"/>
        <v>4.2642316885271505</v>
      </c>
      <c r="H44" s="29">
        <f t="shared" si="4"/>
        <v>1.5201849052071699</v>
      </c>
      <c r="I44" s="29">
        <f t="shared" si="4"/>
        <v>2.1117161627851448</v>
      </c>
      <c r="J44" s="29">
        <f t="shared" si="4"/>
        <v>2.1819916350572743</v>
      </c>
      <c r="K44" s="29">
        <f t="shared" si="4"/>
        <v>2.0648869487560071</v>
      </c>
      <c r="L44" s="29">
        <f t="shared" si="4"/>
        <v>3.0482199021381247</v>
      </c>
      <c r="M44" s="29">
        <f t="shared" si="5"/>
        <v>2.448978558285452</v>
      </c>
      <c r="N44" s="29">
        <f t="shared" si="5"/>
        <v>7.6290500243665456</v>
      </c>
      <c r="O44" s="29">
        <f t="shared" si="5"/>
        <v>3.892310694872307</v>
      </c>
      <c r="P44" s="29">
        <f t="shared" si="5"/>
        <v>4.0002549402493566</v>
      </c>
    </row>
    <row r="45" spans="1:16" ht="18" customHeight="1" x14ac:dyDescent="0.15">
      <c r="A45" s="16" t="s">
        <v>63</v>
      </c>
      <c r="B45" s="29" t="e">
        <f t="shared" si="4"/>
        <v>#DIV/0!</v>
      </c>
      <c r="C45" s="29" t="e">
        <f t="shared" si="4"/>
        <v>#DIV/0!</v>
      </c>
      <c r="D45" s="29">
        <f t="shared" si="4"/>
        <v>1.3821585795738809</v>
      </c>
      <c r="E45" s="29">
        <f t="shared" si="4"/>
        <v>2.1344800785663955</v>
      </c>
      <c r="F45" s="29">
        <f t="shared" si="4"/>
        <v>1.9604577218648662</v>
      </c>
      <c r="G45" s="29">
        <f t="shared" si="4"/>
        <v>1.9482152780892201</v>
      </c>
      <c r="H45" s="29">
        <f t="shared" si="4"/>
        <v>2.0054761888153059</v>
      </c>
      <c r="I45" s="29">
        <f t="shared" si="4"/>
        <v>1.8695049789902027</v>
      </c>
      <c r="J45" s="29">
        <f t="shared" si="4"/>
        <v>1.8713190659842547</v>
      </c>
      <c r="K45" s="29">
        <f t="shared" si="4"/>
        <v>2.4537409243544093</v>
      </c>
      <c r="L45" s="29">
        <f t="shared" si="4"/>
        <v>2.2306003820982889</v>
      </c>
      <c r="M45" s="29">
        <f t="shared" si="5"/>
        <v>2.3893495990260285</v>
      </c>
      <c r="N45" s="29">
        <f t="shared" si="5"/>
        <v>2.0523671598129165</v>
      </c>
      <c r="O45" s="29">
        <f t="shared" si="5"/>
        <v>1.9759806962391311</v>
      </c>
      <c r="P45" s="29">
        <f t="shared" si="5"/>
        <v>3.4682040241458134</v>
      </c>
    </row>
    <row r="46" spans="1:16" ht="18" customHeight="1" x14ac:dyDescent="0.15">
      <c r="A46" s="16" t="s">
        <v>71</v>
      </c>
      <c r="B46" s="29" t="e">
        <f t="shared" si="4"/>
        <v>#DIV/0!</v>
      </c>
      <c r="C46" s="29" t="e">
        <f t="shared" si="4"/>
        <v>#DIV/0!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</row>
    <row r="47" spans="1:16" ht="18" customHeight="1" x14ac:dyDescent="0.15">
      <c r="A47" s="16" t="s">
        <v>273</v>
      </c>
      <c r="B47" s="29" t="e">
        <f t="shared" si="4"/>
        <v>#DIV/0!</v>
      </c>
      <c r="C47" s="29" t="e">
        <f t="shared" si="4"/>
        <v>#DIV/0!</v>
      </c>
      <c r="D47" s="29">
        <f t="shared" si="4"/>
        <v>37.219596989097333</v>
      </c>
      <c r="E47" s="29">
        <f t="shared" si="4"/>
        <v>41.394976905463857</v>
      </c>
      <c r="F47" s="29">
        <f t="shared" si="4"/>
        <v>56.103658619010211</v>
      </c>
      <c r="G47" s="29">
        <f t="shared" si="4"/>
        <v>29.872436947624838</v>
      </c>
      <c r="H47" s="29">
        <f t="shared" si="4"/>
        <v>37.355738210977741</v>
      </c>
      <c r="I47" s="29">
        <f t="shared" si="4"/>
        <v>37.084487234997887</v>
      </c>
      <c r="J47" s="29">
        <f t="shared" si="4"/>
        <v>31.415572711865696</v>
      </c>
      <c r="K47" s="29">
        <f t="shared" si="4"/>
        <v>21.464803280968717</v>
      </c>
      <c r="L47" s="29">
        <f t="shared" si="4"/>
        <v>26.125589406934679</v>
      </c>
      <c r="M47" s="29">
        <f t="shared" si="5"/>
        <v>22.428181332459694</v>
      </c>
      <c r="N47" s="29">
        <f t="shared" si="5"/>
        <v>17.110892781414904</v>
      </c>
      <c r="O47" s="29">
        <f t="shared" si="5"/>
        <v>22.091794390238771</v>
      </c>
      <c r="P47" s="29">
        <f t="shared" si="5"/>
        <v>19.383865723127069</v>
      </c>
    </row>
    <row r="48" spans="1:16" ht="18" customHeight="1" x14ac:dyDescent="0.15">
      <c r="A48" s="16" t="s">
        <v>274</v>
      </c>
      <c r="B48" s="29" t="e">
        <f t="shared" si="4"/>
        <v>#DIV/0!</v>
      </c>
      <c r="C48" s="29" t="e">
        <f t="shared" si="4"/>
        <v>#DIV/0!</v>
      </c>
      <c r="D48" s="29">
        <f t="shared" si="4"/>
        <v>9.5922956705230433</v>
      </c>
      <c r="E48" s="29">
        <f t="shared" si="4"/>
        <v>6.1885376920370163</v>
      </c>
      <c r="F48" s="29">
        <f t="shared" si="4"/>
        <v>10.389022630595798</v>
      </c>
      <c r="G48" s="29">
        <f t="shared" si="4"/>
        <v>8.7133120652998262</v>
      </c>
      <c r="H48" s="29">
        <f t="shared" si="4"/>
        <v>9.2120038448799217</v>
      </c>
      <c r="I48" s="29">
        <f t="shared" si="4"/>
        <v>8.1761778289993856</v>
      </c>
      <c r="J48" s="29">
        <f t="shared" si="4"/>
        <v>3.3625225669044778</v>
      </c>
      <c r="K48" s="29">
        <f t="shared" si="4"/>
        <v>4.3275341220161438</v>
      </c>
      <c r="L48" s="29">
        <f t="shared" si="4"/>
        <v>7.1805627184870531</v>
      </c>
      <c r="M48" s="29">
        <f t="shared" si="5"/>
        <v>4.2259547247764218</v>
      </c>
      <c r="N48" s="29">
        <f t="shared" si="5"/>
        <v>4.6592900476006349</v>
      </c>
      <c r="O48" s="29">
        <f t="shared" si="5"/>
        <v>4.7912931995247661</v>
      </c>
      <c r="P48" s="29">
        <f t="shared" si="5"/>
        <v>6.747509835923271</v>
      </c>
    </row>
    <row r="49" spans="1:16" ht="18" customHeight="1" x14ac:dyDescent="0.15">
      <c r="A49" s="16" t="s">
        <v>275</v>
      </c>
      <c r="B49" s="29" t="e">
        <f t="shared" si="4"/>
        <v>#DIV/0!</v>
      </c>
      <c r="C49" s="29" t="e">
        <f t="shared" si="4"/>
        <v>#DIV/0!</v>
      </c>
      <c r="D49" s="29">
        <f t="shared" si="4"/>
        <v>27.511645558095232</v>
      </c>
      <c r="E49" s="29">
        <f t="shared" si="4"/>
        <v>35.094797980975528</v>
      </c>
      <c r="F49" s="29">
        <f t="shared" si="4"/>
        <v>45.373334766296125</v>
      </c>
      <c r="G49" s="29">
        <f t="shared" si="4"/>
        <v>19.90489482817971</v>
      </c>
      <c r="H49" s="29">
        <f t="shared" si="4"/>
        <v>27.74942994536838</v>
      </c>
      <c r="I49" s="29">
        <f t="shared" si="4"/>
        <v>28.675552711018582</v>
      </c>
      <c r="J49" s="29">
        <f t="shared" si="4"/>
        <v>27.715403234537224</v>
      </c>
      <c r="K49" s="29">
        <f t="shared" si="4"/>
        <v>16.61184999335569</v>
      </c>
      <c r="L49" s="29">
        <f t="shared" si="4"/>
        <v>18.30033109680501</v>
      </c>
      <c r="M49" s="29">
        <f t="shared" si="4"/>
        <v>17.760409985986453</v>
      </c>
      <c r="N49" s="29">
        <f t="shared" si="4"/>
        <v>11.980697546375506</v>
      </c>
      <c r="O49" s="29">
        <f t="shared" si="4"/>
        <v>17.084881414873148</v>
      </c>
      <c r="P49" s="29">
        <f t="shared" si="4"/>
        <v>11.984287547576464</v>
      </c>
    </row>
    <row r="50" spans="1:16" ht="18" customHeight="1" x14ac:dyDescent="0.15">
      <c r="A50" s="16" t="s">
        <v>276</v>
      </c>
      <c r="B50" s="29" t="e">
        <f t="shared" ref="B50:P51" si="6">B21/B$23*100</f>
        <v>#DIV/0!</v>
      </c>
      <c r="C50" s="29" t="e">
        <f t="shared" si="6"/>
        <v>#DIV/0!</v>
      </c>
      <c r="D50" s="29">
        <f t="shared" si="6"/>
        <v>0.29689106628625406</v>
      </c>
      <c r="E50" s="29">
        <f t="shared" si="6"/>
        <v>0</v>
      </c>
      <c r="F50" s="29">
        <f t="shared" si="6"/>
        <v>0.40099313422556238</v>
      </c>
      <c r="G50" s="29">
        <f t="shared" si="6"/>
        <v>1.0044475453219908</v>
      </c>
      <c r="H50" s="29">
        <f t="shared" si="6"/>
        <v>0.65658291970001736</v>
      </c>
      <c r="I50" s="29">
        <f t="shared" si="6"/>
        <v>0</v>
      </c>
      <c r="J50" s="29">
        <f t="shared" si="6"/>
        <v>0.58647465636890772</v>
      </c>
      <c r="K50" s="29">
        <f t="shared" si="6"/>
        <v>1.5449463477432879</v>
      </c>
      <c r="L50" s="29">
        <f t="shared" si="6"/>
        <v>0.44933545638388683</v>
      </c>
      <c r="M50" s="29">
        <f t="shared" si="6"/>
        <v>0</v>
      </c>
      <c r="N50" s="29">
        <f t="shared" si="6"/>
        <v>0.58179592838922001</v>
      </c>
      <c r="O50" s="29">
        <f t="shared" si="6"/>
        <v>0</v>
      </c>
      <c r="P50" s="29">
        <f t="shared" si="6"/>
        <v>0</v>
      </c>
    </row>
    <row r="51" spans="1:16" ht="18" customHeight="1" x14ac:dyDescent="0.15">
      <c r="A51" s="16" t="s">
        <v>277</v>
      </c>
      <c r="B51" s="29" t="e">
        <f t="shared" si="6"/>
        <v>#DIV/0!</v>
      </c>
      <c r="C51" s="29" t="e">
        <f t="shared" si="6"/>
        <v>#DIV/0!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0</v>
      </c>
      <c r="P51" s="29">
        <f t="shared" si="6"/>
        <v>0</v>
      </c>
    </row>
    <row r="52" spans="1:16" ht="18" customHeight="1" x14ac:dyDescent="0.15">
      <c r="A52" s="16" t="s">
        <v>50</v>
      </c>
      <c r="B52" s="29" t="e">
        <f t="shared" ref="B52:L52" si="7">SUM(B33:B51)-B34-B37-B38-B42-B48-B49</f>
        <v>#DIV/0!</v>
      </c>
      <c r="C52" s="20" t="e">
        <f t="shared" si="7"/>
        <v>#DIV/0!</v>
      </c>
      <c r="D52" s="20">
        <f t="shared" si="7"/>
        <v>100.00000000000003</v>
      </c>
      <c r="E52" s="20">
        <f t="shared" si="7"/>
        <v>100</v>
      </c>
      <c r="F52" s="20">
        <f t="shared" si="7"/>
        <v>100</v>
      </c>
      <c r="G52" s="20">
        <f t="shared" si="7"/>
        <v>100.00000000000006</v>
      </c>
      <c r="H52" s="20">
        <f t="shared" si="7"/>
        <v>100.00000000000003</v>
      </c>
      <c r="I52" s="20">
        <f t="shared" si="7"/>
        <v>100</v>
      </c>
      <c r="J52" s="21">
        <f t="shared" si="7"/>
        <v>100.00000000000003</v>
      </c>
      <c r="K52" s="94">
        <f t="shared" si="7"/>
        <v>99.999999999999986</v>
      </c>
      <c r="L52" s="30">
        <f t="shared" si="7"/>
        <v>100</v>
      </c>
      <c r="M52" s="30">
        <f>SUM(M33:M51)-M34-M37-M38-M42-M48-M49</f>
        <v>99.999999999999972</v>
      </c>
      <c r="N52" s="30">
        <f>SUM(N33:N51)-N34-N37-N38-N42-N48-N49</f>
        <v>100</v>
      </c>
      <c r="O52" s="30">
        <f>SUM(O33:O51)-O34-O37-O38-O42-O48-O49</f>
        <v>99.999999999999986</v>
      </c>
      <c r="P52" s="30">
        <f>SUM(P33:P51)-P34-P37-P38-P42-P48-P49</f>
        <v>100.00000000000003</v>
      </c>
    </row>
    <row r="53" spans="1:16" ht="18" customHeight="1" x14ac:dyDescent="0.15">
      <c r="A53" s="16" t="s">
        <v>278</v>
      </c>
      <c r="B53" s="29" t="e">
        <f t="shared" ref="B53:M53" si="8">SUM(B33:B36)-B34</f>
        <v>#DIV/0!</v>
      </c>
      <c r="C53" s="20" t="e">
        <f t="shared" si="8"/>
        <v>#DIV/0!</v>
      </c>
      <c r="D53" s="20">
        <f t="shared" si="8"/>
        <v>24.870036339943539</v>
      </c>
      <c r="E53" s="20">
        <f t="shared" si="8"/>
        <v>23.266807424629732</v>
      </c>
      <c r="F53" s="20">
        <f t="shared" si="8"/>
        <v>18.135098857702914</v>
      </c>
      <c r="G53" s="20">
        <f t="shared" si="8"/>
        <v>29.697450735527021</v>
      </c>
      <c r="H53" s="20">
        <f t="shared" si="8"/>
        <v>25.952729357954308</v>
      </c>
      <c r="I53" s="20">
        <f t="shared" si="8"/>
        <v>26.765369393287827</v>
      </c>
      <c r="J53" s="21">
        <f t="shared" si="8"/>
        <v>30.940273064096463</v>
      </c>
      <c r="K53" s="94">
        <f t="shared" si="8"/>
        <v>35.050854465477812</v>
      </c>
      <c r="L53" s="30">
        <f t="shared" si="8"/>
        <v>33.66046317985041</v>
      </c>
      <c r="M53" s="30">
        <f t="shared" si="8"/>
        <v>35.28321223447584</v>
      </c>
      <c r="N53" s="30">
        <f>SUM(N33:N36)-N34</f>
        <v>35.633353363892688</v>
      </c>
      <c r="O53" s="30">
        <f>SUM(O33:O36)-O34</f>
        <v>35.773743967574731</v>
      </c>
      <c r="P53" s="30">
        <f>SUM(P33:P36)-P34</f>
        <v>36.057270841169881</v>
      </c>
    </row>
    <row r="54" spans="1:16" ht="18" customHeight="1" x14ac:dyDescent="0.15">
      <c r="A54" s="16" t="s">
        <v>279</v>
      </c>
      <c r="B54" s="29" t="e">
        <f t="shared" ref="B54:L54" si="9">+B47+B50+B51</f>
        <v>#DIV/0!</v>
      </c>
      <c r="C54" s="20" t="e">
        <f t="shared" si="9"/>
        <v>#DIV/0!</v>
      </c>
      <c r="D54" s="20">
        <f t="shared" si="9"/>
        <v>37.51648805538359</v>
      </c>
      <c r="E54" s="20">
        <f t="shared" si="9"/>
        <v>41.394976905463857</v>
      </c>
      <c r="F54" s="20">
        <f t="shared" si="9"/>
        <v>56.504651753235777</v>
      </c>
      <c r="G54" s="20">
        <f t="shared" si="9"/>
        <v>30.876884492946829</v>
      </c>
      <c r="H54" s="20">
        <f t="shared" si="9"/>
        <v>38.012321130677755</v>
      </c>
      <c r="I54" s="20">
        <f t="shared" si="9"/>
        <v>37.084487234997887</v>
      </c>
      <c r="J54" s="21">
        <f t="shared" si="9"/>
        <v>32.002047368234606</v>
      </c>
      <c r="K54" s="94">
        <f t="shared" si="9"/>
        <v>23.009749628712004</v>
      </c>
      <c r="L54" s="30">
        <f t="shared" si="9"/>
        <v>26.574924863318568</v>
      </c>
      <c r="M54" s="30">
        <f>+M47+M50+M51</f>
        <v>22.428181332459694</v>
      </c>
      <c r="N54" s="30">
        <f>+N47+N50+N51</f>
        <v>17.692688709804123</v>
      </c>
      <c r="O54" s="30">
        <f>+O47+O50+O51</f>
        <v>22.091794390238771</v>
      </c>
      <c r="P54" s="30">
        <f>+P47+P50+P51</f>
        <v>19.383865723127069</v>
      </c>
    </row>
    <row r="55" spans="1:16" ht="18" customHeight="1" x14ac:dyDescent="0.15"/>
    <row r="56" spans="1:16" ht="18" customHeight="1" x14ac:dyDescent="0.15"/>
    <row r="57" spans="1:16" ht="18" customHeight="1" x14ac:dyDescent="0.15"/>
    <row r="58" spans="1:16" ht="18" customHeight="1" x14ac:dyDescent="0.15"/>
    <row r="59" spans="1:16" ht="18" customHeight="1" x14ac:dyDescent="0.15"/>
    <row r="60" spans="1:16" ht="18" customHeight="1" x14ac:dyDescent="0.15"/>
    <row r="61" spans="1:16" ht="18" customHeight="1" x14ac:dyDescent="0.15"/>
    <row r="62" spans="1:16" ht="18" customHeight="1" x14ac:dyDescent="0.15"/>
    <row r="63" spans="1:16" ht="18" customHeight="1" x14ac:dyDescent="0.15"/>
    <row r="64" spans="1:16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/>
  </sheetPr>
  <dimension ref="A1:P274"/>
  <sheetViews>
    <sheetView workbookViewId="0">
      <selection activeCell="F17" sqref="F17"/>
    </sheetView>
  </sheetViews>
  <sheetFormatPr defaultColWidth="9" defaultRowHeight="12" x14ac:dyDescent="0.15"/>
  <cols>
    <col min="1" max="1" width="25.21875" style="15" customWidth="1"/>
    <col min="2" max="2" width="8.6640625" style="18" customWidth="1"/>
    <col min="3" max="9" width="8.6640625" style="15" customWidth="1"/>
    <col min="10" max="11" width="8.6640625" style="93" customWidth="1"/>
    <col min="12" max="19" width="8.6640625" style="15" customWidth="1"/>
    <col min="20" max="16384" width="9" style="15"/>
  </cols>
  <sheetData>
    <row r="1" spans="1:16" ht="18" customHeight="1" x14ac:dyDescent="0.2">
      <c r="A1" s="27" t="s">
        <v>80</v>
      </c>
      <c r="L1" s="28" t="str">
        <f>[3]財政指標!$M$1</f>
        <v>塩原町</v>
      </c>
      <c r="O1" s="28" t="str">
        <f>[3]財政指標!$M$1</f>
        <v>塩原町</v>
      </c>
    </row>
    <row r="2" spans="1:16" ht="18" customHeight="1" x14ac:dyDescent="0.15">
      <c r="M2" s="18" t="s">
        <v>148</v>
      </c>
      <c r="P2" s="18" t="s">
        <v>148</v>
      </c>
    </row>
    <row r="3" spans="1:16" ht="18" customHeight="1" x14ac:dyDescent="0.15">
      <c r="A3" s="12"/>
      <c r="B3" s="17" t="s">
        <v>172</v>
      </c>
      <c r="C3" s="12" t="s">
        <v>174</v>
      </c>
      <c r="D3" s="12" t="s">
        <v>176</v>
      </c>
      <c r="E3" s="12" t="s">
        <v>178</v>
      </c>
      <c r="F3" s="12" t="s">
        <v>180</v>
      </c>
      <c r="G3" s="12" t="s">
        <v>182</v>
      </c>
      <c r="H3" s="12" t="s">
        <v>184</v>
      </c>
      <c r="I3" s="12" t="s">
        <v>186</v>
      </c>
      <c r="J3" s="14" t="s">
        <v>230</v>
      </c>
      <c r="K3" s="14" t="s">
        <v>231</v>
      </c>
      <c r="L3" s="12" t="s">
        <v>192</v>
      </c>
      <c r="M3" s="12" t="s">
        <v>194</v>
      </c>
      <c r="N3" s="12" t="s">
        <v>196</v>
      </c>
      <c r="O3" s="2" t="s">
        <v>260</v>
      </c>
      <c r="P3" s="2" t="s">
        <v>262</v>
      </c>
    </row>
    <row r="4" spans="1:16" ht="18" customHeight="1" x14ac:dyDescent="0.15">
      <c r="A4" s="16" t="s">
        <v>265</v>
      </c>
      <c r="B4" s="16"/>
      <c r="C4" s="12"/>
      <c r="D4" s="12">
        <v>890149</v>
      </c>
      <c r="E4" s="12">
        <v>898447</v>
      </c>
      <c r="F4" s="12">
        <v>960545</v>
      </c>
      <c r="G4" s="12">
        <v>1003605</v>
      </c>
      <c r="H4" s="12">
        <v>1029323</v>
      </c>
      <c r="I4" s="12">
        <v>1073143</v>
      </c>
      <c r="J4" s="14">
        <v>1093213</v>
      </c>
      <c r="K4" s="13">
        <v>1154222</v>
      </c>
      <c r="L4" s="16">
        <v>1171312</v>
      </c>
      <c r="M4" s="16">
        <v>1173984</v>
      </c>
      <c r="N4" s="16">
        <v>1176208</v>
      </c>
      <c r="O4" s="16">
        <v>1097836</v>
      </c>
      <c r="P4" s="16">
        <v>1096126</v>
      </c>
    </row>
    <row r="5" spans="1:16" ht="18" customHeight="1" x14ac:dyDescent="0.15">
      <c r="A5" s="16" t="s">
        <v>52</v>
      </c>
      <c r="B5" s="16"/>
      <c r="C5" s="12"/>
      <c r="D5" s="12">
        <v>602030</v>
      </c>
      <c r="E5" s="12">
        <v>608753</v>
      </c>
      <c r="F5" s="12">
        <v>645768</v>
      </c>
      <c r="G5" s="12">
        <v>679144</v>
      </c>
      <c r="H5" s="12">
        <v>693913</v>
      </c>
      <c r="I5" s="12">
        <v>731704</v>
      </c>
      <c r="J5" s="14">
        <v>742430</v>
      </c>
      <c r="K5" s="13">
        <v>786334</v>
      </c>
      <c r="L5" s="16">
        <v>804447</v>
      </c>
      <c r="M5" s="16">
        <v>795474</v>
      </c>
      <c r="N5" s="16">
        <v>796965</v>
      </c>
      <c r="O5" s="16">
        <v>719063</v>
      </c>
      <c r="P5" s="16">
        <v>694682</v>
      </c>
    </row>
    <row r="6" spans="1:16" ht="18" customHeight="1" x14ac:dyDescent="0.15">
      <c r="A6" s="16" t="s">
        <v>266</v>
      </c>
      <c r="B6" s="16"/>
      <c r="C6" s="12"/>
      <c r="D6" s="12">
        <v>99070</v>
      </c>
      <c r="E6" s="12">
        <v>107911</v>
      </c>
      <c r="F6" s="12">
        <v>206801</v>
      </c>
      <c r="G6" s="12">
        <v>240955</v>
      </c>
      <c r="H6" s="12">
        <v>248914</v>
      </c>
      <c r="I6" s="12">
        <v>301601</v>
      </c>
      <c r="J6" s="14">
        <v>306993</v>
      </c>
      <c r="K6" s="93">
        <v>367105</v>
      </c>
      <c r="L6" s="16">
        <v>420991</v>
      </c>
      <c r="M6" s="16">
        <v>217332</v>
      </c>
      <c r="N6" s="16">
        <v>258261</v>
      </c>
      <c r="O6" s="16">
        <v>298851</v>
      </c>
      <c r="P6" s="16">
        <v>356677</v>
      </c>
    </row>
    <row r="7" spans="1:16" ht="18" customHeight="1" x14ac:dyDescent="0.15">
      <c r="A7" s="16" t="s">
        <v>267</v>
      </c>
      <c r="B7" s="16"/>
      <c r="C7" s="12"/>
      <c r="D7" s="12">
        <v>365531</v>
      </c>
      <c r="E7" s="12">
        <v>376171</v>
      </c>
      <c r="F7" s="12">
        <v>428375</v>
      </c>
      <c r="G7" s="12">
        <v>446138</v>
      </c>
      <c r="H7" s="12">
        <v>469839</v>
      </c>
      <c r="I7" s="12">
        <v>549333</v>
      </c>
      <c r="J7" s="14">
        <v>557966</v>
      </c>
      <c r="K7" s="13">
        <v>525498</v>
      </c>
      <c r="L7" s="16">
        <v>544831</v>
      </c>
      <c r="M7" s="16">
        <v>537218</v>
      </c>
      <c r="N7" s="16">
        <v>556195</v>
      </c>
      <c r="O7" s="16">
        <v>536384</v>
      </c>
      <c r="P7" s="16">
        <v>525403</v>
      </c>
    </row>
    <row r="8" spans="1:16" ht="18" customHeight="1" x14ac:dyDescent="0.15">
      <c r="A8" s="16" t="s">
        <v>55</v>
      </c>
      <c r="B8" s="16"/>
      <c r="C8" s="12"/>
      <c r="D8" s="12">
        <v>365531</v>
      </c>
      <c r="E8" s="12">
        <v>376171</v>
      </c>
      <c r="F8" s="12">
        <v>428375</v>
      </c>
      <c r="G8" s="12">
        <v>446138</v>
      </c>
      <c r="H8" s="12">
        <v>469839</v>
      </c>
      <c r="I8" s="12">
        <v>549333</v>
      </c>
      <c r="J8" s="14">
        <v>557966</v>
      </c>
      <c r="K8" s="13">
        <v>525498</v>
      </c>
      <c r="L8" s="16">
        <v>544831</v>
      </c>
      <c r="M8" s="16">
        <v>537218</v>
      </c>
      <c r="N8" s="16">
        <v>556195</v>
      </c>
      <c r="O8" s="16">
        <v>536384</v>
      </c>
      <c r="P8" s="16">
        <v>525403</v>
      </c>
    </row>
    <row r="9" spans="1:16" ht="18" customHeight="1" x14ac:dyDescent="0.15">
      <c r="A9" s="16" t="s">
        <v>56</v>
      </c>
      <c r="B9" s="16"/>
      <c r="C9" s="12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4">
        <v>0</v>
      </c>
      <c r="K9" s="13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ht="18" customHeight="1" x14ac:dyDescent="0.15">
      <c r="A10" s="16" t="s">
        <v>268</v>
      </c>
      <c r="B10" s="16"/>
      <c r="C10" s="12"/>
      <c r="D10" s="12">
        <v>504357</v>
      </c>
      <c r="E10" s="12">
        <v>647368</v>
      </c>
      <c r="F10" s="12">
        <v>600415</v>
      </c>
      <c r="G10" s="12">
        <v>589998</v>
      </c>
      <c r="H10" s="12">
        <v>656553</v>
      </c>
      <c r="I10" s="12">
        <v>747058</v>
      </c>
      <c r="J10" s="14">
        <v>800973</v>
      </c>
      <c r="K10" s="13">
        <v>791530</v>
      </c>
      <c r="L10" s="16">
        <v>827357</v>
      </c>
      <c r="M10" s="16">
        <v>843833</v>
      </c>
      <c r="N10" s="16">
        <v>905722</v>
      </c>
      <c r="O10" s="16">
        <v>958104</v>
      </c>
      <c r="P10" s="16">
        <v>902894</v>
      </c>
    </row>
    <row r="11" spans="1:16" ht="18" customHeight="1" x14ac:dyDescent="0.15">
      <c r="A11" s="16" t="s">
        <v>269</v>
      </c>
      <c r="B11" s="16"/>
      <c r="C11" s="12"/>
      <c r="D11" s="12">
        <v>32777</v>
      </c>
      <c r="E11" s="12">
        <v>44847</v>
      </c>
      <c r="F11" s="12">
        <v>32746</v>
      </c>
      <c r="G11" s="12">
        <v>28801</v>
      </c>
      <c r="H11" s="12">
        <v>44572</v>
      </c>
      <c r="I11" s="12">
        <v>65426</v>
      </c>
      <c r="J11" s="14">
        <v>47442</v>
      </c>
      <c r="K11" s="14">
        <v>81065</v>
      </c>
      <c r="L11" s="16">
        <v>82621</v>
      </c>
      <c r="M11" s="16">
        <v>92093</v>
      </c>
      <c r="N11" s="16">
        <v>91452</v>
      </c>
      <c r="O11" s="16">
        <v>107670</v>
      </c>
      <c r="P11" s="16">
        <v>81677</v>
      </c>
    </row>
    <row r="12" spans="1:16" ht="18" customHeight="1" x14ac:dyDescent="0.15">
      <c r="A12" s="16" t="s">
        <v>270</v>
      </c>
      <c r="B12" s="16"/>
      <c r="C12" s="12"/>
      <c r="D12" s="12">
        <v>355623</v>
      </c>
      <c r="E12" s="12">
        <v>417935</v>
      </c>
      <c r="F12" s="12">
        <v>452674</v>
      </c>
      <c r="G12" s="12">
        <v>444506</v>
      </c>
      <c r="H12" s="12">
        <v>503024</v>
      </c>
      <c r="I12" s="12">
        <v>605790</v>
      </c>
      <c r="J12" s="14">
        <v>630911</v>
      </c>
      <c r="K12" s="14">
        <v>537464</v>
      </c>
      <c r="L12" s="16">
        <v>527278</v>
      </c>
      <c r="M12" s="16">
        <v>481283</v>
      </c>
      <c r="N12" s="16">
        <v>500697</v>
      </c>
      <c r="O12" s="16">
        <v>513967</v>
      </c>
      <c r="P12" s="16">
        <v>535700</v>
      </c>
    </row>
    <row r="13" spans="1:16" ht="18" customHeight="1" x14ac:dyDescent="0.15">
      <c r="A13" s="16" t="s">
        <v>60</v>
      </c>
      <c r="B13" s="16"/>
      <c r="C13" s="12"/>
      <c r="D13" s="12">
        <v>163796</v>
      </c>
      <c r="E13" s="12">
        <v>171616</v>
      </c>
      <c r="F13" s="12">
        <v>179213</v>
      </c>
      <c r="G13" s="12">
        <v>180598</v>
      </c>
      <c r="H13" s="12">
        <v>186822</v>
      </c>
      <c r="I13" s="12">
        <v>197902</v>
      </c>
      <c r="J13" s="14">
        <v>192650</v>
      </c>
      <c r="K13" s="14">
        <v>203199</v>
      </c>
      <c r="L13" s="16">
        <v>191322</v>
      </c>
      <c r="M13" s="16">
        <v>202372</v>
      </c>
      <c r="N13" s="16">
        <v>208081</v>
      </c>
      <c r="O13" s="16">
        <v>203006</v>
      </c>
      <c r="P13" s="16">
        <v>212143</v>
      </c>
    </row>
    <row r="14" spans="1:16" ht="18" customHeight="1" x14ac:dyDescent="0.15">
      <c r="A14" s="16" t="s">
        <v>271</v>
      </c>
      <c r="B14" s="16"/>
      <c r="C14" s="12"/>
      <c r="D14" s="12">
        <v>592644</v>
      </c>
      <c r="E14" s="12">
        <v>354862</v>
      </c>
      <c r="F14" s="12">
        <v>333181</v>
      </c>
      <c r="G14" s="12">
        <v>428790</v>
      </c>
      <c r="H14" s="12">
        <v>424792</v>
      </c>
      <c r="I14" s="12">
        <v>460926</v>
      </c>
      <c r="J14" s="14">
        <v>522524</v>
      </c>
      <c r="K14" s="14">
        <v>511022</v>
      </c>
      <c r="L14" s="16">
        <v>762333</v>
      </c>
      <c r="M14" s="16">
        <v>523847</v>
      </c>
      <c r="N14" s="16">
        <v>918421</v>
      </c>
      <c r="O14" s="16">
        <v>558797</v>
      </c>
      <c r="P14" s="16">
        <v>587196</v>
      </c>
    </row>
    <row r="15" spans="1:16" ht="18" customHeight="1" x14ac:dyDescent="0.15">
      <c r="A15" s="16" t="s">
        <v>272</v>
      </c>
      <c r="B15" s="16"/>
      <c r="C15" s="12"/>
      <c r="D15" s="12">
        <v>285672</v>
      </c>
      <c r="E15" s="12">
        <v>486662</v>
      </c>
      <c r="F15" s="12">
        <v>237800</v>
      </c>
      <c r="G15" s="12">
        <v>236066</v>
      </c>
      <c r="H15" s="12">
        <v>385877</v>
      </c>
      <c r="I15" s="12">
        <v>91425</v>
      </c>
      <c r="J15" s="14">
        <v>89125</v>
      </c>
      <c r="K15" s="13">
        <v>70014</v>
      </c>
      <c r="L15" s="16">
        <v>254493</v>
      </c>
      <c r="M15" s="16">
        <v>138485</v>
      </c>
      <c r="N15" s="16">
        <v>152065</v>
      </c>
      <c r="O15" s="16">
        <v>125434</v>
      </c>
      <c r="P15" s="16">
        <v>109800</v>
      </c>
    </row>
    <row r="16" spans="1:16" ht="18" customHeight="1" x14ac:dyDescent="0.15">
      <c r="A16" s="16" t="s">
        <v>63</v>
      </c>
      <c r="B16" s="16"/>
      <c r="C16" s="12"/>
      <c r="D16" s="12">
        <v>15190</v>
      </c>
      <c r="E16" s="12">
        <v>41678</v>
      </c>
      <c r="F16" s="12">
        <v>57378</v>
      </c>
      <c r="G16" s="12">
        <v>15689</v>
      </c>
      <c r="H16" s="12">
        <v>45728</v>
      </c>
      <c r="I16" s="12">
        <v>42493</v>
      </c>
      <c r="J16" s="14">
        <v>40000</v>
      </c>
      <c r="K16" s="13">
        <v>60140</v>
      </c>
      <c r="L16" s="16">
        <v>60140</v>
      </c>
      <c r="M16" s="16">
        <v>70140</v>
      </c>
      <c r="N16" s="16">
        <v>60000</v>
      </c>
      <c r="O16" s="16">
        <v>60000</v>
      </c>
      <c r="P16" s="16">
        <v>110000</v>
      </c>
    </row>
    <row r="17" spans="1:16" ht="18" customHeight="1" x14ac:dyDescent="0.15">
      <c r="A17" s="16" t="s">
        <v>71</v>
      </c>
      <c r="B17" s="16"/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">
        <v>0</v>
      </c>
      <c r="K17" s="13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1:16" ht="18" customHeight="1" x14ac:dyDescent="0.15">
      <c r="A18" s="16" t="s">
        <v>280</v>
      </c>
      <c r="B18" s="16"/>
      <c r="C18" s="12"/>
      <c r="D18" s="12">
        <v>1661061</v>
      </c>
      <c r="E18" s="12">
        <v>3205912</v>
      </c>
      <c r="F18" s="12">
        <v>2168842</v>
      </c>
      <c r="G18" s="12">
        <v>1971493</v>
      </c>
      <c r="H18" s="12">
        <v>2033605</v>
      </c>
      <c r="I18" s="12">
        <v>2792146</v>
      </c>
      <c r="J18" s="14">
        <v>2560266</v>
      </c>
      <c r="K18" s="13">
        <v>2371457</v>
      </c>
      <c r="L18" s="16">
        <v>1304220</v>
      </c>
      <c r="M18" s="16">
        <v>1589019</v>
      </c>
      <c r="N18" s="16">
        <v>892547</v>
      </c>
      <c r="O18" s="16">
        <v>1523422</v>
      </c>
      <c r="P18" s="16">
        <v>1497661</v>
      </c>
    </row>
    <row r="19" spans="1:16" ht="18" customHeight="1" x14ac:dyDescent="0.15">
      <c r="A19" s="16" t="s">
        <v>274</v>
      </c>
      <c r="B19" s="16"/>
      <c r="C19" s="12"/>
      <c r="D19" s="12">
        <v>630513</v>
      </c>
      <c r="E19" s="12">
        <v>751701</v>
      </c>
      <c r="F19" s="12">
        <v>435379</v>
      </c>
      <c r="G19" s="12">
        <v>506790</v>
      </c>
      <c r="H19" s="12">
        <v>672346</v>
      </c>
      <c r="I19" s="12">
        <v>1052255</v>
      </c>
      <c r="J19" s="14">
        <v>430975</v>
      </c>
      <c r="K19" s="13">
        <v>205759</v>
      </c>
      <c r="L19" s="16">
        <v>421554</v>
      </c>
      <c r="M19" s="16">
        <v>33508</v>
      </c>
      <c r="N19" s="16">
        <v>45130</v>
      </c>
      <c r="O19" s="16">
        <v>582395</v>
      </c>
      <c r="P19" s="16">
        <v>397667</v>
      </c>
    </row>
    <row r="20" spans="1:16" ht="18" customHeight="1" x14ac:dyDescent="0.15">
      <c r="A20" s="16" t="s">
        <v>275</v>
      </c>
      <c r="B20" s="16"/>
      <c r="C20" s="12"/>
      <c r="D20" s="12">
        <v>1004201</v>
      </c>
      <c r="E20" s="12">
        <v>2424753</v>
      </c>
      <c r="F20" s="12">
        <v>1688112</v>
      </c>
      <c r="G20" s="12">
        <v>1427307</v>
      </c>
      <c r="H20" s="12">
        <v>1292026</v>
      </c>
      <c r="I20" s="12">
        <v>1692759</v>
      </c>
      <c r="J20" s="14">
        <v>2092565</v>
      </c>
      <c r="K20" s="13">
        <v>2065459</v>
      </c>
      <c r="L20" s="16">
        <v>798550</v>
      </c>
      <c r="M20" s="16">
        <v>1507352</v>
      </c>
      <c r="N20" s="16">
        <v>836562</v>
      </c>
      <c r="O20" s="16">
        <v>929320</v>
      </c>
      <c r="P20" s="16">
        <v>1086351</v>
      </c>
    </row>
    <row r="21" spans="1:16" ht="18" customHeight="1" x14ac:dyDescent="0.15">
      <c r="A21" s="16" t="s">
        <v>281</v>
      </c>
      <c r="B21" s="16"/>
      <c r="C21" s="12"/>
      <c r="D21" s="12">
        <v>106936</v>
      </c>
      <c r="E21" s="12">
        <v>53314</v>
      </c>
      <c r="F21" s="12">
        <v>96782</v>
      </c>
      <c r="G21" s="12">
        <v>76078</v>
      </c>
      <c r="H21" s="12">
        <v>1998</v>
      </c>
      <c r="I21" s="12">
        <v>7670</v>
      </c>
      <c r="J21" s="14">
        <v>0</v>
      </c>
      <c r="K21" s="13">
        <v>228169</v>
      </c>
      <c r="L21" s="16">
        <v>34571</v>
      </c>
      <c r="M21" s="16">
        <v>0</v>
      </c>
      <c r="N21" s="16">
        <v>48115</v>
      </c>
      <c r="O21" s="16">
        <v>50230</v>
      </c>
      <c r="P21" s="16">
        <v>0</v>
      </c>
    </row>
    <row r="22" spans="1:16" ht="18" customHeight="1" x14ac:dyDescent="0.15">
      <c r="A22" s="16" t="s">
        <v>282</v>
      </c>
      <c r="B22" s="16"/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">
        <v>0</v>
      </c>
      <c r="K22" s="13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</row>
    <row r="23" spans="1:16" ht="18" customHeight="1" x14ac:dyDescent="0.15">
      <c r="A23" s="16" t="s">
        <v>50</v>
      </c>
      <c r="B23" s="16">
        <f t="shared" ref="B23:N23" si="0">SUM(B4:B22)-B5-B8-B9-B13-B19-B20</f>
        <v>0</v>
      </c>
      <c r="C23" s="12">
        <f t="shared" si="0"/>
        <v>0</v>
      </c>
      <c r="D23" s="12">
        <f t="shared" si="0"/>
        <v>4909010</v>
      </c>
      <c r="E23" s="12">
        <f t="shared" si="0"/>
        <v>6635107</v>
      </c>
      <c r="F23" s="12">
        <f t="shared" si="0"/>
        <v>5575539</v>
      </c>
      <c r="G23" s="12">
        <f t="shared" si="0"/>
        <v>5482119</v>
      </c>
      <c r="H23" s="12">
        <f t="shared" si="0"/>
        <v>5844225</v>
      </c>
      <c r="I23" s="12">
        <f t="shared" si="0"/>
        <v>6737011</v>
      </c>
      <c r="J23" s="14">
        <f t="shared" si="0"/>
        <v>6649413</v>
      </c>
      <c r="K23" s="13">
        <f t="shared" si="0"/>
        <v>6697686</v>
      </c>
      <c r="L23" s="17">
        <f t="shared" si="0"/>
        <v>5990147</v>
      </c>
      <c r="M23" s="17">
        <f t="shared" si="0"/>
        <v>5667234</v>
      </c>
      <c r="N23" s="17">
        <f t="shared" si="0"/>
        <v>5559683</v>
      </c>
      <c r="O23" s="17">
        <f>SUM(O4:O22)-O5-O8-O9-O13-O19-O20</f>
        <v>5830695</v>
      </c>
      <c r="P23" s="17">
        <f>SUM(P4:P22)-P5-P8-P9-P13-P19-P20</f>
        <v>5803134</v>
      </c>
    </row>
    <row r="24" spans="1:16" ht="18" customHeight="1" x14ac:dyDescent="0.15">
      <c r="A24" s="16" t="s">
        <v>278</v>
      </c>
      <c r="B24" s="16">
        <f t="shared" ref="B24:M24" si="1">SUM(B4:B7)-B5</f>
        <v>0</v>
      </c>
      <c r="C24" s="12">
        <f t="shared" si="1"/>
        <v>0</v>
      </c>
      <c r="D24" s="12">
        <f t="shared" si="1"/>
        <v>1354750</v>
      </c>
      <c r="E24" s="12">
        <f t="shared" si="1"/>
        <v>1382529</v>
      </c>
      <c r="F24" s="12">
        <f t="shared" si="1"/>
        <v>1595721</v>
      </c>
      <c r="G24" s="12">
        <f t="shared" si="1"/>
        <v>1690698</v>
      </c>
      <c r="H24" s="12">
        <f t="shared" si="1"/>
        <v>1748076</v>
      </c>
      <c r="I24" s="12">
        <f t="shared" si="1"/>
        <v>1924077</v>
      </c>
      <c r="J24" s="14">
        <f t="shared" si="1"/>
        <v>1958172</v>
      </c>
      <c r="K24" s="13">
        <f t="shared" si="1"/>
        <v>2046825</v>
      </c>
      <c r="L24" s="17">
        <f t="shared" si="1"/>
        <v>2137134</v>
      </c>
      <c r="M24" s="17">
        <f t="shared" si="1"/>
        <v>1928534</v>
      </c>
      <c r="N24" s="17">
        <f>SUM(N4:N7)-N5</f>
        <v>1990664</v>
      </c>
      <c r="O24" s="17">
        <f>SUM(O4:O7)-O5</f>
        <v>1933071</v>
      </c>
      <c r="P24" s="17">
        <f>SUM(P4:P7)-P5</f>
        <v>1978206</v>
      </c>
    </row>
    <row r="25" spans="1:16" ht="18" customHeight="1" x14ac:dyDescent="0.15">
      <c r="A25" s="16" t="s">
        <v>283</v>
      </c>
      <c r="B25" s="16">
        <f t="shared" ref="B25:M25" si="2">+B18+B21+B22</f>
        <v>0</v>
      </c>
      <c r="C25" s="12">
        <f t="shared" si="2"/>
        <v>0</v>
      </c>
      <c r="D25" s="12">
        <f t="shared" si="2"/>
        <v>1767997</v>
      </c>
      <c r="E25" s="12">
        <f t="shared" si="2"/>
        <v>3259226</v>
      </c>
      <c r="F25" s="12">
        <f t="shared" si="2"/>
        <v>2265624</v>
      </c>
      <c r="G25" s="12">
        <f t="shared" si="2"/>
        <v>2047571</v>
      </c>
      <c r="H25" s="12">
        <f t="shared" si="2"/>
        <v>2035603</v>
      </c>
      <c r="I25" s="12">
        <f t="shared" si="2"/>
        <v>2799816</v>
      </c>
      <c r="J25" s="14">
        <f t="shared" si="2"/>
        <v>2560266</v>
      </c>
      <c r="K25" s="13">
        <f t="shared" si="2"/>
        <v>2599626</v>
      </c>
      <c r="L25" s="17">
        <f t="shared" si="2"/>
        <v>1338791</v>
      </c>
      <c r="M25" s="17">
        <f t="shared" si="2"/>
        <v>1589019</v>
      </c>
      <c r="N25" s="17">
        <f>+N18+N21+N22</f>
        <v>940662</v>
      </c>
      <c r="O25" s="17">
        <f>+O18+O21+O22</f>
        <v>1573652</v>
      </c>
      <c r="P25" s="17">
        <f>+P18+P21+P22</f>
        <v>1497661</v>
      </c>
    </row>
    <row r="26" spans="1:16" ht="18" customHeight="1" x14ac:dyDescent="0.15"/>
    <row r="27" spans="1:16" ht="18" customHeight="1" x14ac:dyDescent="0.15"/>
    <row r="28" spans="1:16" ht="18" customHeight="1" x14ac:dyDescent="0.15"/>
    <row r="29" spans="1:16" ht="18" customHeight="1" x14ac:dyDescent="0.15"/>
    <row r="30" spans="1:16" ht="18" customHeight="1" x14ac:dyDescent="0.2">
      <c r="A30" s="27" t="s">
        <v>81</v>
      </c>
      <c r="L30" s="28"/>
      <c r="M30" s="28" t="str">
        <f>[3]財政指標!$M$1</f>
        <v>塩原町</v>
      </c>
      <c r="P30" s="28" t="str">
        <f>[3]財政指標!$M$1</f>
        <v>塩原町</v>
      </c>
    </row>
    <row r="31" spans="1:16" ht="18" customHeight="1" x14ac:dyDescent="0.15"/>
    <row r="32" spans="1:16" ht="18" customHeight="1" x14ac:dyDescent="0.15">
      <c r="A32" s="12"/>
      <c r="B32" s="17" t="s">
        <v>172</v>
      </c>
      <c r="C32" s="12" t="s">
        <v>174</v>
      </c>
      <c r="D32" s="12" t="s">
        <v>176</v>
      </c>
      <c r="E32" s="12" t="s">
        <v>178</v>
      </c>
      <c r="F32" s="12" t="s">
        <v>180</v>
      </c>
      <c r="G32" s="12" t="s">
        <v>182</v>
      </c>
      <c r="H32" s="12" t="s">
        <v>184</v>
      </c>
      <c r="I32" s="12" t="s">
        <v>186</v>
      </c>
      <c r="J32" s="14" t="s">
        <v>230</v>
      </c>
      <c r="K32" s="14" t="s">
        <v>231</v>
      </c>
      <c r="L32" s="12" t="s">
        <v>192</v>
      </c>
      <c r="M32" s="5" t="s">
        <v>194</v>
      </c>
      <c r="N32" s="5" t="s">
        <v>196</v>
      </c>
      <c r="O32" s="2" t="s">
        <v>260</v>
      </c>
      <c r="P32" s="2" t="s">
        <v>262</v>
      </c>
    </row>
    <row r="33" spans="1:16" ht="18" customHeight="1" x14ac:dyDescent="0.15">
      <c r="A33" s="16" t="s">
        <v>265</v>
      </c>
      <c r="B33" s="29" t="e">
        <f t="shared" ref="B33:P33" si="3">B4/B$23*100</f>
        <v>#DIV/0!</v>
      </c>
      <c r="C33" s="29" t="e">
        <f t="shared" si="3"/>
        <v>#DIV/0!</v>
      </c>
      <c r="D33" s="29">
        <f t="shared" si="3"/>
        <v>18.132963672919793</v>
      </c>
      <c r="E33" s="29">
        <f t="shared" si="3"/>
        <v>13.540806500935101</v>
      </c>
      <c r="F33" s="29">
        <f t="shared" si="3"/>
        <v>17.227841110967031</v>
      </c>
      <c r="G33" s="29">
        <f t="shared" si="3"/>
        <v>18.306880970661162</v>
      </c>
      <c r="H33" s="29">
        <f t="shared" si="3"/>
        <v>17.612651805842518</v>
      </c>
      <c r="I33" s="29">
        <f t="shared" si="3"/>
        <v>15.929067059560984</v>
      </c>
      <c r="J33" s="29">
        <f t="shared" si="3"/>
        <v>16.440744468722276</v>
      </c>
      <c r="K33" s="29">
        <f t="shared" si="3"/>
        <v>17.233145895463</v>
      </c>
      <c r="L33" s="29">
        <f t="shared" si="3"/>
        <v>19.553977556811212</v>
      </c>
      <c r="M33" s="29">
        <f t="shared" si="3"/>
        <v>20.715290739715353</v>
      </c>
      <c r="N33" s="29">
        <f t="shared" si="3"/>
        <v>21.15602634178963</v>
      </c>
      <c r="O33" s="29">
        <f t="shared" si="3"/>
        <v>18.828561603719628</v>
      </c>
      <c r="P33" s="29">
        <f t="shared" si="3"/>
        <v>18.888517825023513</v>
      </c>
    </row>
    <row r="34" spans="1:16" ht="18" customHeight="1" x14ac:dyDescent="0.15">
      <c r="A34" s="16" t="s">
        <v>52</v>
      </c>
      <c r="B34" s="29" t="e">
        <f t="shared" ref="B34:P49" si="4">B5/B$23*100</f>
        <v>#DIV/0!</v>
      </c>
      <c r="C34" s="29" t="e">
        <f t="shared" si="4"/>
        <v>#DIV/0!</v>
      </c>
      <c r="D34" s="29">
        <f t="shared" si="4"/>
        <v>12.263776199274396</v>
      </c>
      <c r="E34" s="29">
        <f t="shared" si="4"/>
        <v>9.1747277022058586</v>
      </c>
      <c r="F34" s="29">
        <f t="shared" si="4"/>
        <v>11.582162729020459</v>
      </c>
      <c r="G34" s="29">
        <f t="shared" si="4"/>
        <v>12.388348374050254</v>
      </c>
      <c r="H34" s="29">
        <f t="shared" si="4"/>
        <v>11.873481941574802</v>
      </c>
      <c r="I34" s="29">
        <f t="shared" si="4"/>
        <v>10.860958962364764</v>
      </c>
      <c r="J34" s="29">
        <f t="shared" si="4"/>
        <v>11.16534647494448</v>
      </c>
      <c r="K34" s="29">
        <f t="shared" si="4"/>
        <v>11.740383171142989</v>
      </c>
      <c r="L34" s="29">
        <f t="shared" si="4"/>
        <v>13.429503482969615</v>
      </c>
      <c r="M34" s="29">
        <f t="shared" ref="M34:P48" si="5">M5/M$23*100</f>
        <v>14.036371182132235</v>
      </c>
      <c r="N34" s="29">
        <f t="shared" si="5"/>
        <v>14.334720163002098</v>
      </c>
      <c r="O34" s="29">
        <f t="shared" si="5"/>
        <v>12.332372041411872</v>
      </c>
      <c r="P34" s="29">
        <f t="shared" si="5"/>
        <v>11.970807498155308</v>
      </c>
    </row>
    <row r="35" spans="1:16" ht="18" customHeight="1" x14ac:dyDescent="0.15">
      <c r="A35" s="16" t="s">
        <v>266</v>
      </c>
      <c r="B35" s="29" t="e">
        <f t="shared" si="4"/>
        <v>#DIV/0!</v>
      </c>
      <c r="C35" s="29" t="e">
        <f t="shared" si="4"/>
        <v>#DIV/0!</v>
      </c>
      <c r="D35" s="29">
        <f t="shared" si="4"/>
        <v>2.0181258542964873</v>
      </c>
      <c r="E35" s="29">
        <f t="shared" si="4"/>
        <v>1.6263641264564384</v>
      </c>
      <c r="F35" s="29">
        <f t="shared" si="4"/>
        <v>3.7090763780864955</v>
      </c>
      <c r="G35" s="29">
        <f t="shared" si="4"/>
        <v>4.3952894856897489</v>
      </c>
      <c r="H35" s="29">
        <f t="shared" si="4"/>
        <v>4.259144711232028</v>
      </c>
      <c r="I35" s="29">
        <f t="shared" si="4"/>
        <v>4.4767776095363354</v>
      </c>
      <c r="J35" s="29">
        <f t="shared" si="4"/>
        <v>4.6168436221362699</v>
      </c>
      <c r="K35" s="29">
        <f t="shared" si="4"/>
        <v>5.4810721195350149</v>
      </c>
      <c r="L35" s="29">
        <f t="shared" si="4"/>
        <v>7.0280579090963871</v>
      </c>
      <c r="M35" s="29">
        <f t="shared" si="5"/>
        <v>3.8348866484073181</v>
      </c>
      <c r="N35" s="29">
        <f t="shared" si="5"/>
        <v>4.6452468602976102</v>
      </c>
      <c r="O35" s="29">
        <f t="shared" si="5"/>
        <v>5.1254781805599503</v>
      </c>
      <c r="P35" s="29">
        <f t="shared" si="5"/>
        <v>6.1462823364065002</v>
      </c>
    </row>
    <row r="36" spans="1:16" ht="18" customHeight="1" x14ac:dyDescent="0.15">
      <c r="A36" s="16" t="s">
        <v>267</v>
      </c>
      <c r="B36" s="29" t="e">
        <f t="shared" si="4"/>
        <v>#DIV/0!</v>
      </c>
      <c r="C36" s="29" t="e">
        <f t="shared" si="4"/>
        <v>#DIV/0!</v>
      </c>
      <c r="D36" s="29">
        <f t="shared" si="4"/>
        <v>7.4461245750161442</v>
      </c>
      <c r="E36" s="29">
        <f t="shared" si="4"/>
        <v>5.6694036735202609</v>
      </c>
      <c r="F36" s="29">
        <f t="shared" si="4"/>
        <v>7.6831136864077179</v>
      </c>
      <c r="G36" s="29">
        <f t="shared" si="4"/>
        <v>8.1380575649671236</v>
      </c>
      <c r="H36" s="29">
        <f t="shared" si="4"/>
        <v>8.0393722007622905</v>
      </c>
      <c r="I36" s="29">
        <f t="shared" si="4"/>
        <v>8.1539572964924663</v>
      </c>
      <c r="J36" s="29">
        <f t="shared" si="4"/>
        <v>8.3912068629215835</v>
      </c>
      <c r="K36" s="29">
        <f t="shared" si="4"/>
        <v>7.8459635163547539</v>
      </c>
      <c r="L36" s="29">
        <f t="shared" si="4"/>
        <v>9.0954529162639925</v>
      </c>
      <c r="M36" s="29">
        <f t="shared" si="5"/>
        <v>9.4793685949794906</v>
      </c>
      <c r="N36" s="29">
        <f t="shared" si="5"/>
        <v>10.004077570609692</v>
      </c>
      <c r="O36" s="29">
        <f t="shared" si="5"/>
        <v>9.1993150044720231</v>
      </c>
      <c r="P36" s="29">
        <f t="shared" si="5"/>
        <v>9.0537802504646638</v>
      </c>
    </row>
    <row r="37" spans="1:16" ht="18" customHeight="1" x14ac:dyDescent="0.15">
      <c r="A37" s="16" t="s">
        <v>55</v>
      </c>
      <c r="B37" s="29" t="e">
        <f t="shared" si="4"/>
        <v>#DIV/0!</v>
      </c>
      <c r="C37" s="29" t="e">
        <f t="shared" si="4"/>
        <v>#DIV/0!</v>
      </c>
      <c r="D37" s="29">
        <f t="shared" si="4"/>
        <v>7.4461245750161442</v>
      </c>
      <c r="E37" s="29">
        <f t="shared" si="4"/>
        <v>5.6694036735202609</v>
      </c>
      <c r="F37" s="29">
        <f t="shared" si="4"/>
        <v>7.6831136864077179</v>
      </c>
      <c r="G37" s="29">
        <f t="shared" si="4"/>
        <v>8.1380575649671236</v>
      </c>
      <c r="H37" s="29">
        <f t="shared" si="4"/>
        <v>8.0393722007622905</v>
      </c>
      <c r="I37" s="29">
        <f t="shared" si="4"/>
        <v>8.1539572964924663</v>
      </c>
      <c r="J37" s="29">
        <f t="shared" si="4"/>
        <v>8.3912068629215835</v>
      </c>
      <c r="K37" s="29">
        <f t="shared" si="4"/>
        <v>7.8459635163547539</v>
      </c>
      <c r="L37" s="29">
        <f t="shared" si="4"/>
        <v>9.0954529162639925</v>
      </c>
      <c r="M37" s="29">
        <f t="shared" si="5"/>
        <v>9.4793685949794906</v>
      </c>
      <c r="N37" s="29">
        <f t="shared" si="5"/>
        <v>10.004077570609692</v>
      </c>
      <c r="O37" s="29">
        <f t="shared" si="5"/>
        <v>9.1993150044720231</v>
      </c>
      <c r="P37" s="29">
        <f t="shared" si="5"/>
        <v>9.0537802504646638</v>
      </c>
    </row>
    <row r="38" spans="1:16" ht="18" customHeight="1" x14ac:dyDescent="0.15">
      <c r="A38" s="16" t="s">
        <v>56</v>
      </c>
      <c r="B38" s="29" t="e">
        <f t="shared" si="4"/>
        <v>#DIV/0!</v>
      </c>
      <c r="C38" s="29" t="e">
        <f t="shared" si="4"/>
        <v>#DIV/0!</v>
      </c>
      <c r="D38" s="29">
        <f t="shared" si="4"/>
        <v>0</v>
      </c>
      <c r="E38" s="29">
        <f t="shared" si="4"/>
        <v>0</v>
      </c>
      <c r="F38" s="29">
        <f t="shared" si="4"/>
        <v>0</v>
      </c>
      <c r="G38" s="29">
        <f t="shared" si="4"/>
        <v>0</v>
      </c>
      <c r="H38" s="29">
        <f t="shared" si="4"/>
        <v>0</v>
      </c>
      <c r="I38" s="29">
        <f t="shared" si="4"/>
        <v>0</v>
      </c>
      <c r="J38" s="29">
        <f t="shared" si="4"/>
        <v>0</v>
      </c>
      <c r="K38" s="29">
        <f t="shared" si="4"/>
        <v>0</v>
      </c>
      <c r="L38" s="29">
        <f t="shared" si="4"/>
        <v>0</v>
      </c>
      <c r="M38" s="29">
        <f t="shared" si="5"/>
        <v>0</v>
      </c>
      <c r="N38" s="29">
        <f t="shared" si="5"/>
        <v>0</v>
      </c>
      <c r="O38" s="29">
        <f t="shared" si="5"/>
        <v>0</v>
      </c>
      <c r="P38" s="29">
        <f t="shared" si="5"/>
        <v>0</v>
      </c>
    </row>
    <row r="39" spans="1:16" ht="18" customHeight="1" x14ac:dyDescent="0.15">
      <c r="A39" s="16" t="s">
        <v>268</v>
      </c>
      <c r="B39" s="29" t="e">
        <f t="shared" si="4"/>
        <v>#DIV/0!</v>
      </c>
      <c r="C39" s="29" t="e">
        <f t="shared" si="4"/>
        <v>#DIV/0!</v>
      </c>
      <c r="D39" s="29">
        <f t="shared" si="4"/>
        <v>10.274108221413279</v>
      </c>
      <c r="E39" s="29">
        <f t="shared" si="4"/>
        <v>9.7567077667323225</v>
      </c>
      <c r="F39" s="29">
        <f t="shared" si="4"/>
        <v>10.768734646103272</v>
      </c>
      <c r="G39" s="29">
        <f t="shared" si="4"/>
        <v>10.762225336589738</v>
      </c>
      <c r="H39" s="29">
        <f t="shared" si="4"/>
        <v>11.234218395082324</v>
      </c>
      <c r="I39" s="29">
        <f t="shared" si="4"/>
        <v>11.088864186209582</v>
      </c>
      <c r="J39" s="29">
        <f t="shared" si="4"/>
        <v>12.045770055191337</v>
      </c>
      <c r="K39" s="29">
        <f t="shared" si="4"/>
        <v>11.817962203662578</v>
      </c>
      <c r="L39" s="29">
        <f t="shared" si="4"/>
        <v>13.811964881663172</v>
      </c>
      <c r="M39" s="29">
        <f t="shared" si="5"/>
        <v>14.8896798685214</v>
      </c>
      <c r="N39" s="29">
        <f t="shared" si="5"/>
        <v>16.290892844070427</v>
      </c>
      <c r="O39" s="29">
        <f t="shared" si="5"/>
        <v>16.432071991417832</v>
      </c>
      <c r="P39" s="29">
        <f t="shared" si="5"/>
        <v>15.558730851295181</v>
      </c>
    </row>
    <row r="40" spans="1:16" ht="18" customHeight="1" x14ac:dyDescent="0.15">
      <c r="A40" s="16" t="s">
        <v>269</v>
      </c>
      <c r="B40" s="29" t="e">
        <f t="shared" si="4"/>
        <v>#DIV/0!</v>
      </c>
      <c r="C40" s="29" t="e">
        <f t="shared" si="4"/>
        <v>#DIV/0!</v>
      </c>
      <c r="D40" s="29">
        <f t="shared" si="4"/>
        <v>0.66769063416045182</v>
      </c>
      <c r="E40" s="29">
        <f t="shared" si="4"/>
        <v>0.67590469905006811</v>
      </c>
      <c r="F40" s="29">
        <f t="shared" si="4"/>
        <v>0.58731541470699067</v>
      </c>
      <c r="G40" s="29">
        <f t="shared" si="4"/>
        <v>0.52536254685460138</v>
      </c>
      <c r="H40" s="29">
        <f t="shared" si="4"/>
        <v>0.76266741954664652</v>
      </c>
      <c r="I40" s="29">
        <f t="shared" si="4"/>
        <v>0.97114284064550283</v>
      </c>
      <c r="J40" s="29">
        <f t="shared" si="4"/>
        <v>0.71347651288918279</v>
      </c>
      <c r="K40" s="29">
        <f t="shared" si="4"/>
        <v>1.2103433932256604</v>
      </c>
      <c r="L40" s="29">
        <f t="shared" si="4"/>
        <v>1.3792816770606797</v>
      </c>
      <c r="M40" s="29">
        <f t="shared" si="5"/>
        <v>1.6250078962682677</v>
      </c>
      <c r="N40" s="29">
        <f t="shared" si="5"/>
        <v>1.6449139276465943</v>
      </c>
      <c r="O40" s="29">
        <f t="shared" si="5"/>
        <v>1.8466066223666304</v>
      </c>
      <c r="P40" s="29">
        <f t="shared" si="5"/>
        <v>1.4074636222427399</v>
      </c>
    </row>
    <row r="41" spans="1:16" ht="18" customHeight="1" x14ac:dyDescent="0.15">
      <c r="A41" s="16" t="s">
        <v>270</v>
      </c>
      <c r="B41" s="29" t="e">
        <f t="shared" si="4"/>
        <v>#DIV/0!</v>
      </c>
      <c r="C41" s="29" t="e">
        <f t="shared" si="4"/>
        <v>#DIV/0!</v>
      </c>
      <c r="D41" s="29">
        <f t="shared" si="4"/>
        <v>7.2442916188803856</v>
      </c>
      <c r="E41" s="29">
        <f t="shared" si="4"/>
        <v>6.2988434097596313</v>
      </c>
      <c r="F41" s="29">
        <f t="shared" si="4"/>
        <v>8.1189280534133115</v>
      </c>
      <c r="G41" s="29">
        <f t="shared" si="4"/>
        <v>8.1082880543089271</v>
      </c>
      <c r="H41" s="29">
        <f t="shared" si="4"/>
        <v>8.6071977037160607</v>
      </c>
      <c r="I41" s="29">
        <f t="shared" si="4"/>
        <v>8.9919698810050921</v>
      </c>
      <c r="J41" s="29">
        <f t="shared" si="4"/>
        <v>9.4882209903340335</v>
      </c>
      <c r="K41" s="29">
        <f t="shared" si="4"/>
        <v>8.0246222352018304</v>
      </c>
      <c r="L41" s="29">
        <f t="shared" si="4"/>
        <v>8.8024217101850759</v>
      </c>
      <c r="M41" s="29">
        <f t="shared" si="5"/>
        <v>8.4923791747437978</v>
      </c>
      <c r="N41" s="29">
        <f t="shared" si="5"/>
        <v>9.0058551899451817</v>
      </c>
      <c r="O41" s="29">
        <f t="shared" si="5"/>
        <v>8.8148496877301934</v>
      </c>
      <c r="P41" s="29">
        <f t="shared" si="5"/>
        <v>9.2312188551910044</v>
      </c>
    </row>
    <row r="42" spans="1:16" ht="18" customHeight="1" x14ac:dyDescent="0.15">
      <c r="A42" s="16" t="s">
        <v>60</v>
      </c>
      <c r="B42" s="29" t="e">
        <f t="shared" si="4"/>
        <v>#DIV/0!</v>
      </c>
      <c r="C42" s="29" t="e">
        <f t="shared" si="4"/>
        <v>#DIV/0!</v>
      </c>
      <c r="D42" s="29">
        <f t="shared" si="4"/>
        <v>3.3366401779584889</v>
      </c>
      <c r="E42" s="29">
        <f t="shared" si="4"/>
        <v>2.586484287291825</v>
      </c>
      <c r="F42" s="29">
        <f t="shared" si="4"/>
        <v>3.214272198616134</v>
      </c>
      <c r="G42" s="29">
        <f t="shared" si="4"/>
        <v>3.2943101016231129</v>
      </c>
      <c r="H42" s="29">
        <f t="shared" si="4"/>
        <v>3.1966941724522928</v>
      </c>
      <c r="I42" s="29">
        <f t="shared" si="4"/>
        <v>2.9375341676004387</v>
      </c>
      <c r="J42" s="29">
        <f t="shared" si="4"/>
        <v>2.8972482232642189</v>
      </c>
      <c r="K42" s="29">
        <f t="shared" si="4"/>
        <v>3.0338687122686849</v>
      </c>
      <c r="L42" s="29">
        <f t="shared" si="4"/>
        <v>3.1939449899977412</v>
      </c>
      <c r="M42" s="29">
        <f t="shared" si="5"/>
        <v>3.5709130768201911</v>
      </c>
      <c r="N42" s="29">
        <f t="shared" si="5"/>
        <v>3.7426774152411206</v>
      </c>
      <c r="O42" s="29">
        <f t="shared" si="5"/>
        <v>3.4816775701695937</v>
      </c>
      <c r="P42" s="29">
        <f t="shared" si="5"/>
        <v>3.6556626126503371</v>
      </c>
    </row>
    <row r="43" spans="1:16" ht="18" customHeight="1" x14ac:dyDescent="0.15">
      <c r="A43" s="16" t="s">
        <v>271</v>
      </c>
      <c r="B43" s="29" t="e">
        <f t="shared" si="4"/>
        <v>#DIV/0!</v>
      </c>
      <c r="C43" s="29" t="e">
        <f t="shared" si="4"/>
        <v>#DIV/0!</v>
      </c>
      <c r="D43" s="29">
        <f t="shared" si="4"/>
        <v>12.072576751727945</v>
      </c>
      <c r="E43" s="29">
        <f t="shared" si="4"/>
        <v>5.3482483402302332</v>
      </c>
      <c r="F43" s="29">
        <f t="shared" si="4"/>
        <v>5.9757630607552024</v>
      </c>
      <c r="G43" s="29">
        <f t="shared" si="4"/>
        <v>7.8216105852499735</v>
      </c>
      <c r="H43" s="29">
        <f t="shared" si="4"/>
        <v>7.268577099615432</v>
      </c>
      <c r="I43" s="29">
        <f t="shared" si="4"/>
        <v>6.8416987889733303</v>
      </c>
      <c r="J43" s="29">
        <f t="shared" si="4"/>
        <v>7.85819740780126</v>
      </c>
      <c r="K43" s="29">
        <f t="shared" si="4"/>
        <v>7.629829167864842</v>
      </c>
      <c r="L43" s="29">
        <f t="shared" si="4"/>
        <v>12.726448950251138</v>
      </c>
      <c r="M43" s="29">
        <f t="shared" si="5"/>
        <v>9.243433392727388</v>
      </c>
      <c r="N43" s="29">
        <f t="shared" si="5"/>
        <v>16.519305147433766</v>
      </c>
      <c r="O43" s="29">
        <f t="shared" si="5"/>
        <v>9.5837117187573693</v>
      </c>
      <c r="P43" s="29">
        <f t="shared" si="5"/>
        <v>10.118601431571285</v>
      </c>
    </row>
    <row r="44" spans="1:16" ht="18" customHeight="1" x14ac:dyDescent="0.15">
      <c r="A44" s="16" t="s">
        <v>272</v>
      </c>
      <c r="B44" s="29" t="e">
        <f t="shared" si="4"/>
        <v>#DIV/0!</v>
      </c>
      <c r="C44" s="29" t="e">
        <f t="shared" si="4"/>
        <v>#DIV/0!</v>
      </c>
      <c r="D44" s="29">
        <f t="shared" si="4"/>
        <v>5.8193403557947523</v>
      </c>
      <c r="E44" s="29">
        <f t="shared" si="4"/>
        <v>7.3346518752448162</v>
      </c>
      <c r="F44" s="29">
        <f t="shared" si="4"/>
        <v>4.2650584992769307</v>
      </c>
      <c r="G44" s="29">
        <f t="shared" si="4"/>
        <v>4.3061086415672483</v>
      </c>
      <c r="H44" s="29">
        <f t="shared" si="4"/>
        <v>6.6027060902001553</v>
      </c>
      <c r="I44" s="29">
        <f t="shared" si="4"/>
        <v>1.3570558219364641</v>
      </c>
      <c r="J44" s="29">
        <f t="shared" si="4"/>
        <v>1.3403438769707943</v>
      </c>
      <c r="K44" s="29">
        <f t="shared" si="4"/>
        <v>1.0453461090890197</v>
      </c>
      <c r="L44" s="29">
        <f t="shared" si="4"/>
        <v>4.2485267890754601</v>
      </c>
      <c r="M44" s="29">
        <f t="shared" si="5"/>
        <v>2.4436082928638556</v>
      </c>
      <c r="N44" s="29">
        <f t="shared" si="5"/>
        <v>2.7351379566065188</v>
      </c>
      <c r="O44" s="29">
        <f t="shared" si="5"/>
        <v>2.1512701316052372</v>
      </c>
      <c r="P44" s="29">
        <f t="shared" si="5"/>
        <v>1.8920810720552035</v>
      </c>
    </row>
    <row r="45" spans="1:16" ht="18" customHeight="1" x14ac:dyDescent="0.15">
      <c r="A45" s="16" t="s">
        <v>63</v>
      </c>
      <c r="B45" s="29" t="e">
        <f t="shared" si="4"/>
        <v>#DIV/0!</v>
      </c>
      <c r="C45" s="29" t="e">
        <f t="shared" si="4"/>
        <v>#DIV/0!</v>
      </c>
      <c r="D45" s="29">
        <f t="shared" si="4"/>
        <v>0.30943102580764759</v>
      </c>
      <c r="E45" s="29">
        <f t="shared" si="4"/>
        <v>0.62814360039709982</v>
      </c>
      <c r="F45" s="29">
        <f t="shared" si="4"/>
        <v>1.0291022984504279</v>
      </c>
      <c r="G45" s="29">
        <f t="shared" si="4"/>
        <v>0.28618495877232875</v>
      </c>
      <c r="H45" s="29">
        <f t="shared" si="4"/>
        <v>0.78244762992526806</v>
      </c>
      <c r="I45" s="29">
        <f t="shared" si="4"/>
        <v>0.63073965590972025</v>
      </c>
      <c r="J45" s="29">
        <f t="shared" si="4"/>
        <v>0.60155685922952895</v>
      </c>
      <c r="K45" s="29">
        <f t="shared" si="4"/>
        <v>0.89792205845421835</v>
      </c>
      <c r="L45" s="29">
        <f t="shared" si="4"/>
        <v>1.0039820391719936</v>
      </c>
      <c r="M45" s="29">
        <f t="shared" si="5"/>
        <v>1.2376407961979337</v>
      </c>
      <c r="N45" s="29">
        <f t="shared" si="5"/>
        <v>1.0791982204740809</v>
      </c>
      <c r="O45" s="29">
        <f t="shared" si="5"/>
        <v>1.0290368472369074</v>
      </c>
      <c r="P45" s="29">
        <f t="shared" si="5"/>
        <v>1.8955274856655042</v>
      </c>
    </row>
    <row r="46" spans="1:16" ht="18" customHeight="1" x14ac:dyDescent="0.15">
      <c r="A46" s="16" t="s">
        <v>71</v>
      </c>
      <c r="B46" s="29" t="e">
        <f t="shared" si="4"/>
        <v>#DIV/0!</v>
      </c>
      <c r="C46" s="29" t="e">
        <f t="shared" si="4"/>
        <v>#DIV/0!</v>
      </c>
      <c r="D46" s="29">
        <f t="shared" si="4"/>
        <v>0</v>
      </c>
      <c r="E46" s="29">
        <f t="shared" si="4"/>
        <v>0</v>
      </c>
      <c r="F46" s="29">
        <f t="shared" si="4"/>
        <v>0</v>
      </c>
      <c r="G46" s="29">
        <f t="shared" si="4"/>
        <v>0</v>
      </c>
      <c r="H46" s="29">
        <f t="shared" si="4"/>
        <v>0</v>
      </c>
      <c r="I46" s="29">
        <f t="shared" si="4"/>
        <v>0</v>
      </c>
      <c r="J46" s="29">
        <f t="shared" si="4"/>
        <v>0</v>
      </c>
      <c r="K46" s="29">
        <f t="shared" si="4"/>
        <v>0</v>
      </c>
      <c r="L46" s="29">
        <f t="shared" si="4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</row>
    <row r="47" spans="1:16" ht="18" customHeight="1" x14ac:dyDescent="0.15">
      <c r="A47" s="16" t="s">
        <v>273</v>
      </c>
      <c r="B47" s="29" t="e">
        <f t="shared" si="4"/>
        <v>#DIV/0!</v>
      </c>
      <c r="C47" s="29" t="e">
        <f t="shared" si="4"/>
        <v>#DIV/0!</v>
      </c>
      <c r="D47" s="29">
        <f t="shared" si="4"/>
        <v>33.836985461427048</v>
      </c>
      <c r="E47" s="29">
        <f t="shared" si="4"/>
        <v>48.31741221354833</v>
      </c>
      <c r="F47" s="29">
        <f t="shared" si="4"/>
        <v>38.899234674889726</v>
      </c>
      <c r="G47" s="29">
        <f t="shared" si="4"/>
        <v>35.962243796604923</v>
      </c>
      <c r="H47" s="29">
        <f t="shared" si="4"/>
        <v>34.796829348630489</v>
      </c>
      <c r="I47" s="29">
        <f t="shared" si="4"/>
        <v>41.444878151453217</v>
      </c>
      <c r="J47" s="29">
        <f t="shared" si="4"/>
        <v>38.503639343803734</v>
      </c>
      <c r="K47" s="29">
        <f t="shared" si="4"/>
        <v>35.407109261318013</v>
      </c>
      <c r="L47" s="29">
        <f t="shared" si="4"/>
        <v>21.772754491667733</v>
      </c>
      <c r="M47" s="29">
        <f t="shared" si="5"/>
        <v>28.038704595575197</v>
      </c>
      <c r="N47" s="29">
        <f t="shared" si="5"/>
        <v>16.053918901491325</v>
      </c>
      <c r="O47" s="29">
        <f t="shared" si="5"/>
        <v>26.127622864855731</v>
      </c>
      <c r="P47" s="29">
        <f t="shared" si="5"/>
        <v>25.807796270084403</v>
      </c>
    </row>
    <row r="48" spans="1:16" ht="18" customHeight="1" x14ac:dyDescent="0.15">
      <c r="A48" s="16" t="s">
        <v>274</v>
      </c>
      <c r="B48" s="29" t="e">
        <f t="shared" si="4"/>
        <v>#DIV/0!</v>
      </c>
      <c r="C48" s="29" t="e">
        <f t="shared" si="4"/>
        <v>#DIV/0!</v>
      </c>
      <c r="D48" s="29">
        <f t="shared" si="4"/>
        <v>12.843995021399426</v>
      </c>
      <c r="E48" s="29">
        <f t="shared" si="4"/>
        <v>11.329146613611506</v>
      </c>
      <c r="F48" s="29">
        <f t="shared" si="4"/>
        <v>7.808733828245126</v>
      </c>
      <c r="G48" s="29">
        <f t="shared" si="4"/>
        <v>9.2444180799431752</v>
      </c>
      <c r="H48" s="29">
        <f t="shared" si="4"/>
        <v>11.504450975107906</v>
      </c>
      <c r="I48" s="29">
        <f t="shared" si="4"/>
        <v>15.61901858257319</v>
      </c>
      <c r="J48" s="29">
        <f t="shared" si="4"/>
        <v>6.4813991851611563</v>
      </c>
      <c r="K48" s="29">
        <f t="shared" si="4"/>
        <v>3.0720908683984289</v>
      </c>
      <c r="L48" s="29">
        <f t="shared" si="4"/>
        <v>7.0374566767727078</v>
      </c>
      <c r="M48" s="29">
        <f t="shared" si="5"/>
        <v>0.59125845165384039</v>
      </c>
      <c r="N48" s="29">
        <f t="shared" si="5"/>
        <v>0.81173692816658793</v>
      </c>
      <c r="O48" s="29">
        <f t="shared" si="5"/>
        <v>9.9884319107756454</v>
      </c>
      <c r="P48" s="29">
        <f t="shared" si="5"/>
        <v>6.8526248058376735</v>
      </c>
    </row>
    <row r="49" spans="1:16" ht="18" customHeight="1" x14ac:dyDescent="0.15">
      <c r="A49" s="16" t="s">
        <v>275</v>
      </c>
      <c r="B49" s="29" t="e">
        <f t="shared" si="4"/>
        <v>#DIV/0!</v>
      </c>
      <c r="C49" s="29" t="e">
        <f t="shared" si="4"/>
        <v>#DIV/0!</v>
      </c>
      <c r="D49" s="29">
        <f t="shared" si="4"/>
        <v>20.456283446153094</v>
      </c>
      <c r="E49" s="29">
        <f t="shared" si="4"/>
        <v>36.544293859918156</v>
      </c>
      <c r="F49" s="29">
        <f t="shared" si="4"/>
        <v>30.27710863469882</v>
      </c>
      <c r="G49" s="29">
        <f t="shared" si="4"/>
        <v>26.035680728564998</v>
      </c>
      <c r="H49" s="29">
        <f t="shared" si="4"/>
        <v>22.107738836201548</v>
      </c>
      <c r="I49" s="29">
        <f t="shared" si="4"/>
        <v>25.126261483022667</v>
      </c>
      <c r="J49" s="29">
        <f t="shared" si="4"/>
        <v>31.469920728340984</v>
      </c>
      <c r="K49" s="29">
        <f t="shared" si="4"/>
        <v>30.838397022494036</v>
      </c>
      <c r="L49" s="29">
        <f t="shared" si="4"/>
        <v>13.331058486544652</v>
      </c>
      <c r="M49" s="29">
        <f t="shared" si="4"/>
        <v>26.59766651597587</v>
      </c>
      <c r="N49" s="29">
        <f t="shared" si="4"/>
        <v>15.046937028603969</v>
      </c>
      <c r="O49" s="29">
        <f t="shared" si="4"/>
        <v>15.938408714570047</v>
      </c>
      <c r="P49" s="29">
        <f t="shared" si="4"/>
        <v>18.720074359820053</v>
      </c>
    </row>
    <row r="50" spans="1:16" ht="18" customHeight="1" x14ac:dyDescent="0.15">
      <c r="A50" s="16" t="s">
        <v>276</v>
      </c>
      <c r="B50" s="29" t="e">
        <f t="shared" ref="B50:P51" si="6">B21/B$23*100</f>
        <v>#DIV/0!</v>
      </c>
      <c r="C50" s="29" t="e">
        <f t="shared" si="6"/>
        <v>#DIV/0!</v>
      </c>
      <c r="D50" s="29">
        <f t="shared" si="6"/>
        <v>2.1783618285560631</v>
      </c>
      <c r="E50" s="29">
        <f t="shared" si="6"/>
        <v>0.80351379412570123</v>
      </c>
      <c r="F50" s="29">
        <f t="shared" si="6"/>
        <v>1.735832176942893</v>
      </c>
      <c r="G50" s="29">
        <f t="shared" si="6"/>
        <v>1.387748058734223</v>
      </c>
      <c r="H50" s="29">
        <f t="shared" si="6"/>
        <v>3.4187595446787213E-2</v>
      </c>
      <c r="I50" s="29">
        <f t="shared" si="6"/>
        <v>0.11384870827730575</v>
      </c>
      <c r="J50" s="29">
        <f t="shared" si="6"/>
        <v>0</v>
      </c>
      <c r="K50" s="29">
        <f t="shared" si="6"/>
        <v>3.4066840398310698</v>
      </c>
      <c r="L50" s="29">
        <f t="shared" si="6"/>
        <v>0.57713107875315917</v>
      </c>
      <c r="M50" s="29">
        <f t="shared" si="6"/>
        <v>0</v>
      </c>
      <c r="N50" s="29">
        <f t="shared" si="6"/>
        <v>0.86542703963517353</v>
      </c>
      <c r="O50" s="29">
        <f t="shared" si="6"/>
        <v>0.86147534727849773</v>
      </c>
      <c r="P50" s="29">
        <f t="shared" si="6"/>
        <v>0</v>
      </c>
    </row>
    <row r="51" spans="1:16" ht="18" customHeight="1" x14ac:dyDescent="0.15">
      <c r="A51" s="16" t="s">
        <v>277</v>
      </c>
      <c r="B51" s="29" t="e">
        <f t="shared" si="6"/>
        <v>#DIV/0!</v>
      </c>
      <c r="C51" s="29" t="e">
        <f t="shared" si="6"/>
        <v>#DIV/0!</v>
      </c>
      <c r="D51" s="29">
        <f t="shared" si="6"/>
        <v>0</v>
      </c>
      <c r="E51" s="29">
        <f t="shared" si="6"/>
        <v>0</v>
      </c>
      <c r="F51" s="29">
        <f t="shared" si="6"/>
        <v>0</v>
      </c>
      <c r="G51" s="29">
        <f t="shared" si="6"/>
        <v>0</v>
      </c>
      <c r="H51" s="29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29">
        <f t="shared" si="6"/>
        <v>0</v>
      </c>
      <c r="O51" s="29">
        <f t="shared" si="6"/>
        <v>0</v>
      </c>
      <c r="P51" s="29">
        <f t="shared" si="6"/>
        <v>0</v>
      </c>
    </row>
    <row r="52" spans="1:16" ht="18" customHeight="1" x14ac:dyDescent="0.15">
      <c r="A52" s="16" t="s">
        <v>50</v>
      </c>
      <c r="B52" s="29" t="e">
        <f t="shared" ref="B52:L52" si="7">SUM(B33:B51)-B34-B37-B38-B42-B48-B49</f>
        <v>#DIV/0!</v>
      </c>
      <c r="C52" s="20" t="e">
        <f t="shared" si="7"/>
        <v>#DIV/0!</v>
      </c>
      <c r="D52" s="20">
        <f t="shared" si="7"/>
        <v>100</v>
      </c>
      <c r="E52" s="20">
        <f t="shared" si="7"/>
        <v>100</v>
      </c>
      <c r="F52" s="20">
        <f t="shared" si="7"/>
        <v>99.999999999999986</v>
      </c>
      <c r="G52" s="20">
        <f t="shared" si="7"/>
        <v>99.999999999999972</v>
      </c>
      <c r="H52" s="20">
        <f t="shared" si="7"/>
        <v>100.00000000000001</v>
      </c>
      <c r="I52" s="20">
        <f t="shared" si="7"/>
        <v>99.999999999999972</v>
      </c>
      <c r="J52" s="21">
        <f t="shared" si="7"/>
        <v>100</v>
      </c>
      <c r="K52" s="94">
        <f t="shared" si="7"/>
        <v>100.00000000000003</v>
      </c>
      <c r="L52" s="30">
        <f t="shared" si="7"/>
        <v>100.00000000000001</v>
      </c>
      <c r="M52" s="30">
        <f>SUM(M33:M51)-M34-M37-M38-M42-M48-M49</f>
        <v>100</v>
      </c>
      <c r="N52" s="30">
        <f>SUM(N33:N51)-N34-N37-N38-N42-N48-N49</f>
        <v>100.00000000000003</v>
      </c>
      <c r="O52" s="30">
        <f>SUM(O33:O51)-O34-O37-O38-O42-O48-O49</f>
        <v>100</v>
      </c>
      <c r="P52" s="30">
        <f>SUM(P33:P51)-P34-P37-P38-P42-P48-P49</f>
        <v>100.00000000000003</v>
      </c>
    </row>
    <row r="53" spans="1:16" ht="18" customHeight="1" x14ac:dyDescent="0.15">
      <c r="A53" s="16" t="s">
        <v>278</v>
      </c>
      <c r="B53" s="29" t="e">
        <f t="shared" ref="B53:M53" si="8">SUM(B33:B36)-B34</f>
        <v>#DIV/0!</v>
      </c>
      <c r="C53" s="20" t="e">
        <f t="shared" si="8"/>
        <v>#DIV/0!</v>
      </c>
      <c r="D53" s="20">
        <f t="shared" si="8"/>
        <v>27.597214102232421</v>
      </c>
      <c r="E53" s="20">
        <f t="shared" si="8"/>
        <v>20.836574300911799</v>
      </c>
      <c r="F53" s="20">
        <f t="shared" si="8"/>
        <v>28.620031175461236</v>
      </c>
      <c r="G53" s="20">
        <f t="shared" si="8"/>
        <v>30.84022802131804</v>
      </c>
      <c r="H53" s="20">
        <f t="shared" si="8"/>
        <v>29.911168717836837</v>
      </c>
      <c r="I53" s="20">
        <f t="shared" si="8"/>
        <v>28.559801965589784</v>
      </c>
      <c r="J53" s="21">
        <f t="shared" si="8"/>
        <v>29.448794953780137</v>
      </c>
      <c r="K53" s="94">
        <f t="shared" si="8"/>
        <v>30.560181531352775</v>
      </c>
      <c r="L53" s="30">
        <f t="shared" si="8"/>
        <v>35.677488382171596</v>
      </c>
      <c r="M53" s="30">
        <f t="shared" si="8"/>
        <v>34.02954598310216</v>
      </c>
      <c r="N53" s="30">
        <f>SUM(N33:N36)-N34</f>
        <v>35.805350772696933</v>
      </c>
      <c r="O53" s="30">
        <f>SUM(O33:O36)-O34</f>
        <v>33.153354788751599</v>
      </c>
      <c r="P53" s="30">
        <f>SUM(P33:P36)-P34</f>
        <v>34.088580411894675</v>
      </c>
    </row>
    <row r="54" spans="1:16" ht="18" customHeight="1" x14ac:dyDescent="0.15">
      <c r="A54" s="16" t="s">
        <v>279</v>
      </c>
      <c r="B54" s="29" t="e">
        <f t="shared" ref="B54:L54" si="9">+B47+B50+B51</f>
        <v>#DIV/0!</v>
      </c>
      <c r="C54" s="20" t="e">
        <f t="shared" si="9"/>
        <v>#DIV/0!</v>
      </c>
      <c r="D54" s="20">
        <f t="shared" si="9"/>
        <v>36.015347289983112</v>
      </c>
      <c r="E54" s="20">
        <f t="shared" si="9"/>
        <v>49.120926007674029</v>
      </c>
      <c r="F54" s="20">
        <f t="shared" si="9"/>
        <v>40.635066851832619</v>
      </c>
      <c r="G54" s="20">
        <f t="shared" si="9"/>
        <v>37.349991855339148</v>
      </c>
      <c r="H54" s="20">
        <f t="shared" si="9"/>
        <v>34.831016944077277</v>
      </c>
      <c r="I54" s="20">
        <f t="shared" si="9"/>
        <v>41.55872685973052</v>
      </c>
      <c r="J54" s="21">
        <f t="shared" si="9"/>
        <v>38.503639343803734</v>
      </c>
      <c r="K54" s="94">
        <f t="shared" si="9"/>
        <v>38.813793301149083</v>
      </c>
      <c r="L54" s="30">
        <f t="shared" si="9"/>
        <v>22.349885570420891</v>
      </c>
      <c r="M54" s="30">
        <f>+M47+M50+M51</f>
        <v>28.038704595575197</v>
      </c>
      <c r="N54" s="30">
        <f>+N47+N50+N51</f>
        <v>16.919345941126497</v>
      </c>
      <c r="O54" s="30">
        <f>+O47+O50+O51</f>
        <v>26.989098212134227</v>
      </c>
      <c r="P54" s="30">
        <f>+P47+P50+P51</f>
        <v>25.807796270084403</v>
      </c>
    </row>
    <row r="55" spans="1:16" ht="18" customHeight="1" x14ac:dyDescent="0.15"/>
    <row r="56" spans="1:16" ht="18" customHeight="1" x14ac:dyDescent="0.15"/>
    <row r="57" spans="1:16" ht="18" customHeight="1" x14ac:dyDescent="0.15"/>
    <row r="58" spans="1:16" ht="18" customHeight="1" x14ac:dyDescent="0.15"/>
    <row r="59" spans="1:16" ht="18" customHeight="1" x14ac:dyDescent="0.15"/>
    <row r="60" spans="1:16" ht="18" customHeight="1" x14ac:dyDescent="0.15"/>
    <row r="61" spans="1:16" ht="18" customHeight="1" x14ac:dyDescent="0.15"/>
    <row r="62" spans="1:16" ht="18" customHeight="1" x14ac:dyDescent="0.15"/>
    <row r="63" spans="1:16" ht="18" customHeight="1" x14ac:dyDescent="0.15"/>
    <row r="64" spans="1:16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381"/>
  <sheetViews>
    <sheetView view="pageBreakPreview" zoomScaleNormal="100" zoomScaleSheetLayoutView="100" workbookViewId="0">
      <pane xSplit="1" ySplit="3" topLeftCell="O18" activePane="bottomRight" state="frozen"/>
      <selection pane="topRight" activeCell="B1" sqref="B1"/>
      <selection pane="bottomLeft" activeCell="A4" sqref="A4"/>
      <selection pane="bottomRight" activeCell="AD30" sqref="AD30"/>
    </sheetView>
  </sheetViews>
  <sheetFormatPr defaultColWidth="9" defaultRowHeight="12" x14ac:dyDescent="0.15"/>
  <cols>
    <col min="1" max="1" width="24.77734375" style="18" customWidth="1"/>
    <col min="2" max="3" width="0" style="18" hidden="1" customWidth="1"/>
    <col min="4" max="24" width="9.77734375" style="18" customWidth="1"/>
    <col min="25" max="32" width="9.77734375" style="119" customWidth="1"/>
    <col min="33" max="16384" width="9" style="18"/>
  </cols>
  <sheetData>
    <row r="1" spans="1:32" ht="15" customHeight="1" x14ac:dyDescent="0.2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123" t="s">
        <v>161</v>
      </c>
      <c r="L1" s="119"/>
      <c r="M1" s="31"/>
      <c r="N1" s="31"/>
      <c r="O1" s="31"/>
      <c r="P1" s="31"/>
      <c r="U1" s="123" t="s">
        <v>161</v>
      </c>
      <c r="V1" s="119"/>
      <c r="W1" s="23"/>
      <c r="AE1" s="123" t="s">
        <v>161</v>
      </c>
    </row>
    <row r="2" spans="1:32" ht="15" customHeight="1" x14ac:dyDescent="0.15">
      <c r="K2" s="119"/>
      <c r="L2" s="119" t="s">
        <v>148</v>
      </c>
      <c r="M2" s="35" t="s">
        <v>205</v>
      </c>
      <c r="U2" s="119"/>
      <c r="V2" s="119" t="s">
        <v>148</v>
      </c>
      <c r="AF2" s="119" t="s">
        <v>148</v>
      </c>
    </row>
    <row r="3" spans="1:32" ht="18" customHeight="1" x14ac:dyDescent="0.15">
      <c r="A3" s="17"/>
      <c r="B3" s="60" t="s">
        <v>172</v>
      </c>
      <c r="C3" s="60" t="s">
        <v>174</v>
      </c>
      <c r="D3" s="60" t="s">
        <v>176</v>
      </c>
      <c r="E3" s="60" t="s">
        <v>178</v>
      </c>
      <c r="F3" s="60" t="s">
        <v>180</v>
      </c>
      <c r="G3" s="60" t="s">
        <v>182</v>
      </c>
      <c r="H3" s="62" t="s">
        <v>184</v>
      </c>
      <c r="I3" s="60" t="s">
        <v>186</v>
      </c>
      <c r="J3" s="62" t="s">
        <v>188</v>
      </c>
      <c r="K3" s="62" t="s">
        <v>190</v>
      </c>
      <c r="L3" s="60" t="s">
        <v>192</v>
      </c>
      <c r="M3" s="60" t="s">
        <v>194</v>
      </c>
      <c r="N3" s="60" t="s">
        <v>196</v>
      </c>
      <c r="O3" s="60" t="s">
        <v>198</v>
      </c>
      <c r="P3" s="60" t="s">
        <v>200</v>
      </c>
      <c r="Q3" s="39" t="s">
        <v>160</v>
      </c>
      <c r="R3" s="39" t="s">
        <v>169</v>
      </c>
      <c r="S3" s="39" t="s">
        <v>296</v>
      </c>
      <c r="T3" s="39" t="s">
        <v>297</v>
      </c>
      <c r="U3" s="39" t="s">
        <v>304</v>
      </c>
      <c r="V3" s="39" t="s">
        <v>305</v>
      </c>
      <c r="W3" s="39" t="s">
        <v>306</v>
      </c>
      <c r="X3" s="39" t="s">
        <v>307</v>
      </c>
      <c r="Y3" s="120" t="s">
        <v>312</v>
      </c>
      <c r="Z3" s="120" t="s">
        <v>313</v>
      </c>
      <c r="AA3" s="120" t="s">
        <v>314</v>
      </c>
      <c r="AB3" s="120" t="s">
        <v>315</v>
      </c>
      <c r="AC3" s="120" t="s">
        <v>318</v>
      </c>
      <c r="AD3" s="120" t="s">
        <v>321</v>
      </c>
      <c r="AE3" s="120" t="str">
        <f>財政指標!AF3</f>
        <v>１８(H30)</v>
      </c>
      <c r="AF3" s="120" t="str">
        <f>財政指標!AG3</f>
        <v>１９(R1)</v>
      </c>
    </row>
    <row r="4" spans="1:32" ht="18" customHeight="1" x14ac:dyDescent="0.15">
      <c r="A4" s="19" t="s">
        <v>75</v>
      </c>
      <c r="B4" s="107"/>
      <c r="C4" s="107"/>
      <c r="D4" s="107">
        <f>目的・旧黒磯市!D4+目的・旧西那須野町!D4+目的・旧塩原町!D4</f>
        <v>413783</v>
      </c>
      <c r="E4" s="108">
        <f>目的・旧黒磯市!E4+目的・旧西那須野町!E4+目的・旧塩原町!E4</f>
        <v>455839</v>
      </c>
      <c r="F4" s="108">
        <f>目的・旧黒磯市!F4+目的・旧西那須野町!F4+目的・旧塩原町!F4</f>
        <v>473705</v>
      </c>
      <c r="G4" s="108">
        <f>目的・旧黒磯市!G4+目的・旧西那須野町!G4+目的・旧塩原町!G4</f>
        <v>483178</v>
      </c>
      <c r="H4" s="108">
        <f>目的・旧黒磯市!H4+目的・旧西那須野町!H4+目的・旧塩原町!H4</f>
        <v>492479</v>
      </c>
      <c r="I4" s="108">
        <f>目的・旧黒磯市!I4+目的・旧西那須野町!I4+目的・旧塩原町!I4</f>
        <v>491811</v>
      </c>
      <c r="J4" s="108">
        <f>目的・旧黒磯市!J4+目的・旧西那須野町!J4+目的・旧塩原町!J4</f>
        <v>491568</v>
      </c>
      <c r="K4" s="108">
        <f>目的・旧黒磯市!K4+目的・旧西那須野町!K4+目的・旧塩原町!K4</f>
        <v>490989</v>
      </c>
      <c r="L4" s="108">
        <f>目的・旧黒磯市!L4+目的・旧西那須野町!L4+目的・旧塩原町!L4</f>
        <v>466209</v>
      </c>
      <c r="M4" s="108">
        <f>目的・旧黒磯市!M4+目的・旧西那須野町!M4+目的・旧塩原町!M4</f>
        <v>467847</v>
      </c>
      <c r="N4" s="108">
        <f>目的・旧黒磯市!N4+目的・旧西那須野町!N4+目的・旧塩原町!N4</f>
        <v>461083</v>
      </c>
      <c r="O4" s="108">
        <f>目的・旧黒磯市!O4+目的・旧西那須野町!O4+目的・旧塩原町!O4</f>
        <v>447905</v>
      </c>
      <c r="P4" s="108">
        <f>目的・旧黒磯市!P4+目的・旧西那須野町!P4+目的・旧塩原町!P4</f>
        <v>443294</v>
      </c>
      <c r="Q4" s="52">
        <v>450061</v>
      </c>
      <c r="R4" s="52">
        <v>297217</v>
      </c>
      <c r="S4" s="52">
        <v>289305</v>
      </c>
      <c r="T4" s="52">
        <v>291264</v>
      </c>
      <c r="U4" s="52">
        <v>293926</v>
      </c>
      <c r="V4" s="52">
        <v>279824</v>
      </c>
      <c r="W4" s="52">
        <v>276222</v>
      </c>
      <c r="X4" s="52">
        <v>360274</v>
      </c>
      <c r="Y4" s="126">
        <v>322820</v>
      </c>
      <c r="Z4" s="126">
        <v>294205</v>
      </c>
      <c r="AA4" s="126">
        <v>324029</v>
      </c>
      <c r="AB4" s="126">
        <v>317822</v>
      </c>
      <c r="AC4" s="143">
        <v>331119</v>
      </c>
      <c r="AD4" s="143">
        <v>329238</v>
      </c>
      <c r="AE4" s="143">
        <v>330374</v>
      </c>
      <c r="AF4" s="143">
        <v>329774</v>
      </c>
    </row>
    <row r="5" spans="1:32" ht="18" customHeight="1" x14ac:dyDescent="0.15">
      <c r="A5" s="19" t="s">
        <v>74</v>
      </c>
      <c r="B5" s="107"/>
      <c r="C5" s="107"/>
      <c r="D5" s="107">
        <f>目的・旧黒磯市!D5+目的・旧西那須野町!D5+目的・旧塩原町!D5</f>
        <v>4010135</v>
      </c>
      <c r="E5" s="108">
        <f>目的・旧黒磯市!E5+目的・旧西那須野町!E5+目的・旧塩原町!E5</f>
        <v>4173880</v>
      </c>
      <c r="F5" s="108">
        <f>目的・旧黒磯市!F5+目的・旧西那須野町!F5+目的・旧塩原町!F5</f>
        <v>4029149</v>
      </c>
      <c r="G5" s="108">
        <f>目的・旧黒磯市!G5+目的・旧西那須野町!G5+目的・旧塩原町!G5</f>
        <v>4042975</v>
      </c>
      <c r="H5" s="108">
        <f>目的・旧黒磯市!H5+目的・旧西那須野町!H5+目的・旧塩原町!H5</f>
        <v>4100226</v>
      </c>
      <c r="I5" s="108">
        <f>目的・旧黒磯市!I5+目的・旧西那須野町!I5+目的・旧塩原町!I5</f>
        <v>4154512</v>
      </c>
      <c r="J5" s="108">
        <f>目的・旧黒磯市!J5+目的・旧西那須野町!J5+目的・旧塩原町!J5</f>
        <v>4142319</v>
      </c>
      <c r="K5" s="108">
        <f>目的・旧黒磯市!K5+目的・旧西那須野町!K5+目的・旧塩原町!K5</f>
        <v>4536226</v>
      </c>
      <c r="L5" s="108">
        <f>目的・旧黒磯市!L5+目的・旧西那須野町!L5+目的・旧塩原町!L5</f>
        <v>4339800</v>
      </c>
      <c r="M5" s="108">
        <f>目的・旧黒磯市!M5+目的・旧西那須野町!M5+目的・旧塩原町!M5</f>
        <v>5181537</v>
      </c>
      <c r="N5" s="108">
        <f>目的・旧黒磯市!N5+目的・旧西那須野町!N5+目的・旧塩原町!N5</f>
        <v>4887955</v>
      </c>
      <c r="O5" s="108">
        <f>目的・旧黒磯市!O5+目的・旧西那須野町!O5+目的・旧塩原町!O5</f>
        <v>4186938</v>
      </c>
      <c r="P5" s="108">
        <f>目的・旧黒磯市!P5+目的・旧西那須野町!P5+目的・旧塩原町!P5</f>
        <v>4298475</v>
      </c>
      <c r="Q5" s="52">
        <v>8668075</v>
      </c>
      <c r="R5" s="52">
        <v>5015143</v>
      </c>
      <c r="S5" s="52">
        <v>5499328</v>
      </c>
      <c r="T5" s="52">
        <v>5203653</v>
      </c>
      <c r="U5" s="52">
        <v>4139424</v>
      </c>
      <c r="V5" s="52">
        <v>6207804</v>
      </c>
      <c r="W5" s="52">
        <v>6198085</v>
      </c>
      <c r="X5" s="52">
        <v>5745481</v>
      </c>
      <c r="Y5" s="126">
        <v>4508995</v>
      </c>
      <c r="Z5" s="126">
        <v>4193328</v>
      </c>
      <c r="AA5" s="126">
        <v>6029277</v>
      </c>
      <c r="AB5" s="126">
        <v>5485341</v>
      </c>
      <c r="AC5" s="143">
        <v>5020235</v>
      </c>
      <c r="AD5" s="143">
        <v>6392810</v>
      </c>
      <c r="AE5" s="143">
        <v>5660867</v>
      </c>
      <c r="AF5" s="143">
        <v>6124602</v>
      </c>
    </row>
    <row r="6" spans="1:32" ht="18" customHeight="1" x14ac:dyDescent="0.15">
      <c r="A6" s="19" t="s">
        <v>76</v>
      </c>
      <c r="B6" s="107"/>
      <c r="C6" s="107"/>
      <c r="D6" s="107">
        <f>目的・旧黒磯市!D6+目的・旧西那須野町!D6+目的・旧塩原町!D6</f>
        <v>2603140</v>
      </c>
      <c r="E6" s="108">
        <f>目的・旧黒磯市!E6+目的・旧西那須野町!E6+目的・旧塩原町!E6</f>
        <v>3484350</v>
      </c>
      <c r="F6" s="108">
        <f>目的・旧黒磯市!F6+目的・旧西那須野町!F6+目的・旧塩原町!F6</f>
        <v>4148400</v>
      </c>
      <c r="G6" s="108">
        <f>目的・旧黒磯市!G6+目的・旧西那須野町!G6+目的・旧塩原町!G6</f>
        <v>4931975</v>
      </c>
      <c r="H6" s="108">
        <f>目的・旧黒磯市!H6+目的・旧西那須野町!H6+目的・旧塩原町!H6</f>
        <v>5024992</v>
      </c>
      <c r="I6" s="108">
        <f>目的・旧黒磯市!I6+目的・旧西那須野町!I6+目的・旧塩原町!I6</f>
        <v>5184337</v>
      </c>
      <c r="J6" s="108">
        <f>目的・旧黒磯市!J6+目的・旧西那須野町!J6+目的・旧塩原町!J6</f>
        <v>6252341</v>
      </c>
      <c r="K6" s="108">
        <f>目的・旧黒磯市!K6+目的・旧西那須野町!K6+目的・旧塩原町!K6</f>
        <v>5282741</v>
      </c>
      <c r="L6" s="108">
        <f>目的・旧黒磯市!L6+目的・旧西那須野町!L6+目的・旧塩原町!L6</f>
        <v>6645224</v>
      </c>
      <c r="M6" s="108">
        <f>目的・旧黒磯市!M6+目的・旧西那須野町!M6+目的・旧塩原町!M6</f>
        <v>4995877</v>
      </c>
      <c r="N6" s="108">
        <f>目的・旧黒磯市!N6+目的・旧西那須野町!N6+目的・旧塩原町!N6</f>
        <v>5488095</v>
      </c>
      <c r="O6" s="108">
        <f>目的・旧黒磯市!O6+目的・旧西那須野町!O6+目的・旧塩原町!O6</f>
        <v>5962670</v>
      </c>
      <c r="P6" s="108">
        <f>目的・旧黒磯市!P6+目的・旧西那須野町!P6+目的・旧塩原町!P6</f>
        <v>6391594</v>
      </c>
      <c r="Q6" s="52">
        <v>7192474</v>
      </c>
      <c r="R6" s="52">
        <v>8049256</v>
      </c>
      <c r="S6" s="52">
        <v>8450340</v>
      </c>
      <c r="T6" s="52">
        <v>8554912</v>
      </c>
      <c r="U6" s="52">
        <v>8952151</v>
      </c>
      <c r="V6" s="52">
        <v>9435284</v>
      </c>
      <c r="W6" s="52">
        <v>11556958</v>
      </c>
      <c r="X6" s="52">
        <v>12493932</v>
      </c>
      <c r="Y6" s="126">
        <v>12862635</v>
      </c>
      <c r="Z6" s="126">
        <v>16219799</v>
      </c>
      <c r="AA6" s="126">
        <v>17525633</v>
      </c>
      <c r="AB6" s="126">
        <v>15628493</v>
      </c>
      <c r="AC6" s="143">
        <v>15752836</v>
      </c>
      <c r="AD6" s="143">
        <v>15992235</v>
      </c>
      <c r="AE6" s="143">
        <v>15859245</v>
      </c>
      <c r="AF6" s="143">
        <v>16429252</v>
      </c>
    </row>
    <row r="7" spans="1:32" ht="18" customHeight="1" x14ac:dyDescent="0.15">
      <c r="A7" s="19" t="s">
        <v>85</v>
      </c>
      <c r="B7" s="107"/>
      <c r="C7" s="107"/>
      <c r="D7" s="107">
        <f>目的・旧黒磯市!D7+目的・旧西那須野町!D7+目的・旧塩原町!D7</f>
        <v>2053575</v>
      </c>
      <c r="E7" s="108">
        <f>目的・旧黒磯市!E7+目的・旧西那須野町!E7+目的・旧塩原町!E7</f>
        <v>5856823</v>
      </c>
      <c r="F7" s="108">
        <f>目的・旧黒磯市!F7+目的・旧西那須野町!F7+目的・旧塩原町!F7</f>
        <v>7441311</v>
      </c>
      <c r="G7" s="108">
        <f>目的・旧黒磯市!G7+目的・旧西那須野町!G7+目的・旧塩原町!G7</f>
        <v>3326977</v>
      </c>
      <c r="H7" s="108">
        <f>目的・旧黒磯市!H7+目的・旧西那須野町!H7+目的・旧塩原町!H7</f>
        <v>2380439</v>
      </c>
      <c r="I7" s="108">
        <f>目的・旧黒磯市!I7+目的・旧西那須野町!I7+目的・旧塩原町!I7</f>
        <v>2576201</v>
      </c>
      <c r="J7" s="108">
        <f>目的・旧黒磯市!J7+目的・旧西那須野町!J7+目的・旧塩原町!J7</f>
        <v>2735710</v>
      </c>
      <c r="K7" s="108">
        <f>目的・旧黒磯市!K7+目的・旧西那須野町!K7+目的・旧塩原町!K7</f>
        <v>2747151</v>
      </c>
      <c r="L7" s="108">
        <f>目的・旧黒磯市!L7+目的・旧西那須野町!L7+目的・旧塩原町!L7</f>
        <v>2776837</v>
      </c>
      <c r="M7" s="108">
        <f>目的・旧黒磯市!M7+目的・旧西那須野町!M7+目的・旧塩原町!M7</f>
        <v>3264976</v>
      </c>
      <c r="N7" s="108">
        <f>目的・旧黒磯市!N7+目的・旧西那須野町!N7+目的・旧塩原町!N7</f>
        <v>3319688</v>
      </c>
      <c r="O7" s="108">
        <f>目的・旧黒磯市!O7+目的・旧西那須野町!O7+目的・旧塩原町!O7</f>
        <v>3312212</v>
      </c>
      <c r="P7" s="108">
        <f>目的・旧黒磯市!P7+目的・旧西那須野町!P7+目的・旧塩原町!P7</f>
        <v>3148679</v>
      </c>
      <c r="Q7" s="52">
        <v>3440021</v>
      </c>
      <c r="R7" s="52">
        <v>2932770</v>
      </c>
      <c r="S7" s="52">
        <v>3290030</v>
      </c>
      <c r="T7" s="52">
        <v>3133992</v>
      </c>
      <c r="U7" s="52">
        <v>7743605</v>
      </c>
      <c r="V7" s="52">
        <v>3950941</v>
      </c>
      <c r="W7" s="52">
        <v>2814011</v>
      </c>
      <c r="X7" s="52">
        <v>3100864</v>
      </c>
      <c r="Y7" s="126">
        <v>4072214</v>
      </c>
      <c r="Z7" s="126">
        <v>2979088</v>
      </c>
      <c r="AA7" s="126">
        <v>3038273</v>
      </c>
      <c r="AB7" s="126">
        <v>3616145</v>
      </c>
      <c r="AC7" s="143">
        <v>2992400</v>
      </c>
      <c r="AD7" s="143">
        <v>3040944</v>
      </c>
      <c r="AE7" s="143">
        <v>3387775</v>
      </c>
      <c r="AF7" s="143">
        <v>3967683</v>
      </c>
    </row>
    <row r="8" spans="1:32" ht="18" customHeight="1" x14ac:dyDescent="0.15">
      <c r="A8" s="19" t="s">
        <v>86</v>
      </c>
      <c r="B8" s="107"/>
      <c r="C8" s="107"/>
      <c r="D8" s="107">
        <f>目的・旧黒磯市!D8+目的・旧西那須野町!D8+目的・旧塩原町!D8</f>
        <v>73505</v>
      </c>
      <c r="E8" s="108">
        <f>目的・旧黒磯市!E8+目的・旧西那須野町!E8+目的・旧塩原町!E8</f>
        <v>87687</v>
      </c>
      <c r="F8" s="108">
        <f>目的・旧黒磯市!F8+目的・旧西那須野町!F8+目的・旧塩原町!F8</f>
        <v>96548</v>
      </c>
      <c r="G8" s="108">
        <f>目的・旧黒磯市!G8+目的・旧西那須野町!G8+目的・旧塩原町!G8</f>
        <v>101845</v>
      </c>
      <c r="H8" s="108">
        <f>目的・旧黒磯市!H8+目的・旧西那須野町!H8+目的・旧塩原町!H8</f>
        <v>153832</v>
      </c>
      <c r="I8" s="108">
        <f>目的・旧黒磯市!I8+目的・旧西那須野町!I8+目的・旧塩原町!I8</f>
        <v>155495</v>
      </c>
      <c r="J8" s="108">
        <f>目的・旧黒磯市!J8+目的・旧西那須野町!J8+目的・旧塩原町!J8</f>
        <v>126320</v>
      </c>
      <c r="K8" s="108">
        <f>目的・旧黒磯市!K8+目的・旧西那須野町!K8+目的・旧塩原町!K8</f>
        <v>129516</v>
      </c>
      <c r="L8" s="108">
        <f>目的・旧黒磯市!L8+目的・旧西那須野町!L8+目的・旧塩原町!L8</f>
        <v>145683</v>
      </c>
      <c r="M8" s="108">
        <f>目的・旧黒磯市!M8+目的・旧西那須野町!M8+目的・旧塩原町!M8</f>
        <v>129443</v>
      </c>
      <c r="N8" s="108">
        <f>目的・旧黒磯市!N8+目的・旧西那須野町!N8+目的・旧塩原町!N8</f>
        <v>125031</v>
      </c>
      <c r="O8" s="108">
        <f>目的・旧黒磯市!O8+目的・旧西那須野町!O8+目的・旧塩原町!O8</f>
        <v>121364</v>
      </c>
      <c r="P8" s="108">
        <f>目的・旧黒磯市!P8+目的・旧西那須野町!P8+目的・旧塩原町!P8</f>
        <v>122545</v>
      </c>
      <c r="Q8" s="52">
        <v>104990</v>
      </c>
      <c r="R8" s="52">
        <v>105402</v>
      </c>
      <c r="S8" s="52">
        <v>55868</v>
      </c>
      <c r="T8" s="52">
        <v>260486</v>
      </c>
      <c r="U8" s="52">
        <v>120209</v>
      </c>
      <c r="V8" s="52">
        <v>231959</v>
      </c>
      <c r="W8" s="52">
        <v>242854</v>
      </c>
      <c r="X8" s="52">
        <v>351389</v>
      </c>
      <c r="Y8" s="126">
        <v>296260</v>
      </c>
      <c r="Z8" s="126">
        <v>211093</v>
      </c>
      <c r="AA8" s="126">
        <v>81878</v>
      </c>
      <c r="AB8" s="126">
        <v>51349</v>
      </c>
      <c r="AC8" s="143">
        <v>56215</v>
      </c>
      <c r="AD8" s="143">
        <v>58713</v>
      </c>
      <c r="AE8" s="143">
        <v>56567</v>
      </c>
      <c r="AF8" s="143">
        <v>49620</v>
      </c>
    </row>
    <row r="9" spans="1:32" ht="18" customHeight="1" x14ac:dyDescent="0.15">
      <c r="A9" s="19" t="s">
        <v>87</v>
      </c>
      <c r="B9" s="107"/>
      <c r="C9" s="107"/>
      <c r="D9" s="107">
        <f>目的・旧黒磯市!D9+目的・旧西那須野町!D9+目的・旧塩原町!D9</f>
        <v>1833105</v>
      </c>
      <c r="E9" s="108">
        <f>目的・旧黒磯市!E9+目的・旧西那須野町!E9+目的・旧塩原町!E9</f>
        <v>2122554</v>
      </c>
      <c r="F9" s="108">
        <f>目的・旧黒磯市!F9+目的・旧西那須野町!F9+目的・旧塩原町!F9</f>
        <v>2798971</v>
      </c>
      <c r="G9" s="108">
        <f>目的・旧黒磯市!G9+目的・旧西那須野町!G9+目的・旧塩原町!G9</f>
        <v>2799406</v>
      </c>
      <c r="H9" s="108">
        <f>目的・旧黒磯市!H9+目的・旧西那須野町!H9+目的・旧塩原町!H9</f>
        <v>2645342</v>
      </c>
      <c r="I9" s="108">
        <f>目的・旧黒磯市!I9+目的・旧西那須野町!I9+目的・旧塩原町!I9</f>
        <v>3489844</v>
      </c>
      <c r="J9" s="108">
        <f>目的・旧黒磯市!J9+目的・旧西那須野町!J9+目的・旧塩原町!J9</f>
        <v>3061955</v>
      </c>
      <c r="K9" s="108">
        <f>目的・旧黒磯市!K9+目的・旧西那須野町!K9+目的・旧塩原町!K9</f>
        <v>2196301</v>
      </c>
      <c r="L9" s="108">
        <f>目的・旧黒磯市!L9+目的・旧西那須野町!L9+目的・旧塩原町!L9</f>
        <v>2533632</v>
      </c>
      <c r="M9" s="108">
        <f>目的・旧黒磯市!M9+目的・旧西那須野町!M9+目的・旧塩原町!M9</f>
        <v>1982491</v>
      </c>
      <c r="N9" s="108">
        <f>目的・旧黒磯市!N9+目的・旧西那須野町!N9+目的・旧塩原町!N9</f>
        <v>1921778</v>
      </c>
      <c r="O9" s="108">
        <f>目的・旧黒磯市!O9+目的・旧西那須野町!O9+目的・旧塩原町!O9</f>
        <v>1492543</v>
      </c>
      <c r="P9" s="108">
        <f>目的・旧黒磯市!P9+目的・旧西那須野町!P9+目的・旧塩原町!P9</f>
        <v>1659290</v>
      </c>
      <c r="Q9" s="52">
        <v>2540008</v>
      </c>
      <c r="R9" s="52">
        <v>2061982</v>
      </c>
      <c r="S9" s="52">
        <v>1319414</v>
      </c>
      <c r="T9" s="52">
        <v>1358709</v>
      </c>
      <c r="U9" s="52">
        <v>1377285</v>
      </c>
      <c r="V9" s="52">
        <v>1544083</v>
      </c>
      <c r="W9" s="52">
        <v>1523548</v>
      </c>
      <c r="X9" s="52">
        <v>1356283</v>
      </c>
      <c r="Y9" s="126">
        <v>1198352</v>
      </c>
      <c r="Z9" s="126">
        <v>1585745</v>
      </c>
      <c r="AA9" s="126">
        <v>1437337</v>
      </c>
      <c r="AB9" s="126">
        <v>1495927</v>
      </c>
      <c r="AC9" s="143">
        <v>1404623</v>
      </c>
      <c r="AD9" s="143">
        <v>1372555</v>
      </c>
      <c r="AE9" s="143">
        <v>1948893</v>
      </c>
      <c r="AF9" s="143">
        <v>1612249</v>
      </c>
    </row>
    <row r="10" spans="1:32" ht="18" customHeight="1" x14ac:dyDescent="0.15">
      <c r="A10" s="19" t="s">
        <v>88</v>
      </c>
      <c r="B10" s="107"/>
      <c r="C10" s="107"/>
      <c r="D10" s="107">
        <f>目的・旧黒磯市!D10+目的・旧西那須野町!D10+目的・旧塩原町!D10</f>
        <v>1057734</v>
      </c>
      <c r="E10" s="108">
        <f>目的・旧黒磯市!E10+目的・旧西那須野町!E10+目的・旧塩原町!E10</f>
        <v>1332316</v>
      </c>
      <c r="F10" s="108">
        <f>目的・旧黒磯市!F10+目的・旧西那須野町!F10+目的・旧塩原町!F10</f>
        <v>1666180</v>
      </c>
      <c r="G10" s="108">
        <f>目的・旧黒磯市!G10+目的・旧西那須野町!G10+目的・旧塩原町!G10</f>
        <v>1670263</v>
      </c>
      <c r="H10" s="108">
        <f>目的・旧黒磯市!H10+目的・旧西那須野町!H10+目的・旧塩原町!H10</f>
        <v>1476854</v>
      </c>
      <c r="I10" s="108">
        <f>目的・旧黒磯市!I10+目的・旧西那須野町!I10+目的・旧塩原町!I10</f>
        <v>1415781</v>
      </c>
      <c r="J10" s="108">
        <f>目的・旧黒磯市!J10+目的・旧西那須野町!J10+目的・旧塩原町!J10</f>
        <v>1618283</v>
      </c>
      <c r="K10" s="108">
        <f>目的・旧黒磯市!K10+目的・旧西那須野町!K10+目的・旧塩原町!K10</f>
        <v>1757988</v>
      </c>
      <c r="L10" s="108">
        <f>目的・旧黒磯市!L10+目的・旧西那須野町!L10+目的・旧塩原町!L10</f>
        <v>1814276</v>
      </c>
      <c r="M10" s="108">
        <f>目的・旧黒磯市!M10+目的・旧西那須野町!M10+目的・旧塩原町!M10</f>
        <v>1506198</v>
      </c>
      <c r="N10" s="108">
        <f>目的・旧黒磯市!N10+目的・旧西那須野町!N10+目的・旧塩原町!N10</f>
        <v>1447636</v>
      </c>
      <c r="O10" s="108">
        <f>目的・旧黒磯市!O10+目的・旧西那須野町!O10+目的・旧塩原町!O10</f>
        <v>1852497</v>
      </c>
      <c r="P10" s="108">
        <f>目的・旧黒磯市!P10+目的・旧西那須野町!P10+目的・旧塩原町!P10</f>
        <v>2012981</v>
      </c>
      <c r="Q10" s="52">
        <v>3257212</v>
      </c>
      <c r="R10" s="52">
        <v>1992341</v>
      </c>
      <c r="S10" s="52">
        <v>2165473</v>
      </c>
      <c r="T10" s="52">
        <v>1818219</v>
      </c>
      <c r="U10" s="52">
        <v>1767485</v>
      </c>
      <c r="V10" s="52">
        <v>1737910</v>
      </c>
      <c r="W10" s="52">
        <v>1688196</v>
      </c>
      <c r="X10" s="52">
        <v>2280784</v>
      </c>
      <c r="Y10" s="126">
        <v>2145129</v>
      </c>
      <c r="Z10" s="126">
        <v>2062109</v>
      </c>
      <c r="AA10" s="126">
        <v>2033043</v>
      </c>
      <c r="AB10" s="126">
        <v>2186337</v>
      </c>
      <c r="AC10" s="143">
        <v>1964681</v>
      </c>
      <c r="AD10" s="143">
        <v>1945892</v>
      </c>
      <c r="AE10" s="143">
        <v>1954804</v>
      </c>
      <c r="AF10" s="143">
        <v>2187962</v>
      </c>
    </row>
    <row r="11" spans="1:32" ht="18" customHeight="1" x14ac:dyDescent="0.15">
      <c r="A11" s="19" t="s">
        <v>89</v>
      </c>
      <c r="B11" s="107"/>
      <c r="C11" s="107"/>
      <c r="D11" s="107">
        <f>目的・旧黒磯市!D11+目的・旧西那須野町!D11+目的・旧塩原町!D11</f>
        <v>7360747</v>
      </c>
      <c r="E11" s="108">
        <f>目的・旧黒磯市!E11+目的・旧西那須野町!E11+目的・旧塩原町!E11</f>
        <v>8291160</v>
      </c>
      <c r="F11" s="108">
        <f>目的・旧黒磯市!F11+目的・旧西那須野町!F11+目的・旧塩原町!F11</f>
        <v>8166190</v>
      </c>
      <c r="G11" s="108">
        <f>目的・旧黒磯市!G11+目的・旧西那須野町!G11+目的・旧塩原町!G11</f>
        <v>7102803</v>
      </c>
      <c r="H11" s="108">
        <f>目的・旧黒磯市!H11+目的・旧西那須野町!H11+目的・旧塩原町!H11</f>
        <v>8765936</v>
      </c>
      <c r="I11" s="108">
        <f>目的・旧黒磯市!I11+目的・旧西那須野町!I11+目的・旧塩原町!I11</f>
        <v>9065962</v>
      </c>
      <c r="J11" s="108">
        <f>目的・旧黒磯市!J11+目的・旧西那須野町!J11+目的・旧塩原町!J11</f>
        <v>7992390</v>
      </c>
      <c r="K11" s="108">
        <f>目的・旧黒磯市!K11+目的・旧西那須野町!K11+目的・旧塩原町!K11</f>
        <v>7764377</v>
      </c>
      <c r="L11" s="108">
        <f>目的・旧黒磯市!L11+目的・旧西那須野町!L11+目的・旧塩原町!L11</f>
        <v>7627282</v>
      </c>
      <c r="M11" s="108">
        <f>目的・旧黒磯市!M11+目的・旧西那須野町!M11+目的・旧塩原町!M11</f>
        <v>7012019</v>
      </c>
      <c r="N11" s="108">
        <f>目的・旧黒磯市!N11+目的・旧西那須野町!N11+目的・旧塩原町!N11</f>
        <v>7228155</v>
      </c>
      <c r="O11" s="108">
        <f>目的・旧黒磯市!O11+目的・旧西那須野町!O11+目的・旧塩原町!O11</f>
        <v>7470737</v>
      </c>
      <c r="P11" s="108">
        <f>目的・旧黒磯市!P11+目的・旧西那須野町!P11+目的・旧塩原町!P11</f>
        <v>7967014</v>
      </c>
      <c r="Q11" s="52">
        <v>7212524</v>
      </c>
      <c r="R11" s="52">
        <v>5462671</v>
      </c>
      <c r="S11" s="52">
        <v>6163299</v>
      </c>
      <c r="T11" s="52">
        <v>7541539</v>
      </c>
      <c r="U11" s="52">
        <v>7671820</v>
      </c>
      <c r="V11" s="52">
        <v>6849914</v>
      </c>
      <c r="W11" s="52">
        <v>4829923</v>
      </c>
      <c r="X11" s="52">
        <v>4502987</v>
      </c>
      <c r="Y11" s="126">
        <v>3626295</v>
      </c>
      <c r="Z11" s="126">
        <v>5284195</v>
      </c>
      <c r="AA11" s="126">
        <v>4239615</v>
      </c>
      <c r="AB11" s="126">
        <v>4379355</v>
      </c>
      <c r="AC11" s="143">
        <v>4669398</v>
      </c>
      <c r="AD11" s="143">
        <v>5034737</v>
      </c>
      <c r="AE11" s="143">
        <v>5607029</v>
      </c>
      <c r="AF11" s="143">
        <v>6126524</v>
      </c>
    </row>
    <row r="12" spans="1:32" ht="18" customHeight="1" x14ac:dyDescent="0.15">
      <c r="A12" s="19" t="s">
        <v>90</v>
      </c>
      <c r="B12" s="107"/>
      <c r="C12" s="107"/>
      <c r="D12" s="107">
        <f>目的・旧黒磯市!D12+目的・旧西那須野町!D12+目的・旧塩原町!D12</f>
        <v>1242190</v>
      </c>
      <c r="E12" s="108">
        <f>目的・旧黒磯市!E12+目的・旧西那須野町!E12+目的・旧塩原町!E12</f>
        <v>1302233</v>
      </c>
      <c r="F12" s="108">
        <f>目的・旧黒磯市!F12+目的・旧西那須野町!F12+目的・旧塩原町!F12</f>
        <v>1338636</v>
      </c>
      <c r="G12" s="108">
        <f>目的・旧黒磯市!G12+目的・旧西那須野町!G12+目的・旧塩原町!G12</f>
        <v>1411420</v>
      </c>
      <c r="H12" s="108">
        <f>目的・旧黒磯市!H12+目的・旧西那須野町!H12+目的・旧塩原町!H12</f>
        <v>1409325</v>
      </c>
      <c r="I12" s="108">
        <f>目的・旧黒磯市!I12+目的・旧西那須野町!I12+目的・旧塩原町!I12</f>
        <v>1530720</v>
      </c>
      <c r="J12" s="108">
        <f>目的・旧黒磯市!J12+目的・旧西那須野町!J12+目的・旧塩原町!J12</f>
        <v>1572029</v>
      </c>
      <c r="K12" s="108">
        <f>目的・旧黒磯市!K12+目的・旧西那須野町!K12+目的・旧塩原町!K12</f>
        <v>1805450</v>
      </c>
      <c r="L12" s="108">
        <f>目的・旧黒磯市!L12+目的・旧西那須野町!L12+目的・旧塩原町!L12</f>
        <v>1802427</v>
      </c>
      <c r="M12" s="108">
        <f>目的・旧黒磯市!M12+目的・旧西那須野町!M12+目的・旧塩原町!M12</f>
        <v>1799659</v>
      </c>
      <c r="N12" s="108">
        <f>目的・旧黒磯市!N12+目的・旧西那須野町!N12+目的・旧塩原町!N12</f>
        <v>1747507</v>
      </c>
      <c r="O12" s="108">
        <f>目的・旧黒磯市!O12+目的・旧西那須野町!O12+目的・旧塩原町!O12</f>
        <v>1720836</v>
      </c>
      <c r="P12" s="108">
        <f>目的・旧黒磯市!P12+目的・旧西那須野町!P12+目的・旧塩原町!P12</f>
        <v>1698314</v>
      </c>
      <c r="Q12" s="52">
        <v>1757698</v>
      </c>
      <c r="R12" s="52">
        <v>1688372</v>
      </c>
      <c r="S12" s="52">
        <v>1742194</v>
      </c>
      <c r="T12" s="52">
        <v>1721245</v>
      </c>
      <c r="U12" s="52">
        <v>1654787</v>
      </c>
      <c r="V12" s="52">
        <v>1731508</v>
      </c>
      <c r="W12" s="52">
        <v>1736312</v>
      </c>
      <c r="X12" s="52">
        <v>1741894</v>
      </c>
      <c r="Y12" s="126">
        <v>1673141</v>
      </c>
      <c r="Z12" s="126">
        <v>2124341</v>
      </c>
      <c r="AA12" s="126">
        <v>1937870</v>
      </c>
      <c r="AB12" s="126">
        <v>2023067</v>
      </c>
      <c r="AC12" s="143">
        <v>1812848</v>
      </c>
      <c r="AD12" s="143">
        <v>1736570</v>
      </c>
      <c r="AE12" s="143">
        <v>1815544</v>
      </c>
      <c r="AF12" s="143">
        <v>2214161</v>
      </c>
    </row>
    <row r="13" spans="1:32" ht="18" customHeight="1" x14ac:dyDescent="0.15">
      <c r="A13" s="19" t="s">
        <v>91</v>
      </c>
      <c r="B13" s="107"/>
      <c r="C13" s="107"/>
      <c r="D13" s="107">
        <f>目的・旧黒磯市!D13+目的・旧西那須野町!D13+目的・旧塩原町!D13</f>
        <v>5744790</v>
      </c>
      <c r="E13" s="108">
        <f>目的・旧黒磯市!E13+目的・旧西那須野町!E13+目的・旧塩原町!E13</f>
        <v>4827604</v>
      </c>
      <c r="F13" s="108">
        <f>目的・旧黒磯市!F13+目的・旧西那須野町!F13+目的・旧塩原町!F13</f>
        <v>5576810</v>
      </c>
      <c r="G13" s="108">
        <f>目的・旧黒磯市!G13+目的・旧西那須野町!G13+目的・旧塩原町!G13</f>
        <v>5188742</v>
      </c>
      <c r="H13" s="108">
        <f>目的・旧黒磯市!H13+目的・旧西那須野町!H13+目的・旧塩原町!H13</f>
        <v>5454712</v>
      </c>
      <c r="I13" s="108">
        <f>目的・旧黒磯市!I13+目的・旧西那須野町!I13+目的・旧塩原町!I13</f>
        <v>5179371</v>
      </c>
      <c r="J13" s="108">
        <f>目的・旧黒磯市!J13+目的・旧西那須野町!J13+目的・旧塩原町!J13</f>
        <v>5284451</v>
      </c>
      <c r="K13" s="108">
        <f>目的・旧黒磯市!K13+目的・旧西那須野町!K13+目的・旧塩原町!K13</f>
        <v>5494708</v>
      </c>
      <c r="L13" s="108">
        <f>目的・旧黒磯市!L13+目的・旧西那須野町!L13+目的・旧塩原町!L13</f>
        <v>5614685</v>
      </c>
      <c r="M13" s="108">
        <f>目的・旧黒磯市!M13+目的・旧西那須野町!M13+目的・旧塩原町!M13</f>
        <v>5319458</v>
      </c>
      <c r="N13" s="108">
        <f>目的・旧黒磯市!N13+目的・旧西那須野町!N13+目的・旧塩原町!N13</f>
        <v>5289314</v>
      </c>
      <c r="O13" s="108">
        <f>目的・旧黒磯市!O13+目的・旧西那須野町!O13+目的・旧塩原町!O13</f>
        <v>6191378</v>
      </c>
      <c r="P13" s="108">
        <f>目的・旧黒磯市!P13+目的・旧西那須野町!P13+目的・旧塩原町!P13</f>
        <v>5076556</v>
      </c>
      <c r="Q13" s="52">
        <v>5634942</v>
      </c>
      <c r="R13" s="52">
        <v>4888647</v>
      </c>
      <c r="S13" s="52">
        <v>5003952</v>
      </c>
      <c r="T13" s="52">
        <v>4635445</v>
      </c>
      <c r="U13" s="52">
        <v>5078519</v>
      </c>
      <c r="V13" s="52">
        <v>5457005</v>
      </c>
      <c r="W13" s="52">
        <v>6234550</v>
      </c>
      <c r="X13" s="52">
        <v>5420603</v>
      </c>
      <c r="Y13" s="126">
        <v>5556866</v>
      </c>
      <c r="Z13" s="126">
        <v>6776215</v>
      </c>
      <c r="AA13" s="126">
        <v>7675137</v>
      </c>
      <c r="AB13" s="126">
        <v>7266102</v>
      </c>
      <c r="AC13" s="143">
        <v>6032688</v>
      </c>
      <c r="AD13" s="143">
        <v>6843045</v>
      </c>
      <c r="AE13" s="143">
        <v>7989523</v>
      </c>
      <c r="AF13" s="143">
        <v>6507835</v>
      </c>
    </row>
    <row r="14" spans="1:32" ht="18" customHeight="1" x14ac:dyDescent="0.15">
      <c r="A14" s="19" t="s">
        <v>92</v>
      </c>
      <c r="B14" s="107"/>
      <c r="C14" s="107"/>
      <c r="D14" s="107">
        <f>目的・旧黒磯市!D14+目的・旧西那須野町!D14+目的・旧塩原町!D14</f>
        <v>173828</v>
      </c>
      <c r="E14" s="108">
        <f>目的・旧黒磯市!E14+目的・旧西那須野町!E14+目的・旧塩原町!E14</f>
        <v>103651</v>
      </c>
      <c r="F14" s="108">
        <f>目的・旧黒磯市!F14+目的・旧西那須野町!F14+目的・旧塩原町!F14</f>
        <v>156827</v>
      </c>
      <c r="G14" s="108">
        <f>目的・旧黒磯市!G14+目的・旧西那須野町!G14+目的・旧塩原町!G14</f>
        <v>182792</v>
      </c>
      <c r="H14" s="108">
        <f>目的・旧黒磯市!H14+目的・旧西那須野町!H14+目的・旧塩原町!H14</f>
        <v>103097</v>
      </c>
      <c r="I14" s="108">
        <f>目的・旧黒磯市!I14+目的・旧西那須野町!I14+目的・旧塩原町!I14</f>
        <v>20343</v>
      </c>
      <c r="J14" s="108">
        <f>目的・旧黒磯市!J14+目的・旧西那須野町!J14+目的・旧塩原町!J14</f>
        <v>73390</v>
      </c>
      <c r="K14" s="108">
        <f>目的・旧黒磯市!K14+目的・旧西那須野町!K14+目的・旧塩原町!K14</f>
        <v>710794</v>
      </c>
      <c r="L14" s="108">
        <f>目的・旧黒磯市!L14+目的・旧西那須野町!L14+目的・旧塩原町!L14</f>
        <v>444644</v>
      </c>
      <c r="M14" s="108">
        <f>目的・旧黒磯市!M14+目的・旧西那須野町!M14+目的・旧塩原町!M14</f>
        <v>50949</v>
      </c>
      <c r="N14" s="108">
        <f>目的・旧黒磯市!N14+目的・旧西那須野町!N14+目的・旧塩原町!N14</f>
        <v>259066</v>
      </c>
      <c r="O14" s="108">
        <f>目的・旧黒磯市!O14+目的・旧西那須野町!O14+目的・旧塩原町!O14</f>
        <v>236313</v>
      </c>
      <c r="P14" s="108">
        <f>目的・旧黒磯市!P14+目的・旧西那須野町!P14+目的・旧塩原町!P14</f>
        <v>0</v>
      </c>
      <c r="Q14" s="52">
        <v>1</v>
      </c>
      <c r="R14" s="52">
        <v>20332</v>
      </c>
      <c r="S14" s="52">
        <v>263039</v>
      </c>
      <c r="T14" s="52">
        <v>10727</v>
      </c>
      <c r="U14" s="52">
        <v>19218</v>
      </c>
      <c r="V14" s="52">
        <v>9743</v>
      </c>
      <c r="W14" s="52">
        <v>15247</v>
      </c>
      <c r="X14" s="52">
        <v>616206</v>
      </c>
      <c r="Y14" s="126">
        <v>498104</v>
      </c>
      <c r="Z14" s="126">
        <v>412389</v>
      </c>
      <c r="AA14" s="126">
        <v>413079</v>
      </c>
      <c r="AB14" s="126">
        <v>214203</v>
      </c>
      <c r="AC14" s="143">
        <v>116113</v>
      </c>
      <c r="AD14" s="143">
        <v>1926</v>
      </c>
      <c r="AE14" s="143"/>
      <c r="AF14" s="143">
        <v>104422</v>
      </c>
    </row>
    <row r="15" spans="1:32" ht="18" customHeight="1" x14ac:dyDescent="0.15">
      <c r="A15" s="19" t="s">
        <v>93</v>
      </c>
      <c r="B15" s="107"/>
      <c r="C15" s="107"/>
      <c r="D15" s="107">
        <f>目的・旧黒磯市!D15+目的・旧西那須野町!D15+目的・旧塩原町!D15</f>
        <v>2366752</v>
      </c>
      <c r="E15" s="108">
        <f>目的・旧黒磯市!E15+目的・旧西那須野町!E15+目的・旧塩原町!E15</f>
        <v>2438377</v>
      </c>
      <c r="F15" s="108">
        <f>目的・旧黒磯市!F15+目的・旧西那須野町!F15+目的・旧塩原町!F15</f>
        <v>2633178</v>
      </c>
      <c r="G15" s="108">
        <f>目的・旧黒磯市!G15+目的・旧西那須野町!G15+目的・旧塩原町!G15</f>
        <v>3019122</v>
      </c>
      <c r="H15" s="108">
        <f>目的・旧黒磯市!H15+目的・旧西那須野町!H15+目的・旧塩原町!H15</f>
        <v>3250633</v>
      </c>
      <c r="I15" s="108">
        <f>目的・旧黒磯市!I15+目的・旧西那須野町!I15+目的・旧塩原町!I15</f>
        <v>3655136</v>
      </c>
      <c r="J15" s="108">
        <f>目的・旧黒磯市!J15+目的・旧西那須野町!J15+目的・旧塩原町!J15</f>
        <v>4281918</v>
      </c>
      <c r="K15" s="108">
        <f>目的・旧黒磯市!K15+目的・旧西那須野町!K15+目的・旧塩原町!K15</f>
        <v>5119605</v>
      </c>
      <c r="L15" s="108">
        <f>目的・旧黒磯市!L15+目的・旧西那須野町!L15+目的・旧塩原町!L15</f>
        <v>5058190</v>
      </c>
      <c r="M15" s="108">
        <f>目的・旧黒磯市!M15+目的・旧西那須野町!M15+目的・旧塩原町!M15</f>
        <v>4709711</v>
      </c>
      <c r="N15" s="108">
        <f>目的・旧黒磯市!N15+目的・旧西那須野町!N15+目的・旧塩原町!N15</f>
        <v>4783339</v>
      </c>
      <c r="O15" s="108">
        <f>目的・旧黒磯市!O15+目的・旧西那須野町!O15+目的・旧塩原町!O15</f>
        <v>4853138</v>
      </c>
      <c r="P15" s="108">
        <f>目的・旧黒磯市!P15+目的・旧西那須野町!P15+目的・旧塩原町!P15</f>
        <v>5082521</v>
      </c>
      <c r="Q15" s="52">
        <v>4860337</v>
      </c>
      <c r="R15" s="52">
        <v>5019516</v>
      </c>
      <c r="S15" s="52">
        <v>5254878</v>
      </c>
      <c r="T15" s="52">
        <v>5615292</v>
      </c>
      <c r="U15" s="52">
        <v>5773431</v>
      </c>
      <c r="V15" s="52">
        <v>5535319</v>
      </c>
      <c r="W15" s="52">
        <v>5317962</v>
      </c>
      <c r="X15" s="52">
        <v>5601318</v>
      </c>
      <c r="Y15" s="126">
        <v>5534135</v>
      </c>
      <c r="Z15" s="126">
        <v>5302336</v>
      </c>
      <c r="AA15" s="126">
        <v>5170675</v>
      </c>
      <c r="AB15" s="126">
        <v>4844830</v>
      </c>
      <c r="AC15" s="143">
        <v>4914471</v>
      </c>
      <c r="AD15" s="143">
        <v>4900037</v>
      </c>
      <c r="AE15" s="143">
        <v>4730565</v>
      </c>
      <c r="AF15" s="143">
        <v>4445203</v>
      </c>
    </row>
    <row r="16" spans="1:32" ht="18" customHeight="1" x14ac:dyDescent="0.15">
      <c r="A16" s="19" t="s">
        <v>72</v>
      </c>
      <c r="B16" s="107"/>
      <c r="C16" s="107"/>
      <c r="D16" s="107">
        <f>目的・旧黒磯市!D16+目的・旧西那須野町!D16+目的・旧塩原町!D16</f>
        <v>0</v>
      </c>
      <c r="E16" s="108">
        <f>目的・旧黒磯市!E16+目的・旧西那須野町!E16+目的・旧塩原町!E16</f>
        <v>0</v>
      </c>
      <c r="F16" s="108">
        <f>目的・旧黒磯市!F16+目的・旧西那須野町!F16+目的・旧塩原町!F16</f>
        <v>0</v>
      </c>
      <c r="G16" s="108">
        <f>目的・旧黒磯市!G16+目的・旧西那須野町!G16+目的・旧塩原町!G16</f>
        <v>0</v>
      </c>
      <c r="H16" s="108">
        <f>目的・旧黒磯市!H16+目的・旧西那須野町!H16+目的・旧塩原町!H16</f>
        <v>0</v>
      </c>
      <c r="I16" s="108">
        <f>目的・旧黒磯市!I16+目的・旧西那須野町!I16+目的・旧塩原町!I16</f>
        <v>0</v>
      </c>
      <c r="J16" s="108">
        <f>目的・旧黒磯市!J16+目的・旧西那須野町!J16+目的・旧塩原町!J16</f>
        <v>0</v>
      </c>
      <c r="K16" s="108">
        <f>目的・旧黒磯市!K16+目的・旧西那須野町!K16+目的・旧塩原町!K16</f>
        <v>0</v>
      </c>
      <c r="L16" s="108">
        <f>目的・旧黒磯市!L16+目的・旧西那須野町!L16+目的・旧塩原町!L16</f>
        <v>8550</v>
      </c>
      <c r="M16" s="108">
        <f>目的・旧黒磯市!M16+目的・旧西那須野町!M16+目的・旧塩原町!M16</f>
        <v>4104</v>
      </c>
      <c r="N16" s="108">
        <f>目的・旧黒磯市!N16+目的・旧西那須野町!N16+目的・旧塩原町!N16</f>
        <v>8208</v>
      </c>
      <c r="O16" s="108">
        <f>目的・旧黒磯市!O16+目的・旧西那須野町!O16+目的・旧塩原町!O16</f>
        <v>7524</v>
      </c>
      <c r="P16" s="108">
        <f>目的・旧黒磯市!P16+目的・旧西那須野町!P16+目的・旧塩原町!P16</f>
        <v>0</v>
      </c>
      <c r="Q16" s="52">
        <v>1</v>
      </c>
      <c r="R16" s="52">
        <v>1</v>
      </c>
      <c r="S16" s="52">
        <v>1</v>
      </c>
      <c r="T16" s="52">
        <v>1</v>
      </c>
      <c r="U16" s="52">
        <v>1</v>
      </c>
      <c r="V16" s="52">
        <v>1</v>
      </c>
      <c r="W16" s="52">
        <v>1</v>
      </c>
      <c r="X16" s="52">
        <v>1</v>
      </c>
      <c r="Y16" s="126">
        <v>1</v>
      </c>
      <c r="Z16" s="126">
        <v>1</v>
      </c>
      <c r="AA16" s="126">
        <v>1</v>
      </c>
      <c r="AB16" s="126">
        <v>1</v>
      </c>
      <c r="AC16" s="126">
        <v>1</v>
      </c>
      <c r="AD16" s="126">
        <v>1</v>
      </c>
      <c r="AE16" s="126">
        <v>1</v>
      </c>
      <c r="AF16" s="126">
        <v>1</v>
      </c>
    </row>
    <row r="17" spans="1:32" ht="18" customHeight="1" x14ac:dyDescent="0.15">
      <c r="A17" s="19" t="s">
        <v>95</v>
      </c>
      <c r="B17" s="107"/>
      <c r="C17" s="107"/>
      <c r="D17" s="107">
        <f>目的・旧黒磯市!D17+目的・旧西那須野町!D17+目的・旧塩原町!D17</f>
        <v>0</v>
      </c>
      <c r="E17" s="108">
        <f>目的・旧黒磯市!E17+目的・旧西那須野町!E17+目的・旧塩原町!E17</f>
        <v>0</v>
      </c>
      <c r="F17" s="108">
        <f>目的・旧黒磯市!F17+目的・旧西那須野町!F17+目的・旧塩原町!F17</f>
        <v>0</v>
      </c>
      <c r="G17" s="108">
        <f>目的・旧黒磯市!G17+目的・旧西那須野町!G17+目的・旧塩原町!G17</f>
        <v>0</v>
      </c>
      <c r="H17" s="108">
        <f>目的・旧黒磯市!H17+目的・旧西那須野町!H17+目的・旧塩原町!H17</f>
        <v>0</v>
      </c>
      <c r="I17" s="108">
        <f>目的・旧黒磯市!I17+目的・旧西那須野町!I17+目的・旧塩原町!I17</f>
        <v>0</v>
      </c>
      <c r="J17" s="108">
        <f>目的・旧黒磯市!J17+目的・旧西那須野町!J17+目的・旧塩原町!J17</f>
        <v>0</v>
      </c>
      <c r="K17" s="108">
        <f>目的・旧黒磯市!K17+目的・旧西那須野町!K17+目的・旧塩原町!K17</f>
        <v>0</v>
      </c>
      <c r="L17" s="108">
        <f>目的・旧黒磯市!L17+目的・旧西那須野町!L17+目的・旧塩原町!L17</f>
        <v>0</v>
      </c>
      <c r="M17" s="108">
        <f>目的・旧黒磯市!M17+目的・旧西那須野町!M17+目的・旧塩原町!M17</f>
        <v>0</v>
      </c>
      <c r="N17" s="108">
        <f>目的・旧黒磯市!N17+目的・旧西那須野町!N17+目的・旧塩原町!N17</f>
        <v>0</v>
      </c>
      <c r="O17" s="108">
        <f>目的・旧黒磯市!O17+目的・旧西那須野町!O17+目的・旧塩原町!O17</f>
        <v>1</v>
      </c>
      <c r="P17" s="108">
        <f>目的・旧黒磯市!P17+目的・旧西那須野町!P17+目的・旧塩原町!P17</f>
        <v>0</v>
      </c>
      <c r="Q17" s="52">
        <v>1</v>
      </c>
      <c r="R17" s="52">
        <v>1</v>
      </c>
      <c r="S17" s="52">
        <v>1</v>
      </c>
      <c r="T17" s="52">
        <v>1</v>
      </c>
      <c r="U17" s="52">
        <v>1</v>
      </c>
      <c r="V17" s="52">
        <v>1</v>
      </c>
      <c r="W17" s="52">
        <v>1</v>
      </c>
      <c r="X17" s="52">
        <v>1</v>
      </c>
      <c r="Y17" s="126">
        <v>1</v>
      </c>
      <c r="Z17" s="126">
        <v>1</v>
      </c>
      <c r="AA17" s="126">
        <v>1</v>
      </c>
      <c r="AB17" s="126">
        <v>1</v>
      </c>
      <c r="AC17" s="126">
        <v>1</v>
      </c>
      <c r="AD17" s="126">
        <v>1</v>
      </c>
      <c r="AE17" s="126">
        <v>1</v>
      </c>
      <c r="AF17" s="126">
        <v>1</v>
      </c>
    </row>
    <row r="18" spans="1:32" ht="18" customHeight="1" x14ac:dyDescent="0.15">
      <c r="A18" s="19" t="s">
        <v>94</v>
      </c>
      <c r="B18" s="107"/>
      <c r="C18" s="107"/>
      <c r="D18" s="107">
        <f>目的・旧黒磯市!D18+目的・旧西那須野町!D18+目的・旧塩原町!D18</f>
        <v>0</v>
      </c>
      <c r="E18" s="108">
        <f>目的・旧黒磯市!E18+目的・旧西那須野町!E18+目的・旧塩原町!E18</f>
        <v>0</v>
      </c>
      <c r="F18" s="108">
        <f>目的・旧黒磯市!F18+目的・旧西那須野町!F18+目的・旧塩原町!F18</f>
        <v>0</v>
      </c>
      <c r="G18" s="108">
        <f>目的・旧黒磯市!G18+目的・旧西那須野町!G18+目的・旧塩原町!G18</f>
        <v>0</v>
      </c>
      <c r="H18" s="108">
        <f>目的・旧黒磯市!H18+目的・旧西那須野町!H18+目的・旧塩原町!H18</f>
        <v>0</v>
      </c>
      <c r="I18" s="108">
        <f>目的・旧黒磯市!I18+目的・旧西那須野町!I18+目的・旧塩原町!I18</f>
        <v>0</v>
      </c>
      <c r="J18" s="108">
        <f>目的・旧黒磯市!J18+目的・旧西那須野町!J18+目的・旧塩原町!J18</f>
        <v>0</v>
      </c>
      <c r="K18" s="108">
        <f>目的・旧黒磯市!K18+目的・旧西那須野町!K18+目的・旧塩原町!K18</f>
        <v>0</v>
      </c>
      <c r="L18" s="108">
        <f>目的・旧黒磯市!L18+目的・旧西那須野町!L18+目的・旧塩原町!L18</f>
        <v>0</v>
      </c>
      <c r="M18" s="108">
        <f>目的・旧黒磯市!M18+目的・旧西那須野町!M18+目的・旧塩原町!M18</f>
        <v>0</v>
      </c>
      <c r="N18" s="108">
        <f>目的・旧黒磯市!N18+目的・旧西那須野町!N18+目的・旧塩原町!N18</f>
        <v>0</v>
      </c>
      <c r="O18" s="108">
        <f>目的・旧黒磯市!O18+目的・旧西那須野町!O18+目的・旧塩原町!O18</f>
        <v>1</v>
      </c>
      <c r="P18" s="108">
        <f>目的・旧黒磯市!P18+目的・旧西那須野町!P18+目的・旧塩原町!P18</f>
        <v>0</v>
      </c>
      <c r="Q18" s="52">
        <v>1</v>
      </c>
      <c r="R18" s="52">
        <v>1</v>
      </c>
      <c r="S18" s="52">
        <v>1</v>
      </c>
      <c r="T18" s="52">
        <v>1</v>
      </c>
      <c r="U18" s="52">
        <v>1</v>
      </c>
      <c r="V18" s="52">
        <v>1</v>
      </c>
      <c r="W18" s="52">
        <v>1</v>
      </c>
      <c r="X18" s="52">
        <v>1</v>
      </c>
      <c r="Y18" s="126">
        <v>1</v>
      </c>
      <c r="Z18" s="126">
        <v>1</v>
      </c>
      <c r="AA18" s="126">
        <v>1</v>
      </c>
      <c r="AB18" s="126">
        <v>1</v>
      </c>
      <c r="AC18" s="126">
        <v>1</v>
      </c>
      <c r="AD18" s="126">
        <v>1</v>
      </c>
      <c r="AE18" s="126">
        <v>1</v>
      </c>
      <c r="AF18" s="126">
        <v>1</v>
      </c>
    </row>
    <row r="19" spans="1:32" ht="18" customHeight="1" x14ac:dyDescent="0.15">
      <c r="A19" s="19" t="s">
        <v>96</v>
      </c>
      <c r="B19" s="107"/>
      <c r="C19" s="107"/>
      <c r="D19" s="107">
        <f>目的・旧黒磯市!D19+目的・旧西那須野町!D19+目的・旧塩原町!D19</f>
        <v>28933284</v>
      </c>
      <c r="E19" s="108">
        <f>目的・旧黒磯市!E19+目的・旧西那須野町!E19+目的・旧塩原町!E19</f>
        <v>34476474</v>
      </c>
      <c r="F19" s="108">
        <f>目的・旧黒磯市!F19+目的・旧西那須野町!F19+目的・旧塩原町!F19</f>
        <v>38525905</v>
      </c>
      <c r="G19" s="108">
        <f>目的・旧黒磯市!G19+目的・旧西那須野町!G19+目的・旧塩原町!G19</f>
        <v>34261498</v>
      </c>
      <c r="H19" s="108">
        <f>目的・旧黒磯市!H19+目的・旧西那須野町!H19+目的・旧塩原町!H19</f>
        <v>35257867</v>
      </c>
      <c r="I19" s="108">
        <f>目的・旧黒磯市!I19+目的・旧西那須野町!I19+目的・旧塩原町!I19</f>
        <v>36919513</v>
      </c>
      <c r="J19" s="108">
        <f>目的・旧黒磯市!J19+目的・旧西那須野町!J19+目的・旧塩原町!J19</f>
        <v>37632674</v>
      </c>
      <c r="K19" s="108">
        <f>目的・旧黒磯市!K19+目的・旧西那須野町!K19+目的・旧塩原町!K19</f>
        <v>38035846</v>
      </c>
      <c r="L19" s="108">
        <f>目的・旧黒磯市!L19+目的・旧西那須野町!L19+目的・旧塩原町!L19</f>
        <v>39277439</v>
      </c>
      <c r="M19" s="108">
        <f>目的・旧黒磯市!M19+目的・旧西那須野町!M19+目的・旧塩原町!M19</f>
        <v>36424269</v>
      </c>
      <c r="N19" s="108">
        <f>目的・旧黒磯市!N19+目的・旧西那須野町!N19+目的・旧塩原町!N19</f>
        <v>36966855</v>
      </c>
      <c r="O19" s="108">
        <f>目的・旧黒磯市!O19+目的・旧西那須野町!O19+目的・旧塩原町!O19</f>
        <v>37856057</v>
      </c>
      <c r="P19" s="108">
        <f>目的・旧黒磯市!P19+目的・旧西那須野町!P19+目的・旧塩原町!P19</f>
        <v>37901263</v>
      </c>
      <c r="Q19" s="53">
        <f t="shared" ref="Q19:V19" si="0">SUM(Q4:Q18)</f>
        <v>45118346</v>
      </c>
      <c r="R19" s="53">
        <f t="shared" si="0"/>
        <v>37533652</v>
      </c>
      <c r="S19" s="53">
        <f t="shared" si="0"/>
        <v>39497123</v>
      </c>
      <c r="T19" s="53">
        <f t="shared" si="0"/>
        <v>40145486</v>
      </c>
      <c r="U19" s="53">
        <f t="shared" si="0"/>
        <v>44591863</v>
      </c>
      <c r="V19" s="53">
        <f t="shared" si="0"/>
        <v>42971297</v>
      </c>
      <c r="W19" s="53">
        <f>SUM(W4:W18)</f>
        <v>42433871</v>
      </c>
      <c r="X19" s="53">
        <f>SUM(X4:X18)</f>
        <v>43572018</v>
      </c>
      <c r="Y19" s="127">
        <f t="shared" ref="Y19:AB19" si="1">SUM(Y4:Y18)</f>
        <v>42294949</v>
      </c>
      <c r="Z19" s="127">
        <f t="shared" si="1"/>
        <v>47444846</v>
      </c>
      <c r="AA19" s="127">
        <f t="shared" si="1"/>
        <v>49905849</v>
      </c>
      <c r="AB19" s="127">
        <f t="shared" si="1"/>
        <v>47508974</v>
      </c>
      <c r="AC19" s="127">
        <f t="shared" ref="AC19:AD19" si="2">SUM(AC4:AC18)</f>
        <v>45067630</v>
      </c>
      <c r="AD19" s="127">
        <f t="shared" si="2"/>
        <v>47648705</v>
      </c>
      <c r="AE19" s="127">
        <f t="shared" ref="AE19:AF19" si="3">SUM(AE4:AE18)</f>
        <v>49341189</v>
      </c>
      <c r="AF19" s="127">
        <f t="shared" si="3"/>
        <v>50099290</v>
      </c>
    </row>
    <row r="20" spans="1:32" ht="18" customHeight="1" x14ac:dyDescent="0.15"/>
    <row r="21" spans="1:32" ht="18" customHeight="1" x14ac:dyDescent="0.15"/>
    <row r="22" spans="1:32" ht="18" customHeight="1" x14ac:dyDescent="0.15"/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1" t="s">
        <v>84</v>
      </c>
      <c r="B30" s="31"/>
      <c r="C30" s="31"/>
      <c r="D30" s="31"/>
      <c r="E30" s="31"/>
      <c r="F30" s="31"/>
      <c r="G30" s="31"/>
      <c r="H30" s="31"/>
      <c r="I30" s="31"/>
      <c r="J30" s="31"/>
      <c r="K30" s="123" t="s">
        <v>161</v>
      </c>
      <c r="L30" s="119"/>
      <c r="M30" s="31"/>
      <c r="N30" s="31"/>
      <c r="O30" s="31"/>
      <c r="P30" s="31"/>
      <c r="U30" s="123" t="s">
        <v>161</v>
      </c>
      <c r="V30" s="119"/>
      <c r="W30" s="32"/>
      <c r="X30" s="32"/>
      <c r="Y30" s="123"/>
      <c r="Z30" s="123"/>
      <c r="AA30" s="123"/>
      <c r="AB30" s="123"/>
      <c r="AC30" s="123"/>
      <c r="AD30" s="123"/>
      <c r="AE30" s="123" t="s">
        <v>161</v>
      </c>
    </row>
    <row r="31" spans="1:32" ht="18" customHeight="1" x14ac:dyDescent="0.15">
      <c r="K31" s="119"/>
      <c r="L31" s="119" t="s">
        <v>325</v>
      </c>
      <c r="M31" s="35" t="s">
        <v>205</v>
      </c>
      <c r="U31" s="119"/>
      <c r="V31" s="119" t="s">
        <v>325</v>
      </c>
      <c r="AF31" s="119" t="s">
        <v>325</v>
      </c>
    </row>
    <row r="32" spans="1:32" ht="18" customHeight="1" x14ac:dyDescent="0.15">
      <c r="A32" s="17"/>
      <c r="B32" s="60" t="s">
        <v>172</v>
      </c>
      <c r="C32" s="60" t="s">
        <v>174</v>
      </c>
      <c r="D32" s="60" t="s">
        <v>176</v>
      </c>
      <c r="E32" s="60" t="s">
        <v>178</v>
      </c>
      <c r="F32" s="60" t="s">
        <v>180</v>
      </c>
      <c r="G32" s="60" t="s">
        <v>182</v>
      </c>
      <c r="H32" s="62" t="s">
        <v>184</v>
      </c>
      <c r="I32" s="60" t="s">
        <v>186</v>
      </c>
      <c r="J32" s="62" t="s">
        <v>188</v>
      </c>
      <c r="K32" s="62" t="s">
        <v>190</v>
      </c>
      <c r="L32" s="60" t="s">
        <v>192</v>
      </c>
      <c r="M32" s="60" t="s">
        <v>194</v>
      </c>
      <c r="N32" s="60" t="s">
        <v>196</v>
      </c>
      <c r="O32" s="60" t="s">
        <v>198</v>
      </c>
      <c r="P32" s="60" t="s">
        <v>200</v>
      </c>
      <c r="Q32" s="39" t="s">
        <v>168</v>
      </c>
      <c r="R32" s="39" t="s">
        <v>169</v>
      </c>
      <c r="S32" s="39" t="s">
        <v>296</v>
      </c>
      <c r="T32" s="39" t="s">
        <v>297</v>
      </c>
      <c r="U32" s="39" t="s">
        <v>304</v>
      </c>
      <c r="V32" s="39" t="s">
        <v>305</v>
      </c>
      <c r="W32" s="39" t="s">
        <v>306</v>
      </c>
      <c r="X32" s="39" t="s">
        <v>307</v>
      </c>
      <c r="Y32" s="120" t="s">
        <v>312</v>
      </c>
      <c r="Z32" s="120" t="s">
        <v>313</v>
      </c>
      <c r="AA32" s="120" t="s">
        <v>314</v>
      </c>
      <c r="AB32" s="120" t="s">
        <v>315</v>
      </c>
      <c r="AC32" s="120" t="s">
        <v>318</v>
      </c>
      <c r="AD32" s="120" t="s">
        <v>320</v>
      </c>
      <c r="AE32" s="120" t="str">
        <f>AE3</f>
        <v>１８(H30)</v>
      </c>
      <c r="AF32" s="120" t="str">
        <f>AF3</f>
        <v>１９(R1)</v>
      </c>
    </row>
    <row r="33" spans="1:32" s="34" customFormat="1" ht="18" customHeight="1" x14ac:dyDescent="0.15">
      <c r="A33" s="19" t="s">
        <v>75</v>
      </c>
      <c r="B33" s="107"/>
      <c r="C33" s="107"/>
      <c r="D33" s="109">
        <f t="shared" ref="D33:O33" si="4">D4/D$19*100</f>
        <v>1.4301280145039879</v>
      </c>
      <c r="E33" s="109">
        <f t="shared" si="4"/>
        <v>1.3221740715132295</v>
      </c>
      <c r="F33" s="109">
        <f t="shared" si="4"/>
        <v>1.2295752689002375</v>
      </c>
      <c r="G33" s="109">
        <f t="shared" si="4"/>
        <v>1.410265248764079</v>
      </c>
      <c r="H33" s="109">
        <f t="shared" si="4"/>
        <v>1.3967918138666755</v>
      </c>
      <c r="I33" s="109">
        <f t="shared" si="4"/>
        <v>1.3321167047896867</v>
      </c>
      <c r="J33" s="109">
        <f t="shared" si="4"/>
        <v>1.306226605103852</v>
      </c>
      <c r="K33" s="109">
        <f t="shared" si="4"/>
        <v>1.2908586284632659</v>
      </c>
      <c r="L33" s="109">
        <f t="shared" si="4"/>
        <v>1.186963844562269</v>
      </c>
      <c r="M33" s="109">
        <f t="shared" si="4"/>
        <v>1.284437581986889</v>
      </c>
      <c r="N33" s="109">
        <f t="shared" si="4"/>
        <v>1.2472876039901148</v>
      </c>
      <c r="O33" s="109">
        <f t="shared" si="4"/>
        <v>1.1831792201707643</v>
      </c>
      <c r="P33" s="109">
        <f t="shared" ref="P33:P47" si="5">P4/P$19*100</f>
        <v>1.1696021844971234</v>
      </c>
      <c r="Q33" s="33">
        <f t="shared" ref="Q33:R47" si="6">Q4/Q$19*100</f>
        <v>0.99751218717104573</v>
      </c>
      <c r="R33" s="33">
        <f t="shared" si="6"/>
        <v>0.79186805483250078</v>
      </c>
      <c r="S33" s="33">
        <f t="shared" ref="S33:T47" si="7">S4/S$19*100</f>
        <v>0.73247107137398337</v>
      </c>
      <c r="T33" s="33">
        <f t="shared" si="7"/>
        <v>0.72552117067408273</v>
      </c>
      <c r="U33" s="33">
        <f t="shared" ref="U33:V47" si="8">U4/U$19*100</f>
        <v>0.65914716323917666</v>
      </c>
      <c r="V33" s="33">
        <f t="shared" si="8"/>
        <v>0.65118816404354751</v>
      </c>
      <c r="W33" s="33">
        <f t="shared" ref="W33:X47" si="9">W4/W$19*100</f>
        <v>0.65094697582504313</v>
      </c>
      <c r="X33" s="33">
        <f t="shared" si="9"/>
        <v>0.82684717517559092</v>
      </c>
      <c r="Y33" s="128">
        <f t="shared" ref="Y33:AB47" si="10">Y4/Y$19*100</f>
        <v>0.76325898867971209</v>
      </c>
      <c r="Z33" s="128">
        <f t="shared" si="10"/>
        <v>0.6200989671249012</v>
      </c>
      <c r="AA33" s="128">
        <f t="shared" si="10"/>
        <v>0.64928060837117507</v>
      </c>
      <c r="AB33" s="128">
        <f t="shared" si="10"/>
        <v>0.66897256084713597</v>
      </c>
      <c r="AC33" s="128">
        <f t="shared" ref="AC33:AD33" si="11">AC4/AC$19*100</f>
        <v>0.73471580378200496</v>
      </c>
      <c r="AD33" s="128">
        <f t="shared" si="11"/>
        <v>0.69096946076498833</v>
      </c>
      <c r="AE33" s="128">
        <f t="shared" ref="AE33:AF33" si="12">AE4/AE$19*100</f>
        <v>0.66957040698796289</v>
      </c>
      <c r="AF33" s="128">
        <f t="shared" si="12"/>
        <v>0.65824086528970771</v>
      </c>
    </row>
    <row r="34" spans="1:32" s="34" customFormat="1" ht="18" customHeight="1" x14ac:dyDescent="0.15">
      <c r="A34" s="19" t="s">
        <v>74</v>
      </c>
      <c r="B34" s="107"/>
      <c r="C34" s="107"/>
      <c r="D34" s="109">
        <f t="shared" ref="D34:O34" si="13">D5/D$19*100</f>
        <v>13.859937226621078</v>
      </c>
      <c r="E34" s="109">
        <f t="shared" si="13"/>
        <v>12.106458450478433</v>
      </c>
      <c r="F34" s="109">
        <f t="shared" si="13"/>
        <v>10.458285146059515</v>
      </c>
      <c r="G34" s="109">
        <f t="shared" si="13"/>
        <v>11.800345098746121</v>
      </c>
      <c r="H34" s="109">
        <f t="shared" si="13"/>
        <v>11.629251423519182</v>
      </c>
      <c r="I34" s="109">
        <f t="shared" si="13"/>
        <v>11.252889495048322</v>
      </c>
      <c r="J34" s="109">
        <f t="shared" si="13"/>
        <v>11.007240676014678</v>
      </c>
      <c r="K34" s="109">
        <f t="shared" si="13"/>
        <v>11.926186681900017</v>
      </c>
      <c r="L34" s="109">
        <f t="shared" si="13"/>
        <v>11.049091057082414</v>
      </c>
      <c r="M34" s="109">
        <f t="shared" si="13"/>
        <v>14.22550717490034</v>
      </c>
      <c r="N34" s="109">
        <f t="shared" si="13"/>
        <v>13.22253407816272</v>
      </c>
      <c r="O34" s="109">
        <f t="shared" si="13"/>
        <v>11.060153465005614</v>
      </c>
      <c r="P34" s="109">
        <f t="shared" si="5"/>
        <v>11.34124474954832</v>
      </c>
      <c r="Q34" s="33">
        <f t="shared" si="6"/>
        <v>19.211863395878918</v>
      </c>
      <c r="R34" s="33">
        <f t="shared" si="6"/>
        <v>13.361724033675168</v>
      </c>
      <c r="S34" s="33">
        <f t="shared" si="7"/>
        <v>13.923363481436358</v>
      </c>
      <c r="T34" s="33">
        <f t="shared" si="7"/>
        <v>12.961987806051219</v>
      </c>
      <c r="U34" s="33">
        <f t="shared" si="8"/>
        <v>9.2829133422839956</v>
      </c>
      <c r="V34" s="33">
        <f t="shared" si="8"/>
        <v>14.446396626101372</v>
      </c>
      <c r="W34" s="33">
        <f t="shared" si="9"/>
        <v>14.606456714731495</v>
      </c>
      <c r="X34" s="33">
        <f t="shared" si="9"/>
        <v>13.186171455267463</v>
      </c>
      <c r="Y34" s="128">
        <f t="shared" si="10"/>
        <v>10.660835647301525</v>
      </c>
      <c r="Z34" s="128">
        <f t="shared" si="10"/>
        <v>8.8383214480240913</v>
      </c>
      <c r="AA34" s="128">
        <f t="shared" si="10"/>
        <v>12.081303335807391</v>
      </c>
      <c r="AB34" s="128">
        <f t="shared" si="10"/>
        <v>11.545904990497164</v>
      </c>
      <c r="AC34" s="128">
        <f t="shared" ref="AC34:AD34" si="14">AC5/AC$19*100</f>
        <v>11.13933659258319</v>
      </c>
      <c r="AD34" s="128">
        <f t="shared" si="14"/>
        <v>13.416545108623623</v>
      </c>
      <c r="AE34" s="128">
        <f t="shared" ref="AE34:AF34" si="15">AE5/AE$19*100</f>
        <v>11.472903500562177</v>
      </c>
      <c r="AF34" s="128">
        <f t="shared" si="15"/>
        <v>12.224927738496893</v>
      </c>
    </row>
    <row r="35" spans="1:32" s="34" customFormat="1" ht="18" customHeight="1" x14ac:dyDescent="0.15">
      <c r="A35" s="19" t="s">
        <v>76</v>
      </c>
      <c r="B35" s="107"/>
      <c r="C35" s="107"/>
      <c r="D35" s="109">
        <f t="shared" ref="D35:O35" si="16">D6/D$19*100</f>
        <v>8.997042990349799</v>
      </c>
      <c r="E35" s="109">
        <f t="shared" si="16"/>
        <v>10.106456942203543</v>
      </c>
      <c r="F35" s="109">
        <f t="shared" si="16"/>
        <v>10.767819730646172</v>
      </c>
      <c r="G35" s="109">
        <f t="shared" si="16"/>
        <v>14.395094458508497</v>
      </c>
      <c r="H35" s="109">
        <f t="shared" si="16"/>
        <v>14.252115705127597</v>
      </c>
      <c r="I35" s="109">
        <f t="shared" si="16"/>
        <v>14.04226810900783</v>
      </c>
      <c r="J35" s="109">
        <f t="shared" si="16"/>
        <v>16.614128988017168</v>
      </c>
      <c r="K35" s="109">
        <f t="shared" si="16"/>
        <v>13.888848429978395</v>
      </c>
      <c r="L35" s="109">
        <f t="shared" si="16"/>
        <v>16.918679448525147</v>
      </c>
      <c r="M35" s="109">
        <f t="shared" si="16"/>
        <v>13.715792072587648</v>
      </c>
      <c r="N35" s="109">
        <f t="shared" si="16"/>
        <v>14.845988386082615</v>
      </c>
      <c r="O35" s="109">
        <f t="shared" si="16"/>
        <v>15.750900839989754</v>
      </c>
      <c r="P35" s="109">
        <f t="shared" si="5"/>
        <v>16.863802137675464</v>
      </c>
      <c r="Q35" s="33">
        <f t="shared" si="6"/>
        <v>15.941351218858953</v>
      </c>
      <c r="R35" s="33">
        <f t="shared" si="6"/>
        <v>21.445437816709124</v>
      </c>
      <c r="S35" s="33">
        <f t="shared" si="7"/>
        <v>21.394824124278621</v>
      </c>
      <c r="T35" s="33">
        <f t="shared" si="7"/>
        <v>21.309773158556354</v>
      </c>
      <c r="U35" s="33">
        <f t="shared" si="8"/>
        <v>20.075750143024973</v>
      </c>
      <c r="V35" s="33">
        <f t="shared" si="8"/>
        <v>21.957177601597643</v>
      </c>
      <c r="W35" s="33">
        <f t="shared" si="9"/>
        <v>27.235219713987441</v>
      </c>
      <c r="X35" s="33">
        <f t="shared" si="9"/>
        <v>28.674210131832773</v>
      </c>
      <c r="Y35" s="128">
        <f t="shared" si="10"/>
        <v>30.411752003767639</v>
      </c>
      <c r="Z35" s="128">
        <f t="shared" si="10"/>
        <v>34.186640631102485</v>
      </c>
      <c r="AA35" s="128">
        <f t="shared" si="10"/>
        <v>35.117392752901566</v>
      </c>
      <c r="AB35" s="128">
        <f t="shared" si="10"/>
        <v>32.895875629728394</v>
      </c>
      <c r="AC35" s="128">
        <f t="shared" ref="AC35:AD35" si="17">AC6/AC$19*100</f>
        <v>34.953770588779577</v>
      </c>
      <c r="AD35" s="128">
        <f t="shared" si="17"/>
        <v>33.562790426308538</v>
      </c>
      <c r="AE35" s="128">
        <f t="shared" ref="AE35:AF35" si="18">AE6/AE$19*100</f>
        <v>32.142000064084392</v>
      </c>
      <c r="AF35" s="128">
        <f t="shared" si="18"/>
        <v>32.793382900236715</v>
      </c>
    </row>
    <row r="36" spans="1:32" s="34" customFormat="1" ht="18" customHeight="1" x14ac:dyDescent="0.15">
      <c r="A36" s="19" t="s">
        <v>85</v>
      </c>
      <c r="B36" s="107"/>
      <c r="C36" s="107"/>
      <c r="D36" s="109">
        <f t="shared" ref="D36:O36" si="19">D7/D$19*100</f>
        <v>7.0976215489399683</v>
      </c>
      <c r="E36" s="109">
        <f t="shared" si="19"/>
        <v>16.987882809593579</v>
      </c>
      <c r="F36" s="109">
        <f t="shared" si="19"/>
        <v>19.315084227093433</v>
      </c>
      <c r="G36" s="109">
        <f t="shared" si="19"/>
        <v>9.7105415530867916</v>
      </c>
      <c r="H36" s="109">
        <f t="shared" si="19"/>
        <v>6.7515116555405914</v>
      </c>
      <c r="I36" s="109">
        <f t="shared" si="19"/>
        <v>6.9778845674372789</v>
      </c>
      <c r="J36" s="109">
        <f t="shared" si="19"/>
        <v>7.2695073435387556</v>
      </c>
      <c r="K36" s="109">
        <f t="shared" si="19"/>
        <v>7.2225316087356122</v>
      </c>
      <c r="L36" s="109">
        <f t="shared" si="19"/>
        <v>7.0698015723479317</v>
      </c>
      <c r="M36" s="109">
        <f t="shared" si="19"/>
        <v>8.963737885858464</v>
      </c>
      <c r="N36" s="109">
        <f t="shared" si="19"/>
        <v>8.9801742669210025</v>
      </c>
      <c r="O36" s="109">
        <f t="shared" si="19"/>
        <v>8.7494902070757128</v>
      </c>
      <c r="P36" s="109">
        <f t="shared" si="5"/>
        <v>8.3075833119334312</v>
      </c>
      <c r="Q36" s="33">
        <f t="shared" si="6"/>
        <v>7.6244395129200875</v>
      </c>
      <c r="R36" s="33">
        <f t="shared" si="6"/>
        <v>7.8137080825494944</v>
      </c>
      <c r="S36" s="33">
        <f t="shared" si="7"/>
        <v>8.3297965778418845</v>
      </c>
      <c r="T36" s="33">
        <f t="shared" si="7"/>
        <v>7.8065862747308632</v>
      </c>
      <c r="U36" s="33">
        <f t="shared" si="8"/>
        <v>17.365511281733173</v>
      </c>
      <c r="V36" s="33">
        <f t="shared" si="8"/>
        <v>9.1943722340984948</v>
      </c>
      <c r="W36" s="33">
        <f t="shared" si="9"/>
        <v>6.6315208433376256</v>
      </c>
      <c r="X36" s="33">
        <f t="shared" si="9"/>
        <v>7.1166407761972375</v>
      </c>
      <c r="Y36" s="128">
        <f t="shared" si="10"/>
        <v>9.6281331371270831</v>
      </c>
      <c r="Z36" s="128">
        <f t="shared" si="10"/>
        <v>6.2790550526815911</v>
      </c>
      <c r="AA36" s="128">
        <f t="shared" si="10"/>
        <v>6.0880098442970088</v>
      </c>
      <c r="AB36" s="128">
        <f t="shared" si="10"/>
        <v>7.6114988296737369</v>
      </c>
      <c r="AC36" s="128">
        <f t="shared" ref="AC36:AD36" si="20">AC7/AC$19*100</f>
        <v>6.6397988977898326</v>
      </c>
      <c r="AD36" s="128">
        <f t="shared" si="20"/>
        <v>6.3820076537232238</v>
      </c>
      <c r="AE36" s="128">
        <f t="shared" ref="AE36:AF36" si="21">AE7/AE$19*100</f>
        <v>6.8660181658775992</v>
      </c>
      <c r="AF36" s="128">
        <f t="shared" si="21"/>
        <v>7.9196391805153326</v>
      </c>
    </row>
    <row r="37" spans="1:32" s="34" customFormat="1" ht="18" customHeight="1" x14ac:dyDescent="0.15">
      <c r="A37" s="19" t="s">
        <v>86</v>
      </c>
      <c r="B37" s="107"/>
      <c r="C37" s="107"/>
      <c r="D37" s="109">
        <f t="shared" ref="D37:O37" si="22">D8/D$19*100</f>
        <v>0.25404997234327081</v>
      </c>
      <c r="E37" s="109">
        <f t="shared" si="22"/>
        <v>0.25433865423708935</v>
      </c>
      <c r="F37" s="109">
        <f t="shared" si="22"/>
        <v>0.25060540433767875</v>
      </c>
      <c r="G37" s="109">
        <f t="shared" si="22"/>
        <v>0.29725787237907697</v>
      </c>
      <c r="H37" s="109">
        <f t="shared" si="22"/>
        <v>0.43630546340196924</v>
      </c>
      <c r="I37" s="109">
        <f t="shared" si="22"/>
        <v>0.4211729445076916</v>
      </c>
      <c r="J37" s="109">
        <f t="shared" si="22"/>
        <v>0.33566575683673183</v>
      </c>
      <c r="K37" s="109">
        <f t="shared" si="22"/>
        <v>0.34051037013873703</v>
      </c>
      <c r="L37" s="109">
        <f t="shared" si="22"/>
        <v>0.37090758386767525</v>
      </c>
      <c r="M37" s="109">
        <f t="shared" si="22"/>
        <v>0.35537569745051029</v>
      </c>
      <c r="N37" s="109">
        <f t="shared" si="22"/>
        <v>0.33822460688094785</v>
      </c>
      <c r="O37" s="109">
        <f t="shared" si="22"/>
        <v>0.32059334652840366</v>
      </c>
      <c r="P37" s="109">
        <f t="shared" si="5"/>
        <v>0.32332695614919221</v>
      </c>
      <c r="Q37" s="33">
        <f t="shared" si="6"/>
        <v>0.23269913307548995</v>
      </c>
      <c r="R37" s="33">
        <f t="shared" si="6"/>
        <v>0.28081999587996392</v>
      </c>
      <c r="S37" s="33">
        <f t="shared" si="7"/>
        <v>0.14144827713147612</v>
      </c>
      <c r="T37" s="33">
        <f t="shared" si="7"/>
        <v>0.64885501697500936</v>
      </c>
      <c r="U37" s="33">
        <f t="shared" si="8"/>
        <v>0.26957608835495395</v>
      </c>
      <c r="V37" s="33">
        <f t="shared" si="8"/>
        <v>0.53979985756538829</v>
      </c>
      <c r="W37" s="33">
        <f t="shared" si="9"/>
        <v>0.57231167997847765</v>
      </c>
      <c r="X37" s="33">
        <f t="shared" si="9"/>
        <v>0.80645564775081113</v>
      </c>
      <c r="Y37" s="128">
        <f t="shared" si="10"/>
        <v>0.70046189203349074</v>
      </c>
      <c r="Z37" s="128">
        <f t="shared" si="10"/>
        <v>0.44492293219794621</v>
      </c>
      <c r="AA37" s="128">
        <f t="shared" si="10"/>
        <v>0.16406493755872184</v>
      </c>
      <c r="AB37" s="128">
        <f t="shared" si="10"/>
        <v>0.10808273822120427</v>
      </c>
      <c r="AC37" s="128">
        <f t="shared" ref="AC37:AD37" si="23">AC8/AC$19*100</f>
        <v>0.12473475973775414</v>
      </c>
      <c r="AD37" s="128">
        <f t="shared" si="23"/>
        <v>0.1232205576206111</v>
      </c>
      <c r="AE37" s="128">
        <f t="shared" ref="AE37:AF37" si="24">AE8/AE$19*100</f>
        <v>0.11464458223736763</v>
      </c>
      <c r="AF37" s="128">
        <f t="shared" si="24"/>
        <v>9.9043319775589625E-2</v>
      </c>
    </row>
    <row r="38" spans="1:32" s="34" customFormat="1" ht="18" customHeight="1" x14ac:dyDescent="0.15">
      <c r="A38" s="19" t="s">
        <v>87</v>
      </c>
      <c r="B38" s="107"/>
      <c r="C38" s="107"/>
      <c r="D38" s="109">
        <f t="shared" ref="D38:O38" si="25">D9/D$19*100</f>
        <v>6.3356271621292617</v>
      </c>
      <c r="E38" s="109">
        <f t="shared" si="25"/>
        <v>6.1565286519729367</v>
      </c>
      <c r="F38" s="109">
        <f t="shared" si="25"/>
        <v>7.2651661265322645</v>
      </c>
      <c r="G38" s="109">
        <f t="shared" si="25"/>
        <v>8.170705203841349</v>
      </c>
      <c r="H38" s="109">
        <f t="shared" si="25"/>
        <v>7.5028418480335191</v>
      </c>
      <c r="I38" s="109">
        <f t="shared" si="25"/>
        <v>9.4525732232708499</v>
      </c>
      <c r="J38" s="109">
        <f t="shared" si="25"/>
        <v>8.1364268720314694</v>
      </c>
      <c r="K38" s="109">
        <f t="shared" si="25"/>
        <v>5.7742924924030872</v>
      </c>
      <c r="L38" s="109">
        <f t="shared" si="25"/>
        <v>6.4506038695649179</v>
      </c>
      <c r="M38" s="109">
        <f t="shared" si="25"/>
        <v>5.4427749806042778</v>
      </c>
      <c r="N38" s="109">
        <f t="shared" si="25"/>
        <v>5.198651602902113</v>
      </c>
      <c r="O38" s="109">
        <f t="shared" si="25"/>
        <v>3.942679503044916</v>
      </c>
      <c r="P38" s="109">
        <f t="shared" si="5"/>
        <v>4.3779279861992988</v>
      </c>
      <c r="Q38" s="33">
        <f t="shared" si="6"/>
        <v>5.6296567254482248</v>
      </c>
      <c r="R38" s="33">
        <f t="shared" si="6"/>
        <v>5.4936887036731736</v>
      </c>
      <c r="S38" s="33">
        <f t="shared" si="7"/>
        <v>3.3405319167170733</v>
      </c>
      <c r="T38" s="33">
        <f t="shared" si="7"/>
        <v>3.3844627014852926</v>
      </c>
      <c r="U38" s="33">
        <f t="shared" si="8"/>
        <v>3.0886464644906177</v>
      </c>
      <c r="V38" s="33">
        <f t="shared" si="8"/>
        <v>3.5932892600379276</v>
      </c>
      <c r="W38" s="33">
        <f t="shared" si="9"/>
        <v>3.5904054098670377</v>
      </c>
      <c r="X38" s="33">
        <f t="shared" si="9"/>
        <v>3.1127385470188687</v>
      </c>
      <c r="Y38" s="128">
        <f t="shared" si="10"/>
        <v>2.8333217756096598</v>
      </c>
      <c r="Z38" s="128">
        <f t="shared" si="10"/>
        <v>3.342291383978778</v>
      </c>
      <c r="AA38" s="128">
        <f t="shared" si="10"/>
        <v>2.8800972807816576</v>
      </c>
      <c r="AB38" s="128">
        <f t="shared" si="10"/>
        <v>3.1487251229630848</v>
      </c>
      <c r="AC38" s="128">
        <f t="shared" ref="AC38:AD38" si="26">AC9/AC$19*100</f>
        <v>3.11670039005823</v>
      </c>
      <c r="AD38" s="128">
        <f t="shared" si="26"/>
        <v>2.8805714656883121</v>
      </c>
      <c r="AE38" s="128">
        <f t="shared" ref="AE38:AF38" si="27">AE9/AE$19*100</f>
        <v>3.9498298267599514</v>
      </c>
      <c r="AF38" s="128">
        <f t="shared" si="27"/>
        <v>3.2181074821619227</v>
      </c>
    </row>
    <row r="39" spans="1:32" s="34" customFormat="1" ht="18" customHeight="1" x14ac:dyDescent="0.15">
      <c r="A39" s="19" t="s">
        <v>88</v>
      </c>
      <c r="B39" s="107"/>
      <c r="C39" s="107"/>
      <c r="D39" s="109">
        <f t="shared" ref="D39:O39" si="28">D10/D$19*100</f>
        <v>3.6557689061497478</v>
      </c>
      <c r="E39" s="109">
        <f t="shared" si="28"/>
        <v>3.8644207061313751</v>
      </c>
      <c r="F39" s="109">
        <f t="shared" si="28"/>
        <v>4.3248302668035965</v>
      </c>
      <c r="G39" s="109">
        <f t="shared" si="28"/>
        <v>4.8750437006578053</v>
      </c>
      <c r="H39" s="109">
        <f t="shared" si="28"/>
        <v>4.1887219099215498</v>
      </c>
      <c r="I39" s="109">
        <f t="shared" si="28"/>
        <v>3.8347770188626269</v>
      </c>
      <c r="J39" s="109">
        <f t="shared" si="28"/>
        <v>4.300207314526733</v>
      </c>
      <c r="K39" s="109">
        <f t="shared" si="28"/>
        <v>4.6219242763786559</v>
      </c>
      <c r="L39" s="109">
        <f t="shared" si="28"/>
        <v>4.6191300812662455</v>
      </c>
      <c r="M39" s="109">
        <f t="shared" si="28"/>
        <v>4.1351495619582641</v>
      </c>
      <c r="N39" s="109">
        <f t="shared" si="28"/>
        <v>3.916037758689507</v>
      </c>
      <c r="O39" s="109">
        <f t="shared" si="28"/>
        <v>4.8935286630617654</v>
      </c>
      <c r="P39" s="109">
        <f t="shared" si="5"/>
        <v>5.3111185239394265</v>
      </c>
      <c r="Q39" s="33">
        <f t="shared" si="6"/>
        <v>7.2192628692550027</v>
      </c>
      <c r="R39" s="33">
        <f t="shared" si="6"/>
        <v>5.3081458740012826</v>
      </c>
      <c r="S39" s="33">
        <f t="shared" si="7"/>
        <v>5.4826094548709285</v>
      </c>
      <c r="T39" s="33">
        <f t="shared" si="7"/>
        <v>4.5290745764044305</v>
      </c>
      <c r="U39" s="33">
        <f t="shared" si="8"/>
        <v>3.9636940039935085</v>
      </c>
      <c r="V39" s="33">
        <f t="shared" si="8"/>
        <v>4.0443508139863686</v>
      </c>
      <c r="W39" s="33">
        <f t="shared" si="9"/>
        <v>3.9784162043571278</v>
      </c>
      <c r="X39" s="33">
        <f t="shared" si="9"/>
        <v>5.2345154176701199</v>
      </c>
      <c r="Y39" s="128">
        <f t="shared" si="10"/>
        <v>5.0718325727263558</v>
      </c>
      <c r="Z39" s="128">
        <f t="shared" si="10"/>
        <v>4.3463287877465131</v>
      </c>
      <c r="AA39" s="128">
        <f t="shared" si="10"/>
        <v>4.0737569658418193</v>
      </c>
      <c r="AB39" s="128">
        <f t="shared" si="10"/>
        <v>4.6019453082695492</v>
      </c>
      <c r="AC39" s="128">
        <f t="shared" ref="AC39:AD39" si="29">AC10/AC$19*100</f>
        <v>4.3594060748257677</v>
      </c>
      <c r="AD39" s="128">
        <f t="shared" si="29"/>
        <v>4.0838297703998458</v>
      </c>
      <c r="AE39" s="128">
        <f t="shared" ref="AE39:AF39" si="30">AE10/AE$19*100</f>
        <v>3.9618096758876238</v>
      </c>
      <c r="AF39" s="128">
        <f t="shared" si="30"/>
        <v>4.3672515119475745</v>
      </c>
    </row>
    <row r="40" spans="1:32" s="34" customFormat="1" ht="18" customHeight="1" x14ac:dyDescent="0.15">
      <c r="A40" s="19" t="s">
        <v>89</v>
      </c>
      <c r="B40" s="107"/>
      <c r="C40" s="107"/>
      <c r="D40" s="109">
        <f t="shared" ref="D40:O40" si="31">D11/D$19*100</f>
        <v>25.440413193331253</v>
      </c>
      <c r="E40" s="109">
        <f t="shared" si="31"/>
        <v>24.048746980332155</v>
      </c>
      <c r="F40" s="109">
        <f t="shared" si="31"/>
        <v>21.196620819160511</v>
      </c>
      <c r="G40" s="109">
        <f t="shared" si="31"/>
        <v>20.731151334947466</v>
      </c>
      <c r="H40" s="109">
        <f t="shared" si="31"/>
        <v>24.862354832752644</v>
      </c>
      <c r="I40" s="109">
        <f t="shared" si="31"/>
        <v>24.556017301745015</v>
      </c>
      <c r="J40" s="109">
        <f t="shared" si="31"/>
        <v>21.237900873055153</v>
      </c>
      <c r="K40" s="109">
        <f t="shared" si="31"/>
        <v>20.413314850417681</v>
      </c>
      <c r="L40" s="109">
        <f t="shared" si="31"/>
        <v>19.418990123057668</v>
      </c>
      <c r="M40" s="109">
        <f t="shared" si="31"/>
        <v>19.250953258663888</v>
      </c>
      <c r="N40" s="109">
        <f t="shared" si="31"/>
        <v>19.553069905459903</v>
      </c>
      <c r="O40" s="109">
        <f t="shared" si="31"/>
        <v>19.73458831171984</v>
      </c>
      <c r="P40" s="109">
        <f t="shared" si="5"/>
        <v>21.020444622122486</v>
      </c>
      <c r="Q40" s="33">
        <f t="shared" si="6"/>
        <v>15.985789904621061</v>
      </c>
      <c r="R40" s="33">
        <f t="shared" si="6"/>
        <v>14.554062045441249</v>
      </c>
      <c r="S40" s="33">
        <f t="shared" si="7"/>
        <v>15.604425162815023</v>
      </c>
      <c r="T40" s="33">
        <f t="shared" si="7"/>
        <v>18.785521739604796</v>
      </c>
      <c r="U40" s="33">
        <f t="shared" si="8"/>
        <v>17.204528996691614</v>
      </c>
      <c r="V40" s="33">
        <f t="shared" si="8"/>
        <v>15.940673142819032</v>
      </c>
      <c r="W40" s="33">
        <f t="shared" si="9"/>
        <v>11.382235196030077</v>
      </c>
      <c r="X40" s="33">
        <f t="shared" si="9"/>
        <v>10.334584457391898</v>
      </c>
      <c r="Y40" s="128">
        <f t="shared" si="10"/>
        <v>8.5738252101923571</v>
      </c>
      <c r="Z40" s="128">
        <f t="shared" si="10"/>
        <v>11.137553276071335</v>
      </c>
      <c r="AA40" s="128">
        <f t="shared" si="10"/>
        <v>8.4952266817462618</v>
      </c>
      <c r="AB40" s="128">
        <f t="shared" si="10"/>
        <v>9.2179532229005829</v>
      </c>
      <c r="AC40" s="128">
        <f t="shared" ref="AC40:AD40" si="32">AC11/AC$19*100</f>
        <v>10.360868765453164</v>
      </c>
      <c r="AD40" s="128">
        <f t="shared" si="32"/>
        <v>10.566366913854216</v>
      </c>
      <c r="AE40" s="128">
        <f t="shared" ref="AE40:AF40" si="33">AE11/AE$19*100</f>
        <v>11.363789794364298</v>
      </c>
      <c r="AF40" s="128">
        <f t="shared" si="33"/>
        <v>12.228764120210087</v>
      </c>
    </row>
    <row r="41" spans="1:32" s="34" customFormat="1" ht="18" customHeight="1" x14ac:dyDescent="0.15">
      <c r="A41" s="19" t="s">
        <v>90</v>
      </c>
      <c r="B41" s="107"/>
      <c r="C41" s="107"/>
      <c r="D41" s="109">
        <f t="shared" ref="D41:O41" si="34">D12/D$19*100</f>
        <v>4.2932907304957153</v>
      </c>
      <c r="E41" s="109">
        <f t="shared" si="34"/>
        <v>3.7771641032664767</v>
      </c>
      <c r="F41" s="109">
        <f t="shared" si="34"/>
        <v>3.4746386879166113</v>
      </c>
      <c r="G41" s="109">
        <f t="shared" si="34"/>
        <v>4.1195513401077788</v>
      </c>
      <c r="H41" s="109">
        <f t="shared" si="34"/>
        <v>3.9971930236165449</v>
      </c>
      <c r="I41" s="109">
        <f t="shared" si="34"/>
        <v>4.1461001936834867</v>
      </c>
      <c r="J41" s="109">
        <f t="shared" si="34"/>
        <v>4.1772981638243403</v>
      </c>
      <c r="K41" s="109">
        <f t="shared" si="34"/>
        <v>4.7467065672734083</v>
      </c>
      <c r="L41" s="109">
        <f t="shared" si="34"/>
        <v>4.5889626357767366</v>
      </c>
      <c r="M41" s="109">
        <f t="shared" si="34"/>
        <v>4.9408239325269641</v>
      </c>
      <c r="N41" s="109">
        <f t="shared" si="34"/>
        <v>4.7272265925786758</v>
      </c>
      <c r="O41" s="109">
        <f t="shared" si="34"/>
        <v>4.5457349137021854</v>
      </c>
      <c r="P41" s="109">
        <f t="shared" si="5"/>
        <v>4.4808902542377016</v>
      </c>
      <c r="Q41" s="33">
        <f t="shared" si="6"/>
        <v>3.8957500791363229</v>
      </c>
      <c r="R41" s="33">
        <f t="shared" si="6"/>
        <v>4.4982886290947652</v>
      </c>
      <c r="S41" s="33">
        <f t="shared" si="7"/>
        <v>4.4109389942148445</v>
      </c>
      <c r="T41" s="33">
        <f t="shared" si="7"/>
        <v>4.2875181533485485</v>
      </c>
      <c r="U41" s="33">
        <f t="shared" si="8"/>
        <v>3.7109617958774224</v>
      </c>
      <c r="V41" s="33">
        <f t="shared" si="8"/>
        <v>4.0294524970935832</v>
      </c>
      <c r="W41" s="33">
        <f t="shared" si="9"/>
        <v>4.0918067550330255</v>
      </c>
      <c r="X41" s="33">
        <f t="shared" si="9"/>
        <v>3.9977354273561536</v>
      </c>
      <c r="Y41" s="128">
        <f t="shared" si="10"/>
        <v>3.9558884442678957</v>
      </c>
      <c r="Z41" s="128">
        <f t="shared" si="10"/>
        <v>4.4774958274709125</v>
      </c>
      <c r="AA41" s="128">
        <f t="shared" si="10"/>
        <v>3.8830518643215544</v>
      </c>
      <c r="AB41" s="128">
        <f t="shared" si="10"/>
        <v>4.2582839191601991</v>
      </c>
      <c r="AC41" s="128">
        <f t="shared" ref="AC41:AD41" si="35">AC12/AC$19*100</f>
        <v>4.0225057319410844</v>
      </c>
      <c r="AD41" s="128">
        <f t="shared" si="35"/>
        <v>3.6445271702557291</v>
      </c>
      <c r="AE41" s="128">
        <f t="shared" ref="AE41:AF41" si="36">AE12/AE$19*100</f>
        <v>3.6795708348252409</v>
      </c>
      <c r="AF41" s="128">
        <f t="shared" si="36"/>
        <v>4.4195456662160275</v>
      </c>
    </row>
    <row r="42" spans="1:32" s="34" customFormat="1" ht="18" customHeight="1" x14ac:dyDescent="0.15">
      <c r="A42" s="19" t="s">
        <v>91</v>
      </c>
      <c r="B42" s="107"/>
      <c r="C42" s="107"/>
      <c r="D42" s="109">
        <f t="shared" ref="D42:O42" si="37">D13/D$19*100</f>
        <v>19.855298831615521</v>
      </c>
      <c r="E42" s="109">
        <f t="shared" si="37"/>
        <v>14.002603630522076</v>
      </c>
      <c r="F42" s="109">
        <f t="shared" si="37"/>
        <v>14.475480848535549</v>
      </c>
      <c r="G42" s="109">
        <f t="shared" si="37"/>
        <v>15.144527539338764</v>
      </c>
      <c r="H42" s="109">
        <f t="shared" si="37"/>
        <v>15.470907528240435</v>
      </c>
      <c r="I42" s="109">
        <f t="shared" si="37"/>
        <v>14.02881722735617</v>
      </c>
      <c r="J42" s="109">
        <f t="shared" si="37"/>
        <v>14.042188445073023</v>
      </c>
      <c r="K42" s="109">
        <f t="shared" si="37"/>
        <v>14.44613063161524</v>
      </c>
      <c r="L42" s="109">
        <f t="shared" si="37"/>
        <v>14.294936591970774</v>
      </c>
      <c r="M42" s="109">
        <f t="shared" si="37"/>
        <v>14.604158562523246</v>
      </c>
      <c r="N42" s="109">
        <f t="shared" si="37"/>
        <v>14.30826073789615</v>
      </c>
      <c r="O42" s="109">
        <f t="shared" si="37"/>
        <v>16.355052508506102</v>
      </c>
      <c r="P42" s="109">
        <f t="shared" si="5"/>
        <v>13.39416050594409</v>
      </c>
      <c r="Q42" s="33">
        <f t="shared" si="6"/>
        <v>12.489247721979879</v>
      </c>
      <c r="R42" s="33">
        <f t="shared" si="6"/>
        <v>13.024703804468588</v>
      </c>
      <c r="S42" s="33">
        <f t="shared" si="7"/>
        <v>12.669155674958906</v>
      </c>
      <c r="T42" s="33">
        <f t="shared" si="7"/>
        <v>11.546615726609961</v>
      </c>
      <c r="U42" s="33">
        <f t="shared" si="8"/>
        <v>11.388891735696264</v>
      </c>
      <c r="V42" s="33">
        <f t="shared" si="8"/>
        <v>12.699186156750168</v>
      </c>
      <c r="W42" s="33">
        <f t="shared" si="9"/>
        <v>14.692390425563579</v>
      </c>
      <c r="X42" s="33">
        <f t="shared" si="9"/>
        <v>12.440559902458499</v>
      </c>
      <c r="Y42" s="128">
        <f t="shared" si="10"/>
        <v>13.138367893527899</v>
      </c>
      <c r="Z42" s="128">
        <f t="shared" si="10"/>
        <v>14.282299493605692</v>
      </c>
      <c r="AA42" s="128">
        <f t="shared" si="10"/>
        <v>15.379233404084559</v>
      </c>
      <c r="AB42" s="128">
        <f t="shared" si="10"/>
        <v>15.294167371410715</v>
      </c>
      <c r="AC42" s="128">
        <f t="shared" ref="AC42:AD42" si="38">AC13/AC$19*100</f>
        <v>13.385855879264119</v>
      </c>
      <c r="AD42" s="128">
        <f t="shared" si="38"/>
        <v>14.361450117059846</v>
      </c>
      <c r="AE42" s="128">
        <f t="shared" ref="AE42:AF42" si="39">AE13/AE$19*100</f>
        <v>16.192400633069461</v>
      </c>
      <c r="AF42" s="128">
        <f t="shared" si="39"/>
        <v>12.989874706807223</v>
      </c>
    </row>
    <row r="43" spans="1:32" s="34" customFormat="1" ht="18" customHeight="1" x14ac:dyDescent="0.15">
      <c r="A43" s="19" t="s">
        <v>92</v>
      </c>
      <c r="B43" s="107"/>
      <c r="C43" s="107"/>
      <c r="D43" s="109">
        <f t="shared" ref="D43:O43" si="40">D14/D$19*100</f>
        <v>0.60078904282002699</v>
      </c>
      <c r="E43" s="109">
        <f t="shared" si="40"/>
        <v>0.3006426933334308</v>
      </c>
      <c r="F43" s="109">
        <f t="shared" si="40"/>
        <v>0.40706895788690756</v>
      </c>
      <c r="G43" s="109">
        <f t="shared" si="40"/>
        <v>0.53352016307051142</v>
      </c>
      <c r="H43" s="109">
        <f t="shared" si="40"/>
        <v>0.29240849992428641</v>
      </c>
      <c r="I43" s="109">
        <f t="shared" si="40"/>
        <v>5.5100943503778074E-2</v>
      </c>
      <c r="J43" s="109">
        <f t="shared" si="40"/>
        <v>0.19501670277270225</v>
      </c>
      <c r="K43" s="109">
        <f t="shared" si="40"/>
        <v>1.8687477070971421</v>
      </c>
      <c r="L43" s="109">
        <f t="shared" si="40"/>
        <v>1.1320595520497148</v>
      </c>
      <c r="M43" s="109">
        <f t="shared" si="40"/>
        <v>0.1398765202398434</v>
      </c>
      <c r="N43" s="109">
        <f t="shared" si="40"/>
        <v>0.70080616812006324</v>
      </c>
      <c r="O43" s="109">
        <f t="shared" si="40"/>
        <v>0.62424092398212527</v>
      </c>
      <c r="P43" s="109">
        <f t="shared" si="5"/>
        <v>0</v>
      </c>
      <c r="Q43" s="33">
        <f t="shared" si="6"/>
        <v>2.2163933048432225E-6</v>
      </c>
      <c r="R43" s="33">
        <f t="shared" si="6"/>
        <v>5.4170055181414267E-2</v>
      </c>
      <c r="S43" s="33">
        <f t="shared" si="7"/>
        <v>0.66597002520917792</v>
      </c>
      <c r="T43" s="33">
        <f t="shared" si="7"/>
        <v>2.6720314209174104E-2</v>
      </c>
      <c r="U43" s="33">
        <f t="shared" si="8"/>
        <v>4.3097548985562679E-2</v>
      </c>
      <c r="V43" s="33">
        <f t="shared" si="8"/>
        <v>2.2673274209060994E-2</v>
      </c>
      <c r="W43" s="33">
        <f t="shared" si="9"/>
        <v>3.5931202222865784E-2</v>
      </c>
      <c r="X43" s="33">
        <f t="shared" si="9"/>
        <v>1.4142241472497326</v>
      </c>
      <c r="Y43" s="128">
        <f t="shared" si="10"/>
        <v>1.1776914543625527</v>
      </c>
      <c r="Z43" s="128">
        <f t="shared" si="10"/>
        <v>0.8691966246449615</v>
      </c>
      <c r="AA43" s="128">
        <f t="shared" si="10"/>
        <v>0.82771660692517235</v>
      </c>
      <c r="AB43" s="128">
        <f t="shared" si="10"/>
        <v>0.45086850328529515</v>
      </c>
      <c r="AC43" s="128">
        <f t="shared" ref="AC43:AD43" si="41">AC14/AC$19*100</f>
        <v>0.25764168206759486</v>
      </c>
      <c r="AD43" s="128">
        <f t="shared" si="41"/>
        <v>4.0420825707645153E-3</v>
      </c>
      <c r="AE43" s="128">
        <f t="shared" ref="AE43:AF43" si="42">AE14/AE$19*100</f>
        <v>0</v>
      </c>
      <c r="AF43" s="128">
        <f t="shared" si="42"/>
        <v>0.20843009950839622</v>
      </c>
    </row>
    <row r="44" spans="1:32" s="34" customFormat="1" ht="18" customHeight="1" x14ac:dyDescent="0.15">
      <c r="A44" s="19" t="s">
        <v>93</v>
      </c>
      <c r="B44" s="107"/>
      <c r="C44" s="107"/>
      <c r="D44" s="109">
        <f t="shared" ref="D44:O44" si="43">D15/D$19*100</f>
        <v>8.1800323807003714</v>
      </c>
      <c r="E44" s="109">
        <f t="shared" si="43"/>
        <v>7.072582306415673</v>
      </c>
      <c r="F44" s="109">
        <f t="shared" si="43"/>
        <v>6.8348245161275241</v>
      </c>
      <c r="G44" s="109">
        <f t="shared" si="43"/>
        <v>8.8119964865517559</v>
      </c>
      <c r="H44" s="109">
        <f t="shared" si="43"/>
        <v>9.2195962960550055</v>
      </c>
      <c r="I44" s="109">
        <f t="shared" si="43"/>
        <v>9.9002822707872671</v>
      </c>
      <c r="J44" s="109">
        <f t="shared" si="43"/>
        <v>11.378192259205392</v>
      </c>
      <c r="K44" s="109">
        <f t="shared" si="43"/>
        <v>13.459947755598758</v>
      </c>
      <c r="L44" s="109">
        <f t="shared" si="43"/>
        <v>12.878105418227499</v>
      </c>
      <c r="M44" s="109">
        <f t="shared" si="43"/>
        <v>12.930145557622582</v>
      </c>
      <c r="N44" s="109">
        <f t="shared" si="43"/>
        <v>12.939534618241124</v>
      </c>
      <c r="O44" s="109">
        <f t="shared" si="43"/>
        <v>12.819977526978047</v>
      </c>
      <c r="P44" s="109">
        <f t="shared" si="5"/>
        <v>13.409898767753464</v>
      </c>
      <c r="Q44" s="33">
        <f t="shared" si="6"/>
        <v>10.772418386081794</v>
      </c>
      <c r="R44" s="33">
        <f t="shared" si="6"/>
        <v>13.373374911665936</v>
      </c>
      <c r="S44" s="33">
        <f t="shared" si="7"/>
        <v>13.304457643661793</v>
      </c>
      <c r="T44" s="33">
        <f t="shared" si="7"/>
        <v>13.987355888530034</v>
      </c>
      <c r="U44" s="33">
        <f t="shared" si="8"/>
        <v>12.947274707943912</v>
      </c>
      <c r="V44" s="33">
        <f t="shared" si="8"/>
        <v>12.88143339029306</v>
      </c>
      <c r="W44" s="33">
        <f t="shared" si="9"/>
        <v>12.532351809242199</v>
      </c>
      <c r="X44" s="33">
        <f t="shared" si="9"/>
        <v>12.855310029478092</v>
      </c>
      <c r="Y44" s="128">
        <f t="shared" si="10"/>
        <v>13.084623887358276</v>
      </c>
      <c r="Z44" s="128">
        <f t="shared" si="10"/>
        <v>11.175789252219303</v>
      </c>
      <c r="AA44" s="128">
        <f t="shared" si="10"/>
        <v>10.360859706043675</v>
      </c>
      <c r="AB44" s="128">
        <f t="shared" si="10"/>
        <v>10.197715488446457</v>
      </c>
      <c r="AC44" s="128">
        <f t="shared" ref="AC44:AD44" si="44">AC15/AC$19*100</f>
        <v>10.904658177055239</v>
      </c>
      <c r="AD44" s="128">
        <f t="shared" si="44"/>
        <v>10.283672977051527</v>
      </c>
      <c r="AE44" s="128">
        <f t="shared" ref="AE44:AF44" si="45">AE15/AE$19*100</f>
        <v>9.5874564352310188</v>
      </c>
      <c r="AF44" s="128">
        <f t="shared" si="45"/>
        <v>8.8727864207257223</v>
      </c>
    </row>
    <row r="45" spans="1:32" s="34" customFormat="1" ht="18" customHeight="1" x14ac:dyDescent="0.15">
      <c r="A45" s="19" t="s">
        <v>72</v>
      </c>
      <c r="B45" s="107"/>
      <c r="C45" s="107"/>
      <c r="D45" s="109">
        <f t="shared" ref="D45:O45" si="46">D16/D$19*100</f>
        <v>0</v>
      </c>
      <c r="E45" s="109">
        <f t="shared" si="46"/>
        <v>0</v>
      </c>
      <c r="F45" s="109">
        <f t="shared" si="46"/>
        <v>0</v>
      </c>
      <c r="G45" s="109">
        <f t="shared" si="46"/>
        <v>0</v>
      </c>
      <c r="H45" s="109">
        <f t="shared" si="46"/>
        <v>0</v>
      </c>
      <c r="I45" s="109">
        <f t="shared" si="46"/>
        <v>0</v>
      </c>
      <c r="J45" s="109">
        <f t="shared" si="46"/>
        <v>0</v>
      </c>
      <c r="K45" s="109">
        <f t="shared" si="46"/>
        <v>0</v>
      </c>
      <c r="L45" s="109">
        <f t="shared" si="46"/>
        <v>2.1768221701012638E-2</v>
      </c>
      <c r="M45" s="109">
        <f t="shared" si="46"/>
        <v>1.1267213077083303E-2</v>
      </c>
      <c r="N45" s="109">
        <f t="shared" si="46"/>
        <v>2.2203674075059944E-2</v>
      </c>
      <c r="O45" s="109">
        <f t="shared" si="46"/>
        <v>1.9875287064365948E-2</v>
      </c>
      <c r="P45" s="109">
        <f t="shared" si="5"/>
        <v>0</v>
      </c>
      <c r="Q45" s="33">
        <f t="shared" si="6"/>
        <v>2.2163933048432225E-6</v>
      </c>
      <c r="R45" s="33">
        <f t="shared" si="6"/>
        <v>2.6642757811043805E-6</v>
      </c>
      <c r="S45" s="33">
        <f t="shared" si="7"/>
        <v>2.5318299765782943E-6</v>
      </c>
      <c r="T45" s="33">
        <f t="shared" si="7"/>
        <v>2.4909400772978559E-6</v>
      </c>
      <c r="U45" s="33">
        <f t="shared" si="8"/>
        <v>2.2425616081570755E-6</v>
      </c>
      <c r="V45" s="33">
        <f t="shared" si="8"/>
        <v>2.32713478487745E-6</v>
      </c>
      <c r="W45" s="33">
        <f t="shared" si="9"/>
        <v>2.356608003073771E-6</v>
      </c>
      <c r="X45" s="33">
        <f t="shared" si="9"/>
        <v>2.2950509200652585E-6</v>
      </c>
      <c r="Y45" s="128">
        <f t="shared" si="10"/>
        <v>2.3643485183065243E-6</v>
      </c>
      <c r="Z45" s="128">
        <f t="shared" si="10"/>
        <v>2.1077104982066967E-6</v>
      </c>
      <c r="AA45" s="128">
        <f t="shared" si="10"/>
        <v>2.0037731449073237E-6</v>
      </c>
      <c r="AB45" s="128">
        <f t="shared" si="10"/>
        <v>2.1048654934118342E-6</v>
      </c>
      <c r="AC45" s="128">
        <f t="shared" ref="AC45:AD45" si="47">AC16/AC$19*100</f>
        <v>2.2188874808815105E-6</v>
      </c>
      <c r="AD45" s="128">
        <f t="shared" si="47"/>
        <v>2.0986929235537463E-6</v>
      </c>
      <c r="AE45" s="128">
        <f t="shared" ref="AE45:AF45" si="48">AE16/AE$19*100</f>
        <v>2.0267043017548684E-6</v>
      </c>
      <c r="AF45" s="128">
        <f t="shared" si="48"/>
        <v>1.9960362711727054E-6</v>
      </c>
    </row>
    <row r="46" spans="1:32" s="34" customFormat="1" ht="18" customHeight="1" x14ac:dyDescent="0.15">
      <c r="A46" s="19" t="s">
        <v>95</v>
      </c>
      <c r="B46" s="107"/>
      <c r="C46" s="107"/>
      <c r="D46" s="109">
        <f t="shared" ref="D46:O46" si="49">D17/D$19*100</f>
        <v>0</v>
      </c>
      <c r="E46" s="109">
        <f t="shared" si="49"/>
        <v>0</v>
      </c>
      <c r="F46" s="109">
        <f t="shared" si="49"/>
        <v>0</v>
      </c>
      <c r="G46" s="109">
        <f t="shared" si="49"/>
        <v>0</v>
      </c>
      <c r="H46" s="109">
        <f t="shared" si="49"/>
        <v>0</v>
      </c>
      <c r="I46" s="109">
        <f t="shared" si="49"/>
        <v>0</v>
      </c>
      <c r="J46" s="109">
        <f t="shared" si="49"/>
        <v>0</v>
      </c>
      <c r="K46" s="109">
        <f t="shared" si="49"/>
        <v>0</v>
      </c>
      <c r="L46" s="109">
        <f t="shared" si="49"/>
        <v>0</v>
      </c>
      <c r="M46" s="109">
        <f t="shared" si="49"/>
        <v>0</v>
      </c>
      <c r="N46" s="109">
        <f t="shared" si="49"/>
        <v>0</v>
      </c>
      <c r="O46" s="109">
        <f t="shared" si="49"/>
        <v>2.6415852026004715E-6</v>
      </c>
      <c r="P46" s="109">
        <f t="shared" si="5"/>
        <v>0</v>
      </c>
      <c r="Q46" s="33">
        <f t="shared" si="6"/>
        <v>2.2163933048432225E-6</v>
      </c>
      <c r="R46" s="33">
        <f t="shared" si="6"/>
        <v>2.6642757811043805E-6</v>
      </c>
      <c r="S46" s="33">
        <f t="shared" si="7"/>
        <v>2.5318299765782943E-6</v>
      </c>
      <c r="T46" s="33">
        <f t="shared" si="7"/>
        <v>2.4909400772978559E-6</v>
      </c>
      <c r="U46" s="33">
        <f t="shared" si="8"/>
        <v>2.2425616081570755E-6</v>
      </c>
      <c r="V46" s="33">
        <f t="shared" si="8"/>
        <v>2.32713478487745E-6</v>
      </c>
      <c r="W46" s="33">
        <f t="shared" si="9"/>
        <v>2.356608003073771E-6</v>
      </c>
      <c r="X46" s="33">
        <f t="shared" si="9"/>
        <v>2.2950509200652585E-6</v>
      </c>
      <c r="Y46" s="128">
        <f t="shared" si="10"/>
        <v>2.3643485183065243E-6</v>
      </c>
      <c r="Z46" s="128">
        <f t="shared" si="10"/>
        <v>2.1077104982066967E-6</v>
      </c>
      <c r="AA46" s="128">
        <f t="shared" si="10"/>
        <v>2.0037731449073237E-6</v>
      </c>
      <c r="AB46" s="128">
        <f t="shared" si="10"/>
        <v>2.1048654934118342E-6</v>
      </c>
      <c r="AC46" s="128">
        <f t="shared" ref="AC46:AD46" si="50">AC17/AC$19*100</f>
        <v>2.2188874808815105E-6</v>
      </c>
      <c r="AD46" s="128">
        <f t="shared" si="50"/>
        <v>2.0986929235537463E-6</v>
      </c>
      <c r="AE46" s="128">
        <f t="shared" ref="AE46:AF46" si="51">AE17/AE$19*100</f>
        <v>2.0267043017548684E-6</v>
      </c>
      <c r="AF46" s="128">
        <f t="shared" si="51"/>
        <v>1.9960362711727054E-6</v>
      </c>
    </row>
    <row r="47" spans="1:32" s="34" customFormat="1" ht="18" customHeight="1" x14ac:dyDescent="0.15">
      <c r="A47" s="19" t="s">
        <v>94</v>
      </c>
      <c r="B47" s="107"/>
      <c r="C47" s="107"/>
      <c r="D47" s="109">
        <f t="shared" ref="D47:O47" si="52">D18/D$19*100</f>
        <v>0</v>
      </c>
      <c r="E47" s="109">
        <f t="shared" si="52"/>
        <v>0</v>
      </c>
      <c r="F47" s="109">
        <f t="shared" si="52"/>
        <v>0</v>
      </c>
      <c r="G47" s="109">
        <f t="shared" si="52"/>
        <v>0</v>
      </c>
      <c r="H47" s="109">
        <f t="shared" si="52"/>
        <v>0</v>
      </c>
      <c r="I47" s="109">
        <f t="shared" si="52"/>
        <v>0</v>
      </c>
      <c r="J47" s="109">
        <f t="shared" si="52"/>
        <v>0</v>
      </c>
      <c r="K47" s="109">
        <f t="shared" si="52"/>
        <v>0</v>
      </c>
      <c r="L47" s="109">
        <f t="shared" si="52"/>
        <v>0</v>
      </c>
      <c r="M47" s="109">
        <f t="shared" si="52"/>
        <v>0</v>
      </c>
      <c r="N47" s="109">
        <f t="shared" si="52"/>
        <v>0</v>
      </c>
      <c r="O47" s="109">
        <f t="shared" si="52"/>
        <v>2.6415852026004715E-6</v>
      </c>
      <c r="P47" s="109">
        <f t="shared" si="5"/>
        <v>0</v>
      </c>
      <c r="Q47" s="33">
        <f t="shared" si="6"/>
        <v>2.2163933048432225E-6</v>
      </c>
      <c r="R47" s="33">
        <f t="shared" si="6"/>
        <v>2.6642757811043805E-6</v>
      </c>
      <c r="S47" s="33">
        <f t="shared" si="7"/>
        <v>2.5318299765782943E-6</v>
      </c>
      <c r="T47" s="33">
        <f t="shared" si="7"/>
        <v>2.4909400772978559E-6</v>
      </c>
      <c r="U47" s="33">
        <f t="shared" si="8"/>
        <v>2.2425616081570755E-6</v>
      </c>
      <c r="V47" s="33">
        <f t="shared" si="8"/>
        <v>2.32713478487745E-6</v>
      </c>
      <c r="W47" s="33">
        <f t="shared" si="9"/>
        <v>2.356608003073771E-6</v>
      </c>
      <c r="X47" s="33">
        <f t="shared" si="9"/>
        <v>2.2950509200652585E-6</v>
      </c>
      <c r="Y47" s="128">
        <f t="shared" si="10"/>
        <v>2.3643485183065243E-6</v>
      </c>
      <c r="Z47" s="128">
        <f t="shared" si="10"/>
        <v>2.1077104982066967E-6</v>
      </c>
      <c r="AA47" s="128">
        <f t="shared" si="10"/>
        <v>2.0037731449073237E-6</v>
      </c>
      <c r="AB47" s="128">
        <f t="shared" si="10"/>
        <v>2.1048654934118342E-6</v>
      </c>
      <c r="AC47" s="128">
        <f t="shared" ref="AC47:AD47" si="53">AC18/AC$19*100</f>
        <v>2.2188874808815105E-6</v>
      </c>
      <c r="AD47" s="128">
        <f t="shared" si="53"/>
        <v>2.0986929235537463E-6</v>
      </c>
      <c r="AE47" s="128">
        <f t="shared" ref="AE47:AF47" si="54">AE18/AE$19*100</f>
        <v>2.0267043017548684E-6</v>
      </c>
      <c r="AF47" s="128">
        <f t="shared" si="54"/>
        <v>1.9960362711727054E-6</v>
      </c>
    </row>
    <row r="48" spans="1:32" s="34" customFormat="1" ht="18" customHeight="1" x14ac:dyDescent="0.15">
      <c r="A48" s="19" t="s">
        <v>96</v>
      </c>
      <c r="B48" s="107"/>
      <c r="C48" s="107"/>
      <c r="D48" s="102">
        <f t="shared" ref="D48:O48" si="55">SUM(D33:D47)</f>
        <v>100</v>
      </c>
      <c r="E48" s="102">
        <f t="shared" si="55"/>
        <v>99.999999999999972</v>
      </c>
      <c r="F48" s="102">
        <f t="shared" si="55"/>
        <v>100</v>
      </c>
      <c r="G48" s="102">
        <f t="shared" si="55"/>
        <v>100</v>
      </c>
      <c r="H48" s="102">
        <f t="shared" si="55"/>
        <v>100</v>
      </c>
      <c r="I48" s="102">
        <f t="shared" si="55"/>
        <v>100</v>
      </c>
      <c r="J48" s="102">
        <f t="shared" si="55"/>
        <v>100.00000000000001</v>
      </c>
      <c r="K48" s="102">
        <f t="shared" si="55"/>
        <v>100.00000000000001</v>
      </c>
      <c r="L48" s="102">
        <f t="shared" si="55"/>
        <v>99.999999999999986</v>
      </c>
      <c r="M48" s="102">
        <f t="shared" si="55"/>
        <v>100</v>
      </c>
      <c r="N48" s="102">
        <f t="shared" si="55"/>
        <v>100</v>
      </c>
      <c r="O48" s="102">
        <f t="shared" si="55"/>
        <v>100</v>
      </c>
      <c r="P48" s="102">
        <f t="shared" ref="P48:U48" si="56">SUM(P33:P47)</f>
        <v>100</v>
      </c>
      <c r="Q48" s="30">
        <f t="shared" si="56"/>
        <v>99.999999999999972</v>
      </c>
      <c r="R48" s="30">
        <f t="shared" si="56"/>
        <v>100.00000000000001</v>
      </c>
      <c r="S48" s="30">
        <f t="shared" si="56"/>
        <v>99.999999999999986</v>
      </c>
      <c r="T48" s="30">
        <f t="shared" si="56"/>
        <v>99.999999999999986</v>
      </c>
      <c r="U48" s="30">
        <f t="shared" si="56"/>
        <v>99.999999999999972</v>
      </c>
      <c r="V48" s="30">
        <f>SUM(V33:V47)</f>
        <v>99.999999999999986</v>
      </c>
      <c r="W48" s="30">
        <f>SUM(W33:W47)</f>
        <v>100.00000000000001</v>
      </c>
      <c r="X48" s="30">
        <f>SUM(X33:X47)</f>
        <v>99.999999999999972</v>
      </c>
      <c r="Y48" s="125">
        <f t="shared" ref="Y48:AB48" si="57">SUM(Y33:Y47)</f>
        <v>100.00000000000001</v>
      </c>
      <c r="Z48" s="125">
        <f t="shared" si="57"/>
        <v>100.00000000000001</v>
      </c>
      <c r="AA48" s="125">
        <f t="shared" si="57"/>
        <v>100</v>
      </c>
      <c r="AB48" s="125">
        <f t="shared" si="57"/>
        <v>99.999999999999986</v>
      </c>
      <c r="AC48" s="125">
        <f t="shared" ref="AC48:AD48" si="58">SUM(AC33:AC47)</f>
        <v>100.00000000000001</v>
      </c>
      <c r="AD48" s="125">
        <f t="shared" si="58"/>
        <v>99.999999999999972</v>
      </c>
      <c r="AE48" s="125">
        <f t="shared" ref="AE48:AF48" si="59">SUM(AE33:AE47)</f>
        <v>100.00000000000001</v>
      </c>
      <c r="AF48" s="125">
        <f t="shared" si="59"/>
        <v>100</v>
      </c>
    </row>
    <row r="49" spans="25:32" s="34" customFormat="1" ht="18" customHeight="1" x14ac:dyDescent="0.15">
      <c r="Y49" s="129"/>
      <c r="Z49" s="129"/>
      <c r="AA49" s="129"/>
      <c r="AB49" s="129"/>
      <c r="AC49" s="129"/>
      <c r="AD49" s="129"/>
      <c r="AE49" s="129"/>
      <c r="AF49" s="129"/>
    </row>
    <row r="50" spans="25:32" s="34" customFormat="1" ht="18" customHeight="1" x14ac:dyDescent="0.15">
      <c r="Y50" s="129"/>
      <c r="Z50" s="129"/>
      <c r="AA50" s="129"/>
      <c r="AB50" s="129"/>
      <c r="AC50" s="129"/>
      <c r="AD50" s="129"/>
      <c r="AE50" s="129"/>
      <c r="AF50" s="129"/>
    </row>
    <row r="51" spans="25:32" s="34" customFormat="1" ht="18" customHeight="1" x14ac:dyDescent="0.15">
      <c r="Y51" s="129"/>
      <c r="Z51" s="129"/>
      <c r="AA51" s="129"/>
      <c r="AB51" s="129"/>
      <c r="AC51" s="129"/>
      <c r="AD51" s="129"/>
      <c r="AE51" s="129"/>
      <c r="AF51" s="129"/>
    </row>
    <row r="52" spans="25:32" s="34" customFormat="1" ht="18" customHeight="1" x14ac:dyDescent="0.15">
      <c r="Y52" s="129"/>
      <c r="Z52" s="129"/>
      <c r="AA52" s="129"/>
      <c r="AB52" s="129"/>
      <c r="AC52" s="129"/>
      <c r="AD52" s="129"/>
      <c r="AE52" s="129"/>
      <c r="AF52" s="129"/>
    </row>
    <row r="53" spans="25:32" s="34" customFormat="1" ht="18" customHeight="1" x14ac:dyDescent="0.15">
      <c r="Y53" s="129"/>
      <c r="Z53" s="129"/>
      <c r="AA53" s="129"/>
      <c r="AB53" s="129"/>
      <c r="AC53" s="129"/>
      <c r="AD53" s="129"/>
      <c r="AE53" s="129"/>
      <c r="AF53" s="129"/>
    </row>
    <row r="54" spans="25:32" s="34" customFormat="1" ht="18" customHeight="1" x14ac:dyDescent="0.15">
      <c r="Y54" s="129"/>
      <c r="Z54" s="129"/>
      <c r="AA54" s="129"/>
      <c r="AB54" s="129"/>
      <c r="AC54" s="129"/>
      <c r="AD54" s="129"/>
      <c r="AE54" s="129"/>
      <c r="AF54" s="129"/>
    </row>
    <row r="55" spans="25:32" s="34" customFormat="1" ht="18" customHeight="1" x14ac:dyDescent="0.15">
      <c r="Y55" s="129"/>
      <c r="Z55" s="129"/>
      <c r="AA55" s="129"/>
      <c r="AB55" s="129"/>
      <c r="AC55" s="129"/>
      <c r="AD55" s="129"/>
      <c r="AE55" s="129"/>
      <c r="AF55" s="129"/>
    </row>
    <row r="56" spans="25:32" s="34" customFormat="1" ht="18" customHeight="1" x14ac:dyDescent="0.15">
      <c r="Y56" s="129"/>
      <c r="Z56" s="129"/>
      <c r="AA56" s="129"/>
      <c r="AB56" s="129"/>
      <c r="AC56" s="129"/>
      <c r="AD56" s="129"/>
      <c r="AE56" s="129"/>
      <c r="AF56" s="129"/>
    </row>
    <row r="57" spans="25:32" s="34" customFormat="1" ht="18" customHeight="1" x14ac:dyDescent="0.15">
      <c r="Y57" s="129"/>
      <c r="Z57" s="129"/>
      <c r="AA57" s="129"/>
      <c r="AB57" s="129"/>
      <c r="AC57" s="129"/>
      <c r="AD57" s="129"/>
      <c r="AE57" s="129"/>
      <c r="AF57" s="129"/>
    </row>
    <row r="58" spans="25:32" s="34" customFormat="1" ht="18" customHeight="1" x14ac:dyDescent="0.15">
      <c r="Y58" s="129"/>
      <c r="Z58" s="129"/>
      <c r="AA58" s="129"/>
      <c r="AB58" s="129"/>
      <c r="AC58" s="129"/>
      <c r="AD58" s="129"/>
      <c r="AE58" s="129"/>
      <c r="AF58" s="129"/>
    </row>
    <row r="59" spans="25:32" s="34" customFormat="1" ht="18" customHeight="1" x14ac:dyDescent="0.15">
      <c r="Y59" s="129"/>
      <c r="Z59" s="129"/>
      <c r="AA59" s="129"/>
      <c r="AB59" s="129"/>
      <c r="AC59" s="129"/>
      <c r="AD59" s="129"/>
      <c r="AE59" s="129"/>
      <c r="AF59" s="129"/>
    </row>
    <row r="60" spans="25:32" s="34" customFormat="1" ht="18" customHeight="1" x14ac:dyDescent="0.15">
      <c r="Y60" s="129"/>
      <c r="Z60" s="129"/>
      <c r="AA60" s="129"/>
      <c r="AB60" s="129"/>
      <c r="AC60" s="129"/>
      <c r="AD60" s="129"/>
      <c r="AE60" s="129"/>
      <c r="AF60" s="129"/>
    </row>
    <row r="61" spans="25:32" s="34" customFormat="1" ht="18" customHeight="1" x14ac:dyDescent="0.15">
      <c r="Y61" s="129"/>
      <c r="Z61" s="129"/>
      <c r="AA61" s="129"/>
      <c r="AB61" s="129"/>
      <c r="AC61" s="129"/>
      <c r="AD61" s="129"/>
      <c r="AE61" s="129"/>
      <c r="AF61" s="129"/>
    </row>
    <row r="62" spans="25:32" s="34" customFormat="1" ht="18" customHeight="1" x14ac:dyDescent="0.15">
      <c r="Y62" s="129"/>
      <c r="Z62" s="129"/>
      <c r="AA62" s="129"/>
      <c r="AB62" s="129"/>
      <c r="AC62" s="129"/>
      <c r="AD62" s="129"/>
      <c r="AE62" s="129"/>
      <c r="AF62" s="129"/>
    </row>
    <row r="63" spans="25:32" s="34" customFormat="1" ht="18" customHeight="1" x14ac:dyDescent="0.15">
      <c r="Y63" s="129"/>
      <c r="Z63" s="129"/>
      <c r="AA63" s="129"/>
      <c r="AB63" s="129"/>
      <c r="AC63" s="129"/>
      <c r="AD63" s="129"/>
      <c r="AE63" s="129"/>
      <c r="AF63" s="129"/>
    </row>
    <row r="64" spans="25:32" s="34" customFormat="1" ht="18" customHeight="1" x14ac:dyDescent="0.15">
      <c r="Y64" s="129"/>
      <c r="Z64" s="129"/>
      <c r="AA64" s="129"/>
      <c r="AB64" s="129"/>
      <c r="AC64" s="129"/>
      <c r="AD64" s="129"/>
      <c r="AE64" s="129"/>
      <c r="AF64" s="129"/>
    </row>
    <row r="65" spans="25:32" s="34" customFormat="1" ht="18" customHeight="1" x14ac:dyDescent="0.15">
      <c r="Y65" s="129"/>
      <c r="Z65" s="129"/>
      <c r="AA65" s="129"/>
      <c r="AB65" s="129"/>
      <c r="AC65" s="129"/>
      <c r="AD65" s="129"/>
      <c r="AE65" s="129"/>
      <c r="AF65" s="129"/>
    </row>
    <row r="66" spans="25:32" s="34" customFormat="1" ht="18" customHeight="1" x14ac:dyDescent="0.15">
      <c r="Y66" s="129"/>
      <c r="Z66" s="129"/>
      <c r="AA66" s="129"/>
      <c r="AB66" s="129"/>
      <c r="AC66" s="129"/>
      <c r="AD66" s="129"/>
      <c r="AE66" s="129"/>
      <c r="AF66" s="129"/>
    </row>
    <row r="67" spans="25:32" s="34" customFormat="1" ht="18" customHeight="1" x14ac:dyDescent="0.15">
      <c r="Y67" s="129"/>
      <c r="Z67" s="129"/>
      <c r="AA67" s="129"/>
      <c r="AB67" s="129"/>
      <c r="AC67" s="129"/>
      <c r="AD67" s="129"/>
      <c r="AE67" s="129"/>
      <c r="AF67" s="129"/>
    </row>
    <row r="68" spans="25:32" s="34" customFormat="1" ht="18" customHeight="1" x14ac:dyDescent="0.15">
      <c r="Y68" s="129"/>
      <c r="Z68" s="129"/>
      <c r="AA68" s="129"/>
      <c r="AB68" s="129"/>
      <c r="AC68" s="129"/>
      <c r="AD68" s="129"/>
      <c r="AE68" s="129"/>
      <c r="AF68" s="129"/>
    </row>
    <row r="69" spans="25:32" s="34" customFormat="1" ht="18" customHeight="1" x14ac:dyDescent="0.15">
      <c r="Y69" s="129"/>
      <c r="Z69" s="129"/>
      <c r="AA69" s="129"/>
      <c r="AB69" s="129"/>
      <c r="AC69" s="129"/>
      <c r="AD69" s="129"/>
      <c r="AE69" s="129"/>
      <c r="AF69" s="129"/>
    </row>
    <row r="70" spans="25:32" s="34" customFormat="1" ht="18" customHeight="1" x14ac:dyDescent="0.15">
      <c r="Y70" s="129"/>
      <c r="Z70" s="129"/>
      <c r="AA70" s="129"/>
      <c r="AB70" s="129"/>
      <c r="AC70" s="129"/>
      <c r="AD70" s="129"/>
      <c r="AE70" s="129"/>
      <c r="AF70" s="129"/>
    </row>
    <row r="71" spans="25:32" s="34" customFormat="1" ht="18" customHeight="1" x14ac:dyDescent="0.15">
      <c r="Y71" s="129"/>
      <c r="Z71" s="129"/>
      <c r="AA71" s="129"/>
      <c r="AB71" s="129"/>
      <c r="AC71" s="129"/>
      <c r="AD71" s="129"/>
      <c r="AE71" s="129"/>
      <c r="AF71" s="129"/>
    </row>
    <row r="72" spans="25:32" s="34" customFormat="1" ht="18" customHeight="1" x14ac:dyDescent="0.15">
      <c r="Y72" s="129"/>
      <c r="Z72" s="129"/>
      <c r="AA72" s="129"/>
      <c r="AB72" s="129"/>
      <c r="AC72" s="129"/>
      <c r="AD72" s="129"/>
      <c r="AE72" s="129"/>
      <c r="AF72" s="129"/>
    </row>
    <row r="73" spans="25:32" s="34" customFormat="1" ht="18" customHeight="1" x14ac:dyDescent="0.15">
      <c r="Y73" s="129"/>
      <c r="Z73" s="129"/>
      <c r="AA73" s="129"/>
      <c r="AB73" s="129"/>
      <c r="AC73" s="129"/>
      <c r="AD73" s="129"/>
      <c r="AE73" s="129"/>
      <c r="AF73" s="129"/>
    </row>
    <row r="74" spans="25:32" s="34" customFormat="1" ht="18" customHeight="1" x14ac:dyDescent="0.15">
      <c r="Y74" s="129"/>
      <c r="Z74" s="129"/>
      <c r="AA74" s="129"/>
      <c r="AB74" s="129"/>
      <c r="AC74" s="129"/>
      <c r="AD74" s="129"/>
      <c r="AE74" s="129"/>
      <c r="AF74" s="129"/>
    </row>
    <row r="75" spans="25:32" s="34" customFormat="1" ht="18" customHeight="1" x14ac:dyDescent="0.15">
      <c r="Y75" s="129"/>
      <c r="Z75" s="129"/>
      <c r="AA75" s="129"/>
      <c r="AB75" s="129"/>
      <c r="AC75" s="129"/>
      <c r="AD75" s="129"/>
      <c r="AE75" s="129"/>
      <c r="AF75" s="129"/>
    </row>
    <row r="76" spans="25:32" s="34" customFormat="1" ht="18" customHeight="1" x14ac:dyDescent="0.15">
      <c r="Y76" s="129"/>
      <c r="Z76" s="129"/>
      <c r="AA76" s="129"/>
      <c r="AB76" s="129"/>
      <c r="AC76" s="129"/>
      <c r="AD76" s="129"/>
      <c r="AE76" s="129"/>
      <c r="AF76" s="129"/>
    </row>
    <row r="77" spans="25:32" s="34" customFormat="1" ht="18" customHeight="1" x14ac:dyDescent="0.15">
      <c r="Y77" s="129"/>
      <c r="Z77" s="129"/>
      <c r="AA77" s="129"/>
      <c r="AB77" s="129"/>
      <c r="AC77" s="129"/>
      <c r="AD77" s="129"/>
      <c r="AE77" s="129"/>
      <c r="AF77" s="129"/>
    </row>
    <row r="78" spans="25:32" s="34" customFormat="1" ht="18" customHeight="1" x14ac:dyDescent="0.15">
      <c r="Y78" s="129"/>
      <c r="Z78" s="129"/>
      <c r="AA78" s="129"/>
      <c r="AB78" s="129"/>
      <c r="AC78" s="129"/>
      <c r="AD78" s="129"/>
      <c r="AE78" s="129"/>
      <c r="AF78" s="129"/>
    </row>
    <row r="79" spans="25:32" s="34" customFormat="1" ht="18" customHeight="1" x14ac:dyDescent="0.15">
      <c r="Y79" s="129"/>
      <c r="Z79" s="129"/>
      <c r="AA79" s="129"/>
      <c r="AB79" s="129"/>
      <c r="AC79" s="129"/>
      <c r="AD79" s="129"/>
      <c r="AE79" s="129"/>
      <c r="AF79" s="129"/>
    </row>
    <row r="80" spans="25:32" s="34" customFormat="1" ht="18" customHeight="1" x14ac:dyDescent="0.15">
      <c r="Y80" s="129"/>
      <c r="Z80" s="129"/>
      <c r="AA80" s="129"/>
      <c r="AB80" s="129"/>
      <c r="AC80" s="129"/>
      <c r="AD80" s="129"/>
      <c r="AE80" s="129"/>
      <c r="AF80" s="129"/>
    </row>
    <row r="81" spans="25:32" s="34" customFormat="1" ht="18" customHeight="1" x14ac:dyDescent="0.15">
      <c r="Y81" s="129"/>
      <c r="Z81" s="129"/>
      <c r="AA81" s="129"/>
      <c r="AB81" s="129"/>
      <c r="AC81" s="129"/>
      <c r="AD81" s="129"/>
      <c r="AE81" s="129"/>
      <c r="AF81" s="129"/>
    </row>
    <row r="82" spans="25:32" s="34" customFormat="1" ht="18" customHeight="1" x14ac:dyDescent="0.15">
      <c r="Y82" s="129"/>
      <c r="Z82" s="129"/>
      <c r="AA82" s="129"/>
      <c r="AB82" s="129"/>
      <c r="AC82" s="129"/>
      <c r="AD82" s="129"/>
      <c r="AE82" s="129"/>
      <c r="AF82" s="129"/>
    </row>
    <row r="83" spans="25:32" s="34" customFormat="1" ht="18" customHeight="1" x14ac:dyDescent="0.15">
      <c r="Y83" s="129"/>
      <c r="Z83" s="129"/>
      <c r="AA83" s="129"/>
      <c r="AB83" s="129"/>
      <c r="AC83" s="129"/>
      <c r="AD83" s="129"/>
      <c r="AE83" s="129"/>
      <c r="AF83" s="129"/>
    </row>
    <row r="84" spans="25:32" s="34" customFormat="1" ht="18" customHeight="1" x14ac:dyDescent="0.15">
      <c r="Y84" s="129"/>
      <c r="Z84" s="129"/>
      <c r="AA84" s="129"/>
      <c r="AB84" s="129"/>
      <c r="AC84" s="129"/>
      <c r="AD84" s="129"/>
      <c r="AE84" s="129"/>
      <c r="AF84" s="129"/>
    </row>
    <row r="85" spans="25:32" s="34" customFormat="1" ht="18" customHeight="1" x14ac:dyDescent="0.15">
      <c r="Y85" s="129"/>
      <c r="Z85" s="129"/>
      <c r="AA85" s="129"/>
      <c r="AB85" s="129"/>
      <c r="AC85" s="129"/>
      <c r="AD85" s="129"/>
      <c r="AE85" s="129"/>
      <c r="AF85" s="129"/>
    </row>
    <row r="86" spans="25:32" s="34" customFormat="1" ht="18" customHeight="1" x14ac:dyDescent="0.15">
      <c r="Y86" s="129"/>
      <c r="Z86" s="129"/>
      <c r="AA86" s="129"/>
      <c r="AB86" s="129"/>
      <c r="AC86" s="129"/>
      <c r="AD86" s="129"/>
      <c r="AE86" s="129"/>
      <c r="AF86" s="129"/>
    </row>
    <row r="87" spans="25:32" s="34" customFormat="1" ht="18" customHeight="1" x14ac:dyDescent="0.15">
      <c r="Y87" s="129"/>
      <c r="Z87" s="129"/>
      <c r="AA87" s="129"/>
      <c r="AB87" s="129"/>
      <c r="AC87" s="129"/>
      <c r="AD87" s="129"/>
      <c r="AE87" s="129"/>
      <c r="AF87" s="129"/>
    </row>
    <row r="88" spans="25:32" s="34" customFormat="1" ht="18" customHeight="1" x14ac:dyDescent="0.15">
      <c r="Y88" s="129"/>
      <c r="Z88" s="129"/>
      <c r="AA88" s="129"/>
      <c r="AB88" s="129"/>
      <c r="AC88" s="129"/>
      <c r="AD88" s="129"/>
      <c r="AE88" s="129"/>
      <c r="AF88" s="129"/>
    </row>
    <row r="89" spans="25:32" s="34" customFormat="1" ht="18" customHeight="1" x14ac:dyDescent="0.15">
      <c r="Y89" s="129"/>
      <c r="Z89" s="129"/>
      <c r="AA89" s="129"/>
      <c r="AB89" s="129"/>
      <c r="AC89" s="129"/>
      <c r="AD89" s="129"/>
      <c r="AE89" s="129"/>
      <c r="AF89" s="129"/>
    </row>
    <row r="90" spans="25:32" s="34" customFormat="1" ht="18" customHeight="1" x14ac:dyDescent="0.15">
      <c r="Y90" s="129"/>
      <c r="Z90" s="129"/>
      <c r="AA90" s="129"/>
      <c r="AB90" s="129"/>
      <c r="AC90" s="129"/>
      <c r="AD90" s="129"/>
      <c r="AE90" s="129"/>
      <c r="AF90" s="129"/>
    </row>
    <row r="91" spans="25:32" s="34" customFormat="1" ht="18" customHeight="1" x14ac:dyDescent="0.15">
      <c r="Y91" s="129"/>
      <c r="Z91" s="129"/>
      <c r="AA91" s="129"/>
      <c r="AB91" s="129"/>
      <c r="AC91" s="129"/>
      <c r="AD91" s="129"/>
      <c r="AE91" s="129"/>
      <c r="AF91" s="129"/>
    </row>
    <row r="92" spans="25:32" s="34" customFormat="1" ht="18" customHeight="1" x14ac:dyDescent="0.15">
      <c r="Y92" s="129"/>
      <c r="Z92" s="129"/>
      <c r="AA92" s="129"/>
      <c r="AB92" s="129"/>
      <c r="AC92" s="129"/>
      <c r="AD92" s="129"/>
      <c r="AE92" s="129"/>
      <c r="AF92" s="129"/>
    </row>
    <row r="93" spans="25:32" s="34" customFormat="1" ht="18" customHeight="1" x14ac:dyDescent="0.15">
      <c r="Y93" s="129"/>
      <c r="Z93" s="129"/>
      <c r="AA93" s="129"/>
      <c r="AB93" s="129"/>
      <c r="AC93" s="129"/>
      <c r="AD93" s="129"/>
      <c r="AE93" s="129"/>
      <c r="AF93" s="129"/>
    </row>
    <row r="94" spans="25:32" s="34" customFormat="1" ht="18" customHeight="1" x14ac:dyDescent="0.15">
      <c r="Y94" s="129"/>
      <c r="Z94" s="129"/>
      <c r="AA94" s="129"/>
      <c r="AB94" s="129"/>
      <c r="AC94" s="129"/>
      <c r="AD94" s="129"/>
      <c r="AE94" s="129"/>
      <c r="AF94" s="129"/>
    </row>
    <row r="95" spans="25:32" s="34" customFormat="1" ht="18" customHeight="1" x14ac:dyDescent="0.15">
      <c r="Y95" s="129"/>
      <c r="Z95" s="129"/>
      <c r="AA95" s="129"/>
      <c r="AB95" s="129"/>
      <c r="AC95" s="129"/>
      <c r="AD95" s="129"/>
      <c r="AE95" s="129"/>
      <c r="AF95" s="129"/>
    </row>
    <row r="96" spans="25:32" s="34" customFormat="1" ht="18" customHeight="1" x14ac:dyDescent="0.15">
      <c r="Y96" s="129"/>
      <c r="Z96" s="129"/>
      <c r="AA96" s="129"/>
      <c r="AB96" s="129"/>
      <c r="AC96" s="129"/>
      <c r="AD96" s="129"/>
      <c r="AE96" s="129"/>
      <c r="AF96" s="129"/>
    </row>
    <row r="97" spans="25:32" s="34" customFormat="1" ht="18" customHeight="1" x14ac:dyDescent="0.15">
      <c r="Y97" s="129"/>
      <c r="Z97" s="129"/>
      <c r="AA97" s="129"/>
      <c r="AB97" s="129"/>
      <c r="AC97" s="129"/>
      <c r="AD97" s="129"/>
      <c r="AE97" s="129"/>
      <c r="AF97" s="129"/>
    </row>
    <row r="98" spans="25:32" s="34" customFormat="1" ht="18" customHeight="1" x14ac:dyDescent="0.15">
      <c r="Y98" s="129"/>
      <c r="Z98" s="129"/>
      <c r="AA98" s="129"/>
      <c r="AB98" s="129"/>
      <c r="AC98" s="129"/>
      <c r="AD98" s="129"/>
      <c r="AE98" s="129"/>
      <c r="AF98" s="129"/>
    </row>
    <row r="99" spans="25:32" s="34" customFormat="1" ht="18" customHeight="1" x14ac:dyDescent="0.15">
      <c r="Y99" s="129"/>
      <c r="Z99" s="129"/>
      <c r="AA99" s="129"/>
      <c r="AB99" s="129"/>
      <c r="AC99" s="129"/>
      <c r="AD99" s="129"/>
      <c r="AE99" s="129"/>
      <c r="AF99" s="129"/>
    </row>
    <row r="100" spans="25:32" s="34" customFormat="1" ht="18" customHeight="1" x14ac:dyDescent="0.15">
      <c r="Y100" s="129"/>
      <c r="Z100" s="129"/>
      <c r="AA100" s="129"/>
      <c r="AB100" s="129"/>
      <c r="AC100" s="129"/>
      <c r="AD100" s="129"/>
      <c r="AE100" s="129"/>
      <c r="AF100" s="129"/>
    </row>
    <row r="101" spans="25:32" s="34" customFormat="1" ht="18" customHeight="1" x14ac:dyDescent="0.15">
      <c r="Y101" s="129"/>
      <c r="Z101" s="129"/>
      <c r="AA101" s="129"/>
      <c r="AB101" s="129"/>
      <c r="AC101" s="129"/>
      <c r="AD101" s="129"/>
      <c r="AE101" s="129"/>
      <c r="AF101" s="129"/>
    </row>
    <row r="102" spans="25:32" s="34" customFormat="1" ht="18" customHeight="1" x14ac:dyDescent="0.15">
      <c r="Y102" s="129"/>
      <c r="Z102" s="129"/>
      <c r="AA102" s="129"/>
      <c r="AB102" s="129"/>
      <c r="AC102" s="129"/>
      <c r="AD102" s="129"/>
      <c r="AE102" s="129"/>
      <c r="AF102" s="129"/>
    </row>
    <row r="103" spans="25:32" s="34" customFormat="1" ht="18" customHeight="1" x14ac:dyDescent="0.15">
      <c r="Y103" s="129"/>
      <c r="Z103" s="129"/>
      <c r="AA103" s="129"/>
      <c r="AB103" s="129"/>
      <c r="AC103" s="129"/>
      <c r="AD103" s="129"/>
      <c r="AE103" s="129"/>
      <c r="AF103" s="129"/>
    </row>
    <row r="104" spans="25:32" s="34" customFormat="1" ht="18" customHeight="1" x14ac:dyDescent="0.15">
      <c r="Y104" s="129"/>
      <c r="Z104" s="129"/>
      <c r="AA104" s="129"/>
      <c r="AB104" s="129"/>
      <c r="AC104" s="129"/>
      <c r="AD104" s="129"/>
      <c r="AE104" s="129"/>
      <c r="AF104" s="129"/>
    </row>
    <row r="105" spans="25:32" s="34" customFormat="1" ht="18" customHeight="1" x14ac:dyDescent="0.15">
      <c r="Y105" s="129"/>
      <c r="Z105" s="129"/>
      <c r="AA105" s="129"/>
      <c r="AB105" s="129"/>
      <c r="AC105" s="129"/>
      <c r="AD105" s="129"/>
      <c r="AE105" s="129"/>
      <c r="AF105" s="129"/>
    </row>
    <row r="106" spans="25:32" s="34" customFormat="1" ht="18" customHeight="1" x14ac:dyDescent="0.15">
      <c r="Y106" s="129"/>
      <c r="Z106" s="129"/>
      <c r="AA106" s="129"/>
      <c r="AB106" s="129"/>
      <c r="AC106" s="129"/>
      <c r="AD106" s="129"/>
      <c r="AE106" s="129"/>
      <c r="AF106" s="129"/>
    </row>
    <row r="107" spans="25:32" s="34" customFormat="1" ht="18" customHeight="1" x14ac:dyDescent="0.15">
      <c r="Y107" s="129"/>
      <c r="Z107" s="129"/>
      <c r="AA107" s="129"/>
      <c r="AB107" s="129"/>
      <c r="AC107" s="129"/>
      <c r="AD107" s="129"/>
      <c r="AE107" s="129"/>
      <c r="AF107" s="129"/>
    </row>
    <row r="108" spans="25:32" s="34" customFormat="1" ht="18" customHeight="1" x14ac:dyDescent="0.15">
      <c r="Y108" s="129"/>
      <c r="Z108" s="129"/>
      <c r="AA108" s="129"/>
      <c r="AB108" s="129"/>
      <c r="AC108" s="129"/>
      <c r="AD108" s="129"/>
      <c r="AE108" s="129"/>
      <c r="AF108" s="129"/>
    </row>
    <row r="109" spans="25:32" s="34" customFormat="1" ht="18" customHeight="1" x14ac:dyDescent="0.15">
      <c r="Y109" s="129"/>
      <c r="Z109" s="129"/>
      <c r="AA109" s="129"/>
      <c r="AB109" s="129"/>
      <c r="AC109" s="129"/>
      <c r="AD109" s="129"/>
      <c r="AE109" s="129"/>
      <c r="AF109" s="129"/>
    </row>
    <row r="110" spans="25:32" s="34" customFormat="1" ht="18" customHeight="1" x14ac:dyDescent="0.15">
      <c r="Y110" s="129"/>
      <c r="Z110" s="129"/>
      <c r="AA110" s="129"/>
      <c r="AB110" s="129"/>
      <c r="AC110" s="129"/>
      <c r="AD110" s="129"/>
      <c r="AE110" s="129"/>
      <c r="AF110" s="129"/>
    </row>
    <row r="111" spans="25:32" s="34" customFormat="1" ht="18" customHeight="1" x14ac:dyDescent="0.15">
      <c r="Y111" s="129"/>
      <c r="Z111" s="129"/>
      <c r="AA111" s="129"/>
      <c r="AB111" s="129"/>
      <c r="AC111" s="129"/>
      <c r="AD111" s="129"/>
      <c r="AE111" s="129"/>
      <c r="AF111" s="129"/>
    </row>
    <row r="112" spans="25:32" s="34" customFormat="1" ht="18" customHeight="1" x14ac:dyDescent="0.15">
      <c r="Y112" s="129"/>
      <c r="Z112" s="129"/>
      <c r="AA112" s="129"/>
      <c r="AB112" s="129"/>
      <c r="AC112" s="129"/>
      <c r="AD112" s="129"/>
      <c r="AE112" s="129"/>
      <c r="AF112" s="129"/>
    </row>
    <row r="113" spans="25:32" s="34" customFormat="1" ht="18" customHeight="1" x14ac:dyDescent="0.15">
      <c r="Y113" s="129"/>
      <c r="Z113" s="129"/>
      <c r="AA113" s="129"/>
      <c r="AB113" s="129"/>
      <c r="AC113" s="129"/>
      <c r="AD113" s="129"/>
      <c r="AE113" s="129"/>
      <c r="AF113" s="129"/>
    </row>
    <row r="114" spans="25:32" s="34" customFormat="1" ht="18" customHeight="1" x14ac:dyDescent="0.15">
      <c r="Y114" s="129"/>
      <c r="Z114" s="129"/>
      <c r="AA114" s="129"/>
      <c r="AB114" s="129"/>
      <c r="AC114" s="129"/>
      <c r="AD114" s="129"/>
      <c r="AE114" s="129"/>
      <c r="AF114" s="129"/>
    </row>
    <row r="115" spans="25:32" s="34" customFormat="1" ht="18" customHeight="1" x14ac:dyDescent="0.15">
      <c r="Y115" s="129"/>
      <c r="Z115" s="129"/>
      <c r="AA115" s="129"/>
      <c r="AB115" s="129"/>
      <c r="AC115" s="129"/>
      <c r="AD115" s="129"/>
      <c r="AE115" s="129"/>
      <c r="AF115" s="129"/>
    </row>
    <row r="116" spans="25:32" s="34" customFormat="1" ht="18" customHeight="1" x14ac:dyDescent="0.15">
      <c r="Y116" s="129"/>
      <c r="Z116" s="129"/>
      <c r="AA116" s="129"/>
      <c r="AB116" s="129"/>
      <c r="AC116" s="129"/>
      <c r="AD116" s="129"/>
      <c r="AE116" s="129"/>
      <c r="AF116" s="129"/>
    </row>
    <row r="117" spans="25:32" s="34" customFormat="1" ht="18" customHeight="1" x14ac:dyDescent="0.15">
      <c r="Y117" s="129"/>
      <c r="Z117" s="129"/>
      <c r="AA117" s="129"/>
      <c r="AB117" s="129"/>
      <c r="AC117" s="129"/>
      <c r="AD117" s="129"/>
      <c r="AE117" s="129"/>
      <c r="AF117" s="129"/>
    </row>
    <row r="118" spans="25:32" s="34" customFormat="1" ht="18" customHeight="1" x14ac:dyDescent="0.15">
      <c r="Y118" s="129"/>
      <c r="Z118" s="129"/>
      <c r="AA118" s="129"/>
      <c r="AB118" s="129"/>
      <c r="AC118" s="129"/>
      <c r="AD118" s="129"/>
      <c r="AE118" s="129"/>
      <c r="AF118" s="129"/>
    </row>
    <row r="119" spans="25:32" s="34" customFormat="1" ht="18" customHeight="1" x14ac:dyDescent="0.15">
      <c r="Y119" s="129"/>
      <c r="Z119" s="129"/>
      <c r="AA119" s="129"/>
      <c r="AB119" s="129"/>
      <c r="AC119" s="129"/>
      <c r="AD119" s="129"/>
      <c r="AE119" s="129"/>
      <c r="AF119" s="129"/>
    </row>
    <row r="120" spans="25:32" s="34" customFormat="1" ht="18" customHeight="1" x14ac:dyDescent="0.15">
      <c r="Y120" s="129"/>
      <c r="Z120" s="129"/>
      <c r="AA120" s="129"/>
      <c r="AB120" s="129"/>
      <c r="AC120" s="129"/>
      <c r="AD120" s="129"/>
      <c r="AE120" s="129"/>
      <c r="AF120" s="129"/>
    </row>
    <row r="121" spans="25:32" s="34" customFormat="1" ht="18" customHeight="1" x14ac:dyDescent="0.15">
      <c r="Y121" s="129"/>
      <c r="Z121" s="129"/>
      <c r="AA121" s="129"/>
      <c r="AB121" s="129"/>
      <c r="AC121" s="129"/>
      <c r="AD121" s="129"/>
      <c r="AE121" s="129"/>
      <c r="AF121" s="129"/>
    </row>
    <row r="122" spans="25:32" s="34" customFormat="1" ht="18" customHeight="1" x14ac:dyDescent="0.15">
      <c r="Y122" s="129"/>
      <c r="Z122" s="129"/>
      <c r="AA122" s="129"/>
      <c r="AB122" s="129"/>
      <c r="AC122" s="129"/>
      <c r="AD122" s="129"/>
      <c r="AE122" s="129"/>
      <c r="AF122" s="129"/>
    </row>
    <row r="123" spans="25:32" s="34" customFormat="1" ht="18" customHeight="1" x14ac:dyDescent="0.15">
      <c r="Y123" s="129"/>
      <c r="Z123" s="129"/>
      <c r="AA123" s="129"/>
      <c r="AB123" s="129"/>
      <c r="AC123" s="129"/>
      <c r="AD123" s="129"/>
      <c r="AE123" s="129"/>
      <c r="AF123" s="129"/>
    </row>
    <row r="124" spans="25:32" s="34" customFormat="1" ht="18" customHeight="1" x14ac:dyDescent="0.15">
      <c r="Y124" s="129"/>
      <c r="Z124" s="129"/>
      <c r="AA124" s="129"/>
      <c r="AB124" s="129"/>
      <c r="AC124" s="129"/>
      <c r="AD124" s="129"/>
      <c r="AE124" s="129"/>
      <c r="AF124" s="129"/>
    </row>
    <row r="125" spans="25:32" s="34" customFormat="1" ht="18" customHeight="1" x14ac:dyDescent="0.15">
      <c r="Y125" s="129"/>
      <c r="Z125" s="129"/>
      <c r="AA125" s="129"/>
      <c r="AB125" s="129"/>
      <c r="AC125" s="129"/>
      <c r="AD125" s="129"/>
      <c r="AE125" s="129"/>
      <c r="AF125" s="129"/>
    </row>
    <row r="126" spans="25:32" s="34" customFormat="1" ht="18" customHeight="1" x14ac:dyDescent="0.15">
      <c r="Y126" s="129"/>
      <c r="Z126" s="129"/>
      <c r="AA126" s="129"/>
      <c r="AB126" s="129"/>
      <c r="AC126" s="129"/>
      <c r="AD126" s="129"/>
      <c r="AE126" s="129"/>
      <c r="AF126" s="129"/>
    </row>
    <row r="127" spans="25:32" s="34" customFormat="1" ht="18" customHeight="1" x14ac:dyDescent="0.15">
      <c r="Y127" s="129"/>
      <c r="Z127" s="129"/>
      <c r="AA127" s="129"/>
      <c r="AB127" s="129"/>
      <c r="AC127" s="129"/>
      <c r="AD127" s="129"/>
      <c r="AE127" s="129"/>
      <c r="AF127" s="129"/>
    </row>
    <row r="128" spans="25:32" s="34" customFormat="1" ht="18" customHeight="1" x14ac:dyDescent="0.15">
      <c r="Y128" s="129"/>
      <c r="Z128" s="129"/>
      <c r="AA128" s="129"/>
      <c r="AB128" s="129"/>
      <c r="AC128" s="129"/>
      <c r="AD128" s="129"/>
      <c r="AE128" s="129"/>
      <c r="AF128" s="129"/>
    </row>
    <row r="129" spans="25:32" s="34" customFormat="1" ht="18" customHeight="1" x14ac:dyDescent="0.15">
      <c r="Y129" s="129"/>
      <c r="Z129" s="129"/>
      <c r="AA129" s="129"/>
      <c r="AB129" s="129"/>
      <c r="AC129" s="129"/>
      <c r="AD129" s="129"/>
      <c r="AE129" s="129"/>
      <c r="AF129" s="129"/>
    </row>
    <row r="130" spans="25:32" s="34" customFormat="1" ht="18" customHeight="1" x14ac:dyDescent="0.15">
      <c r="Y130" s="129"/>
      <c r="Z130" s="129"/>
      <c r="AA130" s="129"/>
      <c r="AB130" s="129"/>
      <c r="AC130" s="129"/>
      <c r="AD130" s="129"/>
      <c r="AE130" s="129"/>
      <c r="AF130" s="129"/>
    </row>
    <row r="131" spans="25:32" s="34" customFormat="1" ht="18" customHeight="1" x14ac:dyDescent="0.15">
      <c r="Y131" s="129"/>
      <c r="Z131" s="129"/>
      <c r="AA131" s="129"/>
      <c r="AB131" s="129"/>
      <c r="AC131" s="129"/>
      <c r="AD131" s="129"/>
      <c r="AE131" s="129"/>
      <c r="AF131" s="129"/>
    </row>
    <row r="132" spans="25:32" s="34" customFormat="1" ht="18" customHeight="1" x14ac:dyDescent="0.15">
      <c r="Y132" s="129"/>
      <c r="Z132" s="129"/>
      <c r="AA132" s="129"/>
      <c r="AB132" s="129"/>
      <c r="AC132" s="129"/>
      <c r="AD132" s="129"/>
      <c r="AE132" s="129"/>
      <c r="AF132" s="129"/>
    </row>
    <row r="133" spans="25:32" s="34" customFormat="1" ht="18" customHeight="1" x14ac:dyDescent="0.15">
      <c r="Y133" s="129"/>
      <c r="Z133" s="129"/>
      <c r="AA133" s="129"/>
      <c r="AB133" s="129"/>
      <c r="AC133" s="129"/>
      <c r="AD133" s="129"/>
      <c r="AE133" s="129"/>
      <c r="AF133" s="129"/>
    </row>
    <row r="134" spans="25:32" s="34" customFormat="1" ht="18" customHeight="1" x14ac:dyDescent="0.15">
      <c r="Y134" s="129"/>
      <c r="Z134" s="129"/>
      <c r="AA134" s="129"/>
      <c r="AB134" s="129"/>
      <c r="AC134" s="129"/>
      <c r="AD134" s="129"/>
      <c r="AE134" s="129"/>
      <c r="AF134" s="129"/>
    </row>
    <row r="135" spans="25:32" s="34" customFormat="1" ht="18" customHeight="1" x14ac:dyDescent="0.15">
      <c r="Y135" s="129"/>
      <c r="Z135" s="129"/>
      <c r="AA135" s="129"/>
      <c r="AB135" s="129"/>
      <c r="AC135" s="129"/>
      <c r="AD135" s="129"/>
      <c r="AE135" s="129"/>
      <c r="AF135" s="129"/>
    </row>
    <row r="136" spans="25:32" s="34" customFormat="1" ht="18" customHeight="1" x14ac:dyDescent="0.15">
      <c r="Y136" s="129"/>
      <c r="Z136" s="129"/>
      <c r="AA136" s="129"/>
      <c r="AB136" s="129"/>
      <c r="AC136" s="129"/>
      <c r="AD136" s="129"/>
      <c r="AE136" s="129"/>
      <c r="AF136" s="129"/>
    </row>
    <row r="137" spans="25:32" s="34" customFormat="1" ht="18" customHeight="1" x14ac:dyDescent="0.15">
      <c r="Y137" s="129"/>
      <c r="Z137" s="129"/>
      <c r="AA137" s="129"/>
      <c r="AB137" s="129"/>
      <c r="AC137" s="129"/>
      <c r="AD137" s="129"/>
      <c r="AE137" s="129"/>
      <c r="AF137" s="129"/>
    </row>
    <row r="138" spans="25:32" s="34" customFormat="1" ht="18" customHeight="1" x14ac:dyDescent="0.15">
      <c r="Y138" s="129"/>
      <c r="Z138" s="129"/>
      <c r="AA138" s="129"/>
      <c r="AB138" s="129"/>
      <c r="AC138" s="129"/>
      <c r="AD138" s="129"/>
      <c r="AE138" s="129"/>
      <c r="AF138" s="129"/>
    </row>
    <row r="139" spans="25:32" s="34" customFormat="1" ht="18" customHeight="1" x14ac:dyDescent="0.15">
      <c r="Y139" s="129"/>
      <c r="Z139" s="129"/>
      <c r="AA139" s="129"/>
      <c r="AB139" s="129"/>
      <c r="AC139" s="129"/>
      <c r="AD139" s="129"/>
      <c r="AE139" s="129"/>
      <c r="AF139" s="129"/>
    </row>
    <row r="140" spans="25:32" s="34" customFormat="1" ht="18" customHeight="1" x14ac:dyDescent="0.15">
      <c r="Y140" s="129"/>
      <c r="Z140" s="129"/>
      <c r="AA140" s="129"/>
      <c r="AB140" s="129"/>
      <c r="AC140" s="129"/>
      <c r="AD140" s="129"/>
      <c r="AE140" s="129"/>
      <c r="AF140" s="129"/>
    </row>
    <row r="141" spans="25:32" s="34" customFormat="1" ht="18" customHeight="1" x14ac:dyDescent="0.15">
      <c r="Y141" s="129"/>
      <c r="Z141" s="129"/>
      <c r="AA141" s="129"/>
      <c r="AB141" s="129"/>
      <c r="AC141" s="129"/>
      <c r="AD141" s="129"/>
      <c r="AE141" s="129"/>
      <c r="AF141" s="129"/>
    </row>
    <row r="142" spans="25:32" s="34" customFormat="1" ht="18" customHeight="1" x14ac:dyDescent="0.15">
      <c r="Y142" s="129"/>
      <c r="Z142" s="129"/>
      <c r="AA142" s="129"/>
      <c r="AB142" s="129"/>
      <c r="AC142" s="129"/>
      <c r="AD142" s="129"/>
      <c r="AE142" s="129"/>
      <c r="AF142" s="129"/>
    </row>
    <row r="143" spans="25:32" s="34" customFormat="1" ht="18" customHeight="1" x14ac:dyDescent="0.15">
      <c r="Y143" s="129"/>
      <c r="Z143" s="129"/>
      <c r="AA143" s="129"/>
      <c r="AB143" s="129"/>
      <c r="AC143" s="129"/>
      <c r="AD143" s="129"/>
      <c r="AE143" s="129"/>
      <c r="AF143" s="129"/>
    </row>
    <row r="144" spans="25:32" s="34" customFormat="1" ht="18" customHeight="1" x14ac:dyDescent="0.15">
      <c r="Y144" s="129"/>
      <c r="Z144" s="129"/>
      <c r="AA144" s="129"/>
      <c r="AB144" s="129"/>
      <c r="AC144" s="129"/>
      <c r="AD144" s="129"/>
      <c r="AE144" s="129"/>
      <c r="AF144" s="129"/>
    </row>
    <row r="145" spans="25:32" s="34" customFormat="1" ht="18" customHeight="1" x14ac:dyDescent="0.15">
      <c r="Y145" s="129"/>
      <c r="Z145" s="129"/>
      <c r="AA145" s="129"/>
      <c r="AB145" s="129"/>
      <c r="AC145" s="129"/>
      <c r="AD145" s="129"/>
      <c r="AE145" s="129"/>
      <c r="AF145" s="129"/>
    </row>
    <row r="146" spans="25:32" s="34" customFormat="1" ht="18" customHeight="1" x14ac:dyDescent="0.15">
      <c r="Y146" s="129"/>
      <c r="Z146" s="129"/>
      <c r="AA146" s="129"/>
      <c r="AB146" s="129"/>
      <c r="AC146" s="129"/>
      <c r="AD146" s="129"/>
      <c r="AE146" s="129"/>
      <c r="AF146" s="129"/>
    </row>
    <row r="147" spans="25:32" s="34" customFormat="1" ht="18" customHeight="1" x14ac:dyDescent="0.15">
      <c r="Y147" s="129"/>
      <c r="Z147" s="129"/>
      <c r="AA147" s="129"/>
      <c r="AB147" s="129"/>
      <c r="AC147" s="129"/>
      <c r="AD147" s="129"/>
      <c r="AE147" s="129"/>
      <c r="AF147" s="129"/>
    </row>
    <row r="148" spans="25:32" s="34" customFormat="1" ht="18" customHeight="1" x14ac:dyDescent="0.15">
      <c r="Y148" s="129"/>
      <c r="Z148" s="129"/>
      <c r="AA148" s="129"/>
      <c r="AB148" s="129"/>
      <c r="AC148" s="129"/>
      <c r="AD148" s="129"/>
      <c r="AE148" s="129"/>
      <c r="AF148" s="129"/>
    </row>
    <row r="149" spans="25:32" s="34" customFormat="1" ht="18" customHeight="1" x14ac:dyDescent="0.15">
      <c r="Y149" s="129"/>
      <c r="Z149" s="129"/>
      <c r="AA149" s="129"/>
      <c r="AB149" s="129"/>
      <c r="AC149" s="129"/>
      <c r="AD149" s="129"/>
      <c r="AE149" s="129"/>
      <c r="AF149" s="129"/>
    </row>
    <row r="150" spans="25:32" s="34" customFormat="1" ht="18" customHeight="1" x14ac:dyDescent="0.15">
      <c r="Y150" s="129"/>
      <c r="Z150" s="129"/>
      <c r="AA150" s="129"/>
      <c r="AB150" s="129"/>
      <c r="AC150" s="129"/>
      <c r="AD150" s="129"/>
      <c r="AE150" s="129"/>
      <c r="AF150" s="129"/>
    </row>
    <row r="151" spans="25:32" s="34" customFormat="1" ht="18" customHeight="1" x14ac:dyDescent="0.15">
      <c r="Y151" s="129"/>
      <c r="Z151" s="129"/>
      <c r="AA151" s="129"/>
      <c r="AB151" s="129"/>
      <c r="AC151" s="129"/>
      <c r="AD151" s="129"/>
      <c r="AE151" s="129"/>
      <c r="AF151" s="129"/>
    </row>
    <row r="152" spans="25:32" s="34" customFormat="1" ht="18" customHeight="1" x14ac:dyDescent="0.15">
      <c r="Y152" s="129"/>
      <c r="Z152" s="129"/>
      <c r="AA152" s="129"/>
      <c r="AB152" s="129"/>
      <c r="AC152" s="129"/>
      <c r="AD152" s="129"/>
      <c r="AE152" s="129"/>
      <c r="AF152" s="129"/>
    </row>
    <row r="153" spans="25:32" s="34" customFormat="1" ht="18" customHeight="1" x14ac:dyDescent="0.15">
      <c r="Y153" s="129"/>
      <c r="Z153" s="129"/>
      <c r="AA153" s="129"/>
      <c r="AB153" s="129"/>
      <c r="AC153" s="129"/>
      <c r="AD153" s="129"/>
      <c r="AE153" s="129"/>
      <c r="AF153" s="129"/>
    </row>
    <row r="154" spans="25:32" s="34" customFormat="1" ht="18" customHeight="1" x14ac:dyDescent="0.15">
      <c r="Y154" s="129"/>
      <c r="Z154" s="129"/>
      <c r="AA154" s="129"/>
      <c r="AB154" s="129"/>
      <c r="AC154" s="129"/>
      <c r="AD154" s="129"/>
      <c r="AE154" s="129"/>
      <c r="AF154" s="129"/>
    </row>
    <row r="155" spans="25:32" s="34" customFormat="1" ht="18" customHeight="1" x14ac:dyDescent="0.15">
      <c r="Y155" s="129"/>
      <c r="Z155" s="129"/>
      <c r="AA155" s="129"/>
      <c r="AB155" s="129"/>
      <c r="AC155" s="129"/>
      <c r="AD155" s="129"/>
      <c r="AE155" s="129"/>
      <c r="AF155" s="129"/>
    </row>
    <row r="156" spans="25:32" s="34" customFormat="1" ht="18" customHeight="1" x14ac:dyDescent="0.15">
      <c r="Y156" s="129"/>
      <c r="Z156" s="129"/>
      <c r="AA156" s="129"/>
      <c r="AB156" s="129"/>
      <c r="AC156" s="129"/>
      <c r="AD156" s="129"/>
      <c r="AE156" s="129"/>
      <c r="AF156" s="129"/>
    </row>
    <row r="157" spans="25:32" s="34" customFormat="1" ht="18" customHeight="1" x14ac:dyDescent="0.15">
      <c r="Y157" s="129"/>
      <c r="Z157" s="129"/>
      <c r="AA157" s="129"/>
      <c r="AB157" s="129"/>
      <c r="AC157" s="129"/>
      <c r="AD157" s="129"/>
      <c r="AE157" s="129"/>
      <c r="AF157" s="129"/>
    </row>
    <row r="158" spans="25:32" s="34" customFormat="1" ht="18" customHeight="1" x14ac:dyDescent="0.15">
      <c r="Y158" s="129"/>
      <c r="Z158" s="129"/>
      <c r="AA158" s="129"/>
      <c r="AB158" s="129"/>
      <c r="AC158" s="129"/>
      <c r="AD158" s="129"/>
      <c r="AE158" s="129"/>
      <c r="AF158" s="129"/>
    </row>
    <row r="159" spans="25:32" s="34" customFormat="1" ht="18" customHeight="1" x14ac:dyDescent="0.15">
      <c r="Y159" s="129"/>
      <c r="Z159" s="129"/>
      <c r="AA159" s="129"/>
      <c r="AB159" s="129"/>
      <c r="AC159" s="129"/>
      <c r="AD159" s="129"/>
      <c r="AE159" s="129"/>
      <c r="AF159" s="129"/>
    </row>
    <row r="160" spans="25:32" s="34" customFormat="1" ht="18" customHeight="1" x14ac:dyDescent="0.15">
      <c r="Y160" s="129"/>
      <c r="Z160" s="129"/>
      <c r="AA160" s="129"/>
      <c r="AB160" s="129"/>
      <c r="AC160" s="129"/>
      <c r="AD160" s="129"/>
      <c r="AE160" s="129"/>
      <c r="AF160" s="129"/>
    </row>
    <row r="161" spans="25:32" s="34" customFormat="1" ht="18" customHeight="1" x14ac:dyDescent="0.15">
      <c r="Y161" s="129"/>
      <c r="Z161" s="129"/>
      <c r="AA161" s="129"/>
      <c r="AB161" s="129"/>
      <c r="AC161" s="129"/>
      <c r="AD161" s="129"/>
      <c r="AE161" s="129"/>
      <c r="AF161" s="129"/>
    </row>
    <row r="162" spans="25:32" s="34" customFormat="1" ht="18" customHeight="1" x14ac:dyDescent="0.15">
      <c r="Y162" s="129"/>
      <c r="Z162" s="129"/>
      <c r="AA162" s="129"/>
      <c r="AB162" s="129"/>
      <c r="AC162" s="129"/>
      <c r="AD162" s="129"/>
      <c r="AE162" s="129"/>
      <c r="AF162" s="129"/>
    </row>
    <row r="163" spans="25:32" s="34" customFormat="1" ht="18" customHeight="1" x14ac:dyDescent="0.15">
      <c r="Y163" s="129"/>
      <c r="Z163" s="129"/>
      <c r="AA163" s="129"/>
      <c r="AB163" s="129"/>
      <c r="AC163" s="129"/>
      <c r="AD163" s="129"/>
      <c r="AE163" s="129"/>
      <c r="AF163" s="129"/>
    </row>
    <row r="164" spans="25:32" s="34" customFormat="1" ht="18" customHeight="1" x14ac:dyDescent="0.15">
      <c r="Y164" s="129"/>
      <c r="Z164" s="129"/>
      <c r="AA164" s="129"/>
      <c r="AB164" s="129"/>
      <c r="AC164" s="129"/>
      <c r="AD164" s="129"/>
      <c r="AE164" s="129"/>
      <c r="AF164" s="129"/>
    </row>
    <row r="165" spans="25:32" s="34" customFormat="1" ht="18" customHeight="1" x14ac:dyDescent="0.15">
      <c r="Y165" s="129"/>
      <c r="Z165" s="129"/>
      <c r="AA165" s="129"/>
      <c r="AB165" s="129"/>
      <c r="AC165" s="129"/>
      <c r="AD165" s="129"/>
      <c r="AE165" s="129"/>
      <c r="AF165" s="129"/>
    </row>
    <row r="166" spans="25:32" s="34" customFormat="1" ht="18" customHeight="1" x14ac:dyDescent="0.15">
      <c r="Y166" s="129"/>
      <c r="Z166" s="129"/>
      <c r="AA166" s="129"/>
      <c r="AB166" s="129"/>
      <c r="AC166" s="129"/>
      <c r="AD166" s="129"/>
      <c r="AE166" s="129"/>
      <c r="AF166" s="129"/>
    </row>
    <row r="167" spans="25:32" s="34" customFormat="1" ht="18" customHeight="1" x14ac:dyDescent="0.15">
      <c r="Y167" s="129"/>
      <c r="Z167" s="129"/>
      <c r="AA167" s="129"/>
      <c r="AB167" s="129"/>
      <c r="AC167" s="129"/>
      <c r="AD167" s="129"/>
      <c r="AE167" s="129"/>
      <c r="AF167" s="129"/>
    </row>
    <row r="168" spans="25:32" s="34" customFormat="1" ht="18" customHeight="1" x14ac:dyDescent="0.15">
      <c r="Y168" s="129"/>
      <c r="Z168" s="129"/>
      <c r="AA168" s="129"/>
      <c r="AB168" s="129"/>
      <c r="AC168" s="129"/>
      <c r="AD168" s="129"/>
      <c r="AE168" s="129"/>
      <c r="AF168" s="129"/>
    </row>
    <row r="169" spans="25:32" s="34" customFormat="1" ht="18" customHeight="1" x14ac:dyDescent="0.15">
      <c r="Y169" s="129"/>
      <c r="Z169" s="129"/>
      <c r="AA169" s="129"/>
      <c r="AB169" s="129"/>
      <c r="AC169" s="129"/>
      <c r="AD169" s="129"/>
      <c r="AE169" s="129"/>
      <c r="AF169" s="129"/>
    </row>
    <row r="170" spans="25:32" s="34" customFormat="1" ht="18" customHeight="1" x14ac:dyDescent="0.15">
      <c r="Y170" s="129"/>
      <c r="Z170" s="129"/>
      <c r="AA170" s="129"/>
      <c r="AB170" s="129"/>
      <c r="AC170" s="129"/>
      <c r="AD170" s="129"/>
      <c r="AE170" s="129"/>
      <c r="AF170" s="129"/>
    </row>
    <row r="171" spans="25:32" s="34" customFormat="1" ht="18" customHeight="1" x14ac:dyDescent="0.15">
      <c r="Y171" s="129"/>
      <c r="Z171" s="129"/>
      <c r="AA171" s="129"/>
      <c r="AB171" s="129"/>
      <c r="AC171" s="129"/>
      <c r="AD171" s="129"/>
      <c r="AE171" s="129"/>
      <c r="AF171" s="129"/>
    </row>
    <row r="172" spans="25:32" s="34" customFormat="1" ht="18" customHeight="1" x14ac:dyDescent="0.15">
      <c r="Y172" s="129"/>
      <c r="Z172" s="129"/>
      <c r="AA172" s="129"/>
      <c r="AB172" s="129"/>
      <c r="AC172" s="129"/>
      <c r="AD172" s="129"/>
      <c r="AE172" s="129"/>
      <c r="AF172" s="129"/>
    </row>
    <row r="173" spans="25:32" s="34" customFormat="1" ht="18" customHeight="1" x14ac:dyDescent="0.15">
      <c r="Y173" s="129"/>
      <c r="Z173" s="129"/>
      <c r="AA173" s="129"/>
      <c r="AB173" s="129"/>
      <c r="AC173" s="129"/>
      <c r="AD173" s="129"/>
      <c r="AE173" s="129"/>
      <c r="AF173" s="129"/>
    </row>
    <row r="174" spans="25:32" s="34" customFormat="1" ht="18" customHeight="1" x14ac:dyDescent="0.15">
      <c r="Y174" s="129"/>
      <c r="Z174" s="129"/>
      <c r="AA174" s="129"/>
      <c r="AB174" s="129"/>
      <c r="AC174" s="129"/>
      <c r="AD174" s="129"/>
      <c r="AE174" s="129"/>
      <c r="AF174" s="129"/>
    </row>
    <row r="175" spans="25:32" s="34" customFormat="1" ht="18" customHeight="1" x14ac:dyDescent="0.15">
      <c r="Y175" s="129"/>
      <c r="Z175" s="129"/>
      <c r="AA175" s="129"/>
      <c r="AB175" s="129"/>
      <c r="AC175" s="129"/>
      <c r="AD175" s="129"/>
      <c r="AE175" s="129"/>
      <c r="AF175" s="129"/>
    </row>
    <row r="176" spans="25:32" s="34" customFormat="1" ht="18" customHeight="1" x14ac:dyDescent="0.15">
      <c r="Y176" s="129"/>
      <c r="Z176" s="129"/>
      <c r="AA176" s="129"/>
      <c r="AB176" s="129"/>
      <c r="AC176" s="129"/>
      <c r="AD176" s="129"/>
      <c r="AE176" s="129"/>
      <c r="AF176" s="129"/>
    </row>
    <row r="177" spans="25:32" s="34" customFormat="1" ht="18" customHeight="1" x14ac:dyDescent="0.15">
      <c r="Y177" s="129"/>
      <c r="Z177" s="129"/>
      <c r="AA177" s="129"/>
      <c r="AB177" s="129"/>
      <c r="AC177" s="129"/>
      <c r="AD177" s="129"/>
      <c r="AE177" s="129"/>
      <c r="AF177" s="129"/>
    </row>
    <row r="178" spans="25:32" s="34" customFormat="1" ht="18" customHeight="1" x14ac:dyDescent="0.15">
      <c r="Y178" s="129"/>
      <c r="Z178" s="129"/>
      <c r="AA178" s="129"/>
      <c r="AB178" s="129"/>
      <c r="AC178" s="129"/>
      <c r="AD178" s="129"/>
      <c r="AE178" s="129"/>
      <c r="AF178" s="129"/>
    </row>
    <row r="179" spans="25:32" s="34" customFormat="1" ht="18" customHeight="1" x14ac:dyDescent="0.15">
      <c r="Y179" s="129"/>
      <c r="Z179" s="129"/>
      <c r="AA179" s="129"/>
      <c r="AB179" s="129"/>
      <c r="AC179" s="129"/>
      <c r="AD179" s="129"/>
      <c r="AE179" s="129"/>
      <c r="AF179" s="129"/>
    </row>
    <row r="180" spans="25:32" s="34" customFormat="1" ht="18" customHeight="1" x14ac:dyDescent="0.15">
      <c r="Y180" s="129"/>
      <c r="Z180" s="129"/>
      <c r="AA180" s="129"/>
      <c r="AB180" s="129"/>
      <c r="AC180" s="129"/>
      <c r="AD180" s="129"/>
      <c r="AE180" s="129"/>
      <c r="AF180" s="129"/>
    </row>
    <row r="181" spans="25:32" s="34" customFormat="1" ht="18" customHeight="1" x14ac:dyDescent="0.15">
      <c r="Y181" s="129"/>
      <c r="Z181" s="129"/>
      <c r="AA181" s="129"/>
      <c r="AB181" s="129"/>
      <c r="AC181" s="129"/>
      <c r="AD181" s="129"/>
      <c r="AE181" s="129"/>
      <c r="AF181" s="129"/>
    </row>
    <row r="182" spans="25:32" s="34" customFormat="1" ht="18" customHeight="1" x14ac:dyDescent="0.15">
      <c r="Y182" s="129"/>
      <c r="Z182" s="129"/>
      <c r="AA182" s="129"/>
      <c r="AB182" s="129"/>
      <c r="AC182" s="129"/>
      <c r="AD182" s="129"/>
      <c r="AE182" s="129"/>
      <c r="AF182" s="129"/>
    </row>
    <row r="183" spans="25:32" s="34" customFormat="1" ht="18" customHeight="1" x14ac:dyDescent="0.15">
      <c r="Y183" s="129"/>
      <c r="Z183" s="129"/>
      <c r="AA183" s="129"/>
      <c r="AB183" s="129"/>
      <c r="AC183" s="129"/>
      <c r="AD183" s="129"/>
      <c r="AE183" s="129"/>
      <c r="AF183" s="129"/>
    </row>
    <row r="184" spans="25:32" s="34" customFormat="1" ht="18" customHeight="1" x14ac:dyDescent="0.15">
      <c r="Y184" s="129"/>
      <c r="Z184" s="129"/>
      <c r="AA184" s="129"/>
      <c r="AB184" s="129"/>
      <c r="AC184" s="129"/>
      <c r="AD184" s="129"/>
      <c r="AE184" s="129"/>
      <c r="AF184" s="129"/>
    </row>
    <row r="185" spans="25:32" s="34" customFormat="1" ht="18" customHeight="1" x14ac:dyDescent="0.15">
      <c r="Y185" s="129"/>
      <c r="Z185" s="129"/>
      <c r="AA185" s="129"/>
      <c r="AB185" s="129"/>
      <c r="AC185" s="129"/>
      <c r="AD185" s="129"/>
      <c r="AE185" s="129"/>
      <c r="AF185" s="129"/>
    </row>
    <row r="186" spans="25:32" s="34" customFormat="1" ht="18" customHeight="1" x14ac:dyDescent="0.15">
      <c r="Y186" s="129"/>
      <c r="Z186" s="129"/>
      <c r="AA186" s="129"/>
      <c r="AB186" s="129"/>
      <c r="AC186" s="129"/>
      <c r="AD186" s="129"/>
      <c r="AE186" s="129"/>
      <c r="AF186" s="129"/>
    </row>
    <row r="187" spans="25:32" s="34" customFormat="1" ht="18" customHeight="1" x14ac:dyDescent="0.15">
      <c r="Y187" s="129"/>
      <c r="Z187" s="129"/>
      <c r="AA187" s="129"/>
      <c r="AB187" s="129"/>
      <c r="AC187" s="129"/>
      <c r="AD187" s="129"/>
      <c r="AE187" s="129"/>
      <c r="AF187" s="129"/>
    </row>
    <row r="188" spans="25:32" s="34" customFormat="1" ht="18" customHeight="1" x14ac:dyDescent="0.15">
      <c r="Y188" s="129"/>
      <c r="Z188" s="129"/>
      <c r="AA188" s="129"/>
      <c r="AB188" s="129"/>
      <c r="AC188" s="129"/>
      <c r="AD188" s="129"/>
      <c r="AE188" s="129"/>
      <c r="AF188" s="129"/>
    </row>
    <row r="189" spans="25:32" s="34" customFormat="1" ht="18" customHeight="1" x14ac:dyDescent="0.15">
      <c r="Y189" s="129"/>
      <c r="Z189" s="129"/>
      <c r="AA189" s="129"/>
      <c r="AB189" s="129"/>
      <c r="AC189" s="129"/>
      <c r="AD189" s="129"/>
      <c r="AE189" s="129"/>
      <c r="AF189" s="129"/>
    </row>
    <row r="190" spans="25:32" s="34" customFormat="1" ht="18" customHeight="1" x14ac:dyDescent="0.15">
      <c r="Y190" s="129"/>
      <c r="Z190" s="129"/>
      <c r="AA190" s="129"/>
      <c r="AB190" s="129"/>
      <c r="AC190" s="129"/>
      <c r="AD190" s="129"/>
      <c r="AE190" s="129"/>
      <c r="AF190" s="129"/>
    </row>
    <row r="191" spans="25:32" s="34" customFormat="1" ht="18" customHeight="1" x14ac:dyDescent="0.15">
      <c r="Y191" s="129"/>
      <c r="Z191" s="129"/>
      <c r="AA191" s="129"/>
      <c r="AB191" s="129"/>
      <c r="AC191" s="129"/>
      <c r="AD191" s="129"/>
      <c r="AE191" s="129"/>
      <c r="AF191" s="129"/>
    </row>
    <row r="192" spans="25:32" s="34" customFormat="1" ht="18" customHeight="1" x14ac:dyDescent="0.15">
      <c r="Y192" s="129"/>
      <c r="Z192" s="129"/>
      <c r="AA192" s="129"/>
      <c r="AB192" s="129"/>
      <c r="AC192" s="129"/>
      <c r="AD192" s="129"/>
      <c r="AE192" s="129"/>
      <c r="AF192" s="129"/>
    </row>
    <row r="193" spans="25:32" s="34" customFormat="1" ht="18" customHeight="1" x14ac:dyDescent="0.15">
      <c r="Y193" s="129"/>
      <c r="Z193" s="129"/>
      <c r="AA193" s="129"/>
      <c r="AB193" s="129"/>
      <c r="AC193" s="129"/>
      <c r="AD193" s="129"/>
      <c r="AE193" s="129"/>
      <c r="AF193" s="129"/>
    </row>
    <row r="194" spans="25:32" s="34" customFormat="1" ht="18" customHeight="1" x14ac:dyDescent="0.15">
      <c r="Y194" s="129"/>
      <c r="Z194" s="129"/>
      <c r="AA194" s="129"/>
      <c r="AB194" s="129"/>
      <c r="AC194" s="129"/>
      <c r="AD194" s="129"/>
      <c r="AE194" s="129"/>
      <c r="AF194" s="129"/>
    </row>
    <row r="195" spans="25:32" s="34" customFormat="1" ht="18" customHeight="1" x14ac:dyDescent="0.15">
      <c r="Y195" s="129"/>
      <c r="Z195" s="129"/>
      <c r="AA195" s="129"/>
      <c r="AB195" s="129"/>
      <c r="AC195" s="129"/>
      <c r="AD195" s="129"/>
      <c r="AE195" s="129"/>
      <c r="AF195" s="129"/>
    </row>
    <row r="196" spans="25:32" s="34" customFormat="1" ht="18" customHeight="1" x14ac:dyDescent="0.15">
      <c r="Y196" s="129"/>
      <c r="Z196" s="129"/>
      <c r="AA196" s="129"/>
      <c r="AB196" s="129"/>
      <c r="AC196" s="129"/>
      <c r="AD196" s="129"/>
      <c r="AE196" s="129"/>
      <c r="AF196" s="129"/>
    </row>
    <row r="197" spans="25:32" s="34" customFormat="1" ht="18" customHeight="1" x14ac:dyDescent="0.15">
      <c r="Y197" s="129"/>
      <c r="Z197" s="129"/>
      <c r="AA197" s="129"/>
      <c r="AB197" s="129"/>
      <c r="AC197" s="129"/>
      <c r="AD197" s="129"/>
      <c r="AE197" s="129"/>
      <c r="AF197" s="129"/>
    </row>
    <row r="198" spans="25:32" s="34" customFormat="1" ht="18" customHeight="1" x14ac:dyDescent="0.15">
      <c r="Y198" s="129"/>
      <c r="Z198" s="129"/>
      <c r="AA198" s="129"/>
      <c r="AB198" s="129"/>
      <c r="AC198" s="129"/>
      <c r="AD198" s="129"/>
      <c r="AE198" s="129"/>
      <c r="AF198" s="129"/>
    </row>
    <row r="199" spans="25:32" s="34" customFormat="1" ht="18" customHeight="1" x14ac:dyDescent="0.15">
      <c r="Y199" s="129"/>
      <c r="Z199" s="129"/>
      <c r="AA199" s="129"/>
      <c r="AB199" s="129"/>
      <c r="AC199" s="129"/>
      <c r="AD199" s="129"/>
      <c r="AE199" s="129"/>
      <c r="AF199" s="129"/>
    </row>
    <row r="200" spans="25:32" s="34" customFormat="1" ht="18" customHeight="1" x14ac:dyDescent="0.15">
      <c r="Y200" s="129"/>
      <c r="Z200" s="129"/>
      <c r="AA200" s="129"/>
      <c r="AB200" s="129"/>
      <c r="AC200" s="129"/>
      <c r="AD200" s="129"/>
      <c r="AE200" s="129"/>
      <c r="AF200" s="129"/>
    </row>
    <row r="201" spans="25:32" s="34" customFormat="1" ht="18" customHeight="1" x14ac:dyDescent="0.15">
      <c r="Y201" s="129"/>
      <c r="Z201" s="129"/>
      <c r="AA201" s="129"/>
      <c r="AB201" s="129"/>
      <c r="AC201" s="129"/>
      <c r="AD201" s="129"/>
      <c r="AE201" s="129"/>
      <c r="AF201" s="129"/>
    </row>
    <row r="202" spans="25:32" s="34" customFormat="1" ht="18" customHeight="1" x14ac:dyDescent="0.15">
      <c r="Y202" s="129"/>
      <c r="Z202" s="129"/>
      <c r="AA202" s="129"/>
      <c r="AB202" s="129"/>
      <c r="AC202" s="129"/>
      <c r="AD202" s="129"/>
      <c r="AE202" s="129"/>
      <c r="AF202" s="129"/>
    </row>
    <row r="203" spans="25:32" s="34" customFormat="1" ht="18" customHeight="1" x14ac:dyDescent="0.15">
      <c r="Y203" s="129"/>
      <c r="Z203" s="129"/>
      <c r="AA203" s="129"/>
      <c r="AB203" s="129"/>
      <c r="AC203" s="129"/>
      <c r="AD203" s="129"/>
      <c r="AE203" s="129"/>
      <c r="AF203" s="129"/>
    </row>
    <row r="204" spans="25:32" s="34" customFormat="1" ht="18" customHeight="1" x14ac:dyDescent="0.15">
      <c r="Y204" s="129"/>
      <c r="Z204" s="129"/>
      <c r="AA204" s="129"/>
      <c r="AB204" s="129"/>
      <c r="AC204" s="129"/>
      <c r="AD204" s="129"/>
      <c r="AE204" s="129"/>
      <c r="AF204" s="129"/>
    </row>
    <row r="205" spans="25:32" s="34" customFormat="1" ht="18" customHeight="1" x14ac:dyDescent="0.15">
      <c r="Y205" s="129"/>
      <c r="Z205" s="129"/>
      <c r="AA205" s="129"/>
      <c r="AB205" s="129"/>
      <c r="AC205" s="129"/>
      <c r="AD205" s="129"/>
      <c r="AE205" s="129"/>
      <c r="AF205" s="129"/>
    </row>
    <row r="206" spans="25:32" s="34" customFormat="1" ht="18" customHeight="1" x14ac:dyDescent="0.15">
      <c r="Y206" s="129"/>
      <c r="Z206" s="129"/>
      <c r="AA206" s="129"/>
      <c r="AB206" s="129"/>
      <c r="AC206" s="129"/>
      <c r="AD206" s="129"/>
      <c r="AE206" s="129"/>
      <c r="AF206" s="129"/>
    </row>
    <row r="207" spans="25:32" s="34" customFormat="1" ht="18" customHeight="1" x14ac:dyDescent="0.15">
      <c r="Y207" s="129"/>
      <c r="Z207" s="129"/>
      <c r="AA207" s="129"/>
      <c r="AB207" s="129"/>
      <c r="AC207" s="129"/>
      <c r="AD207" s="129"/>
      <c r="AE207" s="129"/>
      <c r="AF207" s="129"/>
    </row>
    <row r="208" spans="25:32" s="34" customFormat="1" ht="18" customHeight="1" x14ac:dyDescent="0.15">
      <c r="Y208" s="129"/>
      <c r="Z208" s="129"/>
      <c r="AA208" s="129"/>
      <c r="AB208" s="129"/>
      <c r="AC208" s="129"/>
      <c r="AD208" s="129"/>
      <c r="AE208" s="129"/>
      <c r="AF208" s="129"/>
    </row>
    <row r="209" spans="25:32" s="34" customFormat="1" ht="18" customHeight="1" x14ac:dyDescent="0.15">
      <c r="Y209" s="129"/>
      <c r="Z209" s="129"/>
      <c r="AA209" s="129"/>
      <c r="AB209" s="129"/>
      <c r="AC209" s="129"/>
      <c r="AD209" s="129"/>
      <c r="AE209" s="129"/>
      <c r="AF209" s="129"/>
    </row>
    <row r="210" spans="25:32" s="34" customFormat="1" ht="18" customHeight="1" x14ac:dyDescent="0.15">
      <c r="Y210" s="129"/>
      <c r="Z210" s="129"/>
      <c r="AA210" s="129"/>
      <c r="AB210" s="129"/>
      <c r="AC210" s="129"/>
      <c r="AD210" s="129"/>
      <c r="AE210" s="129"/>
      <c r="AF210" s="129"/>
    </row>
    <row r="211" spans="25:32" s="34" customFormat="1" ht="18" customHeight="1" x14ac:dyDescent="0.15">
      <c r="Y211" s="129"/>
      <c r="Z211" s="129"/>
      <c r="AA211" s="129"/>
      <c r="AB211" s="129"/>
      <c r="AC211" s="129"/>
      <c r="AD211" s="129"/>
      <c r="AE211" s="129"/>
      <c r="AF211" s="129"/>
    </row>
    <row r="212" spans="25:32" s="34" customFormat="1" ht="18" customHeight="1" x14ac:dyDescent="0.15">
      <c r="Y212" s="129"/>
      <c r="Z212" s="129"/>
      <c r="AA212" s="129"/>
      <c r="AB212" s="129"/>
      <c r="AC212" s="129"/>
      <c r="AD212" s="129"/>
      <c r="AE212" s="129"/>
      <c r="AF212" s="129"/>
    </row>
    <row r="213" spans="25:32" s="34" customFormat="1" ht="18" customHeight="1" x14ac:dyDescent="0.15">
      <c r="Y213" s="129"/>
      <c r="Z213" s="129"/>
      <c r="AA213" s="129"/>
      <c r="AB213" s="129"/>
      <c r="AC213" s="129"/>
      <c r="AD213" s="129"/>
      <c r="AE213" s="129"/>
      <c r="AF213" s="129"/>
    </row>
    <row r="214" spans="25:32" s="34" customFormat="1" ht="18" customHeight="1" x14ac:dyDescent="0.15">
      <c r="Y214" s="129"/>
      <c r="Z214" s="129"/>
      <c r="AA214" s="129"/>
      <c r="AB214" s="129"/>
      <c r="AC214" s="129"/>
      <c r="AD214" s="129"/>
      <c r="AE214" s="129"/>
      <c r="AF214" s="129"/>
    </row>
    <row r="215" spans="25:32" s="34" customFormat="1" ht="18" customHeight="1" x14ac:dyDescent="0.15">
      <c r="Y215" s="129"/>
      <c r="Z215" s="129"/>
      <c r="AA215" s="129"/>
      <c r="AB215" s="129"/>
      <c r="AC215" s="129"/>
      <c r="AD215" s="129"/>
      <c r="AE215" s="129"/>
      <c r="AF215" s="129"/>
    </row>
    <row r="216" spans="25:32" s="34" customFormat="1" ht="18" customHeight="1" x14ac:dyDescent="0.15">
      <c r="Y216" s="129"/>
      <c r="Z216" s="129"/>
      <c r="AA216" s="129"/>
      <c r="AB216" s="129"/>
      <c r="AC216" s="129"/>
      <c r="AD216" s="129"/>
      <c r="AE216" s="129"/>
      <c r="AF216" s="129"/>
    </row>
    <row r="217" spans="25:32" s="34" customFormat="1" ht="18" customHeight="1" x14ac:dyDescent="0.15">
      <c r="Y217" s="129"/>
      <c r="Z217" s="129"/>
      <c r="AA217" s="129"/>
      <c r="AB217" s="129"/>
      <c r="AC217" s="129"/>
      <c r="AD217" s="129"/>
      <c r="AE217" s="129"/>
      <c r="AF217" s="129"/>
    </row>
    <row r="218" spans="25:32" s="34" customFormat="1" ht="18" customHeight="1" x14ac:dyDescent="0.15">
      <c r="Y218" s="129"/>
      <c r="Z218" s="129"/>
      <c r="AA218" s="129"/>
      <c r="AB218" s="129"/>
      <c r="AC218" s="129"/>
      <c r="AD218" s="129"/>
      <c r="AE218" s="129"/>
      <c r="AF218" s="129"/>
    </row>
    <row r="219" spans="25:32" s="34" customFormat="1" ht="18" customHeight="1" x14ac:dyDescent="0.15">
      <c r="Y219" s="129"/>
      <c r="Z219" s="129"/>
      <c r="AA219" s="129"/>
      <c r="AB219" s="129"/>
      <c r="AC219" s="129"/>
      <c r="AD219" s="129"/>
      <c r="AE219" s="129"/>
      <c r="AF219" s="129"/>
    </row>
    <row r="220" spans="25:32" s="34" customFormat="1" ht="18" customHeight="1" x14ac:dyDescent="0.15">
      <c r="Y220" s="129"/>
      <c r="Z220" s="129"/>
      <c r="AA220" s="129"/>
      <c r="AB220" s="129"/>
      <c r="AC220" s="129"/>
      <c r="AD220" s="129"/>
      <c r="AE220" s="129"/>
      <c r="AF220" s="129"/>
    </row>
    <row r="221" spans="25:32" s="34" customFormat="1" ht="18" customHeight="1" x14ac:dyDescent="0.15">
      <c r="Y221" s="129"/>
      <c r="Z221" s="129"/>
      <c r="AA221" s="129"/>
      <c r="AB221" s="129"/>
      <c r="AC221" s="129"/>
      <c r="AD221" s="129"/>
      <c r="AE221" s="129"/>
      <c r="AF221" s="129"/>
    </row>
    <row r="222" spans="25:32" s="34" customFormat="1" ht="18" customHeight="1" x14ac:dyDescent="0.15">
      <c r="Y222" s="129"/>
      <c r="Z222" s="129"/>
      <c r="AA222" s="129"/>
      <c r="AB222" s="129"/>
      <c r="AC222" s="129"/>
      <c r="AD222" s="129"/>
      <c r="AE222" s="129"/>
      <c r="AF222" s="129"/>
    </row>
    <row r="223" spans="25:32" s="34" customFormat="1" ht="18" customHeight="1" x14ac:dyDescent="0.15">
      <c r="Y223" s="129"/>
      <c r="Z223" s="129"/>
      <c r="AA223" s="129"/>
      <c r="AB223" s="129"/>
      <c r="AC223" s="129"/>
      <c r="AD223" s="129"/>
      <c r="AE223" s="129"/>
      <c r="AF223" s="129"/>
    </row>
    <row r="224" spans="25:32" s="34" customFormat="1" ht="18" customHeight="1" x14ac:dyDescent="0.15">
      <c r="Y224" s="129"/>
      <c r="Z224" s="129"/>
      <c r="AA224" s="129"/>
      <c r="AB224" s="129"/>
      <c r="AC224" s="129"/>
      <c r="AD224" s="129"/>
      <c r="AE224" s="129"/>
      <c r="AF224" s="129"/>
    </row>
    <row r="225" spans="25:32" s="34" customFormat="1" ht="18" customHeight="1" x14ac:dyDescent="0.15">
      <c r="Y225" s="129"/>
      <c r="Z225" s="129"/>
      <c r="AA225" s="129"/>
      <c r="AB225" s="129"/>
      <c r="AC225" s="129"/>
      <c r="AD225" s="129"/>
      <c r="AE225" s="129"/>
      <c r="AF225" s="129"/>
    </row>
    <row r="226" spans="25:32" s="34" customFormat="1" ht="18" customHeight="1" x14ac:dyDescent="0.15">
      <c r="Y226" s="129"/>
      <c r="Z226" s="129"/>
      <c r="AA226" s="129"/>
      <c r="AB226" s="129"/>
      <c r="AC226" s="129"/>
      <c r="AD226" s="129"/>
      <c r="AE226" s="129"/>
      <c r="AF226" s="129"/>
    </row>
    <row r="227" spans="25:32" s="34" customFormat="1" ht="18" customHeight="1" x14ac:dyDescent="0.15">
      <c r="Y227" s="129"/>
      <c r="Z227" s="129"/>
      <c r="AA227" s="129"/>
      <c r="AB227" s="129"/>
      <c r="AC227" s="129"/>
      <c r="AD227" s="129"/>
      <c r="AE227" s="129"/>
      <c r="AF227" s="129"/>
    </row>
    <row r="228" spans="25:32" s="34" customFormat="1" ht="18" customHeight="1" x14ac:dyDescent="0.15">
      <c r="Y228" s="129"/>
      <c r="Z228" s="129"/>
      <c r="AA228" s="129"/>
      <c r="AB228" s="129"/>
      <c r="AC228" s="129"/>
      <c r="AD228" s="129"/>
      <c r="AE228" s="129"/>
      <c r="AF228" s="129"/>
    </row>
    <row r="229" spans="25:32" s="34" customFormat="1" ht="18" customHeight="1" x14ac:dyDescent="0.15">
      <c r="Y229" s="129"/>
      <c r="Z229" s="129"/>
      <c r="AA229" s="129"/>
      <c r="AB229" s="129"/>
      <c r="AC229" s="129"/>
      <c r="AD229" s="129"/>
      <c r="AE229" s="129"/>
      <c r="AF229" s="129"/>
    </row>
    <row r="230" spans="25:32" s="34" customFormat="1" x14ac:dyDescent="0.15">
      <c r="Y230" s="129"/>
      <c r="Z230" s="129"/>
      <c r="AA230" s="129"/>
      <c r="AB230" s="129"/>
      <c r="AC230" s="129"/>
      <c r="AD230" s="129"/>
      <c r="AE230" s="129"/>
      <c r="AF230" s="129"/>
    </row>
    <row r="231" spans="25:32" s="34" customFormat="1" x14ac:dyDescent="0.15">
      <c r="Y231" s="129"/>
      <c r="Z231" s="129"/>
      <c r="AA231" s="129"/>
      <c r="AB231" s="129"/>
      <c r="AC231" s="129"/>
      <c r="AD231" s="129"/>
      <c r="AE231" s="129"/>
      <c r="AF231" s="129"/>
    </row>
    <row r="232" spans="25:32" s="34" customFormat="1" x14ac:dyDescent="0.15">
      <c r="Y232" s="129"/>
      <c r="Z232" s="129"/>
      <c r="AA232" s="129"/>
      <c r="AB232" s="129"/>
      <c r="AC232" s="129"/>
      <c r="AD232" s="129"/>
      <c r="AE232" s="129"/>
      <c r="AF232" s="129"/>
    </row>
    <row r="233" spans="25:32" s="34" customFormat="1" x14ac:dyDescent="0.15">
      <c r="Y233" s="129"/>
      <c r="Z233" s="129"/>
      <c r="AA233" s="129"/>
      <c r="AB233" s="129"/>
      <c r="AC233" s="129"/>
      <c r="AD233" s="129"/>
      <c r="AE233" s="129"/>
      <c r="AF233" s="129"/>
    </row>
    <row r="234" spans="25:32" s="34" customFormat="1" x14ac:dyDescent="0.15">
      <c r="Y234" s="129"/>
      <c r="Z234" s="129"/>
      <c r="AA234" s="129"/>
      <c r="AB234" s="129"/>
      <c r="AC234" s="129"/>
      <c r="AD234" s="129"/>
      <c r="AE234" s="129"/>
      <c r="AF234" s="129"/>
    </row>
    <row r="235" spans="25:32" s="34" customFormat="1" x14ac:dyDescent="0.15">
      <c r="Y235" s="129"/>
      <c r="Z235" s="129"/>
      <c r="AA235" s="129"/>
      <c r="AB235" s="129"/>
      <c r="AC235" s="129"/>
      <c r="AD235" s="129"/>
      <c r="AE235" s="129"/>
      <c r="AF235" s="129"/>
    </row>
    <row r="236" spans="25:32" s="34" customFormat="1" x14ac:dyDescent="0.15">
      <c r="Y236" s="129"/>
      <c r="Z236" s="129"/>
      <c r="AA236" s="129"/>
      <c r="AB236" s="129"/>
      <c r="AC236" s="129"/>
      <c r="AD236" s="129"/>
      <c r="AE236" s="129"/>
      <c r="AF236" s="129"/>
    </row>
    <row r="237" spans="25:32" s="34" customFormat="1" x14ac:dyDescent="0.15">
      <c r="Y237" s="129"/>
      <c r="Z237" s="129"/>
      <c r="AA237" s="129"/>
      <c r="AB237" s="129"/>
      <c r="AC237" s="129"/>
      <c r="AD237" s="129"/>
      <c r="AE237" s="129"/>
      <c r="AF237" s="129"/>
    </row>
    <row r="238" spans="25:32" s="34" customFormat="1" x14ac:dyDescent="0.15">
      <c r="Y238" s="129"/>
      <c r="Z238" s="129"/>
      <c r="AA238" s="129"/>
      <c r="AB238" s="129"/>
      <c r="AC238" s="129"/>
      <c r="AD238" s="129"/>
      <c r="AE238" s="129"/>
      <c r="AF238" s="129"/>
    </row>
    <row r="239" spans="25:32" s="34" customFormat="1" x14ac:dyDescent="0.15">
      <c r="Y239" s="129"/>
      <c r="Z239" s="129"/>
      <c r="AA239" s="129"/>
      <c r="AB239" s="129"/>
      <c r="AC239" s="129"/>
      <c r="AD239" s="129"/>
      <c r="AE239" s="129"/>
      <c r="AF239" s="129"/>
    </row>
    <row r="240" spans="25:32" s="34" customFormat="1" x14ac:dyDescent="0.15">
      <c r="Y240" s="129"/>
      <c r="Z240" s="129"/>
      <c r="AA240" s="129"/>
      <c r="AB240" s="129"/>
      <c r="AC240" s="129"/>
      <c r="AD240" s="129"/>
      <c r="AE240" s="129"/>
      <c r="AF240" s="129"/>
    </row>
    <row r="241" spans="25:32" s="34" customFormat="1" x14ac:dyDescent="0.15">
      <c r="Y241" s="129"/>
      <c r="Z241" s="129"/>
      <c r="AA241" s="129"/>
      <c r="AB241" s="129"/>
      <c r="AC241" s="129"/>
      <c r="AD241" s="129"/>
      <c r="AE241" s="129"/>
      <c r="AF241" s="129"/>
    </row>
    <row r="242" spans="25:32" s="34" customFormat="1" x14ac:dyDescent="0.15">
      <c r="Y242" s="129"/>
      <c r="Z242" s="129"/>
      <c r="AA242" s="129"/>
      <c r="AB242" s="129"/>
      <c r="AC242" s="129"/>
      <c r="AD242" s="129"/>
      <c r="AE242" s="129"/>
      <c r="AF242" s="129"/>
    </row>
    <row r="243" spans="25:32" s="34" customFormat="1" x14ac:dyDescent="0.15">
      <c r="Y243" s="129"/>
      <c r="Z243" s="129"/>
      <c r="AA243" s="129"/>
      <c r="AB243" s="129"/>
      <c r="AC243" s="129"/>
      <c r="AD243" s="129"/>
      <c r="AE243" s="129"/>
      <c r="AF243" s="129"/>
    </row>
    <row r="244" spans="25:32" s="34" customFormat="1" x14ac:dyDescent="0.15">
      <c r="Y244" s="129"/>
      <c r="Z244" s="129"/>
      <c r="AA244" s="129"/>
      <c r="AB244" s="129"/>
      <c r="AC244" s="129"/>
      <c r="AD244" s="129"/>
      <c r="AE244" s="129"/>
      <c r="AF244" s="129"/>
    </row>
    <row r="245" spans="25:32" s="34" customFormat="1" x14ac:dyDescent="0.15">
      <c r="Y245" s="129"/>
      <c r="Z245" s="129"/>
      <c r="AA245" s="129"/>
      <c r="AB245" s="129"/>
      <c r="AC245" s="129"/>
      <c r="AD245" s="129"/>
      <c r="AE245" s="129"/>
      <c r="AF245" s="129"/>
    </row>
    <row r="246" spans="25:32" s="34" customFormat="1" x14ac:dyDescent="0.15">
      <c r="Y246" s="129"/>
      <c r="Z246" s="129"/>
      <c r="AA246" s="129"/>
      <c r="AB246" s="129"/>
      <c r="AC246" s="129"/>
      <c r="AD246" s="129"/>
      <c r="AE246" s="129"/>
      <c r="AF246" s="129"/>
    </row>
    <row r="247" spans="25:32" s="34" customFormat="1" x14ac:dyDescent="0.15">
      <c r="Y247" s="129"/>
      <c r="Z247" s="129"/>
      <c r="AA247" s="129"/>
      <c r="AB247" s="129"/>
      <c r="AC247" s="129"/>
      <c r="AD247" s="129"/>
      <c r="AE247" s="129"/>
      <c r="AF247" s="129"/>
    </row>
    <row r="248" spans="25:32" s="34" customFormat="1" x14ac:dyDescent="0.15">
      <c r="Y248" s="129"/>
      <c r="Z248" s="129"/>
      <c r="AA248" s="129"/>
      <c r="AB248" s="129"/>
      <c r="AC248" s="129"/>
      <c r="AD248" s="129"/>
      <c r="AE248" s="129"/>
      <c r="AF248" s="129"/>
    </row>
    <row r="249" spans="25:32" s="34" customFormat="1" x14ac:dyDescent="0.15">
      <c r="Y249" s="129"/>
      <c r="Z249" s="129"/>
      <c r="AA249" s="129"/>
      <c r="AB249" s="129"/>
      <c r="AC249" s="129"/>
      <c r="AD249" s="129"/>
      <c r="AE249" s="129"/>
      <c r="AF249" s="129"/>
    </row>
    <row r="250" spans="25:32" s="34" customFormat="1" x14ac:dyDescent="0.15">
      <c r="Y250" s="129"/>
      <c r="Z250" s="129"/>
      <c r="AA250" s="129"/>
      <c r="AB250" s="129"/>
      <c r="AC250" s="129"/>
      <c r="AD250" s="129"/>
      <c r="AE250" s="129"/>
      <c r="AF250" s="129"/>
    </row>
    <row r="251" spans="25:32" s="34" customFormat="1" x14ac:dyDescent="0.15">
      <c r="Y251" s="129"/>
      <c r="Z251" s="129"/>
      <c r="AA251" s="129"/>
      <c r="AB251" s="129"/>
      <c r="AC251" s="129"/>
      <c r="AD251" s="129"/>
      <c r="AE251" s="129"/>
      <c r="AF251" s="129"/>
    </row>
    <row r="252" spans="25:32" s="34" customFormat="1" x14ac:dyDescent="0.15">
      <c r="Y252" s="129"/>
      <c r="Z252" s="129"/>
      <c r="AA252" s="129"/>
      <c r="AB252" s="129"/>
      <c r="AC252" s="129"/>
      <c r="AD252" s="129"/>
      <c r="AE252" s="129"/>
      <c r="AF252" s="129"/>
    </row>
    <row r="253" spans="25:32" s="34" customFormat="1" x14ac:dyDescent="0.15">
      <c r="Y253" s="129"/>
      <c r="Z253" s="129"/>
      <c r="AA253" s="129"/>
      <c r="AB253" s="129"/>
      <c r="AC253" s="129"/>
      <c r="AD253" s="129"/>
      <c r="AE253" s="129"/>
      <c r="AF253" s="129"/>
    </row>
    <row r="254" spans="25:32" s="34" customFormat="1" x14ac:dyDescent="0.15">
      <c r="Y254" s="129"/>
      <c r="Z254" s="129"/>
      <c r="AA254" s="129"/>
      <c r="AB254" s="129"/>
      <c r="AC254" s="129"/>
      <c r="AD254" s="129"/>
      <c r="AE254" s="129"/>
      <c r="AF254" s="129"/>
    </row>
    <row r="255" spans="25:32" s="34" customFormat="1" x14ac:dyDescent="0.15">
      <c r="Y255" s="129"/>
      <c r="Z255" s="129"/>
      <c r="AA255" s="129"/>
      <c r="AB255" s="129"/>
      <c r="AC255" s="129"/>
      <c r="AD255" s="129"/>
      <c r="AE255" s="129"/>
      <c r="AF255" s="129"/>
    </row>
    <row r="256" spans="25:32" s="34" customFormat="1" x14ac:dyDescent="0.15">
      <c r="Y256" s="129"/>
      <c r="Z256" s="129"/>
      <c r="AA256" s="129"/>
      <c r="AB256" s="129"/>
      <c r="AC256" s="129"/>
      <c r="AD256" s="129"/>
      <c r="AE256" s="129"/>
      <c r="AF256" s="129"/>
    </row>
    <row r="257" spans="25:32" s="34" customFormat="1" x14ac:dyDescent="0.15">
      <c r="Y257" s="129"/>
      <c r="Z257" s="129"/>
      <c r="AA257" s="129"/>
      <c r="AB257" s="129"/>
      <c r="AC257" s="129"/>
      <c r="AD257" s="129"/>
      <c r="AE257" s="129"/>
      <c r="AF257" s="129"/>
    </row>
    <row r="258" spans="25:32" s="34" customFormat="1" x14ac:dyDescent="0.15">
      <c r="Y258" s="129"/>
      <c r="Z258" s="129"/>
      <c r="AA258" s="129"/>
      <c r="AB258" s="129"/>
      <c r="AC258" s="129"/>
      <c r="AD258" s="129"/>
      <c r="AE258" s="129"/>
      <c r="AF258" s="129"/>
    </row>
    <row r="259" spans="25:32" s="34" customFormat="1" x14ac:dyDescent="0.15">
      <c r="Y259" s="129"/>
      <c r="Z259" s="129"/>
      <c r="AA259" s="129"/>
      <c r="AB259" s="129"/>
      <c r="AC259" s="129"/>
      <c r="AD259" s="129"/>
      <c r="AE259" s="129"/>
      <c r="AF259" s="129"/>
    </row>
    <row r="260" spans="25:32" s="34" customFormat="1" x14ac:dyDescent="0.15">
      <c r="Y260" s="129"/>
      <c r="Z260" s="129"/>
      <c r="AA260" s="129"/>
      <c r="AB260" s="129"/>
      <c r="AC260" s="129"/>
      <c r="AD260" s="129"/>
      <c r="AE260" s="129"/>
      <c r="AF260" s="129"/>
    </row>
    <row r="261" spans="25:32" s="34" customFormat="1" x14ac:dyDescent="0.15">
      <c r="Y261" s="129"/>
      <c r="Z261" s="129"/>
      <c r="AA261" s="129"/>
      <c r="AB261" s="129"/>
      <c r="AC261" s="129"/>
      <c r="AD261" s="129"/>
      <c r="AE261" s="129"/>
      <c r="AF261" s="129"/>
    </row>
    <row r="262" spans="25:32" s="34" customFormat="1" x14ac:dyDescent="0.15">
      <c r="Y262" s="129"/>
      <c r="Z262" s="129"/>
      <c r="AA262" s="129"/>
      <c r="AB262" s="129"/>
      <c r="AC262" s="129"/>
      <c r="AD262" s="129"/>
      <c r="AE262" s="129"/>
      <c r="AF262" s="129"/>
    </row>
    <row r="263" spans="25:32" s="34" customFormat="1" x14ac:dyDescent="0.15">
      <c r="Y263" s="129"/>
      <c r="Z263" s="129"/>
      <c r="AA263" s="129"/>
      <c r="AB263" s="129"/>
      <c r="AC263" s="129"/>
      <c r="AD263" s="129"/>
      <c r="AE263" s="129"/>
      <c r="AF263" s="129"/>
    </row>
    <row r="264" spans="25:32" s="34" customFormat="1" x14ac:dyDescent="0.15">
      <c r="Y264" s="129"/>
      <c r="Z264" s="129"/>
      <c r="AA264" s="129"/>
      <c r="AB264" s="129"/>
      <c r="AC264" s="129"/>
      <c r="AD264" s="129"/>
      <c r="AE264" s="129"/>
      <c r="AF264" s="129"/>
    </row>
    <row r="265" spans="25:32" s="34" customFormat="1" x14ac:dyDescent="0.15">
      <c r="Y265" s="129"/>
      <c r="Z265" s="129"/>
      <c r="AA265" s="129"/>
      <c r="AB265" s="129"/>
      <c r="AC265" s="129"/>
      <c r="AD265" s="129"/>
      <c r="AE265" s="129"/>
      <c r="AF265" s="129"/>
    </row>
    <row r="266" spans="25:32" s="34" customFormat="1" x14ac:dyDescent="0.15">
      <c r="Y266" s="129"/>
      <c r="Z266" s="129"/>
      <c r="AA266" s="129"/>
      <c r="AB266" s="129"/>
      <c r="AC266" s="129"/>
      <c r="AD266" s="129"/>
      <c r="AE266" s="129"/>
      <c r="AF266" s="129"/>
    </row>
    <row r="267" spans="25:32" s="34" customFormat="1" x14ac:dyDescent="0.15">
      <c r="Y267" s="129"/>
      <c r="Z267" s="129"/>
      <c r="AA267" s="129"/>
      <c r="AB267" s="129"/>
      <c r="AC267" s="129"/>
      <c r="AD267" s="129"/>
      <c r="AE267" s="129"/>
      <c r="AF267" s="129"/>
    </row>
    <row r="268" spans="25:32" s="34" customFormat="1" x14ac:dyDescent="0.15">
      <c r="Y268" s="129"/>
      <c r="Z268" s="129"/>
      <c r="AA268" s="129"/>
      <c r="AB268" s="129"/>
      <c r="AC268" s="129"/>
      <c r="AD268" s="129"/>
      <c r="AE268" s="129"/>
      <c r="AF268" s="129"/>
    </row>
    <row r="269" spans="25:32" s="34" customFormat="1" x14ac:dyDescent="0.15">
      <c r="Y269" s="129"/>
      <c r="Z269" s="129"/>
      <c r="AA269" s="129"/>
      <c r="AB269" s="129"/>
      <c r="AC269" s="129"/>
      <c r="AD269" s="129"/>
      <c r="AE269" s="129"/>
      <c r="AF269" s="129"/>
    </row>
    <row r="270" spans="25:32" s="34" customFormat="1" x14ac:dyDescent="0.15">
      <c r="Y270" s="129"/>
      <c r="Z270" s="129"/>
      <c r="AA270" s="129"/>
      <c r="AB270" s="129"/>
      <c r="AC270" s="129"/>
      <c r="AD270" s="129"/>
      <c r="AE270" s="129"/>
      <c r="AF270" s="129"/>
    </row>
    <row r="271" spans="25:32" s="34" customFormat="1" x14ac:dyDescent="0.15">
      <c r="Y271" s="129"/>
      <c r="Z271" s="129"/>
      <c r="AA271" s="129"/>
      <c r="AB271" s="129"/>
      <c r="AC271" s="129"/>
      <c r="AD271" s="129"/>
      <c r="AE271" s="129"/>
      <c r="AF271" s="129"/>
    </row>
    <row r="272" spans="25:32" s="34" customFormat="1" x14ac:dyDescent="0.15">
      <c r="Y272" s="129"/>
      <c r="Z272" s="129"/>
      <c r="AA272" s="129"/>
      <c r="AB272" s="129"/>
      <c r="AC272" s="129"/>
      <c r="AD272" s="129"/>
      <c r="AE272" s="129"/>
      <c r="AF272" s="129"/>
    </row>
    <row r="273" spans="25:32" s="34" customFormat="1" x14ac:dyDescent="0.15">
      <c r="Y273" s="129"/>
      <c r="Z273" s="129"/>
      <c r="AA273" s="129"/>
      <c r="AB273" s="129"/>
      <c r="AC273" s="129"/>
      <c r="AD273" s="129"/>
      <c r="AE273" s="129"/>
      <c r="AF273" s="129"/>
    </row>
    <row r="274" spans="25:32" s="34" customFormat="1" x14ac:dyDescent="0.15">
      <c r="Y274" s="129"/>
      <c r="Z274" s="129"/>
      <c r="AA274" s="129"/>
      <c r="AB274" s="129"/>
      <c r="AC274" s="129"/>
      <c r="AD274" s="129"/>
      <c r="AE274" s="129"/>
      <c r="AF274" s="129"/>
    </row>
    <row r="275" spans="25:32" s="34" customFormat="1" x14ac:dyDescent="0.15">
      <c r="Y275" s="129"/>
      <c r="Z275" s="129"/>
      <c r="AA275" s="129"/>
      <c r="AB275" s="129"/>
      <c r="AC275" s="129"/>
      <c r="AD275" s="129"/>
      <c r="AE275" s="129"/>
      <c r="AF275" s="129"/>
    </row>
    <row r="276" spans="25:32" s="34" customFormat="1" x14ac:dyDescent="0.15">
      <c r="Y276" s="129"/>
      <c r="Z276" s="129"/>
      <c r="AA276" s="129"/>
      <c r="AB276" s="129"/>
      <c r="AC276" s="129"/>
      <c r="AD276" s="129"/>
      <c r="AE276" s="129"/>
      <c r="AF276" s="129"/>
    </row>
    <row r="277" spans="25:32" s="34" customFormat="1" x14ac:dyDescent="0.15">
      <c r="Y277" s="129"/>
      <c r="Z277" s="129"/>
      <c r="AA277" s="129"/>
      <c r="AB277" s="129"/>
      <c r="AC277" s="129"/>
      <c r="AD277" s="129"/>
      <c r="AE277" s="129"/>
      <c r="AF277" s="129"/>
    </row>
    <row r="278" spans="25:32" s="34" customFormat="1" x14ac:dyDescent="0.15">
      <c r="Y278" s="129"/>
      <c r="Z278" s="129"/>
      <c r="AA278" s="129"/>
      <c r="AB278" s="129"/>
      <c r="AC278" s="129"/>
      <c r="AD278" s="129"/>
      <c r="AE278" s="129"/>
      <c r="AF278" s="129"/>
    </row>
    <row r="279" spans="25:32" s="34" customFormat="1" x14ac:dyDescent="0.15">
      <c r="Y279" s="129"/>
      <c r="Z279" s="129"/>
      <c r="AA279" s="129"/>
      <c r="AB279" s="129"/>
      <c r="AC279" s="129"/>
      <c r="AD279" s="129"/>
      <c r="AE279" s="129"/>
      <c r="AF279" s="129"/>
    </row>
    <row r="280" spans="25:32" s="34" customFormat="1" x14ac:dyDescent="0.15">
      <c r="Y280" s="129"/>
      <c r="Z280" s="129"/>
      <c r="AA280" s="129"/>
      <c r="AB280" s="129"/>
      <c r="AC280" s="129"/>
      <c r="AD280" s="129"/>
      <c r="AE280" s="129"/>
      <c r="AF280" s="129"/>
    </row>
    <row r="281" spans="25:32" s="34" customFormat="1" x14ac:dyDescent="0.15">
      <c r="Y281" s="129"/>
      <c r="Z281" s="129"/>
      <c r="AA281" s="129"/>
      <c r="AB281" s="129"/>
      <c r="AC281" s="129"/>
      <c r="AD281" s="129"/>
      <c r="AE281" s="129"/>
      <c r="AF281" s="129"/>
    </row>
    <row r="282" spans="25:32" s="34" customFormat="1" x14ac:dyDescent="0.15">
      <c r="Y282" s="129"/>
      <c r="Z282" s="129"/>
      <c r="AA282" s="129"/>
      <c r="AB282" s="129"/>
      <c r="AC282" s="129"/>
      <c r="AD282" s="129"/>
      <c r="AE282" s="129"/>
      <c r="AF282" s="129"/>
    </row>
    <row r="283" spans="25:32" s="34" customFormat="1" x14ac:dyDescent="0.15">
      <c r="Y283" s="129"/>
      <c r="Z283" s="129"/>
      <c r="AA283" s="129"/>
      <c r="AB283" s="129"/>
      <c r="AC283" s="129"/>
      <c r="AD283" s="129"/>
      <c r="AE283" s="129"/>
      <c r="AF283" s="129"/>
    </row>
    <row r="284" spans="25:32" s="34" customFormat="1" x14ac:dyDescent="0.15">
      <c r="Y284" s="129"/>
      <c r="Z284" s="129"/>
      <c r="AA284" s="129"/>
      <c r="AB284" s="129"/>
      <c r="AC284" s="129"/>
      <c r="AD284" s="129"/>
      <c r="AE284" s="129"/>
      <c r="AF284" s="129"/>
    </row>
    <row r="285" spans="25:32" s="34" customFormat="1" x14ac:dyDescent="0.15">
      <c r="Y285" s="129"/>
      <c r="Z285" s="129"/>
      <c r="AA285" s="129"/>
      <c r="AB285" s="129"/>
      <c r="AC285" s="129"/>
      <c r="AD285" s="129"/>
      <c r="AE285" s="129"/>
      <c r="AF285" s="129"/>
    </row>
    <row r="286" spans="25:32" s="34" customFormat="1" x14ac:dyDescent="0.15">
      <c r="Y286" s="129"/>
      <c r="Z286" s="129"/>
      <c r="AA286" s="129"/>
      <c r="AB286" s="129"/>
      <c r="AC286" s="129"/>
      <c r="AD286" s="129"/>
      <c r="AE286" s="129"/>
      <c r="AF286" s="129"/>
    </row>
    <row r="287" spans="25:32" s="34" customFormat="1" x14ac:dyDescent="0.15">
      <c r="Y287" s="129"/>
      <c r="Z287" s="129"/>
      <c r="AA287" s="129"/>
      <c r="AB287" s="129"/>
      <c r="AC287" s="129"/>
      <c r="AD287" s="129"/>
      <c r="AE287" s="129"/>
      <c r="AF287" s="129"/>
    </row>
    <row r="288" spans="25:32" s="34" customFormat="1" x14ac:dyDescent="0.15">
      <c r="Y288" s="129"/>
      <c r="Z288" s="129"/>
      <c r="AA288" s="129"/>
      <c r="AB288" s="129"/>
      <c r="AC288" s="129"/>
      <c r="AD288" s="129"/>
      <c r="AE288" s="129"/>
      <c r="AF288" s="129"/>
    </row>
    <row r="289" spans="25:32" s="34" customFormat="1" x14ac:dyDescent="0.15">
      <c r="Y289" s="129"/>
      <c r="Z289" s="129"/>
      <c r="AA289" s="129"/>
      <c r="AB289" s="129"/>
      <c r="AC289" s="129"/>
      <c r="AD289" s="129"/>
      <c r="AE289" s="129"/>
      <c r="AF289" s="129"/>
    </row>
    <row r="290" spans="25:32" s="34" customFormat="1" x14ac:dyDescent="0.15">
      <c r="Y290" s="129"/>
      <c r="Z290" s="129"/>
      <c r="AA290" s="129"/>
      <c r="AB290" s="129"/>
      <c r="AC290" s="129"/>
      <c r="AD290" s="129"/>
      <c r="AE290" s="129"/>
      <c r="AF290" s="129"/>
    </row>
    <row r="291" spans="25:32" s="34" customFormat="1" x14ac:dyDescent="0.15">
      <c r="Y291" s="129"/>
      <c r="Z291" s="129"/>
      <c r="AA291" s="129"/>
      <c r="AB291" s="129"/>
      <c r="AC291" s="129"/>
      <c r="AD291" s="129"/>
      <c r="AE291" s="129"/>
      <c r="AF291" s="129"/>
    </row>
    <row r="292" spans="25:32" s="34" customFormat="1" x14ac:dyDescent="0.15">
      <c r="Y292" s="129"/>
      <c r="Z292" s="129"/>
      <c r="AA292" s="129"/>
      <c r="AB292" s="129"/>
      <c r="AC292" s="129"/>
      <c r="AD292" s="129"/>
      <c r="AE292" s="129"/>
      <c r="AF292" s="129"/>
    </row>
    <row r="293" spans="25:32" s="34" customFormat="1" x14ac:dyDescent="0.15">
      <c r="Y293" s="129"/>
      <c r="Z293" s="129"/>
      <c r="AA293" s="129"/>
      <c r="AB293" s="129"/>
      <c r="AC293" s="129"/>
      <c r="AD293" s="129"/>
      <c r="AE293" s="129"/>
      <c r="AF293" s="129"/>
    </row>
    <row r="294" spans="25:32" s="34" customFormat="1" x14ac:dyDescent="0.15">
      <c r="Y294" s="129"/>
      <c r="Z294" s="129"/>
      <c r="AA294" s="129"/>
      <c r="AB294" s="129"/>
      <c r="AC294" s="129"/>
      <c r="AD294" s="129"/>
      <c r="AE294" s="129"/>
      <c r="AF294" s="129"/>
    </row>
    <row r="295" spans="25:32" s="34" customFormat="1" x14ac:dyDescent="0.15">
      <c r="Y295" s="129"/>
      <c r="Z295" s="129"/>
      <c r="AA295" s="129"/>
      <c r="AB295" s="129"/>
      <c r="AC295" s="129"/>
      <c r="AD295" s="129"/>
      <c r="AE295" s="129"/>
      <c r="AF295" s="129"/>
    </row>
    <row r="296" spans="25:32" s="34" customFormat="1" x14ac:dyDescent="0.15">
      <c r="Y296" s="129"/>
      <c r="Z296" s="129"/>
      <c r="AA296" s="129"/>
      <c r="AB296" s="129"/>
      <c r="AC296" s="129"/>
      <c r="AD296" s="129"/>
      <c r="AE296" s="129"/>
      <c r="AF296" s="129"/>
    </row>
    <row r="297" spans="25:32" s="34" customFormat="1" x14ac:dyDescent="0.15">
      <c r="Y297" s="129"/>
      <c r="Z297" s="129"/>
      <c r="AA297" s="129"/>
      <c r="AB297" s="129"/>
      <c r="AC297" s="129"/>
      <c r="AD297" s="129"/>
      <c r="AE297" s="129"/>
      <c r="AF297" s="129"/>
    </row>
    <row r="298" spans="25:32" s="34" customFormat="1" x14ac:dyDescent="0.15">
      <c r="Y298" s="129"/>
      <c r="Z298" s="129"/>
      <c r="AA298" s="129"/>
      <c r="AB298" s="129"/>
      <c r="AC298" s="129"/>
      <c r="AD298" s="129"/>
      <c r="AE298" s="129"/>
      <c r="AF298" s="129"/>
    </row>
    <row r="299" spans="25:32" s="34" customFormat="1" x14ac:dyDescent="0.15">
      <c r="Y299" s="129"/>
      <c r="Z299" s="129"/>
      <c r="AA299" s="129"/>
      <c r="AB299" s="129"/>
      <c r="AC299" s="129"/>
      <c r="AD299" s="129"/>
      <c r="AE299" s="129"/>
      <c r="AF299" s="129"/>
    </row>
    <row r="300" spans="25:32" s="34" customFormat="1" x14ac:dyDescent="0.15">
      <c r="Y300" s="129"/>
      <c r="Z300" s="129"/>
      <c r="AA300" s="129"/>
      <c r="AB300" s="129"/>
      <c r="AC300" s="129"/>
      <c r="AD300" s="129"/>
      <c r="AE300" s="129"/>
      <c r="AF300" s="129"/>
    </row>
    <row r="301" spans="25:32" s="34" customFormat="1" x14ac:dyDescent="0.15">
      <c r="Y301" s="129"/>
      <c r="Z301" s="129"/>
      <c r="AA301" s="129"/>
      <c r="AB301" s="129"/>
      <c r="AC301" s="129"/>
      <c r="AD301" s="129"/>
      <c r="AE301" s="129"/>
      <c r="AF301" s="129"/>
    </row>
    <row r="302" spans="25:32" s="34" customFormat="1" x14ac:dyDescent="0.15">
      <c r="Y302" s="129"/>
      <c r="Z302" s="129"/>
      <c r="AA302" s="129"/>
      <c r="AB302" s="129"/>
      <c r="AC302" s="129"/>
      <c r="AD302" s="129"/>
      <c r="AE302" s="129"/>
      <c r="AF302" s="129"/>
    </row>
    <row r="303" spans="25:32" s="34" customFormat="1" x14ac:dyDescent="0.15">
      <c r="Y303" s="129"/>
      <c r="Z303" s="129"/>
      <c r="AA303" s="129"/>
      <c r="AB303" s="129"/>
      <c r="AC303" s="129"/>
      <c r="AD303" s="129"/>
      <c r="AE303" s="129"/>
      <c r="AF303" s="129"/>
    </row>
    <row r="304" spans="25:32" s="34" customFormat="1" x14ac:dyDescent="0.15">
      <c r="Y304" s="129"/>
      <c r="Z304" s="129"/>
      <c r="AA304" s="129"/>
      <c r="AB304" s="129"/>
      <c r="AC304" s="129"/>
      <c r="AD304" s="129"/>
      <c r="AE304" s="129"/>
      <c r="AF304" s="129"/>
    </row>
    <row r="305" spans="25:32" s="34" customFormat="1" x14ac:dyDescent="0.15">
      <c r="Y305" s="129"/>
      <c r="Z305" s="129"/>
      <c r="AA305" s="129"/>
      <c r="AB305" s="129"/>
      <c r="AC305" s="129"/>
      <c r="AD305" s="129"/>
      <c r="AE305" s="129"/>
      <c r="AF305" s="129"/>
    </row>
    <row r="306" spans="25:32" s="34" customFormat="1" x14ac:dyDescent="0.15">
      <c r="Y306" s="129"/>
      <c r="Z306" s="129"/>
      <c r="AA306" s="129"/>
      <c r="AB306" s="129"/>
      <c r="AC306" s="129"/>
      <c r="AD306" s="129"/>
      <c r="AE306" s="129"/>
      <c r="AF306" s="129"/>
    </row>
    <row r="307" spans="25:32" s="34" customFormat="1" x14ac:dyDescent="0.15">
      <c r="Y307" s="129"/>
      <c r="Z307" s="129"/>
      <c r="AA307" s="129"/>
      <c r="AB307" s="129"/>
      <c r="AC307" s="129"/>
      <c r="AD307" s="129"/>
      <c r="AE307" s="129"/>
      <c r="AF307" s="129"/>
    </row>
    <row r="308" spans="25:32" s="34" customFormat="1" x14ac:dyDescent="0.15">
      <c r="Y308" s="129"/>
      <c r="Z308" s="129"/>
      <c r="AA308" s="129"/>
      <c r="AB308" s="129"/>
      <c r="AC308" s="129"/>
      <c r="AD308" s="129"/>
      <c r="AE308" s="129"/>
      <c r="AF308" s="129"/>
    </row>
    <row r="309" spans="25:32" s="34" customFormat="1" x14ac:dyDescent="0.15">
      <c r="Y309" s="129"/>
      <c r="Z309" s="129"/>
      <c r="AA309" s="129"/>
      <c r="AB309" s="129"/>
      <c r="AC309" s="129"/>
      <c r="AD309" s="129"/>
      <c r="AE309" s="129"/>
      <c r="AF309" s="129"/>
    </row>
    <row r="310" spans="25:32" s="34" customFormat="1" x14ac:dyDescent="0.15">
      <c r="Y310" s="129"/>
      <c r="Z310" s="129"/>
      <c r="AA310" s="129"/>
      <c r="AB310" s="129"/>
      <c r="AC310" s="129"/>
      <c r="AD310" s="129"/>
      <c r="AE310" s="129"/>
      <c r="AF310" s="129"/>
    </row>
    <row r="311" spans="25:32" s="34" customFormat="1" x14ac:dyDescent="0.15">
      <c r="Y311" s="129"/>
      <c r="Z311" s="129"/>
      <c r="AA311" s="129"/>
      <c r="AB311" s="129"/>
      <c r="AC311" s="129"/>
      <c r="AD311" s="129"/>
      <c r="AE311" s="129"/>
      <c r="AF311" s="129"/>
    </row>
    <row r="312" spans="25:32" s="34" customFormat="1" x14ac:dyDescent="0.15">
      <c r="Y312" s="129"/>
      <c r="Z312" s="129"/>
      <c r="AA312" s="129"/>
      <c r="AB312" s="129"/>
      <c r="AC312" s="129"/>
      <c r="AD312" s="129"/>
      <c r="AE312" s="129"/>
      <c r="AF312" s="129"/>
    </row>
    <row r="313" spans="25:32" s="34" customFormat="1" x14ac:dyDescent="0.15">
      <c r="Y313" s="129"/>
      <c r="Z313" s="129"/>
      <c r="AA313" s="129"/>
      <c r="AB313" s="129"/>
      <c r="AC313" s="129"/>
      <c r="AD313" s="129"/>
      <c r="AE313" s="129"/>
      <c r="AF313" s="129"/>
    </row>
    <row r="314" spans="25:32" s="34" customFormat="1" x14ac:dyDescent="0.15">
      <c r="Y314" s="129"/>
      <c r="Z314" s="129"/>
      <c r="AA314" s="129"/>
      <c r="AB314" s="129"/>
      <c r="AC314" s="129"/>
      <c r="AD314" s="129"/>
      <c r="AE314" s="129"/>
      <c r="AF314" s="129"/>
    </row>
    <row r="315" spans="25:32" s="34" customFormat="1" x14ac:dyDescent="0.15">
      <c r="Y315" s="129"/>
      <c r="Z315" s="129"/>
      <c r="AA315" s="129"/>
      <c r="AB315" s="129"/>
      <c r="AC315" s="129"/>
      <c r="AD315" s="129"/>
      <c r="AE315" s="129"/>
      <c r="AF315" s="129"/>
    </row>
    <row r="316" spans="25:32" s="34" customFormat="1" x14ac:dyDescent="0.15">
      <c r="Y316" s="129"/>
      <c r="Z316" s="129"/>
      <c r="AA316" s="129"/>
      <c r="AB316" s="129"/>
      <c r="AC316" s="129"/>
      <c r="AD316" s="129"/>
      <c r="AE316" s="129"/>
      <c r="AF316" s="129"/>
    </row>
    <row r="317" spans="25:32" s="34" customFormat="1" x14ac:dyDescent="0.15">
      <c r="Y317" s="129"/>
      <c r="Z317" s="129"/>
      <c r="AA317" s="129"/>
      <c r="AB317" s="129"/>
      <c r="AC317" s="129"/>
      <c r="AD317" s="129"/>
      <c r="AE317" s="129"/>
      <c r="AF317" s="129"/>
    </row>
    <row r="318" spans="25:32" s="34" customFormat="1" x14ac:dyDescent="0.15">
      <c r="Y318" s="129"/>
      <c r="Z318" s="129"/>
      <c r="AA318" s="129"/>
      <c r="AB318" s="129"/>
      <c r="AC318" s="129"/>
      <c r="AD318" s="129"/>
      <c r="AE318" s="129"/>
      <c r="AF318" s="129"/>
    </row>
    <row r="319" spans="25:32" s="34" customFormat="1" x14ac:dyDescent="0.15">
      <c r="Y319" s="129"/>
      <c r="Z319" s="129"/>
      <c r="AA319" s="129"/>
      <c r="AB319" s="129"/>
      <c r="AC319" s="129"/>
      <c r="AD319" s="129"/>
      <c r="AE319" s="129"/>
      <c r="AF319" s="129"/>
    </row>
    <row r="320" spans="25:32" s="34" customFormat="1" x14ac:dyDescent="0.15">
      <c r="Y320" s="129"/>
      <c r="Z320" s="129"/>
      <c r="AA320" s="129"/>
      <c r="AB320" s="129"/>
      <c r="AC320" s="129"/>
      <c r="AD320" s="129"/>
      <c r="AE320" s="129"/>
      <c r="AF320" s="129"/>
    </row>
    <row r="321" spans="25:32" s="34" customFormat="1" x14ac:dyDescent="0.15">
      <c r="Y321" s="129"/>
      <c r="Z321" s="129"/>
      <c r="AA321" s="129"/>
      <c r="AB321" s="129"/>
      <c r="AC321" s="129"/>
      <c r="AD321" s="129"/>
      <c r="AE321" s="129"/>
      <c r="AF321" s="129"/>
    </row>
    <row r="322" spans="25:32" s="34" customFormat="1" x14ac:dyDescent="0.15">
      <c r="Y322" s="129"/>
      <c r="Z322" s="129"/>
      <c r="AA322" s="129"/>
      <c r="AB322" s="129"/>
      <c r="AC322" s="129"/>
      <c r="AD322" s="129"/>
      <c r="AE322" s="129"/>
      <c r="AF322" s="129"/>
    </row>
    <row r="323" spans="25:32" s="34" customFormat="1" x14ac:dyDescent="0.15">
      <c r="Y323" s="129"/>
      <c r="Z323" s="129"/>
      <c r="AA323" s="129"/>
      <c r="AB323" s="129"/>
      <c r="AC323" s="129"/>
      <c r="AD323" s="129"/>
      <c r="AE323" s="129"/>
      <c r="AF323" s="129"/>
    </row>
    <row r="324" spans="25:32" s="34" customFormat="1" x14ac:dyDescent="0.15">
      <c r="Y324" s="129"/>
      <c r="Z324" s="129"/>
      <c r="AA324" s="129"/>
      <c r="AB324" s="129"/>
      <c r="AC324" s="129"/>
      <c r="AD324" s="129"/>
      <c r="AE324" s="129"/>
      <c r="AF324" s="129"/>
    </row>
    <row r="325" spans="25:32" s="34" customFormat="1" x14ac:dyDescent="0.15">
      <c r="Y325" s="129"/>
      <c r="Z325" s="129"/>
      <c r="AA325" s="129"/>
      <c r="AB325" s="129"/>
      <c r="AC325" s="129"/>
      <c r="AD325" s="129"/>
      <c r="AE325" s="129"/>
      <c r="AF325" s="129"/>
    </row>
    <row r="326" spans="25:32" s="34" customFormat="1" x14ac:dyDescent="0.15">
      <c r="Y326" s="129"/>
      <c r="Z326" s="129"/>
      <c r="AA326" s="129"/>
      <c r="AB326" s="129"/>
      <c r="AC326" s="129"/>
      <c r="AD326" s="129"/>
      <c r="AE326" s="129"/>
      <c r="AF326" s="129"/>
    </row>
    <row r="327" spans="25:32" s="34" customFormat="1" x14ac:dyDescent="0.15">
      <c r="Y327" s="129"/>
      <c r="Z327" s="129"/>
      <c r="AA327" s="129"/>
      <c r="AB327" s="129"/>
      <c r="AC327" s="129"/>
      <c r="AD327" s="129"/>
      <c r="AE327" s="129"/>
      <c r="AF327" s="129"/>
    </row>
    <row r="328" spans="25:32" s="34" customFormat="1" x14ac:dyDescent="0.15">
      <c r="Y328" s="129"/>
      <c r="Z328" s="129"/>
      <c r="AA328" s="129"/>
      <c r="AB328" s="129"/>
      <c r="AC328" s="129"/>
      <c r="AD328" s="129"/>
      <c r="AE328" s="129"/>
      <c r="AF328" s="129"/>
    </row>
    <row r="329" spans="25:32" s="34" customFormat="1" x14ac:dyDescent="0.15">
      <c r="Y329" s="129"/>
      <c r="Z329" s="129"/>
      <c r="AA329" s="129"/>
      <c r="AB329" s="129"/>
      <c r="AC329" s="129"/>
      <c r="AD329" s="129"/>
      <c r="AE329" s="129"/>
      <c r="AF329" s="129"/>
    </row>
    <row r="330" spans="25:32" s="34" customFormat="1" x14ac:dyDescent="0.15">
      <c r="Y330" s="129"/>
      <c r="Z330" s="129"/>
      <c r="AA330" s="129"/>
      <c r="AB330" s="129"/>
      <c r="AC330" s="129"/>
      <c r="AD330" s="129"/>
      <c r="AE330" s="129"/>
      <c r="AF330" s="129"/>
    </row>
    <row r="331" spans="25:32" s="34" customFormat="1" x14ac:dyDescent="0.15">
      <c r="Y331" s="129"/>
      <c r="Z331" s="129"/>
      <c r="AA331" s="129"/>
      <c r="AB331" s="129"/>
      <c r="AC331" s="129"/>
      <c r="AD331" s="129"/>
      <c r="AE331" s="129"/>
      <c r="AF331" s="129"/>
    </row>
    <row r="332" spans="25:32" s="34" customFormat="1" x14ac:dyDescent="0.15">
      <c r="Y332" s="129"/>
      <c r="Z332" s="129"/>
      <c r="AA332" s="129"/>
      <c r="AB332" s="129"/>
      <c r="AC332" s="129"/>
      <c r="AD332" s="129"/>
      <c r="AE332" s="129"/>
      <c r="AF332" s="129"/>
    </row>
    <row r="333" spans="25:32" s="34" customFormat="1" x14ac:dyDescent="0.15">
      <c r="Y333" s="129"/>
      <c r="Z333" s="129"/>
      <c r="AA333" s="129"/>
      <c r="AB333" s="129"/>
      <c r="AC333" s="129"/>
      <c r="AD333" s="129"/>
      <c r="AE333" s="129"/>
      <c r="AF333" s="129"/>
    </row>
    <row r="334" spans="25:32" s="34" customFormat="1" x14ac:dyDescent="0.15">
      <c r="Y334" s="129"/>
      <c r="Z334" s="129"/>
      <c r="AA334" s="129"/>
      <c r="AB334" s="129"/>
      <c r="AC334" s="129"/>
      <c r="AD334" s="129"/>
      <c r="AE334" s="129"/>
      <c r="AF334" s="129"/>
    </row>
    <row r="335" spans="25:32" s="34" customFormat="1" x14ac:dyDescent="0.15">
      <c r="Y335" s="129"/>
      <c r="Z335" s="129"/>
      <c r="AA335" s="129"/>
      <c r="AB335" s="129"/>
      <c r="AC335" s="129"/>
      <c r="AD335" s="129"/>
      <c r="AE335" s="129"/>
      <c r="AF335" s="129"/>
    </row>
    <row r="336" spans="25:32" s="34" customFormat="1" x14ac:dyDescent="0.15">
      <c r="Y336" s="129"/>
      <c r="Z336" s="129"/>
      <c r="AA336" s="129"/>
      <c r="AB336" s="129"/>
      <c r="AC336" s="129"/>
      <c r="AD336" s="129"/>
      <c r="AE336" s="129"/>
      <c r="AF336" s="129"/>
    </row>
    <row r="337" spans="25:32" s="34" customFormat="1" x14ac:dyDescent="0.15">
      <c r="Y337" s="129"/>
      <c r="Z337" s="129"/>
      <c r="AA337" s="129"/>
      <c r="AB337" s="129"/>
      <c r="AC337" s="129"/>
      <c r="AD337" s="129"/>
      <c r="AE337" s="129"/>
      <c r="AF337" s="129"/>
    </row>
    <row r="338" spans="25:32" s="34" customFormat="1" x14ac:dyDescent="0.15">
      <c r="Y338" s="129"/>
      <c r="Z338" s="129"/>
      <c r="AA338" s="129"/>
      <c r="AB338" s="129"/>
      <c r="AC338" s="129"/>
      <c r="AD338" s="129"/>
      <c r="AE338" s="129"/>
      <c r="AF338" s="129"/>
    </row>
    <row r="339" spans="25:32" s="34" customFormat="1" x14ac:dyDescent="0.15">
      <c r="Y339" s="129"/>
      <c r="Z339" s="129"/>
      <c r="AA339" s="129"/>
      <c r="AB339" s="129"/>
      <c r="AC339" s="129"/>
      <c r="AD339" s="129"/>
      <c r="AE339" s="129"/>
      <c r="AF339" s="129"/>
    </row>
    <row r="340" spans="25:32" s="34" customFormat="1" x14ac:dyDescent="0.15">
      <c r="Y340" s="129"/>
      <c r="Z340" s="129"/>
      <c r="AA340" s="129"/>
      <c r="AB340" s="129"/>
      <c r="AC340" s="129"/>
      <c r="AD340" s="129"/>
      <c r="AE340" s="129"/>
      <c r="AF340" s="129"/>
    </row>
    <row r="341" spans="25:32" s="34" customFormat="1" x14ac:dyDescent="0.15">
      <c r="Y341" s="129"/>
      <c r="Z341" s="129"/>
      <c r="AA341" s="129"/>
      <c r="AB341" s="129"/>
      <c r="AC341" s="129"/>
      <c r="AD341" s="129"/>
      <c r="AE341" s="129"/>
      <c r="AF341" s="129"/>
    </row>
    <row r="342" spans="25:32" s="34" customFormat="1" x14ac:dyDescent="0.15">
      <c r="Y342" s="129"/>
      <c r="Z342" s="129"/>
      <c r="AA342" s="129"/>
      <c r="AB342" s="129"/>
      <c r="AC342" s="129"/>
      <c r="AD342" s="129"/>
      <c r="AE342" s="129"/>
      <c r="AF342" s="129"/>
    </row>
    <row r="343" spans="25:32" s="34" customFormat="1" x14ac:dyDescent="0.15">
      <c r="Y343" s="129"/>
      <c r="Z343" s="129"/>
      <c r="AA343" s="129"/>
      <c r="AB343" s="129"/>
      <c r="AC343" s="129"/>
      <c r="AD343" s="129"/>
      <c r="AE343" s="129"/>
      <c r="AF343" s="129"/>
    </row>
    <row r="344" spans="25:32" s="34" customFormat="1" x14ac:dyDescent="0.15">
      <c r="Y344" s="129"/>
      <c r="Z344" s="129"/>
      <c r="AA344" s="129"/>
      <c r="AB344" s="129"/>
      <c r="AC344" s="129"/>
      <c r="AD344" s="129"/>
      <c r="AE344" s="129"/>
      <c r="AF344" s="129"/>
    </row>
    <row r="345" spans="25:32" s="34" customFormat="1" x14ac:dyDescent="0.15">
      <c r="Y345" s="129"/>
      <c r="Z345" s="129"/>
      <c r="AA345" s="129"/>
      <c r="AB345" s="129"/>
      <c r="AC345" s="129"/>
      <c r="AD345" s="129"/>
      <c r="AE345" s="129"/>
      <c r="AF345" s="129"/>
    </row>
    <row r="346" spans="25:32" s="34" customFormat="1" x14ac:dyDescent="0.15">
      <c r="Y346" s="129"/>
      <c r="Z346" s="129"/>
      <c r="AA346" s="129"/>
      <c r="AB346" s="129"/>
      <c r="AC346" s="129"/>
      <c r="AD346" s="129"/>
      <c r="AE346" s="129"/>
      <c r="AF346" s="129"/>
    </row>
    <row r="347" spans="25:32" s="34" customFormat="1" x14ac:dyDescent="0.15">
      <c r="Y347" s="129"/>
      <c r="Z347" s="129"/>
      <c r="AA347" s="129"/>
      <c r="AB347" s="129"/>
      <c r="AC347" s="129"/>
      <c r="AD347" s="129"/>
      <c r="AE347" s="129"/>
      <c r="AF347" s="129"/>
    </row>
    <row r="348" spans="25:32" s="34" customFormat="1" x14ac:dyDescent="0.15">
      <c r="Y348" s="129"/>
      <c r="Z348" s="129"/>
      <c r="AA348" s="129"/>
      <c r="AB348" s="129"/>
      <c r="AC348" s="129"/>
      <c r="AD348" s="129"/>
      <c r="AE348" s="129"/>
      <c r="AF348" s="129"/>
    </row>
    <row r="349" spans="25:32" s="34" customFormat="1" x14ac:dyDescent="0.15">
      <c r="Y349" s="129"/>
      <c r="Z349" s="129"/>
      <c r="AA349" s="129"/>
      <c r="AB349" s="129"/>
      <c r="AC349" s="129"/>
      <c r="AD349" s="129"/>
      <c r="AE349" s="129"/>
      <c r="AF349" s="129"/>
    </row>
    <row r="350" spans="25:32" s="34" customFormat="1" x14ac:dyDescent="0.15">
      <c r="Y350" s="129"/>
      <c r="Z350" s="129"/>
      <c r="AA350" s="129"/>
      <c r="AB350" s="129"/>
      <c r="AC350" s="129"/>
      <c r="AD350" s="129"/>
      <c r="AE350" s="129"/>
      <c r="AF350" s="129"/>
    </row>
    <row r="351" spans="25:32" s="34" customFormat="1" x14ac:dyDescent="0.15">
      <c r="Y351" s="129"/>
      <c r="Z351" s="129"/>
      <c r="AA351" s="129"/>
      <c r="AB351" s="129"/>
      <c r="AC351" s="129"/>
      <c r="AD351" s="129"/>
      <c r="AE351" s="129"/>
      <c r="AF351" s="129"/>
    </row>
    <row r="352" spans="25:32" s="34" customFormat="1" x14ac:dyDescent="0.15">
      <c r="Y352" s="129"/>
      <c r="Z352" s="129"/>
      <c r="AA352" s="129"/>
      <c r="AB352" s="129"/>
      <c r="AC352" s="129"/>
      <c r="AD352" s="129"/>
      <c r="AE352" s="129"/>
      <c r="AF352" s="129"/>
    </row>
    <row r="353" spans="25:32" s="34" customFormat="1" x14ac:dyDescent="0.15">
      <c r="Y353" s="129"/>
      <c r="Z353" s="129"/>
      <c r="AA353" s="129"/>
      <c r="AB353" s="129"/>
      <c r="AC353" s="129"/>
      <c r="AD353" s="129"/>
      <c r="AE353" s="129"/>
      <c r="AF353" s="129"/>
    </row>
    <row r="354" spans="25:32" s="34" customFormat="1" x14ac:dyDescent="0.15">
      <c r="Y354" s="129"/>
      <c r="Z354" s="129"/>
      <c r="AA354" s="129"/>
      <c r="AB354" s="129"/>
      <c r="AC354" s="129"/>
      <c r="AD354" s="129"/>
      <c r="AE354" s="129"/>
      <c r="AF354" s="129"/>
    </row>
    <row r="355" spans="25:32" s="34" customFormat="1" x14ac:dyDescent="0.15">
      <c r="Y355" s="129"/>
      <c r="Z355" s="129"/>
      <c r="AA355" s="129"/>
      <c r="AB355" s="129"/>
      <c r="AC355" s="129"/>
      <c r="AD355" s="129"/>
      <c r="AE355" s="129"/>
      <c r="AF355" s="129"/>
    </row>
    <row r="356" spans="25:32" s="34" customFormat="1" x14ac:dyDescent="0.15">
      <c r="Y356" s="129"/>
      <c r="Z356" s="129"/>
      <c r="AA356" s="129"/>
      <c r="AB356" s="129"/>
      <c r="AC356" s="129"/>
      <c r="AD356" s="129"/>
      <c r="AE356" s="129"/>
      <c r="AF356" s="129"/>
    </row>
    <row r="357" spans="25:32" s="34" customFormat="1" x14ac:dyDescent="0.15">
      <c r="Y357" s="129"/>
      <c r="Z357" s="129"/>
      <c r="AA357" s="129"/>
      <c r="AB357" s="129"/>
      <c r="AC357" s="129"/>
      <c r="AD357" s="129"/>
      <c r="AE357" s="129"/>
      <c r="AF357" s="129"/>
    </row>
    <row r="358" spans="25:32" s="34" customFormat="1" x14ac:dyDescent="0.15">
      <c r="Y358" s="129"/>
      <c r="Z358" s="129"/>
      <c r="AA358" s="129"/>
      <c r="AB358" s="129"/>
      <c r="AC358" s="129"/>
      <c r="AD358" s="129"/>
      <c r="AE358" s="129"/>
      <c r="AF358" s="129"/>
    </row>
    <row r="359" spans="25:32" s="34" customFormat="1" x14ac:dyDescent="0.15">
      <c r="Y359" s="129"/>
      <c r="Z359" s="129"/>
      <c r="AA359" s="129"/>
      <c r="AB359" s="129"/>
      <c r="AC359" s="129"/>
      <c r="AD359" s="129"/>
      <c r="AE359" s="129"/>
      <c r="AF359" s="129"/>
    </row>
    <row r="360" spans="25:32" s="34" customFormat="1" x14ac:dyDescent="0.15">
      <c r="Y360" s="129"/>
      <c r="Z360" s="129"/>
      <c r="AA360" s="129"/>
      <c r="AB360" s="129"/>
      <c r="AC360" s="129"/>
      <c r="AD360" s="129"/>
      <c r="AE360" s="129"/>
      <c r="AF360" s="129"/>
    </row>
    <row r="361" spans="25:32" s="34" customFormat="1" x14ac:dyDescent="0.15">
      <c r="Y361" s="129"/>
      <c r="Z361" s="129"/>
      <c r="AA361" s="129"/>
      <c r="AB361" s="129"/>
      <c r="AC361" s="129"/>
      <c r="AD361" s="129"/>
      <c r="AE361" s="129"/>
      <c r="AF361" s="129"/>
    </row>
    <row r="362" spans="25:32" s="34" customFormat="1" x14ac:dyDescent="0.15">
      <c r="Y362" s="129"/>
      <c r="Z362" s="129"/>
      <c r="AA362" s="129"/>
      <c r="AB362" s="129"/>
      <c r="AC362" s="129"/>
      <c r="AD362" s="129"/>
      <c r="AE362" s="129"/>
      <c r="AF362" s="129"/>
    </row>
    <row r="363" spans="25:32" s="34" customFormat="1" x14ac:dyDescent="0.15">
      <c r="Y363" s="129"/>
      <c r="Z363" s="129"/>
      <c r="AA363" s="129"/>
      <c r="AB363" s="129"/>
      <c r="AC363" s="129"/>
      <c r="AD363" s="129"/>
      <c r="AE363" s="129"/>
      <c r="AF363" s="129"/>
    </row>
    <row r="364" spans="25:32" s="34" customFormat="1" x14ac:dyDescent="0.15">
      <c r="Y364" s="129"/>
      <c r="Z364" s="129"/>
      <c r="AA364" s="129"/>
      <c r="AB364" s="129"/>
      <c r="AC364" s="129"/>
      <c r="AD364" s="129"/>
      <c r="AE364" s="129"/>
      <c r="AF364" s="129"/>
    </row>
    <row r="365" spans="25:32" s="34" customFormat="1" x14ac:dyDescent="0.15">
      <c r="Y365" s="129"/>
      <c r="Z365" s="129"/>
      <c r="AA365" s="129"/>
      <c r="AB365" s="129"/>
      <c r="AC365" s="129"/>
      <c r="AD365" s="129"/>
      <c r="AE365" s="129"/>
      <c r="AF365" s="129"/>
    </row>
    <row r="366" spans="25:32" s="34" customFormat="1" x14ac:dyDescent="0.15">
      <c r="Y366" s="129"/>
      <c r="Z366" s="129"/>
      <c r="AA366" s="129"/>
      <c r="AB366" s="129"/>
      <c r="AC366" s="129"/>
      <c r="AD366" s="129"/>
      <c r="AE366" s="129"/>
      <c r="AF366" s="129"/>
    </row>
    <row r="367" spans="25:32" s="34" customFormat="1" x14ac:dyDescent="0.15">
      <c r="Y367" s="129"/>
      <c r="Z367" s="129"/>
      <c r="AA367" s="129"/>
      <c r="AB367" s="129"/>
      <c r="AC367" s="129"/>
      <c r="AD367" s="129"/>
      <c r="AE367" s="129"/>
      <c r="AF367" s="129"/>
    </row>
    <row r="368" spans="25:32" s="34" customFormat="1" x14ac:dyDescent="0.15">
      <c r="Y368" s="129"/>
      <c r="Z368" s="129"/>
      <c r="AA368" s="129"/>
      <c r="AB368" s="129"/>
      <c r="AC368" s="129"/>
      <c r="AD368" s="129"/>
      <c r="AE368" s="129"/>
      <c r="AF368" s="129"/>
    </row>
    <row r="369" spans="25:32" s="34" customFormat="1" x14ac:dyDescent="0.15">
      <c r="Y369" s="129"/>
      <c r="Z369" s="129"/>
      <c r="AA369" s="129"/>
      <c r="AB369" s="129"/>
      <c r="AC369" s="129"/>
      <c r="AD369" s="129"/>
      <c r="AE369" s="129"/>
      <c r="AF369" s="129"/>
    </row>
    <row r="370" spans="25:32" s="34" customFormat="1" x14ac:dyDescent="0.15">
      <c r="Y370" s="129"/>
      <c r="Z370" s="129"/>
      <c r="AA370" s="129"/>
      <c r="AB370" s="129"/>
      <c r="AC370" s="129"/>
      <c r="AD370" s="129"/>
      <c r="AE370" s="129"/>
      <c r="AF370" s="129"/>
    </row>
    <row r="371" spans="25:32" s="34" customFormat="1" x14ac:dyDescent="0.15">
      <c r="Y371" s="129"/>
      <c r="Z371" s="129"/>
      <c r="AA371" s="129"/>
      <c r="AB371" s="129"/>
      <c r="AC371" s="129"/>
      <c r="AD371" s="129"/>
      <c r="AE371" s="129"/>
      <c r="AF371" s="129"/>
    </row>
    <row r="372" spans="25:32" s="34" customFormat="1" x14ac:dyDescent="0.15">
      <c r="Y372" s="129"/>
      <c r="Z372" s="129"/>
      <c r="AA372" s="129"/>
      <c r="AB372" s="129"/>
      <c r="AC372" s="129"/>
      <c r="AD372" s="129"/>
      <c r="AE372" s="129"/>
      <c r="AF372" s="129"/>
    </row>
    <row r="373" spans="25:32" s="34" customFormat="1" x14ac:dyDescent="0.15">
      <c r="Y373" s="129"/>
      <c r="Z373" s="129"/>
      <c r="AA373" s="129"/>
      <c r="AB373" s="129"/>
      <c r="AC373" s="129"/>
      <c r="AD373" s="129"/>
      <c r="AE373" s="129"/>
      <c r="AF373" s="129"/>
    </row>
    <row r="374" spans="25:32" s="34" customFormat="1" x14ac:dyDescent="0.15">
      <c r="Y374" s="129"/>
      <c r="Z374" s="129"/>
      <c r="AA374" s="129"/>
      <c r="AB374" s="129"/>
      <c r="AC374" s="129"/>
      <c r="AD374" s="129"/>
      <c r="AE374" s="129"/>
      <c r="AF374" s="129"/>
    </row>
    <row r="375" spans="25:32" s="34" customFormat="1" x14ac:dyDescent="0.15">
      <c r="Y375" s="129"/>
      <c r="Z375" s="129"/>
      <c r="AA375" s="129"/>
      <c r="AB375" s="129"/>
      <c r="AC375" s="129"/>
      <c r="AD375" s="129"/>
      <c r="AE375" s="129"/>
      <c r="AF375" s="129"/>
    </row>
    <row r="376" spans="25:32" s="34" customFormat="1" x14ac:dyDescent="0.15">
      <c r="Y376" s="129"/>
      <c r="Z376" s="129"/>
      <c r="AA376" s="129"/>
      <c r="AB376" s="129"/>
      <c r="AC376" s="129"/>
      <c r="AD376" s="129"/>
      <c r="AE376" s="129"/>
      <c r="AF376" s="129"/>
    </row>
    <row r="377" spans="25:32" s="34" customFormat="1" x14ac:dyDescent="0.15">
      <c r="Y377" s="129"/>
      <c r="Z377" s="129"/>
      <c r="AA377" s="129"/>
      <c r="AB377" s="129"/>
      <c r="AC377" s="129"/>
      <c r="AD377" s="129"/>
      <c r="AE377" s="129"/>
      <c r="AF377" s="129"/>
    </row>
    <row r="378" spans="25:32" s="34" customFormat="1" x14ac:dyDescent="0.15">
      <c r="Y378" s="129"/>
      <c r="Z378" s="129"/>
      <c r="AA378" s="129"/>
      <c r="AB378" s="129"/>
      <c r="AC378" s="129"/>
      <c r="AD378" s="129"/>
      <c r="AE378" s="129"/>
      <c r="AF378" s="129"/>
    </row>
    <row r="379" spans="25:32" s="34" customFormat="1" x14ac:dyDescent="0.15">
      <c r="Y379" s="129"/>
      <c r="Z379" s="129"/>
      <c r="AA379" s="129"/>
      <c r="AB379" s="129"/>
      <c r="AC379" s="129"/>
      <c r="AD379" s="129"/>
      <c r="AE379" s="129"/>
      <c r="AF379" s="129"/>
    </row>
    <row r="380" spans="25:32" s="34" customFormat="1" x14ac:dyDescent="0.15">
      <c r="Y380" s="129"/>
      <c r="Z380" s="129"/>
      <c r="AA380" s="129"/>
      <c r="AB380" s="129"/>
      <c r="AC380" s="129"/>
      <c r="AD380" s="129"/>
      <c r="AE380" s="129"/>
      <c r="AF380" s="129"/>
    </row>
    <row r="381" spans="25:32" s="34" customFormat="1" x14ac:dyDescent="0.15">
      <c r="Y381" s="129"/>
      <c r="Z381" s="129"/>
      <c r="AA381" s="129"/>
      <c r="AB381" s="129"/>
      <c r="AC381" s="129"/>
      <c r="AD381" s="129"/>
      <c r="AE381" s="129"/>
      <c r="AF381" s="129"/>
    </row>
  </sheetData>
  <phoneticPr fontId="2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r:id="rId1"/>
  <headerFooter alignWithMargins="0">
    <oddFooter>&amp;C-&amp;P--</oddFooter>
  </headerFooter>
  <colBreaks count="1" manualBreakCount="1">
    <brk id="12" max="4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/>
  </sheetPr>
  <dimension ref="A1:P381"/>
  <sheetViews>
    <sheetView workbookViewId="0">
      <selection activeCell="F20" sqref="F20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103" customWidth="1"/>
    <col min="12" max="13" width="8.6640625" style="18" customWidth="1"/>
    <col min="14" max="16384" width="9" style="18"/>
  </cols>
  <sheetData>
    <row r="1" spans="1:16" ht="15" customHeight="1" x14ac:dyDescent="0.2">
      <c r="A1" s="31" t="s">
        <v>83</v>
      </c>
      <c r="L1" s="32" t="str">
        <f>[1]財政指標!$M$1</f>
        <v>黒磯市</v>
      </c>
      <c r="O1" s="32" t="str">
        <f>[1]財政指標!$M$1</f>
        <v>黒磯市</v>
      </c>
    </row>
    <row r="2" spans="1:16" ht="15" customHeight="1" x14ac:dyDescent="0.15">
      <c r="M2" s="18" t="s">
        <v>148</v>
      </c>
      <c r="P2" s="18" t="s">
        <v>148</v>
      </c>
    </row>
    <row r="3" spans="1:16" ht="18" customHeight="1" x14ac:dyDescent="0.15">
      <c r="A3" s="17"/>
      <c r="B3" s="17" t="s">
        <v>172</v>
      </c>
      <c r="C3" s="17" t="s">
        <v>173</v>
      </c>
      <c r="D3" s="17" t="s">
        <v>175</v>
      </c>
      <c r="E3" s="17" t="s">
        <v>177</v>
      </c>
      <c r="F3" s="17" t="s">
        <v>179</v>
      </c>
      <c r="G3" s="17" t="s">
        <v>181</v>
      </c>
      <c r="H3" s="17" t="s">
        <v>183</v>
      </c>
      <c r="I3" s="17" t="s">
        <v>185</v>
      </c>
      <c r="J3" s="14" t="s">
        <v>225</v>
      </c>
      <c r="K3" s="14" t="s">
        <v>226</v>
      </c>
      <c r="L3" s="104" t="s">
        <v>191</v>
      </c>
      <c r="M3" s="104" t="s">
        <v>193</v>
      </c>
      <c r="N3" s="104" t="s">
        <v>195</v>
      </c>
      <c r="O3" s="2" t="s">
        <v>197</v>
      </c>
      <c r="P3" s="2" t="s">
        <v>199</v>
      </c>
    </row>
    <row r="4" spans="1:16" ht="18" customHeight="1" x14ac:dyDescent="0.15">
      <c r="A4" s="19" t="s">
        <v>75</v>
      </c>
      <c r="B4" s="16">
        <v>196150</v>
      </c>
      <c r="C4" s="17">
        <v>221694</v>
      </c>
      <c r="D4" s="17">
        <v>205613</v>
      </c>
      <c r="E4" s="17">
        <v>231565</v>
      </c>
      <c r="F4" s="17">
        <v>226144</v>
      </c>
      <c r="G4" s="17">
        <v>237992</v>
      </c>
      <c r="H4" s="17">
        <v>240707</v>
      </c>
      <c r="I4" s="17">
        <v>239007</v>
      </c>
      <c r="J4" s="105">
        <v>243737</v>
      </c>
      <c r="K4" s="13">
        <v>243640</v>
      </c>
      <c r="L4" s="52">
        <v>231523</v>
      </c>
      <c r="M4" s="52">
        <v>237103</v>
      </c>
      <c r="N4" s="52">
        <v>239486</v>
      </c>
      <c r="O4" s="52">
        <v>223351</v>
      </c>
      <c r="P4" s="52">
        <v>218875</v>
      </c>
    </row>
    <row r="5" spans="1:16" ht="18" customHeight="1" x14ac:dyDescent="0.15">
      <c r="A5" s="19" t="s">
        <v>74</v>
      </c>
      <c r="B5" s="16">
        <v>1620616</v>
      </c>
      <c r="C5" s="17">
        <v>2020362</v>
      </c>
      <c r="D5" s="17">
        <v>2206428</v>
      </c>
      <c r="E5" s="17">
        <v>1994498</v>
      </c>
      <c r="F5" s="17">
        <v>2007403</v>
      </c>
      <c r="G5" s="17">
        <v>2089103</v>
      </c>
      <c r="H5" s="17">
        <v>2269970</v>
      </c>
      <c r="I5" s="17">
        <v>2168182</v>
      </c>
      <c r="J5" s="105">
        <v>2051481</v>
      </c>
      <c r="K5" s="13">
        <v>2413959</v>
      </c>
      <c r="L5" s="52">
        <v>2380685</v>
      </c>
      <c r="M5" s="52">
        <v>2549641</v>
      </c>
      <c r="N5" s="52">
        <v>2080636</v>
      </c>
      <c r="O5" s="52">
        <v>2014314</v>
      </c>
      <c r="P5" s="52">
        <v>2340032</v>
      </c>
    </row>
    <row r="6" spans="1:16" ht="18" customHeight="1" x14ac:dyDescent="0.15">
      <c r="A6" s="19" t="s">
        <v>76</v>
      </c>
      <c r="B6" s="16">
        <v>1517748</v>
      </c>
      <c r="C6" s="17">
        <v>1590069</v>
      </c>
      <c r="D6" s="17">
        <v>1688674</v>
      </c>
      <c r="E6" s="17">
        <v>2072654</v>
      </c>
      <c r="F6" s="17">
        <v>2531929</v>
      </c>
      <c r="G6" s="17">
        <v>3283788</v>
      </c>
      <c r="H6" s="17">
        <v>2499197</v>
      </c>
      <c r="I6" s="17">
        <v>2605826</v>
      </c>
      <c r="J6" s="105">
        <v>2624798</v>
      </c>
      <c r="K6" s="103">
        <v>2944200</v>
      </c>
      <c r="L6" s="52">
        <v>3799215</v>
      </c>
      <c r="M6" s="52">
        <v>2780545</v>
      </c>
      <c r="N6" s="52">
        <v>3288207</v>
      </c>
      <c r="O6" s="52">
        <v>3497770</v>
      </c>
      <c r="P6" s="52">
        <v>3569149</v>
      </c>
    </row>
    <row r="7" spans="1:16" ht="18" customHeight="1" x14ac:dyDescent="0.15">
      <c r="A7" s="19" t="s">
        <v>85</v>
      </c>
      <c r="B7" s="16">
        <v>968344</v>
      </c>
      <c r="C7" s="17">
        <v>3290310</v>
      </c>
      <c r="D7" s="17">
        <v>935161</v>
      </c>
      <c r="E7" s="17">
        <v>2328013</v>
      </c>
      <c r="F7" s="17">
        <v>2106962</v>
      </c>
      <c r="G7" s="17">
        <v>2353447</v>
      </c>
      <c r="H7" s="17">
        <v>1186539</v>
      </c>
      <c r="I7" s="17">
        <v>1329725</v>
      </c>
      <c r="J7" s="105">
        <v>1314564</v>
      </c>
      <c r="K7" s="13">
        <v>1417909</v>
      </c>
      <c r="L7" s="52">
        <v>1425133</v>
      </c>
      <c r="M7" s="52">
        <v>1498424</v>
      </c>
      <c r="N7" s="52">
        <v>1629136</v>
      </c>
      <c r="O7" s="52">
        <v>1521568</v>
      </c>
      <c r="P7" s="52">
        <v>1555123</v>
      </c>
    </row>
    <row r="8" spans="1:16" ht="18" customHeight="1" x14ac:dyDescent="0.15">
      <c r="A8" s="19" t="s">
        <v>86</v>
      </c>
      <c r="B8" s="16">
        <v>41253</v>
      </c>
      <c r="C8" s="17">
        <v>45916</v>
      </c>
      <c r="D8" s="17">
        <v>50134</v>
      </c>
      <c r="E8" s="17">
        <v>64287</v>
      </c>
      <c r="F8" s="17">
        <v>61445</v>
      </c>
      <c r="G8" s="17">
        <v>64747</v>
      </c>
      <c r="H8" s="17">
        <v>88971</v>
      </c>
      <c r="I8" s="17">
        <v>86192</v>
      </c>
      <c r="J8" s="105">
        <v>65875</v>
      </c>
      <c r="K8" s="13">
        <v>65102</v>
      </c>
      <c r="L8" s="52">
        <v>92303</v>
      </c>
      <c r="M8" s="52">
        <v>85144</v>
      </c>
      <c r="N8" s="52">
        <v>82719</v>
      </c>
      <c r="O8" s="52">
        <v>79117</v>
      </c>
      <c r="P8" s="52">
        <v>81570</v>
      </c>
    </row>
    <row r="9" spans="1:16" ht="18" customHeight="1" x14ac:dyDescent="0.15">
      <c r="A9" s="19" t="s">
        <v>87</v>
      </c>
      <c r="B9" s="16">
        <v>1108311</v>
      </c>
      <c r="C9" s="17">
        <v>869595</v>
      </c>
      <c r="D9" s="17">
        <v>982119</v>
      </c>
      <c r="E9" s="17">
        <v>1013092</v>
      </c>
      <c r="F9" s="17">
        <v>1158638</v>
      </c>
      <c r="G9" s="17">
        <v>1710244</v>
      </c>
      <c r="H9" s="17">
        <v>1331504</v>
      </c>
      <c r="I9" s="17">
        <v>1499695</v>
      </c>
      <c r="J9" s="105">
        <v>1746586</v>
      </c>
      <c r="K9" s="13">
        <v>1217333</v>
      </c>
      <c r="L9" s="52">
        <v>1302985</v>
      </c>
      <c r="M9" s="52">
        <v>1104095</v>
      </c>
      <c r="N9" s="52">
        <v>1093865</v>
      </c>
      <c r="O9" s="52">
        <v>651495</v>
      </c>
      <c r="P9" s="52">
        <v>841389</v>
      </c>
    </row>
    <row r="10" spans="1:16" ht="18" customHeight="1" x14ac:dyDescent="0.15">
      <c r="A10" s="19" t="s">
        <v>88</v>
      </c>
      <c r="B10" s="16">
        <v>340516</v>
      </c>
      <c r="C10" s="17">
        <v>372413</v>
      </c>
      <c r="D10" s="17">
        <v>488034</v>
      </c>
      <c r="E10" s="17">
        <v>530710</v>
      </c>
      <c r="F10" s="17">
        <v>721247</v>
      </c>
      <c r="G10" s="17">
        <v>751536</v>
      </c>
      <c r="H10" s="17">
        <v>736044</v>
      </c>
      <c r="I10" s="17">
        <v>593919</v>
      </c>
      <c r="J10" s="105">
        <v>522423</v>
      </c>
      <c r="K10" s="13">
        <v>543337</v>
      </c>
      <c r="L10" s="52">
        <v>567706</v>
      </c>
      <c r="M10" s="52">
        <v>569668</v>
      </c>
      <c r="N10" s="52">
        <v>662047</v>
      </c>
      <c r="O10" s="52">
        <v>716018</v>
      </c>
      <c r="P10" s="52">
        <v>878092</v>
      </c>
    </row>
    <row r="11" spans="1:16" ht="18" customHeight="1" x14ac:dyDescent="0.15">
      <c r="A11" s="19" t="s">
        <v>89</v>
      </c>
      <c r="B11" s="16">
        <v>2549610</v>
      </c>
      <c r="C11" s="17">
        <v>2859081</v>
      </c>
      <c r="D11" s="17">
        <v>3637348</v>
      </c>
      <c r="E11" s="17">
        <v>4511078</v>
      </c>
      <c r="F11" s="17">
        <v>4142898</v>
      </c>
      <c r="G11" s="17">
        <v>3825960</v>
      </c>
      <c r="H11" s="17">
        <v>4222093</v>
      </c>
      <c r="I11" s="17">
        <v>3943360</v>
      </c>
      <c r="J11" s="105">
        <v>4332027</v>
      </c>
      <c r="K11" s="105">
        <v>4034971</v>
      </c>
      <c r="L11" s="52">
        <v>3713354</v>
      </c>
      <c r="M11" s="52">
        <v>4100133</v>
      </c>
      <c r="N11" s="52">
        <v>4279643</v>
      </c>
      <c r="O11" s="52">
        <v>4418025</v>
      </c>
      <c r="P11" s="52">
        <v>3666606</v>
      </c>
    </row>
    <row r="12" spans="1:16" ht="18" customHeight="1" x14ac:dyDescent="0.15">
      <c r="A12" s="19" t="s">
        <v>90</v>
      </c>
      <c r="B12" s="16">
        <v>548732</v>
      </c>
      <c r="C12" s="17">
        <v>621202</v>
      </c>
      <c r="D12" s="17">
        <v>746324</v>
      </c>
      <c r="E12" s="17">
        <v>758944</v>
      </c>
      <c r="F12" s="17">
        <v>767071</v>
      </c>
      <c r="G12" s="17">
        <v>813260</v>
      </c>
      <c r="H12" s="17">
        <v>792970</v>
      </c>
      <c r="I12" s="17">
        <v>854927</v>
      </c>
      <c r="J12" s="105">
        <v>898404</v>
      </c>
      <c r="K12" s="105">
        <v>962778</v>
      </c>
      <c r="L12" s="52">
        <v>1058248</v>
      </c>
      <c r="M12" s="52">
        <v>966432</v>
      </c>
      <c r="N12" s="52">
        <v>994167</v>
      </c>
      <c r="O12" s="52">
        <v>974540</v>
      </c>
      <c r="P12" s="52">
        <v>925274</v>
      </c>
    </row>
    <row r="13" spans="1:16" ht="18" customHeight="1" x14ac:dyDescent="0.15">
      <c r="A13" s="19" t="s">
        <v>91</v>
      </c>
      <c r="B13" s="16">
        <v>2558288</v>
      </c>
      <c r="C13" s="17">
        <v>2844144</v>
      </c>
      <c r="D13" s="17">
        <v>2863540</v>
      </c>
      <c r="E13" s="17">
        <v>2524866</v>
      </c>
      <c r="F13" s="17">
        <v>2666818</v>
      </c>
      <c r="G13" s="17">
        <v>1829021</v>
      </c>
      <c r="H13" s="17">
        <v>2118626</v>
      </c>
      <c r="I13" s="17">
        <v>2111060</v>
      </c>
      <c r="J13" s="105">
        <v>2516455</v>
      </c>
      <c r="K13" s="105">
        <v>2581291</v>
      </c>
      <c r="L13" s="52">
        <v>2784965</v>
      </c>
      <c r="M13" s="52">
        <v>2687331</v>
      </c>
      <c r="N13" s="52">
        <v>2430130</v>
      </c>
      <c r="O13" s="52">
        <v>2794813</v>
      </c>
      <c r="P13" s="52">
        <v>2210272</v>
      </c>
    </row>
    <row r="14" spans="1:16" ht="18" customHeight="1" x14ac:dyDescent="0.15">
      <c r="A14" s="19" t="s">
        <v>92</v>
      </c>
      <c r="B14" s="16">
        <v>3402</v>
      </c>
      <c r="C14" s="17">
        <v>23709</v>
      </c>
      <c r="D14" s="17">
        <v>41001</v>
      </c>
      <c r="E14" s="17">
        <v>50337</v>
      </c>
      <c r="F14" s="17">
        <v>123</v>
      </c>
      <c r="G14" s="17">
        <v>6600</v>
      </c>
      <c r="H14" s="17">
        <v>22976</v>
      </c>
      <c r="I14" s="17">
        <v>12673</v>
      </c>
      <c r="J14" s="105">
        <v>2533</v>
      </c>
      <c r="K14" s="105">
        <v>308350</v>
      </c>
      <c r="L14" s="52">
        <v>353476</v>
      </c>
      <c r="M14" s="52">
        <v>50949</v>
      </c>
      <c r="N14" s="52">
        <v>142520</v>
      </c>
      <c r="O14" s="52">
        <v>186083</v>
      </c>
      <c r="P14" s="52">
        <v>0</v>
      </c>
    </row>
    <row r="15" spans="1:16" ht="18" customHeight="1" x14ac:dyDescent="0.15">
      <c r="A15" s="19" t="s">
        <v>93</v>
      </c>
      <c r="B15" s="16">
        <v>1270184</v>
      </c>
      <c r="C15" s="17">
        <v>1321009</v>
      </c>
      <c r="D15" s="17">
        <v>1459191</v>
      </c>
      <c r="E15" s="17">
        <v>1510631</v>
      </c>
      <c r="F15" s="17">
        <v>1616290</v>
      </c>
      <c r="G15" s="17">
        <v>1846710</v>
      </c>
      <c r="H15" s="17">
        <v>2005624</v>
      </c>
      <c r="I15" s="17">
        <v>2257092</v>
      </c>
      <c r="J15" s="105">
        <v>2582126</v>
      </c>
      <c r="K15" s="13">
        <v>3324963</v>
      </c>
      <c r="L15" s="52">
        <v>2973437</v>
      </c>
      <c r="M15" s="52">
        <v>2670977</v>
      </c>
      <c r="N15" s="52">
        <v>2714380</v>
      </c>
      <c r="O15" s="52">
        <v>2766534</v>
      </c>
      <c r="P15" s="52">
        <v>3024437</v>
      </c>
    </row>
    <row r="16" spans="1:16" ht="18" customHeight="1" x14ac:dyDescent="0.15">
      <c r="A16" s="19" t="s">
        <v>72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05">
        <v>0</v>
      </c>
      <c r="K16" s="13">
        <v>0</v>
      </c>
      <c r="L16" s="52">
        <v>8550</v>
      </c>
      <c r="M16" s="52">
        <v>4104</v>
      </c>
      <c r="N16" s="52">
        <v>8208</v>
      </c>
      <c r="O16" s="52">
        <v>7524</v>
      </c>
      <c r="P16" s="52">
        <v>0</v>
      </c>
    </row>
    <row r="17" spans="1:16" ht="18" customHeight="1" x14ac:dyDescent="0.15">
      <c r="A17" s="19" t="s">
        <v>95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05">
        <v>0</v>
      </c>
      <c r="K17" s="13">
        <v>0</v>
      </c>
      <c r="L17" s="52">
        <v>0</v>
      </c>
      <c r="M17" s="52">
        <v>0</v>
      </c>
      <c r="N17" s="52">
        <v>0</v>
      </c>
      <c r="O17" s="52">
        <v>1</v>
      </c>
      <c r="P17" s="52">
        <v>0</v>
      </c>
    </row>
    <row r="18" spans="1:16" ht="18" customHeight="1" x14ac:dyDescent="0.15">
      <c r="A18" s="19" t="s">
        <v>94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05">
        <v>0</v>
      </c>
      <c r="K18" s="13">
        <v>0</v>
      </c>
      <c r="L18" s="52">
        <v>0</v>
      </c>
      <c r="M18" s="52">
        <v>0</v>
      </c>
      <c r="N18" s="52">
        <v>0</v>
      </c>
      <c r="O18" s="52">
        <v>1</v>
      </c>
      <c r="P18" s="52">
        <v>0</v>
      </c>
    </row>
    <row r="19" spans="1:16" ht="18" customHeight="1" x14ac:dyDescent="0.15">
      <c r="A19" s="19" t="s">
        <v>96</v>
      </c>
      <c r="B19" s="16">
        <f t="shared" ref="B19:P19" si="0">SUM(B4:B18)</f>
        <v>12723154</v>
      </c>
      <c r="C19" s="17">
        <f t="shared" si="0"/>
        <v>16079504</v>
      </c>
      <c r="D19" s="17">
        <f t="shared" si="0"/>
        <v>15303567</v>
      </c>
      <c r="E19" s="17">
        <f t="shared" si="0"/>
        <v>17590675</v>
      </c>
      <c r="F19" s="17">
        <f t="shared" si="0"/>
        <v>18006968</v>
      </c>
      <c r="G19" s="17">
        <f t="shared" si="0"/>
        <v>18812408</v>
      </c>
      <c r="H19" s="17">
        <f t="shared" si="0"/>
        <v>17515221</v>
      </c>
      <c r="I19" s="17">
        <f t="shared" si="0"/>
        <v>17701658</v>
      </c>
      <c r="J19" s="17">
        <f t="shared" si="0"/>
        <v>18901009</v>
      </c>
      <c r="K19" s="17">
        <f t="shared" si="0"/>
        <v>20057833</v>
      </c>
      <c r="L19" s="53">
        <f t="shared" si="0"/>
        <v>20691580</v>
      </c>
      <c r="M19" s="53">
        <f t="shared" si="0"/>
        <v>19304546</v>
      </c>
      <c r="N19" s="53">
        <f t="shared" si="0"/>
        <v>19645144</v>
      </c>
      <c r="O19" s="53">
        <f t="shared" si="0"/>
        <v>19851154</v>
      </c>
      <c r="P19" s="53">
        <f t="shared" si="0"/>
        <v>19310819</v>
      </c>
    </row>
    <row r="20" spans="1:16" ht="18" customHeight="1" x14ac:dyDescent="0.15"/>
    <row r="21" spans="1:16" ht="18" customHeight="1" x14ac:dyDescent="0.15"/>
    <row r="22" spans="1:16" ht="18" customHeight="1" x14ac:dyDescent="0.15"/>
    <row r="23" spans="1:16" ht="18" customHeight="1" x14ac:dyDescent="0.15"/>
    <row r="24" spans="1:16" ht="18" customHeight="1" x14ac:dyDescent="0.15"/>
    <row r="25" spans="1:16" ht="18" customHeight="1" x14ac:dyDescent="0.15"/>
    <row r="26" spans="1:16" ht="18" customHeight="1" x14ac:dyDescent="0.15"/>
    <row r="27" spans="1:16" ht="18" customHeight="1" x14ac:dyDescent="0.15"/>
    <row r="28" spans="1:16" ht="18" customHeight="1" x14ac:dyDescent="0.15"/>
    <row r="29" spans="1:16" ht="18" customHeight="1" x14ac:dyDescent="0.15"/>
    <row r="30" spans="1:16" ht="18" customHeight="1" x14ac:dyDescent="0.2">
      <c r="A30" s="31" t="s">
        <v>84</v>
      </c>
      <c r="L30" s="32"/>
      <c r="M30" s="32" t="str">
        <f>[1]財政指標!$M$1</f>
        <v>黒磯市</v>
      </c>
      <c r="O30" s="32"/>
      <c r="P30" s="32" t="str">
        <f>[1]財政指標!$M$1</f>
        <v>黒磯市</v>
      </c>
    </row>
    <row r="31" spans="1:16" ht="18" customHeight="1" x14ac:dyDescent="0.15"/>
    <row r="32" spans="1:16" ht="18" customHeight="1" x14ac:dyDescent="0.15">
      <c r="A32" s="17"/>
      <c r="B32" s="17" t="s">
        <v>172</v>
      </c>
      <c r="C32" s="17" t="s">
        <v>173</v>
      </c>
      <c r="D32" s="17" t="s">
        <v>175</v>
      </c>
      <c r="E32" s="17" t="s">
        <v>177</v>
      </c>
      <c r="F32" s="17" t="s">
        <v>179</v>
      </c>
      <c r="G32" s="17" t="s">
        <v>181</v>
      </c>
      <c r="H32" s="17" t="s">
        <v>183</v>
      </c>
      <c r="I32" s="17" t="s">
        <v>185</v>
      </c>
      <c r="J32" s="14" t="s">
        <v>225</v>
      </c>
      <c r="K32" s="14" t="s">
        <v>226</v>
      </c>
      <c r="L32" s="12" t="s">
        <v>191</v>
      </c>
      <c r="M32" s="104" t="s">
        <v>193</v>
      </c>
      <c r="N32" s="104" t="s">
        <v>195</v>
      </c>
      <c r="O32" s="2" t="s">
        <v>197</v>
      </c>
      <c r="P32" s="2" t="s">
        <v>199</v>
      </c>
    </row>
    <row r="33" spans="1:16" s="34" customFormat="1" ht="18" customHeight="1" x14ac:dyDescent="0.15">
      <c r="A33" s="19" t="s">
        <v>75</v>
      </c>
      <c r="B33" s="33">
        <f t="shared" ref="B33:P33" si="1">B4/B$19*100</f>
        <v>1.5416774802851556</v>
      </c>
      <c r="C33" s="33">
        <f t="shared" si="1"/>
        <v>1.3787365580430839</v>
      </c>
      <c r="D33" s="33">
        <f t="shared" si="1"/>
        <v>1.3435625825011908</v>
      </c>
      <c r="E33" s="33">
        <f t="shared" si="1"/>
        <v>1.3164076989655029</v>
      </c>
      <c r="F33" s="33">
        <f t="shared" si="1"/>
        <v>1.2558693945588175</v>
      </c>
      <c r="G33" s="33">
        <f t="shared" si="1"/>
        <v>1.2650799408560562</v>
      </c>
      <c r="H33" s="33">
        <f t="shared" si="1"/>
        <v>1.374273267805185</v>
      </c>
      <c r="I33" s="33">
        <f t="shared" si="1"/>
        <v>1.3501955579528202</v>
      </c>
      <c r="J33" s="33">
        <f t="shared" si="1"/>
        <v>1.2895449126551921</v>
      </c>
      <c r="K33" s="33">
        <f t="shared" si="1"/>
        <v>1.214687548749658</v>
      </c>
      <c r="L33" s="33">
        <f t="shared" si="1"/>
        <v>1.1189237361284154</v>
      </c>
      <c r="M33" s="33">
        <f t="shared" si="1"/>
        <v>1.2282236526049357</v>
      </c>
      <c r="N33" s="33">
        <f t="shared" si="1"/>
        <v>1.2190595294185678</v>
      </c>
      <c r="O33" s="33">
        <f t="shared" si="1"/>
        <v>1.1251285441642336</v>
      </c>
      <c r="P33" s="33">
        <f t="shared" si="1"/>
        <v>1.1334319896012697</v>
      </c>
    </row>
    <row r="34" spans="1:16" s="34" customFormat="1" ht="18" customHeight="1" x14ac:dyDescent="0.15">
      <c r="A34" s="19" t="s">
        <v>74</v>
      </c>
      <c r="B34" s="33">
        <f t="shared" ref="B34:L47" si="2">B5/B$19*100</f>
        <v>12.737533476369144</v>
      </c>
      <c r="C34" s="33">
        <f t="shared" si="2"/>
        <v>12.564827870312417</v>
      </c>
      <c r="D34" s="33">
        <f t="shared" si="2"/>
        <v>14.417736727653102</v>
      </c>
      <c r="E34" s="33">
        <f t="shared" si="2"/>
        <v>11.338382409998479</v>
      </c>
      <c r="F34" s="33">
        <f t="shared" si="2"/>
        <v>11.147923403873435</v>
      </c>
      <c r="G34" s="33">
        <f t="shared" si="2"/>
        <v>11.10492075230348</v>
      </c>
      <c r="H34" s="33">
        <f t="shared" si="2"/>
        <v>12.959984918260522</v>
      </c>
      <c r="I34" s="33">
        <f t="shared" si="2"/>
        <v>12.24846847679466</v>
      </c>
      <c r="J34" s="33">
        <f t="shared" si="2"/>
        <v>10.853817380860461</v>
      </c>
      <c r="K34" s="33">
        <f t="shared" si="2"/>
        <v>12.034994009572221</v>
      </c>
      <c r="L34" s="33">
        <f t="shared" si="2"/>
        <v>11.505573764787416</v>
      </c>
      <c r="M34" s="33">
        <f t="shared" ref="M34:P47" si="3">M5/M$19*100</f>
        <v>13.207464190041041</v>
      </c>
      <c r="N34" s="33">
        <f t="shared" si="3"/>
        <v>10.591095692655651</v>
      </c>
      <c r="O34" s="33">
        <f t="shared" si="3"/>
        <v>10.147087670570688</v>
      </c>
      <c r="P34" s="33">
        <f t="shared" si="3"/>
        <v>12.117725302070307</v>
      </c>
    </row>
    <row r="35" spans="1:16" s="34" customFormat="1" ht="18" customHeight="1" x14ac:dyDescent="0.15">
      <c r="A35" s="19" t="s">
        <v>76</v>
      </c>
      <c r="B35" s="33">
        <f t="shared" si="2"/>
        <v>11.929023259484245</v>
      </c>
      <c r="C35" s="33">
        <f t="shared" si="2"/>
        <v>9.8887938334416283</v>
      </c>
      <c r="D35" s="33">
        <f t="shared" si="2"/>
        <v>11.034512411387489</v>
      </c>
      <c r="E35" s="33">
        <f t="shared" si="2"/>
        <v>11.782685996984197</v>
      </c>
      <c r="F35" s="33">
        <f t="shared" si="2"/>
        <v>14.060829119038806</v>
      </c>
      <c r="G35" s="33">
        <f t="shared" si="2"/>
        <v>17.455436858481914</v>
      </c>
      <c r="H35" s="33">
        <f t="shared" si="2"/>
        <v>14.268715193487996</v>
      </c>
      <c r="I35" s="33">
        <f t="shared" si="2"/>
        <v>14.720801859351255</v>
      </c>
      <c r="J35" s="33">
        <f t="shared" si="2"/>
        <v>13.88707872685527</v>
      </c>
      <c r="K35" s="33">
        <f t="shared" si="2"/>
        <v>14.678554757136524</v>
      </c>
      <c r="L35" s="33">
        <f t="shared" si="2"/>
        <v>18.36116429968132</v>
      </c>
      <c r="M35" s="33">
        <f t="shared" si="3"/>
        <v>14.403576235359278</v>
      </c>
      <c r="N35" s="33">
        <f t="shared" si="3"/>
        <v>16.738014239040446</v>
      </c>
      <c r="O35" s="33">
        <f t="shared" si="3"/>
        <v>17.619983200976627</v>
      </c>
      <c r="P35" s="33">
        <f t="shared" si="3"/>
        <v>18.482639187908084</v>
      </c>
    </row>
    <row r="36" spans="1:16" s="34" customFormat="1" ht="18" customHeight="1" x14ac:dyDescent="0.15">
      <c r="A36" s="19" t="s">
        <v>85</v>
      </c>
      <c r="B36" s="33">
        <f t="shared" si="2"/>
        <v>7.6108801323948452</v>
      </c>
      <c r="C36" s="33">
        <f t="shared" si="2"/>
        <v>20.462758055223592</v>
      </c>
      <c r="D36" s="33">
        <f t="shared" si="2"/>
        <v>6.1107387578333858</v>
      </c>
      <c r="E36" s="33">
        <f t="shared" si="2"/>
        <v>13.234358545081415</v>
      </c>
      <c r="F36" s="33">
        <f t="shared" si="2"/>
        <v>11.700814928976383</v>
      </c>
      <c r="G36" s="33">
        <f t="shared" si="2"/>
        <v>12.51007845460294</v>
      </c>
      <c r="H36" s="33">
        <f t="shared" si="2"/>
        <v>6.7743307378194091</v>
      </c>
      <c r="I36" s="33">
        <f t="shared" si="2"/>
        <v>7.5118669674897127</v>
      </c>
      <c r="J36" s="33">
        <f t="shared" si="2"/>
        <v>6.9549937783744769</v>
      </c>
      <c r="K36" s="33">
        <f t="shared" si="2"/>
        <v>7.0691036264984355</v>
      </c>
      <c r="L36" s="33">
        <f t="shared" si="2"/>
        <v>6.8875020660577881</v>
      </c>
      <c r="M36" s="33">
        <f t="shared" si="3"/>
        <v>7.7620266231591257</v>
      </c>
      <c r="N36" s="33">
        <f t="shared" si="3"/>
        <v>8.2928178078002386</v>
      </c>
      <c r="O36" s="33">
        <f t="shared" si="3"/>
        <v>7.6648843689389539</v>
      </c>
      <c r="P36" s="33">
        <f t="shared" si="3"/>
        <v>8.0531177885308747</v>
      </c>
    </row>
    <row r="37" spans="1:16" s="34" customFormat="1" ht="18" customHeight="1" x14ac:dyDescent="0.15">
      <c r="A37" s="19" t="s">
        <v>86</v>
      </c>
      <c r="B37" s="33">
        <f t="shared" si="2"/>
        <v>0.3242356415712645</v>
      </c>
      <c r="C37" s="33">
        <f t="shared" si="2"/>
        <v>0.28555607187883403</v>
      </c>
      <c r="D37" s="33">
        <f t="shared" si="2"/>
        <v>0.32759682758928033</v>
      </c>
      <c r="E37" s="33">
        <f t="shared" si="2"/>
        <v>0.36546067731909093</v>
      </c>
      <c r="F37" s="33">
        <f t="shared" si="2"/>
        <v>0.34122901756697738</v>
      </c>
      <c r="G37" s="33">
        <f t="shared" si="2"/>
        <v>0.34417178279356903</v>
      </c>
      <c r="H37" s="33">
        <f t="shared" si="2"/>
        <v>0.50796390179718542</v>
      </c>
      <c r="I37" s="33">
        <f t="shared" si="2"/>
        <v>0.48691484153631259</v>
      </c>
      <c r="J37" s="33">
        <f t="shared" si="2"/>
        <v>0.34852636703151668</v>
      </c>
      <c r="K37" s="33">
        <f t="shared" si="2"/>
        <v>0.32457145295805384</v>
      </c>
      <c r="L37" s="33">
        <f t="shared" si="2"/>
        <v>0.44608966545812356</v>
      </c>
      <c r="M37" s="33">
        <f t="shared" si="3"/>
        <v>0.44105673347614599</v>
      </c>
      <c r="N37" s="33">
        <f t="shared" si="3"/>
        <v>0.42106588783467302</v>
      </c>
      <c r="O37" s="33">
        <f t="shared" si="3"/>
        <v>0.39855113712784662</v>
      </c>
      <c r="P37" s="33">
        <f t="shared" si="3"/>
        <v>0.42240569910577069</v>
      </c>
    </row>
    <row r="38" spans="1:16" s="34" customFormat="1" ht="18" customHeight="1" x14ac:dyDescent="0.15">
      <c r="A38" s="19" t="s">
        <v>87</v>
      </c>
      <c r="B38" s="33">
        <f t="shared" si="2"/>
        <v>8.7109768536952394</v>
      </c>
      <c r="C38" s="33">
        <f t="shared" si="2"/>
        <v>5.408095921366729</v>
      </c>
      <c r="D38" s="33">
        <f t="shared" si="2"/>
        <v>6.4175822538627765</v>
      </c>
      <c r="E38" s="33">
        <f t="shared" si="2"/>
        <v>5.7592559694269827</v>
      </c>
      <c r="F38" s="33">
        <f t="shared" si="2"/>
        <v>6.4343869550942721</v>
      </c>
      <c r="G38" s="33">
        <f t="shared" si="2"/>
        <v>9.091042465164481</v>
      </c>
      <c r="H38" s="33">
        <f t="shared" si="2"/>
        <v>7.6019822987103618</v>
      </c>
      <c r="I38" s="33">
        <f t="shared" si="2"/>
        <v>8.4720595099057956</v>
      </c>
      <c r="J38" s="33">
        <f t="shared" si="2"/>
        <v>9.2407024408062011</v>
      </c>
      <c r="K38" s="33">
        <f t="shared" si="2"/>
        <v>6.0691152429078459</v>
      </c>
      <c r="L38" s="33">
        <f t="shared" si="2"/>
        <v>6.297174986153788</v>
      </c>
      <c r="M38" s="33">
        <f t="shared" si="3"/>
        <v>5.7193523225047613</v>
      </c>
      <c r="N38" s="33">
        <f t="shared" si="3"/>
        <v>5.5681190221868571</v>
      </c>
      <c r="O38" s="33">
        <f t="shared" si="3"/>
        <v>3.2818998835029944</v>
      </c>
      <c r="P38" s="33">
        <f t="shared" si="3"/>
        <v>4.3570860459103269</v>
      </c>
    </row>
    <row r="39" spans="1:16" s="34" customFormat="1" ht="18" customHeight="1" x14ac:dyDescent="0.15">
      <c r="A39" s="19" t="s">
        <v>88</v>
      </c>
      <c r="B39" s="33">
        <f t="shared" si="2"/>
        <v>2.676348961900485</v>
      </c>
      <c r="C39" s="33">
        <f t="shared" si="2"/>
        <v>2.3160726848290842</v>
      </c>
      <c r="D39" s="33">
        <f t="shared" si="2"/>
        <v>3.1890212262278466</v>
      </c>
      <c r="E39" s="33">
        <f t="shared" si="2"/>
        <v>3.0169962210091423</v>
      </c>
      <c r="F39" s="33">
        <f t="shared" si="2"/>
        <v>4.0053772517394375</v>
      </c>
      <c r="G39" s="33">
        <f t="shared" si="2"/>
        <v>3.9948952840061733</v>
      </c>
      <c r="H39" s="33">
        <f t="shared" si="2"/>
        <v>4.2023106645357204</v>
      </c>
      <c r="I39" s="33">
        <f t="shared" si="2"/>
        <v>3.3551602906349225</v>
      </c>
      <c r="J39" s="33">
        <f t="shared" si="2"/>
        <v>2.7639952978171696</v>
      </c>
      <c r="K39" s="33">
        <f t="shared" si="2"/>
        <v>2.7088519482638027</v>
      </c>
      <c r="L39" s="33">
        <f t="shared" si="2"/>
        <v>2.7436570817694927</v>
      </c>
      <c r="M39" s="33">
        <f t="shared" si="3"/>
        <v>2.9509525890948174</v>
      </c>
      <c r="N39" s="33">
        <f t="shared" si="3"/>
        <v>3.3700287460351523</v>
      </c>
      <c r="O39" s="33">
        <f t="shared" si="3"/>
        <v>3.6069338840452296</v>
      </c>
      <c r="P39" s="33">
        <f t="shared" si="3"/>
        <v>4.5471504859529777</v>
      </c>
    </row>
    <row r="40" spans="1:16" s="34" customFormat="1" ht="18" customHeight="1" x14ac:dyDescent="0.15">
      <c r="A40" s="19" t="s">
        <v>89</v>
      </c>
      <c r="B40" s="33">
        <f t="shared" si="2"/>
        <v>20.039134950343289</v>
      </c>
      <c r="C40" s="33">
        <f t="shared" si="2"/>
        <v>17.780902943274867</v>
      </c>
      <c r="D40" s="33">
        <f t="shared" si="2"/>
        <v>23.767975139390707</v>
      </c>
      <c r="E40" s="33">
        <f t="shared" si="2"/>
        <v>25.644712326275144</v>
      </c>
      <c r="F40" s="33">
        <f t="shared" si="2"/>
        <v>23.007193659698846</v>
      </c>
      <c r="G40" s="33">
        <f t="shared" si="2"/>
        <v>20.337428361111453</v>
      </c>
      <c r="H40" s="33">
        <f t="shared" si="2"/>
        <v>24.10527963078513</v>
      </c>
      <c r="I40" s="33">
        <f t="shared" si="2"/>
        <v>22.276783338600261</v>
      </c>
      <c r="J40" s="33">
        <f t="shared" si="2"/>
        <v>22.919554188879545</v>
      </c>
      <c r="K40" s="33">
        <f t="shared" si="2"/>
        <v>20.116684589008194</v>
      </c>
      <c r="L40" s="33">
        <f t="shared" si="2"/>
        <v>17.946208071109119</v>
      </c>
      <c r="M40" s="33">
        <f t="shared" si="3"/>
        <v>21.239209665951222</v>
      </c>
      <c r="N40" s="33">
        <f t="shared" si="3"/>
        <v>21.784737235827848</v>
      </c>
      <c r="O40" s="33">
        <f t="shared" si="3"/>
        <v>22.255759035469676</v>
      </c>
      <c r="P40" s="33">
        <f t="shared" si="3"/>
        <v>18.987314831131709</v>
      </c>
    </row>
    <row r="41" spans="1:16" s="34" customFormat="1" ht="18" customHeight="1" x14ac:dyDescent="0.15">
      <c r="A41" s="19" t="s">
        <v>90</v>
      </c>
      <c r="B41" s="33">
        <f t="shared" si="2"/>
        <v>4.3128614178528375</v>
      </c>
      <c r="C41" s="33">
        <f t="shared" si="2"/>
        <v>3.8633156843643937</v>
      </c>
      <c r="D41" s="33">
        <f t="shared" si="2"/>
        <v>4.8767976772996784</v>
      </c>
      <c r="E41" s="33">
        <f t="shared" si="2"/>
        <v>4.3144677506690332</v>
      </c>
      <c r="F41" s="33">
        <f t="shared" si="2"/>
        <v>4.2598565177657894</v>
      </c>
      <c r="G41" s="33">
        <f t="shared" si="2"/>
        <v>4.3229978852255391</v>
      </c>
      <c r="H41" s="33">
        <f t="shared" si="2"/>
        <v>4.5273194097864931</v>
      </c>
      <c r="I41" s="33">
        <f t="shared" si="2"/>
        <v>4.8296436412905503</v>
      </c>
      <c r="J41" s="33">
        <f t="shared" si="2"/>
        <v>4.7532065616179535</v>
      </c>
      <c r="K41" s="33">
        <f t="shared" si="2"/>
        <v>4.8000100509362102</v>
      </c>
      <c r="L41" s="33">
        <f t="shared" si="2"/>
        <v>5.1143895246278923</v>
      </c>
      <c r="M41" s="33">
        <f t="shared" si="3"/>
        <v>5.0062404989995617</v>
      </c>
      <c r="N41" s="33">
        <f t="shared" si="3"/>
        <v>5.0606246510588058</v>
      </c>
      <c r="O41" s="33">
        <f t="shared" si="3"/>
        <v>4.9092360071359069</v>
      </c>
      <c r="P41" s="33">
        <f t="shared" si="3"/>
        <v>4.7914798435012003</v>
      </c>
    </row>
    <row r="42" spans="1:16" s="34" customFormat="1" ht="18" customHeight="1" x14ac:dyDescent="0.15">
      <c r="A42" s="19" t="s">
        <v>91</v>
      </c>
      <c r="B42" s="33">
        <f t="shared" si="2"/>
        <v>20.107341308609485</v>
      </c>
      <c r="C42" s="33">
        <f t="shared" si="2"/>
        <v>17.688008286822779</v>
      </c>
      <c r="D42" s="33">
        <f t="shared" si="2"/>
        <v>18.711585344776154</v>
      </c>
      <c r="E42" s="33">
        <f t="shared" si="2"/>
        <v>14.353434419088524</v>
      </c>
      <c r="F42" s="33">
        <f t="shared" si="2"/>
        <v>14.809922470012721</v>
      </c>
      <c r="G42" s="33">
        <f t="shared" si="2"/>
        <v>9.7224183102981829</v>
      </c>
      <c r="H42" s="33">
        <f t="shared" si="2"/>
        <v>12.095913605657618</v>
      </c>
      <c r="I42" s="33">
        <f t="shared" si="2"/>
        <v>11.92577554034769</v>
      </c>
      <c r="J42" s="33">
        <f t="shared" si="2"/>
        <v>13.313865942289112</v>
      </c>
      <c r="K42" s="33">
        <f t="shared" si="2"/>
        <v>12.86924165736149</v>
      </c>
      <c r="L42" s="33">
        <f t="shared" si="2"/>
        <v>13.459411992704279</v>
      </c>
      <c r="M42" s="33">
        <f t="shared" si="3"/>
        <v>13.920715876975297</v>
      </c>
      <c r="N42" s="33">
        <f t="shared" si="3"/>
        <v>12.370130755977153</v>
      </c>
      <c r="O42" s="33">
        <f t="shared" si="3"/>
        <v>14.078843980556496</v>
      </c>
      <c r="P42" s="33">
        <f t="shared" si="3"/>
        <v>11.445770373592131</v>
      </c>
    </row>
    <row r="43" spans="1:16" s="34" customFormat="1" ht="18" customHeight="1" x14ac:dyDescent="0.15">
      <c r="A43" s="19" t="s">
        <v>92</v>
      </c>
      <c r="B43" s="33">
        <f t="shared" si="2"/>
        <v>2.6738653010094825E-2</v>
      </c>
      <c r="C43" s="33">
        <f t="shared" si="2"/>
        <v>0.1474485780158393</v>
      </c>
      <c r="D43" s="33">
        <f t="shared" si="2"/>
        <v>0.26791793050600554</v>
      </c>
      <c r="E43" s="33">
        <f t="shared" si="2"/>
        <v>0.28615729640846643</v>
      </c>
      <c r="F43" s="33">
        <f t="shared" si="2"/>
        <v>6.8306890976870731E-4</v>
      </c>
      <c r="G43" s="33">
        <f t="shared" si="2"/>
        <v>3.5083228048211589E-2</v>
      </c>
      <c r="H43" s="33">
        <f t="shared" si="2"/>
        <v>0.13117733427400088</v>
      </c>
      <c r="I43" s="33">
        <f t="shared" si="2"/>
        <v>7.159216385267414E-2</v>
      </c>
      <c r="J43" s="33">
        <f t="shared" si="2"/>
        <v>1.340140095166348E-2</v>
      </c>
      <c r="K43" s="33">
        <f t="shared" si="2"/>
        <v>1.5373046530001522</v>
      </c>
      <c r="L43" s="33">
        <f t="shared" si="2"/>
        <v>1.7083084037081748</v>
      </c>
      <c r="M43" s="33">
        <f t="shared" si="3"/>
        <v>0.26392229063558398</v>
      </c>
      <c r="N43" s="33">
        <f t="shared" si="3"/>
        <v>0.7254719028783907</v>
      </c>
      <c r="O43" s="33">
        <f t="shared" si="3"/>
        <v>0.93739134762644027</v>
      </c>
      <c r="P43" s="33">
        <f t="shared" si="3"/>
        <v>0</v>
      </c>
    </row>
    <row r="44" spans="1:16" s="34" customFormat="1" ht="18" customHeight="1" x14ac:dyDescent="0.15">
      <c r="A44" s="19" t="s">
        <v>93</v>
      </c>
      <c r="B44" s="33">
        <f t="shared" si="2"/>
        <v>9.9832478644839178</v>
      </c>
      <c r="C44" s="33">
        <f t="shared" si="2"/>
        <v>8.2154835124267507</v>
      </c>
      <c r="D44" s="33">
        <f t="shared" si="2"/>
        <v>9.5349731209723849</v>
      </c>
      <c r="E44" s="33">
        <f t="shared" si="2"/>
        <v>8.5876806887740251</v>
      </c>
      <c r="F44" s="33">
        <f t="shared" si="2"/>
        <v>8.9759142127647475</v>
      </c>
      <c r="G44" s="33">
        <f t="shared" si="2"/>
        <v>9.8164466771080026</v>
      </c>
      <c r="H44" s="33">
        <f t="shared" si="2"/>
        <v>11.450749037080376</v>
      </c>
      <c r="I44" s="33">
        <f t="shared" si="2"/>
        <v>12.750737812243351</v>
      </c>
      <c r="J44" s="33">
        <f t="shared" si="2"/>
        <v>13.661313001861435</v>
      </c>
      <c r="K44" s="33">
        <f t="shared" si="2"/>
        <v>16.576880463607409</v>
      </c>
      <c r="L44" s="33">
        <f t="shared" si="2"/>
        <v>14.37027525205905</v>
      </c>
      <c r="M44" s="33">
        <f t="shared" si="3"/>
        <v>13.836000079981162</v>
      </c>
      <c r="N44" s="33">
        <f t="shared" si="3"/>
        <v>13.817053211724994</v>
      </c>
      <c r="O44" s="33">
        <f t="shared" si="3"/>
        <v>13.936388786264011</v>
      </c>
      <c r="P44" s="33">
        <f t="shared" si="3"/>
        <v>15.661878452695351</v>
      </c>
    </row>
    <row r="45" spans="1:16" s="34" customFormat="1" ht="18" customHeight="1" x14ac:dyDescent="0.15">
      <c r="A45" s="19" t="s">
        <v>72</v>
      </c>
      <c r="B45" s="33">
        <f t="shared" si="2"/>
        <v>0</v>
      </c>
      <c r="C45" s="33">
        <f t="shared" si="2"/>
        <v>0</v>
      </c>
      <c r="D45" s="33">
        <f t="shared" si="2"/>
        <v>0</v>
      </c>
      <c r="E45" s="33">
        <f t="shared" si="2"/>
        <v>0</v>
      </c>
      <c r="F45" s="33">
        <f t="shared" si="2"/>
        <v>0</v>
      </c>
      <c r="G45" s="33">
        <f t="shared" si="2"/>
        <v>0</v>
      </c>
      <c r="H45" s="33">
        <f t="shared" si="2"/>
        <v>0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4.1321155755142912E-2</v>
      </c>
      <c r="M45" s="33">
        <f t="shared" si="3"/>
        <v>2.1259241217068767E-2</v>
      </c>
      <c r="N45" s="33">
        <f t="shared" si="3"/>
        <v>4.1781317561225308E-2</v>
      </c>
      <c r="O45" s="33">
        <f t="shared" si="3"/>
        <v>3.790207863986144E-2</v>
      </c>
      <c r="P45" s="33">
        <f t="shared" si="3"/>
        <v>0</v>
      </c>
    </row>
    <row r="46" spans="1:16" s="34" customFormat="1" ht="18" customHeight="1" x14ac:dyDescent="0.15">
      <c r="A46" s="19" t="s">
        <v>95</v>
      </c>
      <c r="B46" s="33">
        <f t="shared" si="2"/>
        <v>0</v>
      </c>
      <c r="C46" s="33">
        <f t="shared" si="2"/>
        <v>0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5.0374905156647312E-6</v>
      </c>
      <c r="P46" s="33">
        <f t="shared" si="3"/>
        <v>0</v>
      </c>
    </row>
    <row r="47" spans="1:16" s="34" customFormat="1" ht="18" customHeight="1" x14ac:dyDescent="0.15">
      <c r="A47" s="19" t="s">
        <v>94</v>
      </c>
      <c r="B47" s="33">
        <f t="shared" si="2"/>
        <v>0</v>
      </c>
      <c r="C47" s="33">
        <f t="shared" si="2"/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5.0374905156647312E-6</v>
      </c>
      <c r="P47" s="33">
        <f t="shared" si="3"/>
        <v>0</v>
      </c>
    </row>
    <row r="48" spans="1:16" s="34" customFormat="1" ht="18" customHeight="1" x14ac:dyDescent="0.15">
      <c r="A48" s="19" t="s">
        <v>96</v>
      </c>
      <c r="B48" s="33">
        <f t="shared" ref="B48:L48" si="4">SUM(B33:B47)</f>
        <v>100</v>
      </c>
      <c r="C48" s="30">
        <f t="shared" si="4"/>
        <v>100</v>
      </c>
      <c r="D48" s="30">
        <f t="shared" si="4"/>
        <v>99.999999999999986</v>
      </c>
      <c r="E48" s="30">
        <f t="shared" si="4"/>
        <v>100.00000000000001</v>
      </c>
      <c r="F48" s="30">
        <f t="shared" si="4"/>
        <v>100</v>
      </c>
      <c r="G48" s="30">
        <f t="shared" si="4"/>
        <v>99.999999999999986</v>
      </c>
      <c r="H48" s="30">
        <f t="shared" si="4"/>
        <v>100</v>
      </c>
      <c r="I48" s="30">
        <f t="shared" si="4"/>
        <v>100</v>
      </c>
      <c r="J48" s="30">
        <f t="shared" si="4"/>
        <v>100</v>
      </c>
      <c r="K48" s="30">
        <f t="shared" si="4"/>
        <v>99.999999999999986</v>
      </c>
      <c r="L48" s="30">
        <f t="shared" si="4"/>
        <v>99.999999999999986</v>
      </c>
      <c r="M48" s="30">
        <f>SUM(M33:M47)</f>
        <v>99.999999999999986</v>
      </c>
      <c r="N48" s="30">
        <f>SUM(N33:N47)</f>
        <v>100.00000000000001</v>
      </c>
      <c r="O48" s="30">
        <f>SUM(O33:O47)</f>
        <v>100</v>
      </c>
      <c r="P48" s="30">
        <f>SUM(P33:P47)</f>
        <v>99.999999999999986</v>
      </c>
    </row>
    <row r="49" spans="10:11" s="34" customFormat="1" ht="18" customHeight="1" x14ac:dyDescent="0.15">
      <c r="J49" s="106"/>
      <c r="K49" s="106"/>
    </row>
    <row r="50" spans="10:11" s="34" customFormat="1" ht="18" customHeight="1" x14ac:dyDescent="0.15">
      <c r="J50" s="106"/>
      <c r="K50" s="106"/>
    </row>
    <row r="51" spans="10:11" s="34" customFormat="1" ht="18" customHeight="1" x14ac:dyDescent="0.15">
      <c r="J51" s="106"/>
      <c r="K51" s="106"/>
    </row>
    <row r="52" spans="10:11" s="34" customFormat="1" ht="18" customHeight="1" x14ac:dyDescent="0.15">
      <c r="J52" s="106"/>
      <c r="K52" s="106"/>
    </row>
    <row r="53" spans="10:11" s="34" customFormat="1" ht="18" customHeight="1" x14ac:dyDescent="0.15">
      <c r="J53" s="106"/>
      <c r="K53" s="106"/>
    </row>
    <row r="54" spans="10:11" s="34" customFormat="1" ht="18" customHeight="1" x14ac:dyDescent="0.15">
      <c r="J54" s="106"/>
      <c r="K54" s="106"/>
    </row>
    <row r="55" spans="10:11" s="34" customFormat="1" ht="18" customHeight="1" x14ac:dyDescent="0.15">
      <c r="J55" s="106"/>
      <c r="K55" s="106"/>
    </row>
    <row r="56" spans="10:11" s="34" customFormat="1" ht="18" customHeight="1" x14ac:dyDescent="0.15">
      <c r="J56" s="106"/>
      <c r="K56" s="106"/>
    </row>
    <row r="57" spans="10:11" s="34" customFormat="1" ht="18" customHeight="1" x14ac:dyDescent="0.15">
      <c r="J57" s="106"/>
      <c r="K57" s="106"/>
    </row>
    <row r="58" spans="10:11" s="34" customFormat="1" ht="18" customHeight="1" x14ac:dyDescent="0.15">
      <c r="J58" s="106"/>
      <c r="K58" s="106"/>
    </row>
    <row r="59" spans="10:11" s="34" customFormat="1" ht="18" customHeight="1" x14ac:dyDescent="0.15">
      <c r="J59" s="106"/>
      <c r="K59" s="106"/>
    </row>
    <row r="60" spans="10:11" s="34" customFormat="1" ht="18" customHeight="1" x14ac:dyDescent="0.15">
      <c r="J60" s="106"/>
      <c r="K60" s="106"/>
    </row>
    <row r="61" spans="10:11" s="34" customFormat="1" ht="18" customHeight="1" x14ac:dyDescent="0.15">
      <c r="J61" s="106"/>
      <c r="K61" s="106"/>
    </row>
    <row r="62" spans="10:11" s="34" customFormat="1" ht="18" customHeight="1" x14ac:dyDescent="0.15">
      <c r="J62" s="106"/>
      <c r="K62" s="106"/>
    </row>
    <row r="63" spans="10:11" s="34" customFormat="1" ht="18" customHeight="1" x14ac:dyDescent="0.15">
      <c r="J63" s="106"/>
      <c r="K63" s="106"/>
    </row>
    <row r="64" spans="10:11" s="34" customFormat="1" ht="18" customHeight="1" x14ac:dyDescent="0.15">
      <c r="J64" s="106"/>
      <c r="K64" s="106"/>
    </row>
    <row r="65" spans="10:11" s="34" customFormat="1" ht="18" customHeight="1" x14ac:dyDescent="0.15">
      <c r="J65" s="106"/>
      <c r="K65" s="106"/>
    </row>
    <row r="66" spans="10:11" s="34" customFormat="1" ht="18" customHeight="1" x14ac:dyDescent="0.15">
      <c r="J66" s="106"/>
      <c r="K66" s="106"/>
    </row>
    <row r="67" spans="10:11" s="34" customFormat="1" ht="18" customHeight="1" x14ac:dyDescent="0.15">
      <c r="J67" s="106"/>
      <c r="K67" s="106"/>
    </row>
    <row r="68" spans="10:11" s="34" customFormat="1" ht="18" customHeight="1" x14ac:dyDescent="0.15">
      <c r="J68" s="106"/>
      <c r="K68" s="106"/>
    </row>
    <row r="69" spans="10:11" s="34" customFormat="1" ht="18" customHeight="1" x14ac:dyDescent="0.15">
      <c r="J69" s="106"/>
      <c r="K69" s="106"/>
    </row>
    <row r="70" spans="10:11" s="34" customFormat="1" ht="18" customHeight="1" x14ac:dyDescent="0.15">
      <c r="J70" s="106"/>
      <c r="K70" s="106"/>
    </row>
    <row r="71" spans="10:11" s="34" customFormat="1" ht="18" customHeight="1" x14ac:dyDescent="0.15">
      <c r="J71" s="106"/>
      <c r="K71" s="106"/>
    </row>
    <row r="72" spans="10:11" s="34" customFormat="1" ht="18" customHeight="1" x14ac:dyDescent="0.15">
      <c r="J72" s="106"/>
      <c r="K72" s="106"/>
    </row>
    <row r="73" spans="10:11" s="34" customFormat="1" ht="18" customHeight="1" x14ac:dyDescent="0.15">
      <c r="J73" s="106"/>
      <c r="K73" s="106"/>
    </row>
    <row r="74" spans="10:11" s="34" customFormat="1" ht="18" customHeight="1" x14ac:dyDescent="0.15">
      <c r="J74" s="106"/>
      <c r="K74" s="106"/>
    </row>
    <row r="75" spans="10:11" s="34" customFormat="1" ht="18" customHeight="1" x14ac:dyDescent="0.15">
      <c r="J75" s="106"/>
      <c r="K75" s="106"/>
    </row>
    <row r="76" spans="10:11" s="34" customFormat="1" ht="18" customHeight="1" x14ac:dyDescent="0.15">
      <c r="J76" s="106"/>
      <c r="K76" s="106"/>
    </row>
    <row r="77" spans="10:11" s="34" customFormat="1" ht="18" customHeight="1" x14ac:dyDescent="0.15">
      <c r="J77" s="106"/>
      <c r="K77" s="106"/>
    </row>
    <row r="78" spans="10:11" s="34" customFormat="1" ht="18" customHeight="1" x14ac:dyDescent="0.15">
      <c r="J78" s="106"/>
      <c r="K78" s="106"/>
    </row>
    <row r="79" spans="10:11" s="34" customFormat="1" ht="18" customHeight="1" x14ac:dyDescent="0.15">
      <c r="J79" s="106"/>
      <c r="K79" s="106"/>
    </row>
    <row r="80" spans="10:11" s="34" customFormat="1" ht="18" customHeight="1" x14ac:dyDescent="0.15">
      <c r="J80" s="106"/>
      <c r="K80" s="106"/>
    </row>
    <row r="81" spans="10:11" s="34" customFormat="1" ht="18" customHeight="1" x14ac:dyDescent="0.15">
      <c r="J81" s="106"/>
      <c r="K81" s="106"/>
    </row>
    <row r="82" spans="10:11" s="34" customFormat="1" ht="18" customHeight="1" x14ac:dyDescent="0.15">
      <c r="J82" s="106"/>
      <c r="K82" s="106"/>
    </row>
    <row r="83" spans="10:11" s="34" customFormat="1" ht="18" customHeight="1" x14ac:dyDescent="0.15">
      <c r="J83" s="106"/>
      <c r="K83" s="106"/>
    </row>
    <row r="84" spans="10:11" s="34" customFormat="1" ht="18" customHeight="1" x14ac:dyDescent="0.15">
      <c r="J84" s="106"/>
      <c r="K84" s="106"/>
    </row>
    <row r="85" spans="10:11" s="34" customFormat="1" ht="18" customHeight="1" x14ac:dyDescent="0.15">
      <c r="J85" s="106"/>
      <c r="K85" s="106"/>
    </row>
    <row r="86" spans="10:11" s="34" customFormat="1" ht="18" customHeight="1" x14ac:dyDescent="0.15">
      <c r="J86" s="106"/>
      <c r="K86" s="106"/>
    </row>
    <row r="87" spans="10:11" s="34" customFormat="1" ht="18" customHeight="1" x14ac:dyDescent="0.15">
      <c r="J87" s="106"/>
      <c r="K87" s="106"/>
    </row>
    <row r="88" spans="10:11" s="34" customFormat="1" ht="18" customHeight="1" x14ac:dyDescent="0.15">
      <c r="J88" s="106"/>
      <c r="K88" s="106"/>
    </row>
    <row r="89" spans="10:11" s="34" customFormat="1" ht="18" customHeight="1" x14ac:dyDescent="0.15">
      <c r="J89" s="106"/>
      <c r="K89" s="106"/>
    </row>
    <row r="90" spans="10:11" s="34" customFormat="1" ht="18" customHeight="1" x14ac:dyDescent="0.15">
      <c r="J90" s="106"/>
      <c r="K90" s="106"/>
    </row>
    <row r="91" spans="10:11" s="34" customFormat="1" ht="18" customHeight="1" x14ac:dyDescent="0.15">
      <c r="J91" s="106"/>
      <c r="K91" s="106"/>
    </row>
    <row r="92" spans="10:11" s="34" customFormat="1" ht="18" customHeight="1" x14ac:dyDescent="0.15">
      <c r="J92" s="106"/>
      <c r="K92" s="106"/>
    </row>
    <row r="93" spans="10:11" s="34" customFormat="1" ht="18" customHeight="1" x14ac:dyDescent="0.15">
      <c r="J93" s="106"/>
      <c r="K93" s="106"/>
    </row>
    <row r="94" spans="10:11" s="34" customFormat="1" ht="18" customHeight="1" x14ac:dyDescent="0.15">
      <c r="J94" s="106"/>
      <c r="K94" s="106"/>
    </row>
    <row r="95" spans="10:11" s="34" customFormat="1" ht="18" customHeight="1" x14ac:dyDescent="0.15">
      <c r="J95" s="106"/>
      <c r="K95" s="106"/>
    </row>
    <row r="96" spans="10:11" s="34" customFormat="1" ht="18" customHeight="1" x14ac:dyDescent="0.15">
      <c r="J96" s="106"/>
      <c r="K96" s="106"/>
    </row>
    <row r="97" spans="10:11" s="34" customFormat="1" ht="18" customHeight="1" x14ac:dyDescent="0.15">
      <c r="J97" s="106"/>
      <c r="K97" s="106"/>
    </row>
    <row r="98" spans="10:11" s="34" customFormat="1" ht="18" customHeight="1" x14ac:dyDescent="0.15">
      <c r="J98" s="106"/>
      <c r="K98" s="106"/>
    </row>
    <row r="99" spans="10:11" s="34" customFormat="1" ht="18" customHeight="1" x14ac:dyDescent="0.15">
      <c r="J99" s="106"/>
      <c r="K99" s="106"/>
    </row>
    <row r="100" spans="10:11" s="34" customFormat="1" ht="18" customHeight="1" x14ac:dyDescent="0.15">
      <c r="J100" s="106"/>
      <c r="K100" s="106"/>
    </row>
    <row r="101" spans="10:11" s="34" customFormat="1" ht="18" customHeight="1" x14ac:dyDescent="0.15">
      <c r="J101" s="106"/>
      <c r="K101" s="106"/>
    </row>
    <row r="102" spans="10:11" s="34" customFormat="1" ht="18" customHeight="1" x14ac:dyDescent="0.15">
      <c r="J102" s="106"/>
      <c r="K102" s="106"/>
    </row>
    <row r="103" spans="10:11" s="34" customFormat="1" ht="18" customHeight="1" x14ac:dyDescent="0.15">
      <c r="J103" s="106"/>
      <c r="K103" s="106"/>
    </row>
    <row r="104" spans="10:11" s="34" customFormat="1" ht="18" customHeight="1" x14ac:dyDescent="0.15">
      <c r="J104" s="106"/>
      <c r="K104" s="106"/>
    </row>
    <row r="105" spans="10:11" s="34" customFormat="1" ht="18" customHeight="1" x14ac:dyDescent="0.15">
      <c r="J105" s="106"/>
      <c r="K105" s="106"/>
    </row>
    <row r="106" spans="10:11" s="34" customFormat="1" ht="18" customHeight="1" x14ac:dyDescent="0.15">
      <c r="J106" s="106"/>
      <c r="K106" s="106"/>
    </row>
    <row r="107" spans="10:11" s="34" customFormat="1" ht="18" customHeight="1" x14ac:dyDescent="0.15">
      <c r="J107" s="106"/>
      <c r="K107" s="106"/>
    </row>
    <row r="108" spans="10:11" s="34" customFormat="1" ht="18" customHeight="1" x14ac:dyDescent="0.15">
      <c r="J108" s="106"/>
      <c r="K108" s="106"/>
    </row>
    <row r="109" spans="10:11" s="34" customFormat="1" ht="18" customHeight="1" x14ac:dyDescent="0.15">
      <c r="J109" s="106"/>
      <c r="K109" s="106"/>
    </row>
    <row r="110" spans="10:11" s="34" customFormat="1" ht="18" customHeight="1" x14ac:dyDescent="0.15">
      <c r="J110" s="106"/>
      <c r="K110" s="106"/>
    </row>
    <row r="111" spans="10:11" s="34" customFormat="1" ht="18" customHeight="1" x14ac:dyDescent="0.15">
      <c r="J111" s="106"/>
      <c r="K111" s="106"/>
    </row>
    <row r="112" spans="10:11" s="34" customFormat="1" ht="18" customHeight="1" x14ac:dyDescent="0.15">
      <c r="J112" s="106"/>
      <c r="K112" s="106"/>
    </row>
    <row r="113" spans="10:11" s="34" customFormat="1" ht="18" customHeight="1" x14ac:dyDescent="0.15">
      <c r="J113" s="106"/>
      <c r="K113" s="106"/>
    </row>
    <row r="114" spans="10:11" s="34" customFormat="1" ht="18" customHeight="1" x14ac:dyDescent="0.15">
      <c r="J114" s="106"/>
      <c r="K114" s="106"/>
    </row>
    <row r="115" spans="10:11" s="34" customFormat="1" ht="18" customHeight="1" x14ac:dyDescent="0.15">
      <c r="J115" s="106"/>
      <c r="K115" s="106"/>
    </row>
    <row r="116" spans="10:11" s="34" customFormat="1" ht="18" customHeight="1" x14ac:dyDescent="0.15">
      <c r="J116" s="106"/>
      <c r="K116" s="106"/>
    </row>
    <row r="117" spans="10:11" s="34" customFormat="1" ht="18" customHeight="1" x14ac:dyDescent="0.15">
      <c r="J117" s="106"/>
      <c r="K117" s="106"/>
    </row>
    <row r="118" spans="10:11" s="34" customFormat="1" ht="18" customHeight="1" x14ac:dyDescent="0.15">
      <c r="J118" s="106"/>
      <c r="K118" s="106"/>
    </row>
    <row r="119" spans="10:11" s="34" customFormat="1" ht="18" customHeight="1" x14ac:dyDescent="0.15">
      <c r="J119" s="106"/>
      <c r="K119" s="106"/>
    </row>
    <row r="120" spans="10:11" s="34" customFormat="1" ht="18" customHeight="1" x14ac:dyDescent="0.15">
      <c r="J120" s="106"/>
      <c r="K120" s="106"/>
    </row>
    <row r="121" spans="10:11" s="34" customFormat="1" ht="18" customHeight="1" x14ac:dyDescent="0.15">
      <c r="J121" s="106"/>
      <c r="K121" s="106"/>
    </row>
    <row r="122" spans="10:11" s="34" customFormat="1" ht="18" customHeight="1" x14ac:dyDescent="0.15">
      <c r="J122" s="106"/>
      <c r="K122" s="106"/>
    </row>
    <row r="123" spans="10:11" s="34" customFormat="1" ht="18" customHeight="1" x14ac:dyDescent="0.15">
      <c r="J123" s="106"/>
      <c r="K123" s="106"/>
    </row>
    <row r="124" spans="10:11" s="34" customFormat="1" ht="18" customHeight="1" x14ac:dyDescent="0.15">
      <c r="J124" s="106"/>
      <c r="K124" s="106"/>
    </row>
    <row r="125" spans="10:11" s="34" customFormat="1" ht="18" customHeight="1" x14ac:dyDescent="0.15">
      <c r="J125" s="106"/>
      <c r="K125" s="106"/>
    </row>
    <row r="126" spans="10:11" s="34" customFormat="1" ht="18" customHeight="1" x14ac:dyDescent="0.15">
      <c r="J126" s="106"/>
      <c r="K126" s="106"/>
    </row>
    <row r="127" spans="10:11" s="34" customFormat="1" ht="18" customHeight="1" x14ac:dyDescent="0.15">
      <c r="J127" s="106"/>
      <c r="K127" s="106"/>
    </row>
    <row r="128" spans="10:11" s="34" customFormat="1" ht="18" customHeight="1" x14ac:dyDescent="0.15">
      <c r="J128" s="106"/>
      <c r="K128" s="106"/>
    </row>
    <row r="129" spans="10:11" s="34" customFormat="1" ht="18" customHeight="1" x14ac:dyDescent="0.15">
      <c r="J129" s="106"/>
      <c r="K129" s="106"/>
    </row>
    <row r="130" spans="10:11" s="34" customFormat="1" ht="18" customHeight="1" x14ac:dyDescent="0.15">
      <c r="J130" s="106"/>
      <c r="K130" s="106"/>
    </row>
    <row r="131" spans="10:11" s="34" customFormat="1" ht="18" customHeight="1" x14ac:dyDescent="0.15">
      <c r="J131" s="106"/>
      <c r="K131" s="106"/>
    </row>
    <row r="132" spans="10:11" s="34" customFormat="1" ht="18" customHeight="1" x14ac:dyDescent="0.15">
      <c r="J132" s="106"/>
      <c r="K132" s="106"/>
    </row>
    <row r="133" spans="10:11" s="34" customFormat="1" ht="18" customHeight="1" x14ac:dyDescent="0.15">
      <c r="J133" s="106"/>
      <c r="K133" s="106"/>
    </row>
    <row r="134" spans="10:11" s="34" customFormat="1" ht="18" customHeight="1" x14ac:dyDescent="0.15">
      <c r="J134" s="106"/>
      <c r="K134" s="106"/>
    </row>
    <row r="135" spans="10:11" s="34" customFormat="1" ht="18" customHeight="1" x14ac:dyDescent="0.15">
      <c r="J135" s="106"/>
      <c r="K135" s="106"/>
    </row>
    <row r="136" spans="10:11" s="34" customFormat="1" ht="18" customHeight="1" x14ac:dyDescent="0.15">
      <c r="J136" s="106"/>
      <c r="K136" s="106"/>
    </row>
    <row r="137" spans="10:11" s="34" customFormat="1" ht="18" customHeight="1" x14ac:dyDescent="0.15">
      <c r="J137" s="106"/>
      <c r="K137" s="106"/>
    </row>
    <row r="138" spans="10:11" s="34" customFormat="1" ht="18" customHeight="1" x14ac:dyDescent="0.15">
      <c r="J138" s="106"/>
      <c r="K138" s="106"/>
    </row>
    <row r="139" spans="10:11" s="34" customFormat="1" ht="18" customHeight="1" x14ac:dyDescent="0.15">
      <c r="J139" s="106"/>
      <c r="K139" s="106"/>
    </row>
    <row r="140" spans="10:11" s="34" customFormat="1" ht="18" customHeight="1" x14ac:dyDescent="0.15">
      <c r="J140" s="106"/>
      <c r="K140" s="106"/>
    </row>
    <row r="141" spans="10:11" s="34" customFormat="1" ht="18" customHeight="1" x14ac:dyDescent="0.15">
      <c r="J141" s="106"/>
      <c r="K141" s="106"/>
    </row>
    <row r="142" spans="10:11" s="34" customFormat="1" ht="18" customHeight="1" x14ac:dyDescent="0.15">
      <c r="J142" s="106"/>
      <c r="K142" s="106"/>
    </row>
    <row r="143" spans="10:11" s="34" customFormat="1" ht="18" customHeight="1" x14ac:dyDescent="0.15">
      <c r="J143" s="106"/>
      <c r="K143" s="106"/>
    </row>
    <row r="144" spans="10:11" s="34" customFormat="1" ht="18" customHeight="1" x14ac:dyDescent="0.15">
      <c r="J144" s="106"/>
      <c r="K144" s="106"/>
    </row>
    <row r="145" spans="10:11" s="34" customFormat="1" ht="18" customHeight="1" x14ac:dyDescent="0.15">
      <c r="J145" s="106"/>
      <c r="K145" s="106"/>
    </row>
    <row r="146" spans="10:11" s="34" customFormat="1" ht="18" customHeight="1" x14ac:dyDescent="0.15">
      <c r="J146" s="106"/>
      <c r="K146" s="106"/>
    </row>
    <row r="147" spans="10:11" s="34" customFormat="1" ht="18" customHeight="1" x14ac:dyDescent="0.15">
      <c r="J147" s="106"/>
      <c r="K147" s="106"/>
    </row>
    <row r="148" spans="10:11" s="34" customFormat="1" ht="18" customHeight="1" x14ac:dyDescent="0.15">
      <c r="J148" s="106"/>
      <c r="K148" s="106"/>
    </row>
    <row r="149" spans="10:11" s="34" customFormat="1" ht="18" customHeight="1" x14ac:dyDescent="0.15">
      <c r="J149" s="106"/>
      <c r="K149" s="106"/>
    </row>
    <row r="150" spans="10:11" s="34" customFormat="1" ht="18" customHeight="1" x14ac:dyDescent="0.15">
      <c r="J150" s="106"/>
      <c r="K150" s="106"/>
    </row>
    <row r="151" spans="10:11" s="34" customFormat="1" ht="18" customHeight="1" x14ac:dyDescent="0.15">
      <c r="J151" s="106"/>
      <c r="K151" s="106"/>
    </row>
    <row r="152" spans="10:11" s="34" customFormat="1" ht="18" customHeight="1" x14ac:dyDescent="0.15">
      <c r="J152" s="106"/>
      <c r="K152" s="106"/>
    </row>
    <row r="153" spans="10:11" s="34" customFormat="1" ht="18" customHeight="1" x14ac:dyDescent="0.15">
      <c r="J153" s="106"/>
      <c r="K153" s="106"/>
    </row>
    <row r="154" spans="10:11" s="34" customFormat="1" ht="18" customHeight="1" x14ac:dyDescent="0.15">
      <c r="J154" s="106"/>
      <c r="K154" s="106"/>
    </row>
    <row r="155" spans="10:11" s="34" customFormat="1" ht="18" customHeight="1" x14ac:dyDescent="0.15">
      <c r="J155" s="106"/>
      <c r="K155" s="106"/>
    </row>
    <row r="156" spans="10:11" s="34" customFormat="1" ht="18" customHeight="1" x14ac:dyDescent="0.15">
      <c r="J156" s="106"/>
      <c r="K156" s="106"/>
    </row>
    <row r="157" spans="10:11" s="34" customFormat="1" ht="18" customHeight="1" x14ac:dyDescent="0.15">
      <c r="J157" s="106"/>
      <c r="K157" s="106"/>
    </row>
    <row r="158" spans="10:11" s="34" customFormat="1" ht="18" customHeight="1" x14ac:dyDescent="0.15">
      <c r="J158" s="106"/>
      <c r="K158" s="106"/>
    </row>
    <row r="159" spans="10:11" s="34" customFormat="1" ht="18" customHeight="1" x14ac:dyDescent="0.15">
      <c r="J159" s="106"/>
      <c r="K159" s="106"/>
    </row>
    <row r="160" spans="10:11" s="34" customFormat="1" ht="18" customHeight="1" x14ac:dyDescent="0.15">
      <c r="J160" s="106"/>
      <c r="K160" s="106"/>
    </row>
    <row r="161" spans="10:11" s="34" customFormat="1" ht="18" customHeight="1" x14ac:dyDescent="0.15">
      <c r="J161" s="106"/>
      <c r="K161" s="106"/>
    </row>
    <row r="162" spans="10:11" s="34" customFormat="1" ht="18" customHeight="1" x14ac:dyDescent="0.15">
      <c r="J162" s="106"/>
      <c r="K162" s="106"/>
    </row>
    <row r="163" spans="10:11" s="34" customFormat="1" ht="18" customHeight="1" x14ac:dyDescent="0.15">
      <c r="J163" s="106"/>
      <c r="K163" s="106"/>
    </row>
    <row r="164" spans="10:11" s="34" customFormat="1" ht="18" customHeight="1" x14ac:dyDescent="0.15">
      <c r="J164" s="106"/>
      <c r="K164" s="106"/>
    </row>
    <row r="165" spans="10:11" s="34" customFormat="1" ht="18" customHeight="1" x14ac:dyDescent="0.15">
      <c r="J165" s="106"/>
      <c r="K165" s="106"/>
    </row>
    <row r="166" spans="10:11" s="34" customFormat="1" ht="18" customHeight="1" x14ac:dyDescent="0.15">
      <c r="J166" s="106"/>
      <c r="K166" s="106"/>
    </row>
    <row r="167" spans="10:11" s="34" customFormat="1" ht="18" customHeight="1" x14ac:dyDescent="0.15">
      <c r="J167" s="106"/>
      <c r="K167" s="106"/>
    </row>
    <row r="168" spans="10:11" s="34" customFormat="1" ht="18" customHeight="1" x14ac:dyDescent="0.15">
      <c r="J168" s="106"/>
      <c r="K168" s="106"/>
    </row>
    <row r="169" spans="10:11" s="34" customFormat="1" ht="18" customHeight="1" x14ac:dyDescent="0.15">
      <c r="J169" s="106"/>
      <c r="K169" s="106"/>
    </row>
    <row r="170" spans="10:11" s="34" customFormat="1" ht="18" customHeight="1" x14ac:dyDescent="0.15">
      <c r="J170" s="106"/>
      <c r="K170" s="106"/>
    </row>
    <row r="171" spans="10:11" s="34" customFormat="1" ht="18" customHeight="1" x14ac:dyDescent="0.15">
      <c r="J171" s="106"/>
      <c r="K171" s="106"/>
    </row>
    <row r="172" spans="10:11" s="34" customFormat="1" ht="18" customHeight="1" x14ac:dyDescent="0.15">
      <c r="J172" s="106"/>
      <c r="K172" s="106"/>
    </row>
    <row r="173" spans="10:11" s="34" customFormat="1" ht="18" customHeight="1" x14ac:dyDescent="0.15">
      <c r="J173" s="106"/>
      <c r="K173" s="106"/>
    </row>
    <row r="174" spans="10:11" s="34" customFormat="1" ht="18" customHeight="1" x14ac:dyDescent="0.15">
      <c r="J174" s="106"/>
      <c r="K174" s="106"/>
    </row>
    <row r="175" spans="10:11" s="34" customFormat="1" ht="18" customHeight="1" x14ac:dyDescent="0.15">
      <c r="J175" s="106"/>
      <c r="K175" s="106"/>
    </row>
    <row r="176" spans="10:11" s="34" customFormat="1" ht="18" customHeight="1" x14ac:dyDescent="0.15">
      <c r="J176" s="106"/>
      <c r="K176" s="106"/>
    </row>
    <row r="177" spans="10:11" s="34" customFormat="1" ht="18" customHeight="1" x14ac:dyDescent="0.15">
      <c r="J177" s="106"/>
      <c r="K177" s="106"/>
    </row>
    <row r="178" spans="10:11" s="34" customFormat="1" ht="18" customHeight="1" x14ac:dyDescent="0.15">
      <c r="J178" s="106"/>
      <c r="K178" s="106"/>
    </row>
    <row r="179" spans="10:11" s="34" customFormat="1" ht="18" customHeight="1" x14ac:dyDescent="0.15">
      <c r="J179" s="106"/>
      <c r="K179" s="106"/>
    </row>
    <row r="180" spans="10:11" s="34" customFormat="1" ht="18" customHeight="1" x14ac:dyDescent="0.15">
      <c r="J180" s="106"/>
      <c r="K180" s="106"/>
    </row>
    <row r="181" spans="10:11" s="34" customFormat="1" ht="18" customHeight="1" x14ac:dyDescent="0.15">
      <c r="J181" s="106"/>
      <c r="K181" s="106"/>
    </row>
    <row r="182" spans="10:11" s="34" customFormat="1" ht="18" customHeight="1" x14ac:dyDescent="0.15">
      <c r="J182" s="106"/>
      <c r="K182" s="106"/>
    </row>
    <row r="183" spans="10:11" s="34" customFormat="1" ht="18" customHeight="1" x14ac:dyDescent="0.15">
      <c r="J183" s="106"/>
      <c r="K183" s="106"/>
    </row>
    <row r="184" spans="10:11" s="34" customFormat="1" ht="18" customHeight="1" x14ac:dyDescent="0.15">
      <c r="J184" s="106"/>
      <c r="K184" s="106"/>
    </row>
    <row r="185" spans="10:11" s="34" customFormat="1" ht="18" customHeight="1" x14ac:dyDescent="0.15">
      <c r="J185" s="106"/>
      <c r="K185" s="106"/>
    </row>
    <row r="186" spans="10:11" s="34" customFormat="1" ht="18" customHeight="1" x14ac:dyDescent="0.15">
      <c r="J186" s="106"/>
      <c r="K186" s="106"/>
    </row>
    <row r="187" spans="10:11" s="34" customFormat="1" ht="18" customHeight="1" x14ac:dyDescent="0.15">
      <c r="J187" s="106"/>
      <c r="K187" s="106"/>
    </row>
    <row r="188" spans="10:11" s="34" customFormat="1" ht="18" customHeight="1" x14ac:dyDescent="0.15">
      <c r="J188" s="106"/>
      <c r="K188" s="106"/>
    </row>
    <row r="189" spans="10:11" s="34" customFormat="1" ht="18" customHeight="1" x14ac:dyDescent="0.15">
      <c r="J189" s="106"/>
      <c r="K189" s="106"/>
    </row>
    <row r="190" spans="10:11" s="34" customFormat="1" ht="18" customHeight="1" x14ac:dyDescent="0.15">
      <c r="J190" s="106"/>
      <c r="K190" s="106"/>
    </row>
    <row r="191" spans="10:11" s="34" customFormat="1" ht="18" customHeight="1" x14ac:dyDescent="0.15">
      <c r="J191" s="106"/>
      <c r="K191" s="106"/>
    </row>
    <row r="192" spans="10:11" s="34" customFormat="1" ht="18" customHeight="1" x14ac:dyDescent="0.15">
      <c r="J192" s="106"/>
      <c r="K192" s="106"/>
    </row>
    <row r="193" spans="10:11" s="34" customFormat="1" ht="18" customHeight="1" x14ac:dyDescent="0.15">
      <c r="J193" s="106"/>
      <c r="K193" s="106"/>
    </row>
    <row r="194" spans="10:11" s="34" customFormat="1" ht="18" customHeight="1" x14ac:dyDescent="0.15">
      <c r="J194" s="106"/>
      <c r="K194" s="106"/>
    </row>
    <row r="195" spans="10:11" s="34" customFormat="1" ht="18" customHeight="1" x14ac:dyDescent="0.15">
      <c r="J195" s="106"/>
      <c r="K195" s="106"/>
    </row>
    <row r="196" spans="10:11" s="34" customFormat="1" ht="18" customHeight="1" x14ac:dyDescent="0.15">
      <c r="J196" s="106"/>
      <c r="K196" s="106"/>
    </row>
    <row r="197" spans="10:11" s="34" customFormat="1" ht="18" customHeight="1" x14ac:dyDescent="0.15">
      <c r="J197" s="106"/>
      <c r="K197" s="106"/>
    </row>
    <row r="198" spans="10:11" s="34" customFormat="1" ht="18" customHeight="1" x14ac:dyDescent="0.15">
      <c r="J198" s="106"/>
      <c r="K198" s="106"/>
    </row>
    <row r="199" spans="10:11" s="34" customFormat="1" ht="18" customHeight="1" x14ac:dyDescent="0.15">
      <c r="J199" s="106"/>
      <c r="K199" s="106"/>
    </row>
    <row r="200" spans="10:11" s="34" customFormat="1" ht="18" customHeight="1" x14ac:dyDescent="0.15">
      <c r="J200" s="106"/>
      <c r="K200" s="106"/>
    </row>
    <row r="201" spans="10:11" s="34" customFormat="1" ht="18" customHeight="1" x14ac:dyDescent="0.15">
      <c r="J201" s="106"/>
      <c r="K201" s="106"/>
    </row>
    <row r="202" spans="10:11" s="34" customFormat="1" ht="18" customHeight="1" x14ac:dyDescent="0.15">
      <c r="J202" s="106"/>
      <c r="K202" s="106"/>
    </row>
    <row r="203" spans="10:11" s="34" customFormat="1" ht="18" customHeight="1" x14ac:dyDescent="0.15">
      <c r="J203" s="106"/>
      <c r="K203" s="106"/>
    </row>
    <row r="204" spans="10:11" s="34" customFormat="1" ht="18" customHeight="1" x14ac:dyDescent="0.15">
      <c r="J204" s="106"/>
      <c r="K204" s="106"/>
    </row>
    <row r="205" spans="10:11" s="34" customFormat="1" ht="18" customHeight="1" x14ac:dyDescent="0.15">
      <c r="J205" s="106"/>
      <c r="K205" s="106"/>
    </row>
    <row r="206" spans="10:11" s="34" customFormat="1" ht="18" customHeight="1" x14ac:dyDescent="0.15">
      <c r="J206" s="106"/>
      <c r="K206" s="106"/>
    </row>
    <row r="207" spans="10:11" s="34" customFormat="1" ht="18" customHeight="1" x14ac:dyDescent="0.15">
      <c r="J207" s="106"/>
      <c r="K207" s="106"/>
    </row>
    <row r="208" spans="10:11" s="34" customFormat="1" ht="18" customHeight="1" x14ac:dyDescent="0.15">
      <c r="J208" s="106"/>
      <c r="K208" s="106"/>
    </row>
    <row r="209" spans="10:11" s="34" customFormat="1" ht="18" customHeight="1" x14ac:dyDescent="0.15">
      <c r="J209" s="106"/>
      <c r="K209" s="106"/>
    </row>
    <row r="210" spans="10:11" s="34" customFormat="1" ht="18" customHeight="1" x14ac:dyDescent="0.15">
      <c r="J210" s="106"/>
      <c r="K210" s="106"/>
    </row>
    <row r="211" spans="10:11" s="34" customFormat="1" ht="18" customHeight="1" x14ac:dyDescent="0.15">
      <c r="J211" s="106"/>
      <c r="K211" s="106"/>
    </row>
    <row r="212" spans="10:11" s="34" customFormat="1" ht="18" customHeight="1" x14ac:dyDescent="0.15">
      <c r="J212" s="106"/>
      <c r="K212" s="106"/>
    </row>
    <row r="213" spans="10:11" s="34" customFormat="1" ht="18" customHeight="1" x14ac:dyDescent="0.15">
      <c r="J213" s="106"/>
      <c r="K213" s="106"/>
    </row>
    <row r="214" spans="10:11" s="34" customFormat="1" ht="18" customHeight="1" x14ac:dyDescent="0.15">
      <c r="J214" s="106"/>
      <c r="K214" s="106"/>
    </row>
    <row r="215" spans="10:11" s="34" customFormat="1" ht="18" customHeight="1" x14ac:dyDescent="0.15">
      <c r="J215" s="106"/>
      <c r="K215" s="106"/>
    </row>
    <row r="216" spans="10:11" s="34" customFormat="1" ht="18" customHeight="1" x14ac:dyDescent="0.15">
      <c r="J216" s="106"/>
      <c r="K216" s="106"/>
    </row>
    <row r="217" spans="10:11" s="34" customFormat="1" ht="18" customHeight="1" x14ac:dyDescent="0.15">
      <c r="J217" s="106"/>
      <c r="K217" s="106"/>
    </row>
    <row r="218" spans="10:11" s="34" customFormat="1" ht="18" customHeight="1" x14ac:dyDescent="0.15">
      <c r="J218" s="106"/>
      <c r="K218" s="106"/>
    </row>
    <row r="219" spans="10:11" s="34" customFormat="1" ht="18" customHeight="1" x14ac:dyDescent="0.15">
      <c r="J219" s="106"/>
      <c r="K219" s="106"/>
    </row>
    <row r="220" spans="10:11" s="34" customFormat="1" ht="18" customHeight="1" x14ac:dyDescent="0.15">
      <c r="J220" s="106"/>
      <c r="K220" s="106"/>
    </row>
    <row r="221" spans="10:11" s="34" customFormat="1" ht="18" customHeight="1" x14ac:dyDescent="0.15">
      <c r="J221" s="106"/>
      <c r="K221" s="106"/>
    </row>
    <row r="222" spans="10:11" s="34" customFormat="1" ht="18" customHeight="1" x14ac:dyDescent="0.15">
      <c r="J222" s="106"/>
      <c r="K222" s="106"/>
    </row>
    <row r="223" spans="10:11" s="34" customFormat="1" ht="18" customHeight="1" x14ac:dyDescent="0.15">
      <c r="J223" s="106"/>
      <c r="K223" s="106"/>
    </row>
    <row r="224" spans="10:11" s="34" customFormat="1" ht="18" customHeight="1" x14ac:dyDescent="0.15">
      <c r="J224" s="106"/>
      <c r="K224" s="106"/>
    </row>
    <row r="225" spans="10:11" s="34" customFormat="1" ht="18" customHeight="1" x14ac:dyDescent="0.15">
      <c r="J225" s="106"/>
      <c r="K225" s="106"/>
    </row>
    <row r="226" spans="10:11" s="34" customFormat="1" ht="18" customHeight="1" x14ac:dyDescent="0.15">
      <c r="J226" s="106"/>
      <c r="K226" s="106"/>
    </row>
    <row r="227" spans="10:11" s="34" customFormat="1" ht="18" customHeight="1" x14ac:dyDescent="0.15">
      <c r="J227" s="106"/>
      <c r="K227" s="106"/>
    </row>
    <row r="228" spans="10:11" s="34" customFormat="1" ht="18" customHeight="1" x14ac:dyDescent="0.15">
      <c r="J228" s="106"/>
      <c r="K228" s="106"/>
    </row>
    <row r="229" spans="10:11" s="34" customFormat="1" ht="18" customHeight="1" x14ac:dyDescent="0.15">
      <c r="J229" s="106"/>
      <c r="K229" s="106"/>
    </row>
    <row r="230" spans="10:11" s="34" customFormat="1" x14ac:dyDescent="0.15">
      <c r="J230" s="106"/>
      <c r="K230" s="106"/>
    </row>
    <row r="231" spans="10:11" s="34" customFormat="1" x14ac:dyDescent="0.15">
      <c r="J231" s="106"/>
      <c r="K231" s="106"/>
    </row>
    <row r="232" spans="10:11" s="34" customFormat="1" x14ac:dyDescent="0.15">
      <c r="J232" s="106"/>
      <c r="K232" s="106"/>
    </row>
    <row r="233" spans="10:11" s="34" customFormat="1" x14ac:dyDescent="0.15">
      <c r="J233" s="106"/>
      <c r="K233" s="106"/>
    </row>
    <row r="234" spans="10:11" s="34" customFormat="1" x14ac:dyDescent="0.15">
      <c r="J234" s="106"/>
      <c r="K234" s="106"/>
    </row>
    <row r="235" spans="10:11" s="34" customFormat="1" x14ac:dyDescent="0.15">
      <c r="J235" s="106"/>
      <c r="K235" s="106"/>
    </row>
    <row r="236" spans="10:11" s="34" customFormat="1" x14ac:dyDescent="0.15">
      <c r="J236" s="106"/>
      <c r="K236" s="106"/>
    </row>
    <row r="237" spans="10:11" s="34" customFormat="1" x14ac:dyDescent="0.15">
      <c r="J237" s="106"/>
      <c r="K237" s="106"/>
    </row>
    <row r="238" spans="10:11" s="34" customFormat="1" x14ac:dyDescent="0.15">
      <c r="J238" s="106"/>
      <c r="K238" s="106"/>
    </row>
    <row r="239" spans="10:11" s="34" customFormat="1" x14ac:dyDescent="0.15">
      <c r="J239" s="106"/>
      <c r="K239" s="106"/>
    </row>
    <row r="240" spans="10:11" s="34" customFormat="1" x14ac:dyDescent="0.15">
      <c r="J240" s="106"/>
      <c r="K240" s="106"/>
    </row>
    <row r="241" spans="10:11" s="34" customFormat="1" x14ac:dyDescent="0.15">
      <c r="J241" s="106"/>
      <c r="K241" s="106"/>
    </row>
    <row r="242" spans="10:11" s="34" customFormat="1" x14ac:dyDescent="0.15">
      <c r="J242" s="106"/>
      <c r="K242" s="106"/>
    </row>
    <row r="243" spans="10:11" s="34" customFormat="1" x14ac:dyDescent="0.15">
      <c r="J243" s="106"/>
      <c r="K243" s="106"/>
    </row>
    <row r="244" spans="10:11" s="34" customFormat="1" x14ac:dyDescent="0.15">
      <c r="J244" s="106"/>
      <c r="K244" s="106"/>
    </row>
    <row r="245" spans="10:11" s="34" customFormat="1" x14ac:dyDescent="0.15">
      <c r="J245" s="106"/>
      <c r="K245" s="106"/>
    </row>
    <row r="246" spans="10:11" s="34" customFormat="1" x14ac:dyDescent="0.15">
      <c r="J246" s="106"/>
      <c r="K246" s="106"/>
    </row>
    <row r="247" spans="10:11" s="34" customFormat="1" x14ac:dyDescent="0.15">
      <c r="J247" s="106"/>
      <c r="K247" s="106"/>
    </row>
    <row r="248" spans="10:11" s="34" customFormat="1" x14ac:dyDescent="0.15">
      <c r="J248" s="106"/>
      <c r="K248" s="106"/>
    </row>
    <row r="249" spans="10:11" s="34" customFormat="1" x14ac:dyDescent="0.15">
      <c r="J249" s="106"/>
      <c r="K249" s="106"/>
    </row>
    <row r="250" spans="10:11" s="34" customFormat="1" x14ac:dyDescent="0.15">
      <c r="J250" s="106"/>
      <c r="K250" s="106"/>
    </row>
    <row r="251" spans="10:11" s="34" customFormat="1" x14ac:dyDescent="0.15">
      <c r="J251" s="106"/>
      <c r="K251" s="106"/>
    </row>
    <row r="252" spans="10:11" s="34" customFormat="1" x14ac:dyDescent="0.15">
      <c r="J252" s="106"/>
      <c r="K252" s="106"/>
    </row>
    <row r="253" spans="10:11" s="34" customFormat="1" x14ac:dyDescent="0.15">
      <c r="J253" s="106"/>
      <c r="K253" s="106"/>
    </row>
    <row r="254" spans="10:11" s="34" customFormat="1" x14ac:dyDescent="0.15">
      <c r="J254" s="106"/>
      <c r="K254" s="106"/>
    </row>
    <row r="255" spans="10:11" s="34" customFormat="1" x14ac:dyDescent="0.15">
      <c r="J255" s="106"/>
      <c r="K255" s="106"/>
    </row>
    <row r="256" spans="10:11" s="34" customFormat="1" x14ac:dyDescent="0.15">
      <c r="J256" s="106"/>
      <c r="K256" s="106"/>
    </row>
    <row r="257" spans="10:11" s="34" customFormat="1" x14ac:dyDescent="0.15">
      <c r="J257" s="106"/>
      <c r="K257" s="106"/>
    </row>
    <row r="258" spans="10:11" s="34" customFormat="1" x14ac:dyDescent="0.15">
      <c r="J258" s="106"/>
      <c r="K258" s="106"/>
    </row>
    <row r="259" spans="10:11" s="34" customFormat="1" x14ac:dyDescent="0.15">
      <c r="J259" s="106"/>
      <c r="K259" s="106"/>
    </row>
    <row r="260" spans="10:11" s="34" customFormat="1" x14ac:dyDescent="0.15">
      <c r="J260" s="106"/>
      <c r="K260" s="106"/>
    </row>
    <row r="261" spans="10:11" s="34" customFormat="1" x14ac:dyDescent="0.15">
      <c r="J261" s="106"/>
      <c r="K261" s="106"/>
    </row>
    <row r="262" spans="10:11" s="34" customFormat="1" x14ac:dyDescent="0.15">
      <c r="J262" s="106"/>
      <c r="K262" s="106"/>
    </row>
    <row r="263" spans="10:11" s="34" customFormat="1" x14ac:dyDescent="0.15">
      <c r="J263" s="106"/>
      <c r="K263" s="106"/>
    </row>
    <row r="264" spans="10:11" s="34" customFormat="1" x14ac:dyDescent="0.15">
      <c r="J264" s="106"/>
      <c r="K264" s="106"/>
    </row>
    <row r="265" spans="10:11" s="34" customFormat="1" x14ac:dyDescent="0.15">
      <c r="J265" s="106"/>
      <c r="K265" s="106"/>
    </row>
    <row r="266" spans="10:11" s="34" customFormat="1" x14ac:dyDescent="0.15">
      <c r="J266" s="106"/>
      <c r="K266" s="106"/>
    </row>
    <row r="267" spans="10:11" s="34" customFormat="1" x14ac:dyDescent="0.15">
      <c r="J267" s="106"/>
      <c r="K267" s="106"/>
    </row>
    <row r="268" spans="10:11" s="34" customFormat="1" x14ac:dyDescent="0.15">
      <c r="J268" s="106"/>
      <c r="K268" s="106"/>
    </row>
    <row r="269" spans="10:11" s="34" customFormat="1" x14ac:dyDescent="0.15">
      <c r="J269" s="106"/>
      <c r="K269" s="106"/>
    </row>
    <row r="270" spans="10:11" s="34" customFormat="1" x14ac:dyDescent="0.15">
      <c r="J270" s="106"/>
      <c r="K270" s="106"/>
    </row>
    <row r="271" spans="10:11" s="34" customFormat="1" x14ac:dyDescent="0.15">
      <c r="J271" s="106"/>
      <c r="K271" s="106"/>
    </row>
    <row r="272" spans="10:11" s="34" customFormat="1" x14ac:dyDescent="0.15">
      <c r="J272" s="106"/>
      <c r="K272" s="106"/>
    </row>
    <row r="273" spans="10:11" s="34" customFormat="1" x14ac:dyDescent="0.15">
      <c r="J273" s="106"/>
      <c r="K273" s="106"/>
    </row>
    <row r="274" spans="10:11" s="34" customFormat="1" x14ac:dyDescent="0.15">
      <c r="J274" s="106"/>
      <c r="K274" s="106"/>
    </row>
    <row r="275" spans="10:11" s="34" customFormat="1" x14ac:dyDescent="0.15">
      <c r="J275" s="106"/>
      <c r="K275" s="106"/>
    </row>
    <row r="276" spans="10:11" s="34" customFormat="1" x14ac:dyDescent="0.15">
      <c r="J276" s="106"/>
      <c r="K276" s="106"/>
    </row>
    <row r="277" spans="10:11" s="34" customFormat="1" x14ac:dyDescent="0.15">
      <c r="J277" s="106"/>
      <c r="K277" s="106"/>
    </row>
    <row r="278" spans="10:11" s="34" customFormat="1" x14ac:dyDescent="0.15">
      <c r="J278" s="106"/>
      <c r="K278" s="106"/>
    </row>
    <row r="279" spans="10:11" s="34" customFormat="1" x14ac:dyDescent="0.15">
      <c r="J279" s="106"/>
      <c r="K279" s="106"/>
    </row>
    <row r="280" spans="10:11" s="34" customFormat="1" x14ac:dyDescent="0.15">
      <c r="J280" s="106"/>
      <c r="K280" s="106"/>
    </row>
    <row r="281" spans="10:11" s="34" customFormat="1" x14ac:dyDescent="0.15">
      <c r="J281" s="106"/>
      <c r="K281" s="106"/>
    </row>
    <row r="282" spans="10:11" s="34" customFormat="1" x14ac:dyDescent="0.15">
      <c r="J282" s="106"/>
      <c r="K282" s="106"/>
    </row>
    <row r="283" spans="10:11" s="34" customFormat="1" x14ac:dyDescent="0.15">
      <c r="J283" s="106"/>
      <c r="K283" s="106"/>
    </row>
    <row r="284" spans="10:11" s="34" customFormat="1" x14ac:dyDescent="0.15">
      <c r="J284" s="106"/>
      <c r="K284" s="106"/>
    </row>
    <row r="285" spans="10:11" s="34" customFormat="1" x14ac:dyDescent="0.15">
      <c r="J285" s="106"/>
      <c r="K285" s="106"/>
    </row>
    <row r="286" spans="10:11" s="34" customFormat="1" x14ac:dyDescent="0.15">
      <c r="J286" s="106"/>
      <c r="K286" s="106"/>
    </row>
    <row r="287" spans="10:11" s="34" customFormat="1" x14ac:dyDescent="0.15">
      <c r="J287" s="106"/>
      <c r="K287" s="106"/>
    </row>
    <row r="288" spans="10:11" s="34" customFormat="1" x14ac:dyDescent="0.15">
      <c r="J288" s="106"/>
      <c r="K288" s="106"/>
    </row>
    <row r="289" spans="10:11" s="34" customFormat="1" x14ac:dyDescent="0.15">
      <c r="J289" s="106"/>
      <c r="K289" s="106"/>
    </row>
    <row r="290" spans="10:11" s="34" customFormat="1" x14ac:dyDescent="0.15">
      <c r="J290" s="106"/>
      <c r="K290" s="106"/>
    </row>
    <row r="291" spans="10:11" s="34" customFormat="1" x14ac:dyDescent="0.15">
      <c r="J291" s="106"/>
      <c r="K291" s="106"/>
    </row>
    <row r="292" spans="10:11" s="34" customFormat="1" x14ac:dyDescent="0.15">
      <c r="J292" s="106"/>
      <c r="K292" s="106"/>
    </row>
    <row r="293" spans="10:11" s="34" customFormat="1" x14ac:dyDescent="0.15">
      <c r="J293" s="106"/>
      <c r="K293" s="106"/>
    </row>
    <row r="294" spans="10:11" s="34" customFormat="1" x14ac:dyDescent="0.15">
      <c r="J294" s="106"/>
      <c r="K294" s="106"/>
    </row>
    <row r="295" spans="10:11" s="34" customFormat="1" x14ac:dyDescent="0.15">
      <c r="J295" s="106"/>
      <c r="K295" s="106"/>
    </row>
    <row r="296" spans="10:11" s="34" customFormat="1" x14ac:dyDescent="0.15">
      <c r="J296" s="106"/>
      <c r="K296" s="106"/>
    </row>
    <row r="297" spans="10:11" s="34" customFormat="1" x14ac:dyDescent="0.15">
      <c r="J297" s="106"/>
      <c r="K297" s="106"/>
    </row>
    <row r="298" spans="10:11" s="34" customFormat="1" x14ac:dyDescent="0.15">
      <c r="J298" s="106"/>
      <c r="K298" s="106"/>
    </row>
    <row r="299" spans="10:11" s="34" customFormat="1" x14ac:dyDescent="0.15">
      <c r="J299" s="106"/>
      <c r="K299" s="106"/>
    </row>
    <row r="300" spans="10:11" s="34" customFormat="1" x14ac:dyDescent="0.15">
      <c r="J300" s="106"/>
      <c r="K300" s="106"/>
    </row>
    <row r="301" spans="10:11" s="34" customFormat="1" x14ac:dyDescent="0.15">
      <c r="J301" s="106"/>
      <c r="K301" s="106"/>
    </row>
    <row r="302" spans="10:11" s="34" customFormat="1" x14ac:dyDescent="0.15">
      <c r="J302" s="106"/>
      <c r="K302" s="106"/>
    </row>
    <row r="303" spans="10:11" s="34" customFormat="1" x14ac:dyDescent="0.15">
      <c r="J303" s="106"/>
      <c r="K303" s="106"/>
    </row>
    <row r="304" spans="10:11" s="34" customFormat="1" x14ac:dyDescent="0.15">
      <c r="J304" s="106"/>
      <c r="K304" s="106"/>
    </row>
    <row r="305" spans="10:11" s="34" customFormat="1" x14ac:dyDescent="0.15">
      <c r="J305" s="106"/>
      <c r="K305" s="106"/>
    </row>
    <row r="306" spans="10:11" s="34" customFormat="1" x14ac:dyDescent="0.15">
      <c r="J306" s="106"/>
      <c r="K306" s="106"/>
    </row>
    <row r="307" spans="10:11" s="34" customFormat="1" x14ac:dyDescent="0.15">
      <c r="J307" s="106"/>
      <c r="K307" s="106"/>
    </row>
    <row r="308" spans="10:11" s="34" customFormat="1" x14ac:dyDescent="0.15">
      <c r="J308" s="106"/>
      <c r="K308" s="106"/>
    </row>
    <row r="309" spans="10:11" s="34" customFormat="1" x14ac:dyDescent="0.15">
      <c r="J309" s="106"/>
      <c r="K309" s="106"/>
    </row>
    <row r="310" spans="10:11" s="34" customFormat="1" x14ac:dyDescent="0.15">
      <c r="J310" s="106"/>
      <c r="K310" s="106"/>
    </row>
    <row r="311" spans="10:11" s="34" customFormat="1" x14ac:dyDescent="0.15">
      <c r="J311" s="106"/>
      <c r="K311" s="106"/>
    </row>
    <row r="312" spans="10:11" s="34" customFormat="1" x14ac:dyDescent="0.15">
      <c r="J312" s="106"/>
      <c r="K312" s="106"/>
    </row>
    <row r="313" spans="10:11" s="34" customFormat="1" x14ac:dyDescent="0.15">
      <c r="J313" s="106"/>
      <c r="K313" s="106"/>
    </row>
    <row r="314" spans="10:11" s="34" customFormat="1" x14ac:dyDescent="0.15">
      <c r="J314" s="106"/>
      <c r="K314" s="106"/>
    </row>
    <row r="315" spans="10:11" s="34" customFormat="1" x14ac:dyDescent="0.15">
      <c r="J315" s="106"/>
      <c r="K315" s="106"/>
    </row>
    <row r="316" spans="10:11" s="34" customFormat="1" x14ac:dyDescent="0.15">
      <c r="J316" s="106"/>
      <c r="K316" s="106"/>
    </row>
    <row r="317" spans="10:11" s="34" customFormat="1" x14ac:dyDescent="0.15">
      <c r="J317" s="106"/>
      <c r="K317" s="106"/>
    </row>
    <row r="318" spans="10:11" s="34" customFormat="1" x14ac:dyDescent="0.15">
      <c r="J318" s="106"/>
      <c r="K318" s="106"/>
    </row>
    <row r="319" spans="10:11" s="34" customFormat="1" x14ac:dyDescent="0.15">
      <c r="J319" s="106"/>
      <c r="K319" s="106"/>
    </row>
    <row r="320" spans="10:11" s="34" customFormat="1" x14ac:dyDescent="0.15">
      <c r="J320" s="106"/>
      <c r="K320" s="106"/>
    </row>
    <row r="321" spans="10:11" s="34" customFormat="1" x14ac:dyDescent="0.15">
      <c r="J321" s="106"/>
      <c r="K321" s="106"/>
    </row>
    <row r="322" spans="10:11" s="34" customFormat="1" x14ac:dyDescent="0.15">
      <c r="J322" s="106"/>
      <c r="K322" s="106"/>
    </row>
    <row r="323" spans="10:11" s="34" customFormat="1" x14ac:dyDescent="0.15">
      <c r="J323" s="106"/>
      <c r="K323" s="106"/>
    </row>
    <row r="324" spans="10:11" s="34" customFormat="1" x14ac:dyDescent="0.15">
      <c r="J324" s="106"/>
      <c r="K324" s="106"/>
    </row>
    <row r="325" spans="10:11" s="34" customFormat="1" x14ac:dyDescent="0.15">
      <c r="J325" s="106"/>
      <c r="K325" s="106"/>
    </row>
    <row r="326" spans="10:11" s="34" customFormat="1" x14ac:dyDescent="0.15">
      <c r="J326" s="106"/>
      <c r="K326" s="106"/>
    </row>
    <row r="327" spans="10:11" s="34" customFormat="1" x14ac:dyDescent="0.15">
      <c r="J327" s="106"/>
      <c r="K327" s="106"/>
    </row>
    <row r="328" spans="10:11" s="34" customFormat="1" x14ac:dyDescent="0.15">
      <c r="J328" s="106"/>
      <c r="K328" s="106"/>
    </row>
    <row r="329" spans="10:11" s="34" customFormat="1" x14ac:dyDescent="0.15">
      <c r="J329" s="106"/>
      <c r="K329" s="106"/>
    </row>
    <row r="330" spans="10:11" s="34" customFormat="1" x14ac:dyDescent="0.15">
      <c r="J330" s="106"/>
      <c r="K330" s="106"/>
    </row>
    <row r="331" spans="10:11" s="34" customFormat="1" x14ac:dyDescent="0.15">
      <c r="J331" s="106"/>
      <c r="K331" s="106"/>
    </row>
    <row r="332" spans="10:11" s="34" customFormat="1" x14ac:dyDescent="0.15">
      <c r="J332" s="106"/>
      <c r="K332" s="106"/>
    </row>
    <row r="333" spans="10:11" s="34" customFormat="1" x14ac:dyDescent="0.15">
      <c r="J333" s="106"/>
      <c r="K333" s="106"/>
    </row>
    <row r="334" spans="10:11" s="34" customFormat="1" x14ac:dyDescent="0.15">
      <c r="J334" s="106"/>
      <c r="K334" s="106"/>
    </row>
    <row r="335" spans="10:11" s="34" customFormat="1" x14ac:dyDescent="0.15">
      <c r="J335" s="106"/>
      <c r="K335" s="106"/>
    </row>
    <row r="336" spans="10:11" s="34" customFormat="1" x14ac:dyDescent="0.15">
      <c r="J336" s="106"/>
      <c r="K336" s="106"/>
    </row>
    <row r="337" spans="10:11" s="34" customFormat="1" x14ac:dyDescent="0.15">
      <c r="J337" s="106"/>
      <c r="K337" s="106"/>
    </row>
    <row r="338" spans="10:11" s="34" customFormat="1" x14ac:dyDescent="0.15">
      <c r="J338" s="106"/>
      <c r="K338" s="106"/>
    </row>
    <row r="339" spans="10:11" s="34" customFormat="1" x14ac:dyDescent="0.15">
      <c r="J339" s="106"/>
      <c r="K339" s="106"/>
    </row>
    <row r="340" spans="10:11" s="34" customFormat="1" x14ac:dyDescent="0.15">
      <c r="J340" s="106"/>
      <c r="K340" s="106"/>
    </row>
    <row r="341" spans="10:11" s="34" customFormat="1" x14ac:dyDescent="0.15">
      <c r="J341" s="106"/>
      <c r="K341" s="106"/>
    </row>
    <row r="342" spans="10:11" s="34" customFormat="1" x14ac:dyDescent="0.15">
      <c r="J342" s="106"/>
      <c r="K342" s="106"/>
    </row>
    <row r="343" spans="10:11" s="34" customFormat="1" x14ac:dyDescent="0.15">
      <c r="J343" s="106"/>
      <c r="K343" s="106"/>
    </row>
    <row r="344" spans="10:11" s="34" customFormat="1" x14ac:dyDescent="0.15">
      <c r="J344" s="106"/>
      <c r="K344" s="106"/>
    </row>
    <row r="345" spans="10:11" s="34" customFormat="1" x14ac:dyDescent="0.15">
      <c r="J345" s="106"/>
      <c r="K345" s="106"/>
    </row>
    <row r="346" spans="10:11" s="34" customFormat="1" x14ac:dyDescent="0.15">
      <c r="J346" s="106"/>
      <c r="K346" s="106"/>
    </row>
    <row r="347" spans="10:11" s="34" customFormat="1" x14ac:dyDescent="0.15">
      <c r="J347" s="106"/>
      <c r="K347" s="106"/>
    </row>
    <row r="348" spans="10:11" s="34" customFormat="1" x14ac:dyDescent="0.15">
      <c r="J348" s="106"/>
      <c r="K348" s="106"/>
    </row>
    <row r="349" spans="10:11" s="34" customFormat="1" x14ac:dyDescent="0.15">
      <c r="J349" s="106"/>
      <c r="K349" s="106"/>
    </row>
    <row r="350" spans="10:11" s="34" customFormat="1" x14ac:dyDescent="0.15">
      <c r="J350" s="106"/>
      <c r="K350" s="106"/>
    </row>
    <row r="351" spans="10:11" s="34" customFormat="1" x14ac:dyDescent="0.15">
      <c r="J351" s="106"/>
      <c r="K351" s="106"/>
    </row>
    <row r="352" spans="10:11" s="34" customFormat="1" x14ac:dyDescent="0.15">
      <c r="J352" s="106"/>
      <c r="K352" s="106"/>
    </row>
    <row r="353" spans="10:11" s="34" customFormat="1" x14ac:dyDescent="0.15">
      <c r="J353" s="106"/>
      <c r="K353" s="106"/>
    </row>
    <row r="354" spans="10:11" s="34" customFormat="1" x14ac:dyDescent="0.15">
      <c r="J354" s="106"/>
      <c r="K354" s="106"/>
    </row>
    <row r="355" spans="10:11" s="34" customFormat="1" x14ac:dyDescent="0.15">
      <c r="J355" s="106"/>
      <c r="K355" s="106"/>
    </row>
    <row r="356" spans="10:11" s="34" customFormat="1" x14ac:dyDescent="0.15">
      <c r="J356" s="106"/>
      <c r="K356" s="106"/>
    </row>
    <row r="357" spans="10:11" s="34" customFormat="1" x14ac:dyDescent="0.15">
      <c r="J357" s="106"/>
      <c r="K357" s="106"/>
    </row>
    <row r="358" spans="10:11" s="34" customFormat="1" x14ac:dyDescent="0.15">
      <c r="J358" s="106"/>
      <c r="K358" s="106"/>
    </row>
    <row r="359" spans="10:11" s="34" customFormat="1" x14ac:dyDescent="0.15">
      <c r="J359" s="106"/>
      <c r="K359" s="106"/>
    </row>
    <row r="360" spans="10:11" s="34" customFormat="1" x14ac:dyDescent="0.15">
      <c r="J360" s="106"/>
      <c r="K360" s="106"/>
    </row>
    <row r="361" spans="10:11" s="34" customFormat="1" x14ac:dyDescent="0.15">
      <c r="J361" s="106"/>
      <c r="K361" s="106"/>
    </row>
    <row r="362" spans="10:11" s="34" customFormat="1" x14ac:dyDescent="0.15">
      <c r="J362" s="106"/>
      <c r="K362" s="106"/>
    </row>
    <row r="363" spans="10:11" s="34" customFormat="1" x14ac:dyDescent="0.15">
      <c r="J363" s="106"/>
      <c r="K363" s="106"/>
    </row>
    <row r="364" spans="10:11" s="34" customFormat="1" x14ac:dyDescent="0.15">
      <c r="J364" s="106"/>
      <c r="K364" s="106"/>
    </row>
    <row r="365" spans="10:11" s="34" customFormat="1" x14ac:dyDescent="0.15">
      <c r="J365" s="106"/>
      <c r="K365" s="106"/>
    </row>
    <row r="366" spans="10:11" s="34" customFormat="1" x14ac:dyDescent="0.15">
      <c r="J366" s="106"/>
      <c r="K366" s="106"/>
    </row>
    <row r="367" spans="10:11" s="34" customFormat="1" x14ac:dyDescent="0.15">
      <c r="J367" s="106"/>
      <c r="K367" s="106"/>
    </row>
    <row r="368" spans="10:11" s="34" customFormat="1" x14ac:dyDescent="0.15">
      <c r="J368" s="106"/>
      <c r="K368" s="106"/>
    </row>
    <row r="369" spans="10:11" s="34" customFormat="1" x14ac:dyDescent="0.15">
      <c r="J369" s="106"/>
      <c r="K369" s="106"/>
    </row>
    <row r="370" spans="10:11" s="34" customFormat="1" x14ac:dyDescent="0.15">
      <c r="J370" s="106"/>
      <c r="K370" s="106"/>
    </row>
    <row r="371" spans="10:11" s="34" customFormat="1" x14ac:dyDescent="0.15">
      <c r="J371" s="106"/>
      <c r="K371" s="106"/>
    </row>
    <row r="372" spans="10:11" s="34" customFormat="1" x14ac:dyDescent="0.15">
      <c r="J372" s="106"/>
      <c r="K372" s="106"/>
    </row>
    <row r="373" spans="10:11" s="34" customFormat="1" x14ac:dyDescent="0.15">
      <c r="J373" s="106"/>
      <c r="K373" s="106"/>
    </row>
    <row r="374" spans="10:11" s="34" customFormat="1" x14ac:dyDescent="0.15">
      <c r="J374" s="106"/>
      <c r="K374" s="106"/>
    </row>
    <row r="375" spans="10:11" s="34" customFormat="1" x14ac:dyDescent="0.15">
      <c r="J375" s="106"/>
      <c r="K375" s="106"/>
    </row>
    <row r="376" spans="10:11" s="34" customFormat="1" x14ac:dyDescent="0.15">
      <c r="J376" s="106"/>
      <c r="K376" s="106"/>
    </row>
    <row r="377" spans="10:11" s="34" customFormat="1" x14ac:dyDescent="0.15">
      <c r="J377" s="106"/>
      <c r="K377" s="106"/>
    </row>
    <row r="378" spans="10:11" s="34" customFormat="1" x14ac:dyDescent="0.15">
      <c r="J378" s="106"/>
      <c r="K378" s="106"/>
    </row>
    <row r="379" spans="10:11" s="34" customFormat="1" x14ac:dyDescent="0.15">
      <c r="J379" s="106"/>
      <c r="K379" s="106"/>
    </row>
    <row r="380" spans="10:11" s="34" customFormat="1" x14ac:dyDescent="0.15">
      <c r="J380" s="106"/>
      <c r="K380" s="106"/>
    </row>
    <row r="381" spans="10:11" s="34" customFormat="1" x14ac:dyDescent="0.15">
      <c r="J381" s="106"/>
      <c r="K381" s="106"/>
    </row>
  </sheetData>
  <phoneticPr fontId="2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</sheetPr>
  <dimension ref="A1:P381"/>
  <sheetViews>
    <sheetView workbookViewId="0">
      <selection activeCell="B20" sqref="B20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103" customWidth="1"/>
    <col min="12" max="13" width="8.6640625" style="18" customWidth="1"/>
    <col min="14" max="16384" width="9" style="18"/>
  </cols>
  <sheetData>
    <row r="1" spans="1:16" ht="15" customHeight="1" x14ac:dyDescent="0.2">
      <c r="A1" s="31" t="s">
        <v>83</v>
      </c>
      <c r="L1" s="32" t="str">
        <f>[2]財政指標!$M$1</f>
        <v>西那須野町</v>
      </c>
      <c r="O1" s="32" t="str">
        <f>[2]財政指標!$M$1</f>
        <v>西那須野町</v>
      </c>
    </row>
    <row r="2" spans="1:16" ht="15" customHeight="1" x14ac:dyDescent="0.15">
      <c r="M2" s="18" t="s">
        <v>148</v>
      </c>
      <c r="P2" s="18" t="s">
        <v>148</v>
      </c>
    </row>
    <row r="3" spans="1:16" ht="18" customHeight="1" x14ac:dyDescent="0.15">
      <c r="A3" s="17"/>
      <c r="B3" s="17" t="s">
        <v>172</v>
      </c>
      <c r="C3" s="17" t="s">
        <v>174</v>
      </c>
      <c r="D3" s="17" t="s">
        <v>176</v>
      </c>
      <c r="E3" s="17" t="s">
        <v>178</v>
      </c>
      <c r="F3" s="17" t="s">
        <v>180</v>
      </c>
      <c r="G3" s="17" t="s">
        <v>182</v>
      </c>
      <c r="H3" s="17" t="s">
        <v>184</v>
      </c>
      <c r="I3" s="17" t="s">
        <v>186</v>
      </c>
      <c r="J3" s="14" t="s">
        <v>230</v>
      </c>
      <c r="K3" s="14" t="s">
        <v>231</v>
      </c>
      <c r="L3" s="104" t="s">
        <v>192</v>
      </c>
      <c r="M3" s="104" t="s">
        <v>194</v>
      </c>
      <c r="N3" s="104" t="s">
        <v>196</v>
      </c>
      <c r="O3" s="2" t="s">
        <v>260</v>
      </c>
      <c r="P3" s="2" t="s">
        <v>262</v>
      </c>
    </row>
    <row r="4" spans="1:16" ht="18" customHeight="1" x14ac:dyDescent="0.15">
      <c r="A4" s="19" t="s">
        <v>284</v>
      </c>
      <c r="B4" s="16"/>
      <c r="C4" s="17"/>
      <c r="D4" s="17">
        <v>118462</v>
      </c>
      <c r="E4" s="17">
        <v>130091</v>
      </c>
      <c r="F4" s="17">
        <v>141749</v>
      </c>
      <c r="G4" s="17">
        <v>141127</v>
      </c>
      <c r="H4" s="17">
        <v>149609</v>
      </c>
      <c r="I4" s="17">
        <v>152597</v>
      </c>
      <c r="J4" s="105">
        <v>148623</v>
      </c>
      <c r="K4" s="13">
        <v>153753</v>
      </c>
      <c r="L4" s="52">
        <v>145802</v>
      </c>
      <c r="M4" s="52">
        <v>134704</v>
      </c>
      <c r="N4" s="52">
        <v>127291</v>
      </c>
      <c r="O4" s="52">
        <v>131447</v>
      </c>
      <c r="P4" s="52">
        <v>131955</v>
      </c>
    </row>
    <row r="5" spans="1:16" ht="18" customHeight="1" x14ac:dyDescent="0.15">
      <c r="A5" s="19" t="s">
        <v>285</v>
      </c>
      <c r="B5" s="16"/>
      <c r="C5" s="17"/>
      <c r="D5" s="17">
        <v>1142644</v>
      </c>
      <c r="E5" s="17">
        <v>1113302</v>
      </c>
      <c r="F5" s="17">
        <v>1304658</v>
      </c>
      <c r="G5" s="17">
        <v>1142638</v>
      </c>
      <c r="H5" s="17">
        <v>1047566</v>
      </c>
      <c r="I5" s="17">
        <v>1102859</v>
      </c>
      <c r="J5" s="105">
        <v>1080916</v>
      </c>
      <c r="K5" s="13">
        <v>1279477</v>
      </c>
      <c r="L5" s="52">
        <v>1303200</v>
      </c>
      <c r="M5" s="52">
        <v>1701595</v>
      </c>
      <c r="N5" s="52">
        <v>1900504</v>
      </c>
      <c r="O5" s="52">
        <v>1451817</v>
      </c>
      <c r="P5" s="52">
        <v>1218751</v>
      </c>
    </row>
    <row r="6" spans="1:16" ht="18" customHeight="1" x14ac:dyDescent="0.15">
      <c r="A6" s="19" t="s">
        <v>286</v>
      </c>
      <c r="B6" s="16"/>
      <c r="C6" s="17"/>
      <c r="D6" s="17">
        <v>630949</v>
      </c>
      <c r="E6" s="17">
        <v>1011457</v>
      </c>
      <c r="F6" s="17">
        <v>1112883</v>
      </c>
      <c r="G6" s="17">
        <v>1129615</v>
      </c>
      <c r="H6" s="17">
        <v>1895519</v>
      </c>
      <c r="I6" s="17">
        <v>1966917</v>
      </c>
      <c r="J6" s="105">
        <v>3002916</v>
      </c>
      <c r="K6" s="103">
        <v>1642374</v>
      </c>
      <c r="L6" s="52">
        <v>2015750</v>
      </c>
      <c r="M6" s="52">
        <v>1650175</v>
      </c>
      <c r="N6" s="52">
        <v>1631331</v>
      </c>
      <c r="O6" s="52">
        <v>1764918</v>
      </c>
      <c r="P6" s="52">
        <v>2122020</v>
      </c>
    </row>
    <row r="7" spans="1:16" ht="18" customHeight="1" x14ac:dyDescent="0.15">
      <c r="A7" s="19" t="s">
        <v>287</v>
      </c>
      <c r="B7" s="16"/>
      <c r="C7" s="17"/>
      <c r="D7" s="17">
        <v>567455</v>
      </c>
      <c r="E7" s="17">
        <v>1223072</v>
      </c>
      <c r="F7" s="17">
        <v>4924174</v>
      </c>
      <c r="G7" s="17">
        <v>646005</v>
      </c>
      <c r="H7" s="17">
        <v>758476</v>
      </c>
      <c r="I7" s="17">
        <v>781539</v>
      </c>
      <c r="J7" s="105">
        <v>865689</v>
      </c>
      <c r="K7" s="13">
        <v>888592</v>
      </c>
      <c r="L7" s="52">
        <v>916089</v>
      </c>
      <c r="M7" s="52">
        <v>1241539</v>
      </c>
      <c r="N7" s="52">
        <v>1129962</v>
      </c>
      <c r="O7" s="52">
        <v>1279365</v>
      </c>
      <c r="P7" s="52">
        <v>1105812</v>
      </c>
    </row>
    <row r="8" spans="1:16" ht="18" customHeight="1" x14ac:dyDescent="0.15">
      <c r="A8" s="19" t="s">
        <v>288</v>
      </c>
      <c r="B8" s="16"/>
      <c r="C8" s="17"/>
      <c r="D8" s="17">
        <v>23334</v>
      </c>
      <c r="E8" s="17">
        <v>23330</v>
      </c>
      <c r="F8" s="17">
        <v>34854</v>
      </c>
      <c r="G8" s="17">
        <v>36854</v>
      </c>
      <c r="H8" s="17">
        <v>59817</v>
      </c>
      <c r="I8" s="17">
        <v>64258</v>
      </c>
      <c r="J8" s="105">
        <v>50401</v>
      </c>
      <c r="K8" s="13">
        <v>54391</v>
      </c>
      <c r="L8" s="52">
        <v>43356</v>
      </c>
      <c r="M8" s="52">
        <v>34274</v>
      </c>
      <c r="N8" s="52">
        <v>32275</v>
      </c>
      <c r="O8" s="52">
        <v>32226</v>
      </c>
      <c r="P8" s="52">
        <v>30960</v>
      </c>
    </row>
    <row r="9" spans="1:16" ht="18" customHeight="1" x14ac:dyDescent="0.15">
      <c r="A9" s="19" t="s">
        <v>289</v>
      </c>
      <c r="B9" s="16"/>
      <c r="C9" s="17"/>
      <c r="D9" s="17">
        <v>463087</v>
      </c>
      <c r="E9" s="17">
        <v>629099</v>
      </c>
      <c r="F9" s="17">
        <v>1100118</v>
      </c>
      <c r="G9" s="17">
        <v>564673</v>
      </c>
      <c r="H9" s="17">
        <v>590962</v>
      </c>
      <c r="I9" s="17">
        <v>651802</v>
      </c>
      <c r="J9" s="105">
        <v>571387</v>
      </c>
      <c r="K9" s="13">
        <v>390306</v>
      </c>
      <c r="L9" s="52">
        <v>507169</v>
      </c>
      <c r="M9" s="52">
        <v>338345</v>
      </c>
      <c r="N9" s="52">
        <v>478952</v>
      </c>
      <c r="O9" s="52">
        <v>409144</v>
      </c>
      <c r="P9" s="52">
        <v>338255</v>
      </c>
    </row>
    <row r="10" spans="1:16" ht="18" customHeight="1" x14ac:dyDescent="0.15">
      <c r="A10" s="19" t="s">
        <v>290</v>
      </c>
      <c r="B10" s="16"/>
      <c r="C10" s="17"/>
      <c r="D10" s="17">
        <v>301914</v>
      </c>
      <c r="E10" s="17">
        <v>463973</v>
      </c>
      <c r="F10" s="17">
        <v>469118</v>
      </c>
      <c r="G10" s="17">
        <v>436034</v>
      </c>
      <c r="H10" s="17">
        <v>360027</v>
      </c>
      <c r="I10" s="17">
        <v>356036</v>
      </c>
      <c r="J10" s="105">
        <v>332314</v>
      </c>
      <c r="K10" s="13">
        <v>358201</v>
      </c>
      <c r="L10" s="52">
        <v>544783</v>
      </c>
      <c r="M10" s="52">
        <v>309871</v>
      </c>
      <c r="N10" s="52">
        <v>297273</v>
      </c>
      <c r="O10" s="52">
        <v>308318</v>
      </c>
      <c r="P10" s="52">
        <v>529184</v>
      </c>
    </row>
    <row r="11" spans="1:16" ht="18" customHeight="1" x14ac:dyDescent="0.15">
      <c r="A11" s="19" t="s">
        <v>291</v>
      </c>
      <c r="B11" s="16"/>
      <c r="C11" s="17"/>
      <c r="D11" s="17">
        <v>2775795</v>
      </c>
      <c r="E11" s="17">
        <v>3016038</v>
      </c>
      <c r="F11" s="17">
        <v>3066345</v>
      </c>
      <c r="G11" s="17">
        <v>2381642</v>
      </c>
      <c r="H11" s="17">
        <v>3126594</v>
      </c>
      <c r="I11" s="17">
        <v>3814196</v>
      </c>
      <c r="J11" s="105">
        <v>2245784</v>
      </c>
      <c r="K11" s="105">
        <v>2341275</v>
      </c>
      <c r="L11" s="52">
        <v>2837372</v>
      </c>
      <c r="M11" s="52">
        <v>2040825</v>
      </c>
      <c r="N11" s="52">
        <v>1851770</v>
      </c>
      <c r="O11" s="52">
        <v>2072020</v>
      </c>
      <c r="P11" s="52">
        <v>3165976</v>
      </c>
    </row>
    <row r="12" spans="1:16" ht="18" customHeight="1" x14ac:dyDescent="0.15">
      <c r="A12" s="19" t="s">
        <v>292</v>
      </c>
      <c r="B12" s="16"/>
      <c r="C12" s="17"/>
      <c r="D12" s="17">
        <v>341559</v>
      </c>
      <c r="E12" s="17">
        <v>381222</v>
      </c>
      <c r="F12" s="17">
        <v>395907</v>
      </c>
      <c r="G12" s="17">
        <v>429873</v>
      </c>
      <c r="H12" s="17">
        <v>429779</v>
      </c>
      <c r="I12" s="17">
        <v>479680</v>
      </c>
      <c r="J12" s="105">
        <v>483146</v>
      </c>
      <c r="K12" s="105">
        <v>505656</v>
      </c>
      <c r="L12" s="52">
        <v>523269</v>
      </c>
      <c r="M12" s="52">
        <v>613090</v>
      </c>
      <c r="N12" s="52">
        <v>555209</v>
      </c>
      <c r="O12" s="52">
        <v>552400</v>
      </c>
      <c r="P12" s="52">
        <v>529324</v>
      </c>
    </row>
    <row r="13" spans="1:16" ht="18" customHeight="1" x14ac:dyDescent="0.15">
      <c r="A13" s="19" t="s">
        <v>293</v>
      </c>
      <c r="B13" s="16"/>
      <c r="C13" s="17"/>
      <c r="D13" s="17">
        <v>1787623</v>
      </c>
      <c r="E13" s="17">
        <v>1707567</v>
      </c>
      <c r="F13" s="17">
        <v>1745203</v>
      </c>
      <c r="G13" s="17">
        <v>2232206</v>
      </c>
      <c r="H13" s="17">
        <v>2626854</v>
      </c>
      <c r="I13" s="17">
        <v>2262282</v>
      </c>
      <c r="J13" s="105">
        <v>2088406</v>
      </c>
      <c r="K13" s="105">
        <v>2222999</v>
      </c>
      <c r="L13" s="52">
        <v>2162602</v>
      </c>
      <c r="M13" s="52">
        <v>1886555</v>
      </c>
      <c r="N13" s="52">
        <v>2176266</v>
      </c>
      <c r="O13" s="52">
        <v>2622333</v>
      </c>
      <c r="P13" s="52">
        <v>2082392</v>
      </c>
    </row>
    <row r="14" spans="1:16" ht="18" customHeight="1" x14ac:dyDescent="0.15">
      <c r="A14" s="19" t="s">
        <v>294</v>
      </c>
      <c r="B14" s="16"/>
      <c r="C14" s="17"/>
      <c r="D14" s="17">
        <v>25891</v>
      </c>
      <c r="E14" s="17">
        <v>0</v>
      </c>
      <c r="F14" s="17">
        <v>59922</v>
      </c>
      <c r="G14" s="17">
        <v>100114</v>
      </c>
      <c r="H14" s="17">
        <v>78123</v>
      </c>
      <c r="I14" s="17">
        <v>0</v>
      </c>
      <c r="J14" s="105">
        <v>70857</v>
      </c>
      <c r="K14" s="105">
        <v>174275</v>
      </c>
      <c r="L14" s="52">
        <v>56597</v>
      </c>
      <c r="M14" s="52">
        <v>0</v>
      </c>
      <c r="N14" s="52">
        <v>68431</v>
      </c>
      <c r="O14" s="52">
        <v>0</v>
      </c>
      <c r="P14" s="52">
        <v>0</v>
      </c>
    </row>
    <row r="15" spans="1:16" ht="18" customHeight="1" x14ac:dyDescent="0.15">
      <c r="A15" s="19" t="s">
        <v>295</v>
      </c>
      <c r="B15" s="16"/>
      <c r="C15" s="17"/>
      <c r="D15" s="17">
        <v>541994</v>
      </c>
      <c r="E15" s="17">
        <v>551542</v>
      </c>
      <c r="F15" s="17">
        <v>588467</v>
      </c>
      <c r="G15" s="17">
        <v>726190</v>
      </c>
      <c r="H15" s="17">
        <v>775095</v>
      </c>
      <c r="I15" s="17">
        <v>848678</v>
      </c>
      <c r="J15" s="105">
        <v>1141813</v>
      </c>
      <c r="K15" s="13">
        <v>1269028</v>
      </c>
      <c r="L15" s="52">
        <v>1539723</v>
      </c>
      <c r="M15" s="52">
        <v>1501516</v>
      </c>
      <c r="N15" s="52">
        <v>1512764</v>
      </c>
      <c r="O15" s="52">
        <v>1550220</v>
      </c>
      <c r="P15" s="52">
        <v>1532681</v>
      </c>
    </row>
    <row r="16" spans="1:16" ht="18" customHeight="1" x14ac:dyDescent="0.15">
      <c r="A16" s="19" t="s">
        <v>72</v>
      </c>
      <c r="B16" s="16"/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05">
        <v>0</v>
      </c>
      <c r="K16" s="13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ht="18" customHeight="1" x14ac:dyDescent="0.15">
      <c r="A17" s="19" t="s">
        <v>95</v>
      </c>
      <c r="B17" s="16"/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05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ht="18" customHeight="1" x14ac:dyDescent="0.15">
      <c r="A18" s="19" t="s">
        <v>94</v>
      </c>
      <c r="B18" s="16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05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</row>
    <row r="19" spans="1:16" ht="18" customHeight="1" x14ac:dyDescent="0.15">
      <c r="A19" s="19" t="s">
        <v>96</v>
      </c>
      <c r="B19" s="16">
        <f t="shared" ref="B19:N19" si="0">SUM(B4:B18)</f>
        <v>0</v>
      </c>
      <c r="C19" s="17">
        <f t="shared" si="0"/>
        <v>0</v>
      </c>
      <c r="D19" s="17">
        <f t="shared" si="0"/>
        <v>8720707</v>
      </c>
      <c r="E19" s="17">
        <f t="shared" si="0"/>
        <v>10250693</v>
      </c>
      <c r="F19" s="17">
        <f t="shared" si="0"/>
        <v>14943398</v>
      </c>
      <c r="G19" s="17">
        <f t="shared" si="0"/>
        <v>9966971</v>
      </c>
      <c r="H19" s="17">
        <f t="shared" si="0"/>
        <v>11898421</v>
      </c>
      <c r="I19" s="17">
        <f t="shared" si="0"/>
        <v>12480844</v>
      </c>
      <c r="J19" s="17">
        <f t="shared" si="0"/>
        <v>12082252</v>
      </c>
      <c r="K19" s="17">
        <f t="shared" si="0"/>
        <v>11280327</v>
      </c>
      <c r="L19" s="53">
        <f t="shared" si="0"/>
        <v>12595712</v>
      </c>
      <c r="M19" s="53">
        <f t="shared" si="0"/>
        <v>11452489</v>
      </c>
      <c r="N19" s="53">
        <f t="shared" si="0"/>
        <v>11762028</v>
      </c>
      <c r="O19" s="53">
        <f>SUM(O4:O18)</f>
        <v>12174208</v>
      </c>
      <c r="P19" s="53">
        <f>SUM(P4:P18)</f>
        <v>12787310</v>
      </c>
    </row>
    <row r="20" spans="1:16" ht="18" customHeight="1" x14ac:dyDescent="0.15"/>
    <row r="21" spans="1:16" ht="18" customHeight="1" x14ac:dyDescent="0.15"/>
    <row r="22" spans="1:16" ht="18" customHeight="1" x14ac:dyDescent="0.15"/>
    <row r="23" spans="1:16" ht="18" customHeight="1" x14ac:dyDescent="0.15"/>
    <row r="24" spans="1:16" ht="18" customHeight="1" x14ac:dyDescent="0.15"/>
    <row r="25" spans="1:16" ht="18" customHeight="1" x14ac:dyDescent="0.15"/>
    <row r="26" spans="1:16" ht="18" customHeight="1" x14ac:dyDescent="0.15"/>
    <row r="27" spans="1:16" ht="18" customHeight="1" x14ac:dyDescent="0.15"/>
    <row r="28" spans="1:16" ht="18" customHeight="1" x14ac:dyDescent="0.15"/>
    <row r="29" spans="1:16" ht="18" customHeight="1" x14ac:dyDescent="0.15"/>
    <row r="30" spans="1:16" ht="18" customHeight="1" x14ac:dyDescent="0.2">
      <c r="A30" s="31" t="s">
        <v>84</v>
      </c>
      <c r="L30" s="32"/>
      <c r="M30" s="32" t="str">
        <f>[2]財政指標!$M$1</f>
        <v>西那須野町</v>
      </c>
      <c r="P30" s="32" t="str">
        <f>[2]財政指標!$M$1</f>
        <v>西那須野町</v>
      </c>
    </row>
    <row r="31" spans="1:16" ht="18" customHeight="1" x14ac:dyDescent="0.15"/>
    <row r="32" spans="1:16" ht="18" customHeight="1" x14ac:dyDescent="0.15">
      <c r="A32" s="17"/>
      <c r="B32" s="17" t="s">
        <v>172</v>
      </c>
      <c r="C32" s="17" t="s">
        <v>174</v>
      </c>
      <c r="D32" s="17" t="s">
        <v>176</v>
      </c>
      <c r="E32" s="17" t="s">
        <v>178</v>
      </c>
      <c r="F32" s="17" t="s">
        <v>180</v>
      </c>
      <c r="G32" s="17" t="s">
        <v>182</v>
      </c>
      <c r="H32" s="17" t="s">
        <v>184</v>
      </c>
      <c r="I32" s="17" t="s">
        <v>186</v>
      </c>
      <c r="J32" s="14" t="s">
        <v>230</v>
      </c>
      <c r="K32" s="14" t="s">
        <v>231</v>
      </c>
      <c r="L32" s="12" t="s">
        <v>192</v>
      </c>
      <c r="M32" s="104" t="s">
        <v>194</v>
      </c>
      <c r="N32" s="104" t="s">
        <v>196</v>
      </c>
      <c r="O32" s="2" t="s">
        <v>260</v>
      </c>
      <c r="P32" s="2" t="s">
        <v>262</v>
      </c>
    </row>
    <row r="33" spans="1:16" s="34" customFormat="1" ht="18" customHeight="1" x14ac:dyDescent="0.15">
      <c r="A33" s="19" t="s">
        <v>284</v>
      </c>
      <c r="B33" s="33" t="e">
        <f t="shared" ref="B33:P33" si="1">B4/B$19*100</f>
        <v>#DIV/0!</v>
      </c>
      <c r="C33" s="33" t="e">
        <f t="shared" si="1"/>
        <v>#DIV/0!</v>
      </c>
      <c r="D33" s="33">
        <f t="shared" si="1"/>
        <v>1.3583990380596436</v>
      </c>
      <c r="E33" s="33">
        <f t="shared" si="1"/>
        <v>1.269094684622786</v>
      </c>
      <c r="F33" s="33">
        <f t="shared" si="1"/>
        <v>0.94857274095222521</v>
      </c>
      <c r="G33" s="33">
        <f t="shared" si="1"/>
        <v>1.4159467304560232</v>
      </c>
      <c r="H33" s="33">
        <f t="shared" si="1"/>
        <v>1.2573853286919332</v>
      </c>
      <c r="I33" s="33">
        <f t="shared" si="1"/>
        <v>1.2226496861910943</v>
      </c>
      <c r="J33" s="33">
        <f t="shared" si="1"/>
        <v>1.2300935289215951</v>
      </c>
      <c r="K33" s="33">
        <f t="shared" si="1"/>
        <v>1.3630189975875699</v>
      </c>
      <c r="L33" s="33">
        <f t="shared" si="1"/>
        <v>1.1575526655420512</v>
      </c>
      <c r="M33" s="33">
        <f t="shared" si="1"/>
        <v>1.1761984665516816</v>
      </c>
      <c r="N33" s="33">
        <f t="shared" si="1"/>
        <v>1.082219834878815</v>
      </c>
      <c r="O33" s="33">
        <f t="shared" si="1"/>
        <v>1.0797170542839418</v>
      </c>
      <c r="P33" s="33">
        <f t="shared" si="1"/>
        <v>1.0319214909156029</v>
      </c>
    </row>
    <row r="34" spans="1:16" s="34" customFormat="1" ht="18" customHeight="1" x14ac:dyDescent="0.15">
      <c r="A34" s="19" t="s">
        <v>285</v>
      </c>
      <c r="B34" s="33" t="e">
        <f t="shared" ref="B34:L47" si="2">B5/B$19*100</f>
        <v>#DIV/0!</v>
      </c>
      <c r="C34" s="33" t="e">
        <f t="shared" si="2"/>
        <v>#DIV/0!</v>
      </c>
      <c r="D34" s="33">
        <f t="shared" si="2"/>
        <v>13.102653259649705</v>
      </c>
      <c r="E34" s="33">
        <f t="shared" si="2"/>
        <v>10.86074863426307</v>
      </c>
      <c r="F34" s="33">
        <f t="shared" si="2"/>
        <v>8.730664872875634</v>
      </c>
      <c r="G34" s="33">
        <f t="shared" si="2"/>
        <v>11.464245255654902</v>
      </c>
      <c r="H34" s="33">
        <f t="shared" si="2"/>
        <v>8.8042438572311408</v>
      </c>
      <c r="I34" s="33">
        <f t="shared" si="2"/>
        <v>8.8364136271553431</v>
      </c>
      <c r="J34" s="33">
        <f t="shared" si="2"/>
        <v>8.9463123265430973</v>
      </c>
      <c r="K34" s="33">
        <f t="shared" si="2"/>
        <v>11.342552392319833</v>
      </c>
      <c r="L34" s="33">
        <f t="shared" si="2"/>
        <v>10.346378196008292</v>
      </c>
      <c r="M34" s="33">
        <f t="shared" ref="M34:P47" si="3">M5/M$19*100</f>
        <v>14.857861902334069</v>
      </c>
      <c r="N34" s="33">
        <f t="shared" si="3"/>
        <v>16.157961875282052</v>
      </c>
      <c r="O34" s="33">
        <f t="shared" si="3"/>
        <v>11.925350708645688</v>
      </c>
      <c r="P34" s="33">
        <f t="shared" si="3"/>
        <v>9.5309412221960681</v>
      </c>
    </row>
    <row r="35" spans="1:16" s="34" customFormat="1" ht="18" customHeight="1" x14ac:dyDescent="0.15">
      <c r="A35" s="19" t="s">
        <v>286</v>
      </c>
      <c r="B35" s="33" t="e">
        <f t="shared" si="2"/>
        <v>#DIV/0!</v>
      </c>
      <c r="C35" s="33" t="e">
        <f t="shared" si="2"/>
        <v>#DIV/0!</v>
      </c>
      <c r="D35" s="33">
        <f t="shared" si="2"/>
        <v>7.2350670650900213</v>
      </c>
      <c r="E35" s="33">
        <f t="shared" si="2"/>
        <v>9.8672060513372113</v>
      </c>
      <c r="F35" s="33">
        <f t="shared" si="2"/>
        <v>7.4473222221612509</v>
      </c>
      <c r="G35" s="33">
        <f t="shared" si="2"/>
        <v>11.333583693581531</v>
      </c>
      <c r="H35" s="33">
        <f t="shared" si="2"/>
        <v>15.930844941526276</v>
      </c>
      <c r="I35" s="33">
        <f t="shared" si="2"/>
        <v>15.759487098789151</v>
      </c>
      <c r="J35" s="33">
        <f t="shared" si="2"/>
        <v>24.853942791459737</v>
      </c>
      <c r="K35" s="33">
        <f t="shared" si="2"/>
        <v>14.559631117076661</v>
      </c>
      <c r="L35" s="33">
        <f t="shared" si="2"/>
        <v>16.003462130604447</v>
      </c>
      <c r="M35" s="33">
        <f t="shared" si="3"/>
        <v>14.408876533302061</v>
      </c>
      <c r="N35" s="33">
        <f t="shared" si="3"/>
        <v>13.869470468868123</v>
      </c>
      <c r="O35" s="33">
        <f t="shared" si="3"/>
        <v>14.497189468095172</v>
      </c>
      <c r="P35" s="33">
        <f t="shared" si="3"/>
        <v>16.594733372382464</v>
      </c>
    </row>
    <row r="36" spans="1:16" s="34" customFormat="1" ht="18" customHeight="1" x14ac:dyDescent="0.15">
      <c r="A36" s="19" t="s">
        <v>287</v>
      </c>
      <c r="B36" s="33" t="e">
        <f t="shared" si="2"/>
        <v>#DIV/0!</v>
      </c>
      <c r="C36" s="33" t="e">
        <f t="shared" si="2"/>
        <v>#DIV/0!</v>
      </c>
      <c r="D36" s="33">
        <f t="shared" si="2"/>
        <v>6.5069838947690819</v>
      </c>
      <c r="E36" s="33">
        <f t="shared" si="2"/>
        <v>11.931603063324598</v>
      </c>
      <c r="F36" s="33">
        <f t="shared" si="2"/>
        <v>32.95217058395955</v>
      </c>
      <c r="G36" s="33">
        <f t="shared" si="2"/>
        <v>6.4814576063279405</v>
      </c>
      <c r="H36" s="33">
        <f t="shared" si="2"/>
        <v>6.374593738110292</v>
      </c>
      <c r="I36" s="33">
        <f t="shared" si="2"/>
        <v>6.2619082491536622</v>
      </c>
      <c r="J36" s="33">
        <f t="shared" si="2"/>
        <v>7.1649639487737877</v>
      </c>
      <c r="K36" s="33">
        <f t="shared" si="2"/>
        <v>7.8773602928354824</v>
      </c>
      <c r="L36" s="33">
        <f t="shared" si="2"/>
        <v>7.2730227556806639</v>
      </c>
      <c r="M36" s="33">
        <f t="shared" si="3"/>
        <v>10.840778803629499</v>
      </c>
      <c r="N36" s="33">
        <f t="shared" si="3"/>
        <v>9.6068637143186528</v>
      </c>
      <c r="O36" s="33">
        <f t="shared" si="3"/>
        <v>10.508815029281577</v>
      </c>
      <c r="P36" s="33">
        <f t="shared" si="3"/>
        <v>8.6477296632364435</v>
      </c>
    </row>
    <row r="37" spans="1:16" s="34" customFormat="1" ht="18" customHeight="1" x14ac:dyDescent="0.15">
      <c r="A37" s="19" t="s">
        <v>288</v>
      </c>
      <c r="B37" s="33" t="e">
        <f t="shared" si="2"/>
        <v>#DIV/0!</v>
      </c>
      <c r="C37" s="33" t="e">
        <f t="shared" si="2"/>
        <v>#DIV/0!</v>
      </c>
      <c r="D37" s="33">
        <f t="shared" si="2"/>
        <v>0.26757004907973631</v>
      </c>
      <c r="E37" s="33">
        <f t="shared" si="2"/>
        <v>0.22759436849781764</v>
      </c>
      <c r="F37" s="33">
        <f t="shared" si="2"/>
        <v>0.23324012383261158</v>
      </c>
      <c r="G37" s="33">
        <f t="shared" si="2"/>
        <v>0.36976128454672941</v>
      </c>
      <c r="H37" s="33">
        <f t="shared" si="2"/>
        <v>0.50273057240116148</v>
      </c>
      <c r="I37" s="33">
        <f t="shared" si="2"/>
        <v>0.51485300192839523</v>
      </c>
      <c r="J37" s="33">
        <f t="shared" si="2"/>
        <v>0.41714905466298835</v>
      </c>
      <c r="K37" s="33">
        <f t="shared" si="2"/>
        <v>0.48217573834517385</v>
      </c>
      <c r="L37" s="33">
        <f t="shared" si="2"/>
        <v>0.34421237957806594</v>
      </c>
      <c r="M37" s="33">
        <f t="shared" si="3"/>
        <v>0.29927118899655786</v>
      </c>
      <c r="N37" s="33">
        <f t="shared" si="3"/>
        <v>0.2743999589186491</v>
      </c>
      <c r="O37" s="33">
        <f t="shared" si="3"/>
        <v>0.26470715795228733</v>
      </c>
      <c r="P37" s="33">
        <f t="shared" si="3"/>
        <v>0.24211503435828174</v>
      </c>
    </row>
    <row r="38" spans="1:16" s="34" customFormat="1" ht="18" customHeight="1" x14ac:dyDescent="0.15">
      <c r="A38" s="19" t="s">
        <v>289</v>
      </c>
      <c r="B38" s="33" t="e">
        <f t="shared" si="2"/>
        <v>#DIV/0!</v>
      </c>
      <c r="C38" s="33" t="e">
        <f t="shared" si="2"/>
        <v>#DIV/0!</v>
      </c>
      <c r="D38" s="33">
        <f t="shared" si="2"/>
        <v>5.3102001936310899</v>
      </c>
      <c r="E38" s="33">
        <f t="shared" si="2"/>
        <v>6.1371362892245429</v>
      </c>
      <c r="F38" s="33">
        <f t="shared" si="2"/>
        <v>7.3618998838149121</v>
      </c>
      <c r="G38" s="33">
        <f t="shared" si="2"/>
        <v>5.6654423896688373</v>
      </c>
      <c r="H38" s="33">
        <f t="shared" si="2"/>
        <v>4.9667262572067337</v>
      </c>
      <c r="I38" s="33">
        <f t="shared" si="2"/>
        <v>5.2224192530569242</v>
      </c>
      <c r="J38" s="33">
        <f t="shared" si="2"/>
        <v>4.7291432093950698</v>
      </c>
      <c r="K38" s="33">
        <f t="shared" si="2"/>
        <v>3.4600592695584091</v>
      </c>
      <c r="L38" s="33">
        <f t="shared" si="2"/>
        <v>4.0265210890817444</v>
      </c>
      <c r="M38" s="33">
        <f t="shared" si="3"/>
        <v>2.9543359526474986</v>
      </c>
      <c r="N38" s="33">
        <f t="shared" si="3"/>
        <v>4.0720188729358577</v>
      </c>
      <c r="O38" s="33">
        <f t="shared" si="3"/>
        <v>3.3607442882526732</v>
      </c>
      <c r="P38" s="33">
        <f t="shared" si="3"/>
        <v>2.6452396946660399</v>
      </c>
    </row>
    <row r="39" spans="1:16" s="34" customFormat="1" ht="18" customHeight="1" x14ac:dyDescent="0.15">
      <c r="A39" s="19" t="s">
        <v>290</v>
      </c>
      <c r="B39" s="33" t="e">
        <f t="shared" si="2"/>
        <v>#DIV/0!</v>
      </c>
      <c r="C39" s="33" t="e">
        <f t="shared" si="2"/>
        <v>#DIV/0!</v>
      </c>
      <c r="D39" s="33">
        <f t="shared" si="2"/>
        <v>3.4620358188848677</v>
      </c>
      <c r="E39" s="33">
        <f t="shared" si="2"/>
        <v>4.5262598343351028</v>
      </c>
      <c r="F39" s="33">
        <f t="shared" si="2"/>
        <v>3.1392993748811349</v>
      </c>
      <c r="G39" s="33">
        <f t="shared" si="2"/>
        <v>4.3747894922138331</v>
      </c>
      <c r="H39" s="33">
        <f t="shared" si="2"/>
        <v>3.0258384704995733</v>
      </c>
      <c r="I39" s="33">
        <f t="shared" si="2"/>
        <v>2.8526596438510086</v>
      </c>
      <c r="J39" s="33">
        <f t="shared" si="2"/>
        <v>2.7504309627046348</v>
      </c>
      <c r="K39" s="33">
        <f t="shared" si="2"/>
        <v>3.175448725910162</v>
      </c>
      <c r="L39" s="33">
        <f t="shared" si="2"/>
        <v>4.3251465260558515</v>
      </c>
      <c r="M39" s="33">
        <f t="shared" si="3"/>
        <v>2.7057087764939132</v>
      </c>
      <c r="N39" s="33">
        <f t="shared" si="3"/>
        <v>2.5273957858287703</v>
      </c>
      <c r="O39" s="33">
        <f t="shared" si="3"/>
        <v>2.5325507827696061</v>
      </c>
      <c r="P39" s="33">
        <f t="shared" si="3"/>
        <v>4.1383527888195406</v>
      </c>
    </row>
    <row r="40" spans="1:16" s="34" customFormat="1" ht="18" customHeight="1" x14ac:dyDescent="0.15">
      <c r="A40" s="19" t="s">
        <v>291</v>
      </c>
      <c r="B40" s="33" t="e">
        <f t="shared" si="2"/>
        <v>#DIV/0!</v>
      </c>
      <c r="C40" s="33" t="e">
        <f t="shared" si="2"/>
        <v>#DIV/0!</v>
      </c>
      <c r="D40" s="33">
        <f t="shared" si="2"/>
        <v>31.829930761347676</v>
      </c>
      <c r="E40" s="33">
        <f t="shared" si="2"/>
        <v>29.42277170919078</v>
      </c>
      <c r="F40" s="33">
        <f t="shared" si="2"/>
        <v>20.519730519122891</v>
      </c>
      <c r="G40" s="33">
        <f t="shared" si="2"/>
        <v>23.895343931471256</v>
      </c>
      <c r="H40" s="33">
        <f t="shared" si="2"/>
        <v>26.27738588170649</v>
      </c>
      <c r="I40" s="33">
        <f t="shared" si="2"/>
        <v>30.560401203636552</v>
      </c>
      <c r="J40" s="33">
        <f t="shared" si="2"/>
        <v>18.587462006255127</v>
      </c>
      <c r="K40" s="33">
        <f t="shared" si="2"/>
        <v>20.755382357266772</v>
      </c>
      <c r="L40" s="33">
        <f t="shared" si="2"/>
        <v>22.52649155522133</v>
      </c>
      <c r="M40" s="33">
        <f t="shared" si="3"/>
        <v>17.819925432803295</v>
      </c>
      <c r="N40" s="33">
        <f t="shared" si="3"/>
        <v>15.743628564733905</v>
      </c>
      <c r="O40" s="33">
        <f t="shared" si="3"/>
        <v>17.019751921439159</v>
      </c>
      <c r="P40" s="33">
        <f t="shared" si="3"/>
        <v>24.7587334630974</v>
      </c>
    </row>
    <row r="41" spans="1:16" s="34" customFormat="1" ht="18" customHeight="1" x14ac:dyDescent="0.15">
      <c r="A41" s="19" t="s">
        <v>292</v>
      </c>
      <c r="B41" s="33" t="e">
        <f t="shared" si="2"/>
        <v>#DIV/0!</v>
      </c>
      <c r="C41" s="33" t="e">
        <f t="shared" si="2"/>
        <v>#DIV/0!</v>
      </c>
      <c r="D41" s="33">
        <f t="shared" si="2"/>
        <v>3.9166434556280811</v>
      </c>
      <c r="E41" s="33">
        <f t="shared" si="2"/>
        <v>3.7189875845467228</v>
      </c>
      <c r="F41" s="33">
        <f t="shared" si="2"/>
        <v>2.6493773370688514</v>
      </c>
      <c r="G41" s="33">
        <f t="shared" si="2"/>
        <v>4.3129753262049224</v>
      </c>
      <c r="H41" s="33">
        <f t="shared" si="2"/>
        <v>3.6120675171940881</v>
      </c>
      <c r="I41" s="33">
        <f t="shared" si="2"/>
        <v>3.8433298260918893</v>
      </c>
      <c r="J41" s="33">
        <f t="shared" si="2"/>
        <v>3.9988075070773235</v>
      </c>
      <c r="K41" s="33">
        <f t="shared" si="2"/>
        <v>4.4826360086901742</v>
      </c>
      <c r="L41" s="33">
        <f t="shared" si="2"/>
        <v>4.1543423666720862</v>
      </c>
      <c r="M41" s="33">
        <f t="shared" si="3"/>
        <v>5.3533341092927484</v>
      </c>
      <c r="N41" s="33">
        <f t="shared" si="3"/>
        <v>4.7203509462823927</v>
      </c>
      <c r="O41" s="33">
        <f t="shared" si="3"/>
        <v>4.5374614923615564</v>
      </c>
      <c r="P41" s="33">
        <f t="shared" si="3"/>
        <v>4.139447624246225</v>
      </c>
    </row>
    <row r="42" spans="1:16" s="34" customFormat="1" ht="18" customHeight="1" x14ac:dyDescent="0.15">
      <c r="A42" s="19" t="s">
        <v>293</v>
      </c>
      <c r="B42" s="33" t="e">
        <f t="shared" si="2"/>
        <v>#DIV/0!</v>
      </c>
      <c r="C42" s="33" t="e">
        <f t="shared" si="2"/>
        <v>#DIV/0!</v>
      </c>
      <c r="D42" s="33">
        <f t="shared" si="2"/>
        <v>20.498601776209199</v>
      </c>
      <c r="E42" s="33">
        <f t="shared" si="2"/>
        <v>16.658063996258594</v>
      </c>
      <c r="F42" s="33">
        <f t="shared" si="2"/>
        <v>11.678756063379963</v>
      </c>
      <c r="G42" s="33">
        <f t="shared" si="2"/>
        <v>22.396031853609287</v>
      </c>
      <c r="H42" s="33">
        <f t="shared" si="2"/>
        <v>22.077332782223795</v>
      </c>
      <c r="I42" s="33">
        <f t="shared" si="2"/>
        <v>18.126033784253693</v>
      </c>
      <c r="J42" s="33">
        <f t="shared" si="2"/>
        <v>17.28490682035104</v>
      </c>
      <c r="K42" s="33">
        <f t="shared" si="2"/>
        <v>19.70686665377697</v>
      </c>
      <c r="L42" s="33">
        <f t="shared" si="2"/>
        <v>17.16935096642413</v>
      </c>
      <c r="M42" s="33">
        <f t="shared" si="3"/>
        <v>16.472882008443754</v>
      </c>
      <c r="N42" s="33">
        <f t="shared" si="3"/>
        <v>18.502472532797913</v>
      </c>
      <c r="O42" s="33">
        <f t="shared" si="3"/>
        <v>21.540070614860532</v>
      </c>
      <c r="P42" s="33">
        <f t="shared" si="3"/>
        <v>16.2848323846063</v>
      </c>
    </row>
    <row r="43" spans="1:16" s="34" customFormat="1" ht="18" customHeight="1" x14ac:dyDescent="0.15">
      <c r="A43" s="19" t="s">
        <v>294</v>
      </c>
      <c r="B43" s="33" t="e">
        <f t="shared" si="2"/>
        <v>#DIV/0!</v>
      </c>
      <c r="C43" s="33" t="e">
        <f t="shared" si="2"/>
        <v>#DIV/0!</v>
      </c>
      <c r="D43" s="33">
        <f t="shared" si="2"/>
        <v>0.29689106628625406</v>
      </c>
      <c r="E43" s="33">
        <f t="shared" si="2"/>
        <v>0</v>
      </c>
      <c r="F43" s="33">
        <f t="shared" si="2"/>
        <v>0.40099313422556238</v>
      </c>
      <c r="G43" s="33">
        <f t="shared" si="2"/>
        <v>1.0044576230832818</v>
      </c>
      <c r="H43" s="33">
        <f t="shared" si="2"/>
        <v>0.65658291970001736</v>
      </c>
      <c r="I43" s="33">
        <f t="shared" si="2"/>
        <v>0</v>
      </c>
      <c r="J43" s="33">
        <f t="shared" si="2"/>
        <v>0.58645524029791796</v>
      </c>
      <c r="K43" s="33">
        <f t="shared" si="2"/>
        <v>1.5449463477432879</v>
      </c>
      <c r="L43" s="33">
        <f t="shared" si="2"/>
        <v>0.44933545638388683</v>
      </c>
      <c r="M43" s="33">
        <f t="shared" si="3"/>
        <v>0</v>
      </c>
      <c r="N43" s="33">
        <f t="shared" si="3"/>
        <v>0.58179592838922001</v>
      </c>
      <c r="O43" s="33">
        <f t="shared" si="3"/>
        <v>0</v>
      </c>
      <c r="P43" s="33">
        <f t="shared" si="3"/>
        <v>0</v>
      </c>
    </row>
    <row r="44" spans="1:16" s="34" customFormat="1" ht="18" customHeight="1" x14ac:dyDescent="0.15">
      <c r="A44" s="19" t="s">
        <v>295</v>
      </c>
      <c r="B44" s="33" t="e">
        <f t="shared" si="2"/>
        <v>#DIV/0!</v>
      </c>
      <c r="C44" s="33" t="e">
        <f t="shared" si="2"/>
        <v>#DIV/0!</v>
      </c>
      <c r="D44" s="33">
        <f t="shared" si="2"/>
        <v>6.2150236213646437</v>
      </c>
      <c r="E44" s="33">
        <f t="shared" si="2"/>
        <v>5.3805337843987724</v>
      </c>
      <c r="F44" s="33">
        <f t="shared" si="2"/>
        <v>3.9379731437254097</v>
      </c>
      <c r="G44" s="33">
        <f t="shared" si="2"/>
        <v>7.2859648131814572</v>
      </c>
      <c r="H44" s="33">
        <f t="shared" si="2"/>
        <v>6.5142677335085057</v>
      </c>
      <c r="I44" s="33">
        <f t="shared" si="2"/>
        <v>6.7998446258922876</v>
      </c>
      <c r="J44" s="33">
        <f t="shared" si="2"/>
        <v>9.4503326035576816</v>
      </c>
      <c r="K44" s="33">
        <f t="shared" si="2"/>
        <v>11.24992209888951</v>
      </c>
      <c r="L44" s="33">
        <f t="shared" si="2"/>
        <v>12.224183912747449</v>
      </c>
      <c r="M44" s="33">
        <f t="shared" si="3"/>
        <v>13.110826825504917</v>
      </c>
      <c r="N44" s="33">
        <f t="shared" si="3"/>
        <v>12.861421516765645</v>
      </c>
      <c r="O44" s="33">
        <f t="shared" si="3"/>
        <v>12.733641482057806</v>
      </c>
      <c r="P44" s="33">
        <f t="shared" si="3"/>
        <v>11.985953261475634</v>
      </c>
    </row>
    <row r="45" spans="1:16" s="34" customFormat="1" ht="18" customHeight="1" x14ac:dyDescent="0.15">
      <c r="A45" s="19" t="s">
        <v>72</v>
      </c>
      <c r="B45" s="33" t="e">
        <f t="shared" si="2"/>
        <v>#DIV/0!</v>
      </c>
      <c r="C45" s="33" t="e">
        <f t="shared" si="2"/>
        <v>#DIV/0!</v>
      </c>
      <c r="D45" s="33">
        <f t="shared" si="2"/>
        <v>0</v>
      </c>
      <c r="E45" s="33">
        <f t="shared" si="2"/>
        <v>0</v>
      </c>
      <c r="F45" s="33">
        <f t="shared" si="2"/>
        <v>0</v>
      </c>
      <c r="G45" s="33">
        <f t="shared" si="2"/>
        <v>0</v>
      </c>
      <c r="H45" s="33">
        <f t="shared" si="2"/>
        <v>0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0</v>
      </c>
      <c r="M45" s="33">
        <f t="shared" si="3"/>
        <v>0</v>
      </c>
      <c r="N45" s="33">
        <f t="shared" si="3"/>
        <v>0</v>
      </c>
      <c r="O45" s="33">
        <f t="shared" si="3"/>
        <v>0</v>
      </c>
      <c r="P45" s="33">
        <f t="shared" si="3"/>
        <v>0</v>
      </c>
    </row>
    <row r="46" spans="1:16" s="34" customFormat="1" ht="18" customHeight="1" x14ac:dyDescent="0.15">
      <c r="A46" s="19" t="s">
        <v>95</v>
      </c>
      <c r="B46" s="33" t="e">
        <f t="shared" si="2"/>
        <v>#DIV/0!</v>
      </c>
      <c r="C46" s="33" t="e">
        <f t="shared" si="2"/>
        <v>#DIV/0!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</row>
    <row r="47" spans="1:16" s="34" customFormat="1" ht="18" customHeight="1" x14ac:dyDescent="0.15">
      <c r="A47" s="19" t="s">
        <v>94</v>
      </c>
      <c r="B47" s="33" t="e">
        <f t="shared" si="2"/>
        <v>#DIV/0!</v>
      </c>
      <c r="C47" s="33" t="e">
        <f t="shared" si="2"/>
        <v>#DIV/0!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</row>
    <row r="48" spans="1:16" s="34" customFormat="1" ht="18" customHeight="1" x14ac:dyDescent="0.15">
      <c r="A48" s="19" t="s">
        <v>96</v>
      </c>
      <c r="B48" s="33" t="e">
        <f t="shared" ref="B48:L48" si="4">SUM(B33:B47)</f>
        <v>#DIV/0!</v>
      </c>
      <c r="C48" s="30" t="e">
        <f t="shared" si="4"/>
        <v>#DIV/0!</v>
      </c>
      <c r="D48" s="30">
        <f t="shared" si="4"/>
        <v>99.999999999999972</v>
      </c>
      <c r="E48" s="30">
        <f t="shared" si="4"/>
        <v>100</v>
      </c>
      <c r="F48" s="30">
        <f t="shared" si="4"/>
        <v>100</v>
      </c>
      <c r="G48" s="30">
        <f t="shared" si="4"/>
        <v>100</v>
      </c>
      <c r="H48" s="30">
        <f t="shared" si="4"/>
        <v>100</v>
      </c>
      <c r="I48" s="30">
        <f t="shared" si="4"/>
        <v>100</v>
      </c>
      <c r="J48" s="30">
        <f t="shared" si="4"/>
        <v>100.00000000000001</v>
      </c>
      <c r="K48" s="30">
        <f t="shared" si="4"/>
        <v>100.00000000000001</v>
      </c>
      <c r="L48" s="30">
        <f t="shared" si="4"/>
        <v>100.00000000000001</v>
      </c>
      <c r="M48" s="30">
        <f>SUM(M33:M47)</f>
        <v>99.999999999999972</v>
      </c>
      <c r="N48" s="30">
        <f>SUM(N33:N47)</f>
        <v>100</v>
      </c>
      <c r="O48" s="30">
        <f>SUM(O33:O47)</f>
        <v>100</v>
      </c>
      <c r="P48" s="30">
        <f>SUM(P33:P47)</f>
        <v>100.00000000000001</v>
      </c>
    </row>
    <row r="49" spans="10:11" s="34" customFormat="1" ht="18" customHeight="1" x14ac:dyDescent="0.15">
      <c r="J49" s="106"/>
      <c r="K49" s="106"/>
    </row>
    <row r="50" spans="10:11" s="34" customFormat="1" ht="18" customHeight="1" x14ac:dyDescent="0.15">
      <c r="J50" s="106"/>
      <c r="K50" s="106"/>
    </row>
    <row r="51" spans="10:11" s="34" customFormat="1" ht="18" customHeight="1" x14ac:dyDescent="0.15">
      <c r="J51" s="106"/>
      <c r="K51" s="106"/>
    </row>
    <row r="52" spans="10:11" s="34" customFormat="1" ht="18" customHeight="1" x14ac:dyDescent="0.15">
      <c r="J52" s="106"/>
      <c r="K52" s="106"/>
    </row>
    <row r="53" spans="10:11" s="34" customFormat="1" ht="18" customHeight="1" x14ac:dyDescent="0.15">
      <c r="J53" s="106"/>
      <c r="K53" s="106"/>
    </row>
    <row r="54" spans="10:11" s="34" customFormat="1" ht="18" customHeight="1" x14ac:dyDescent="0.15">
      <c r="J54" s="106"/>
      <c r="K54" s="106"/>
    </row>
    <row r="55" spans="10:11" s="34" customFormat="1" ht="18" customHeight="1" x14ac:dyDescent="0.15">
      <c r="J55" s="106"/>
      <c r="K55" s="106"/>
    </row>
    <row r="56" spans="10:11" s="34" customFormat="1" ht="18" customHeight="1" x14ac:dyDescent="0.15">
      <c r="J56" s="106"/>
      <c r="K56" s="106"/>
    </row>
    <row r="57" spans="10:11" s="34" customFormat="1" ht="18" customHeight="1" x14ac:dyDescent="0.15">
      <c r="J57" s="106"/>
      <c r="K57" s="106"/>
    </row>
    <row r="58" spans="10:11" s="34" customFormat="1" ht="18" customHeight="1" x14ac:dyDescent="0.15">
      <c r="J58" s="106"/>
      <c r="K58" s="106"/>
    </row>
    <row r="59" spans="10:11" s="34" customFormat="1" ht="18" customHeight="1" x14ac:dyDescent="0.15">
      <c r="J59" s="106"/>
      <c r="K59" s="106"/>
    </row>
    <row r="60" spans="10:11" s="34" customFormat="1" ht="18" customHeight="1" x14ac:dyDescent="0.15">
      <c r="J60" s="106"/>
      <c r="K60" s="106"/>
    </row>
    <row r="61" spans="10:11" s="34" customFormat="1" ht="18" customHeight="1" x14ac:dyDescent="0.15">
      <c r="J61" s="106"/>
      <c r="K61" s="106"/>
    </row>
    <row r="62" spans="10:11" s="34" customFormat="1" ht="18" customHeight="1" x14ac:dyDescent="0.15">
      <c r="J62" s="106"/>
      <c r="K62" s="106"/>
    </row>
    <row r="63" spans="10:11" s="34" customFormat="1" ht="18" customHeight="1" x14ac:dyDescent="0.15">
      <c r="J63" s="106"/>
      <c r="K63" s="106"/>
    </row>
    <row r="64" spans="10:11" s="34" customFormat="1" ht="18" customHeight="1" x14ac:dyDescent="0.15">
      <c r="J64" s="106"/>
      <c r="K64" s="106"/>
    </row>
    <row r="65" spans="10:11" s="34" customFormat="1" ht="18" customHeight="1" x14ac:dyDescent="0.15">
      <c r="J65" s="106"/>
      <c r="K65" s="106"/>
    </row>
    <row r="66" spans="10:11" s="34" customFormat="1" ht="18" customHeight="1" x14ac:dyDescent="0.15">
      <c r="J66" s="106"/>
      <c r="K66" s="106"/>
    </row>
    <row r="67" spans="10:11" s="34" customFormat="1" ht="18" customHeight="1" x14ac:dyDescent="0.15">
      <c r="J67" s="106"/>
      <c r="K67" s="106"/>
    </row>
    <row r="68" spans="10:11" s="34" customFormat="1" ht="18" customHeight="1" x14ac:dyDescent="0.15">
      <c r="J68" s="106"/>
      <c r="K68" s="106"/>
    </row>
    <row r="69" spans="10:11" s="34" customFormat="1" ht="18" customHeight="1" x14ac:dyDescent="0.15">
      <c r="J69" s="106"/>
      <c r="K69" s="106"/>
    </row>
    <row r="70" spans="10:11" s="34" customFormat="1" ht="18" customHeight="1" x14ac:dyDescent="0.15">
      <c r="J70" s="106"/>
      <c r="K70" s="106"/>
    </row>
    <row r="71" spans="10:11" s="34" customFormat="1" ht="18" customHeight="1" x14ac:dyDescent="0.15">
      <c r="J71" s="106"/>
      <c r="K71" s="106"/>
    </row>
    <row r="72" spans="10:11" s="34" customFormat="1" ht="18" customHeight="1" x14ac:dyDescent="0.15">
      <c r="J72" s="106"/>
      <c r="K72" s="106"/>
    </row>
    <row r="73" spans="10:11" s="34" customFormat="1" ht="18" customHeight="1" x14ac:dyDescent="0.15">
      <c r="J73" s="106"/>
      <c r="K73" s="106"/>
    </row>
    <row r="74" spans="10:11" s="34" customFormat="1" ht="18" customHeight="1" x14ac:dyDescent="0.15">
      <c r="J74" s="106"/>
      <c r="K74" s="106"/>
    </row>
    <row r="75" spans="10:11" s="34" customFormat="1" ht="18" customHeight="1" x14ac:dyDescent="0.15">
      <c r="J75" s="106"/>
      <c r="K75" s="106"/>
    </row>
    <row r="76" spans="10:11" s="34" customFormat="1" ht="18" customHeight="1" x14ac:dyDescent="0.15">
      <c r="J76" s="106"/>
      <c r="K76" s="106"/>
    </row>
    <row r="77" spans="10:11" s="34" customFormat="1" ht="18" customHeight="1" x14ac:dyDescent="0.15">
      <c r="J77" s="106"/>
      <c r="K77" s="106"/>
    </row>
    <row r="78" spans="10:11" s="34" customFormat="1" ht="18" customHeight="1" x14ac:dyDescent="0.15">
      <c r="J78" s="106"/>
      <c r="K78" s="106"/>
    </row>
    <row r="79" spans="10:11" s="34" customFormat="1" ht="18" customHeight="1" x14ac:dyDescent="0.15">
      <c r="J79" s="106"/>
      <c r="K79" s="106"/>
    </row>
    <row r="80" spans="10:11" s="34" customFormat="1" ht="18" customHeight="1" x14ac:dyDescent="0.15">
      <c r="J80" s="106"/>
      <c r="K80" s="106"/>
    </row>
    <row r="81" spans="10:11" s="34" customFormat="1" ht="18" customHeight="1" x14ac:dyDescent="0.15">
      <c r="J81" s="106"/>
      <c r="K81" s="106"/>
    </row>
    <row r="82" spans="10:11" s="34" customFormat="1" ht="18" customHeight="1" x14ac:dyDescent="0.15">
      <c r="J82" s="106"/>
      <c r="K82" s="106"/>
    </row>
    <row r="83" spans="10:11" s="34" customFormat="1" ht="18" customHeight="1" x14ac:dyDescent="0.15">
      <c r="J83" s="106"/>
      <c r="K83" s="106"/>
    </row>
    <row r="84" spans="10:11" s="34" customFormat="1" ht="18" customHeight="1" x14ac:dyDescent="0.15">
      <c r="J84" s="106"/>
      <c r="K84" s="106"/>
    </row>
    <row r="85" spans="10:11" s="34" customFormat="1" ht="18" customHeight="1" x14ac:dyDescent="0.15">
      <c r="J85" s="106"/>
      <c r="K85" s="106"/>
    </row>
    <row r="86" spans="10:11" s="34" customFormat="1" ht="18" customHeight="1" x14ac:dyDescent="0.15">
      <c r="J86" s="106"/>
      <c r="K86" s="106"/>
    </row>
    <row r="87" spans="10:11" s="34" customFormat="1" ht="18" customHeight="1" x14ac:dyDescent="0.15">
      <c r="J87" s="106"/>
      <c r="K87" s="106"/>
    </row>
    <row r="88" spans="10:11" s="34" customFormat="1" ht="18" customHeight="1" x14ac:dyDescent="0.15">
      <c r="J88" s="106"/>
      <c r="K88" s="106"/>
    </row>
    <row r="89" spans="10:11" s="34" customFormat="1" ht="18" customHeight="1" x14ac:dyDescent="0.15">
      <c r="J89" s="106"/>
      <c r="K89" s="106"/>
    </row>
    <row r="90" spans="10:11" s="34" customFormat="1" ht="18" customHeight="1" x14ac:dyDescent="0.15">
      <c r="J90" s="106"/>
      <c r="K90" s="106"/>
    </row>
    <row r="91" spans="10:11" s="34" customFormat="1" ht="18" customHeight="1" x14ac:dyDescent="0.15">
      <c r="J91" s="106"/>
      <c r="K91" s="106"/>
    </row>
    <row r="92" spans="10:11" s="34" customFormat="1" ht="18" customHeight="1" x14ac:dyDescent="0.15">
      <c r="J92" s="106"/>
      <c r="K92" s="106"/>
    </row>
    <row r="93" spans="10:11" s="34" customFormat="1" ht="18" customHeight="1" x14ac:dyDescent="0.15">
      <c r="J93" s="106"/>
      <c r="K93" s="106"/>
    </row>
    <row r="94" spans="10:11" s="34" customFormat="1" ht="18" customHeight="1" x14ac:dyDescent="0.15">
      <c r="J94" s="106"/>
      <c r="K94" s="106"/>
    </row>
    <row r="95" spans="10:11" s="34" customFormat="1" ht="18" customHeight="1" x14ac:dyDescent="0.15">
      <c r="J95" s="106"/>
      <c r="K95" s="106"/>
    </row>
    <row r="96" spans="10:11" s="34" customFormat="1" ht="18" customHeight="1" x14ac:dyDescent="0.15">
      <c r="J96" s="106"/>
      <c r="K96" s="106"/>
    </row>
    <row r="97" spans="10:11" s="34" customFormat="1" ht="18" customHeight="1" x14ac:dyDescent="0.15">
      <c r="J97" s="106"/>
      <c r="K97" s="106"/>
    </row>
    <row r="98" spans="10:11" s="34" customFormat="1" ht="18" customHeight="1" x14ac:dyDescent="0.15">
      <c r="J98" s="106"/>
      <c r="K98" s="106"/>
    </row>
    <row r="99" spans="10:11" s="34" customFormat="1" ht="18" customHeight="1" x14ac:dyDescent="0.15">
      <c r="J99" s="106"/>
      <c r="K99" s="106"/>
    </row>
    <row r="100" spans="10:11" s="34" customFormat="1" ht="18" customHeight="1" x14ac:dyDescent="0.15">
      <c r="J100" s="106"/>
      <c r="K100" s="106"/>
    </row>
    <row r="101" spans="10:11" s="34" customFormat="1" ht="18" customHeight="1" x14ac:dyDescent="0.15">
      <c r="J101" s="106"/>
      <c r="K101" s="106"/>
    </row>
    <row r="102" spans="10:11" s="34" customFormat="1" ht="18" customHeight="1" x14ac:dyDescent="0.15">
      <c r="J102" s="106"/>
      <c r="K102" s="106"/>
    </row>
    <row r="103" spans="10:11" s="34" customFormat="1" ht="18" customHeight="1" x14ac:dyDescent="0.15">
      <c r="J103" s="106"/>
      <c r="K103" s="106"/>
    </row>
    <row r="104" spans="10:11" s="34" customFormat="1" ht="18" customHeight="1" x14ac:dyDescent="0.15">
      <c r="J104" s="106"/>
      <c r="K104" s="106"/>
    </row>
    <row r="105" spans="10:11" s="34" customFormat="1" ht="18" customHeight="1" x14ac:dyDescent="0.15">
      <c r="J105" s="106"/>
      <c r="K105" s="106"/>
    </row>
    <row r="106" spans="10:11" s="34" customFormat="1" ht="18" customHeight="1" x14ac:dyDescent="0.15">
      <c r="J106" s="106"/>
      <c r="K106" s="106"/>
    </row>
    <row r="107" spans="10:11" s="34" customFormat="1" ht="18" customHeight="1" x14ac:dyDescent="0.15">
      <c r="J107" s="106"/>
      <c r="K107" s="106"/>
    </row>
    <row r="108" spans="10:11" s="34" customFormat="1" ht="18" customHeight="1" x14ac:dyDescent="0.15">
      <c r="J108" s="106"/>
      <c r="K108" s="106"/>
    </row>
    <row r="109" spans="10:11" s="34" customFormat="1" ht="18" customHeight="1" x14ac:dyDescent="0.15">
      <c r="J109" s="106"/>
      <c r="K109" s="106"/>
    </row>
    <row r="110" spans="10:11" s="34" customFormat="1" ht="18" customHeight="1" x14ac:dyDescent="0.15">
      <c r="J110" s="106"/>
      <c r="K110" s="106"/>
    </row>
    <row r="111" spans="10:11" s="34" customFormat="1" ht="18" customHeight="1" x14ac:dyDescent="0.15">
      <c r="J111" s="106"/>
      <c r="K111" s="106"/>
    </row>
    <row r="112" spans="10:11" s="34" customFormat="1" ht="18" customHeight="1" x14ac:dyDescent="0.15">
      <c r="J112" s="106"/>
      <c r="K112" s="106"/>
    </row>
    <row r="113" spans="10:11" s="34" customFormat="1" ht="18" customHeight="1" x14ac:dyDescent="0.15">
      <c r="J113" s="106"/>
      <c r="K113" s="106"/>
    </row>
    <row r="114" spans="10:11" s="34" customFormat="1" ht="18" customHeight="1" x14ac:dyDescent="0.15">
      <c r="J114" s="106"/>
      <c r="K114" s="106"/>
    </row>
    <row r="115" spans="10:11" s="34" customFormat="1" ht="18" customHeight="1" x14ac:dyDescent="0.15">
      <c r="J115" s="106"/>
      <c r="K115" s="106"/>
    </row>
    <row r="116" spans="10:11" s="34" customFormat="1" ht="18" customHeight="1" x14ac:dyDescent="0.15">
      <c r="J116" s="106"/>
      <c r="K116" s="106"/>
    </row>
    <row r="117" spans="10:11" s="34" customFormat="1" ht="18" customHeight="1" x14ac:dyDescent="0.15">
      <c r="J117" s="106"/>
      <c r="K117" s="106"/>
    </row>
    <row r="118" spans="10:11" s="34" customFormat="1" ht="18" customHeight="1" x14ac:dyDescent="0.15">
      <c r="J118" s="106"/>
      <c r="K118" s="106"/>
    </row>
    <row r="119" spans="10:11" s="34" customFormat="1" ht="18" customHeight="1" x14ac:dyDescent="0.15">
      <c r="J119" s="106"/>
      <c r="K119" s="106"/>
    </row>
    <row r="120" spans="10:11" s="34" customFormat="1" ht="18" customHeight="1" x14ac:dyDescent="0.15">
      <c r="J120" s="106"/>
      <c r="K120" s="106"/>
    </row>
    <row r="121" spans="10:11" s="34" customFormat="1" ht="18" customHeight="1" x14ac:dyDescent="0.15">
      <c r="J121" s="106"/>
      <c r="K121" s="106"/>
    </row>
    <row r="122" spans="10:11" s="34" customFormat="1" ht="18" customHeight="1" x14ac:dyDescent="0.15">
      <c r="J122" s="106"/>
      <c r="K122" s="106"/>
    </row>
    <row r="123" spans="10:11" s="34" customFormat="1" ht="18" customHeight="1" x14ac:dyDescent="0.15">
      <c r="J123" s="106"/>
      <c r="K123" s="106"/>
    </row>
    <row r="124" spans="10:11" s="34" customFormat="1" ht="18" customHeight="1" x14ac:dyDescent="0.15">
      <c r="J124" s="106"/>
      <c r="K124" s="106"/>
    </row>
    <row r="125" spans="10:11" s="34" customFormat="1" ht="18" customHeight="1" x14ac:dyDescent="0.15">
      <c r="J125" s="106"/>
      <c r="K125" s="106"/>
    </row>
    <row r="126" spans="10:11" s="34" customFormat="1" ht="18" customHeight="1" x14ac:dyDescent="0.15">
      <c r="J126" s="106"/>
      <c r="K126" s="106"/>
    </row>
    <row r="127" spans="10:11" s="34" customFormat="1" ht="18" customHeight="1" x14ac:dyDescent="0.15">
      <c r="J127" s="106"/>
      <c r="K127" s="106"/>
    </row>
    <row r="128" spans="10:11" s="34" customFormat="1" ht="18" customHeight="1" x14ac:dyDescent="0.15">
      <c r="J128" s="106"/>
      <c r="K128" s="106"/>
    </row>
    <row r="129" spans="10:11" s="34" customFormat="1" ht="18" customHeight="1" x14ac:dyDescent="0.15">
      <c r="J129" s="106"/>
      <c r="K129" s="106"/>
    </row>
    <row r="130" spans="10:11" s="34" customFormat="1" ht="18" customHeight="1" x14ac:dyDescent="0.15">
      <c r="J130" s="106"/>
      <c r="K130" s="106"/>
    </row>
    <row r="131" spans="10:11" s="34" customFormat="1" ht="18" customHeight="1" x14ac:dyDescent="0.15">
      <c r="J131" s="106"/>
      <c r="K131" s="106"/>
    </row>
    <row r="132" spans="10:11" s="34" customFormat="1" ht="18" customHeight="1" x14ac:dyDescent="0.15">
      <c r="J132" s="106"/>
      <c r="K132" s="106"/>
    </row>
    <row r="133" spans="10:11" s="34" customFormat="1" ht="18" customHeight="1" x14ac:dyDescent="0.15">
      <c r="J133" s="106"/>
      <c r="K133" s="106"/>
    </row>
    <row r="134" spans="10:11" s="34" customFormat="1" ht="18" customHeight="1" x14ac:dyDescent="0.15">
      <c r="J134" s="106"/>
      <c r="K134" s="106"/>
    </row>
    <row r="135" spans="10:11" s="34" customFormat="1" ht="18" customHeight="1" x14ac:dyDescent="0.15">
      <c r="J135" s="106"/>
      <c r="K135" s="106"/>
    </row>
    <row r="136" spans="10:11" s="34" customFormat="1" ht="18" customHeight="1" x14ac:dyDescent="0.15">
      <c r="J136" s="106"/>
      <c r="K136" s="106"/>
    </row>
    <row r="137" spans="10:11" s="34" customFormat="1" ht="18" customHeight="1" x14ac:dyDescent="0.15">
      <c r="J137" s="106"/>
      <c r="K137" s="106"/>
    </row>
    <row r="138" spans="10:11" s="34" customFormat="1" ht="18" customHeight="1" x14ac:dyDescent="0.15">
      <c r="J138" s="106"/>
      <c r="K138" s="106"/>
    </row>
    <row r="139" spans="10:11" s="34" customFormat="1" ht="18" customHeight="1" x14ac:dyDescent="0.15">
      <c r="J139" s="106"/>
      <c r="K139" s="106"/>
    </row>
    <row r="140" spans="10:11" s="34" customFormat="1" ht="18" customHeight="1" x14ac:dyDescent="0.15">
      <c r="J140" s="106"/>
      <c r="K140" s="106"/>
    </row>
    <row r="141" spans="10:11" s="34" customFormat="1" ht="18" customHeight="1" x14ac:dyDescent="0.15">
      <c r="J141" s="106"/>
      <c r="K141" s="106"/>
    </row>
    <row r="142" spans="10:11" s="34" customFormat="1" ht="18" customHeight="1" x14ac:dyDescent="0.15">
      <c r="J142" s="106"/>
      <c r="K142" s="106"/>
    </row>
    <row r="143" spans="10:11" s="34" customFormat="1" ht="18" customHeight="1" x14ac:dyDescent="0.15">
      <c r="J143" s="106"/>
      <c r="K143" s="106"/>
    </row>
    <row r="144" spans="10:11" s="34" customFormat="1" ht="18" customHeight="1" x14ac:dyDescent="0.15">
      <c r="J144" s="106"/>
      <c r="K144" s="106"/>
    </row>
    <row r="145" spans="10:11" s="34" customFormat="1" ht="18" customHeight="1" x14ac:dyDescent="0.15">
      <c r="J145" s="106"/>
      <c r="K145" s="106"/>
    </row>
    <row r="146" spans="10:11" s="34" customFormat="1" ht="18" customHeight="1" x14ac:dyDescent="0.15">
      <c r="J146" s="106"/>
      <c r="K146" s="106"/>
    </row>
    <row r="147" spans="10:11" s="34" customFormat="1" ht="18" customHeight="1" x14ac:dyDescent="0.15">
      <c r="J147" s="106"/>
      <c r="K147" s="106"/>
    </row>
    <row r="148" spans="10:11" s="34" customFormat="1" ht="18" customHeight="1" x14ac:dyDescent="0.15">
      <c r="J148" s="106"/>
      <c r="K148" s="106"/>
    </row>
    <row r="149" spans="10:11" s="34" customFormat="1" ht="18" customHeight="1" x14ac:dyDescent="0.15">
      <c r="J149" s="106"/>
      <c r="K149" s="106"/>
    </row>
    <row r="150" spans="10:11" s="34" customFormat="1" ht="18" customHeight="1" x14ac:dyDescent="0.15">
      <c r="J150" s="106"/>
      <c r="K150" s="106"/>
    </row>
    <row r="151" spans="10:11" s="34" customFormat="1" ht="18" customHeight="1" x14ac:dyDescent="0.15">
      <c r="J151" s="106"/>
      <c r="K151" s="106"/>
    </row>
    <row r="152" spans="10:11" s="34" customFormat="1" ht="18" customHeight="1" x14ac:dyDescent="0.15">
      <c r="J152" s="106"/>
      <c r="K152" s="106"/>
    </row>
    <row r="153" spans="10:11" s="34" customFormat="1" ht="18" customHeight="1" x14ac:dyDescent="0.15">
      <c r="J153" s="106"/>
      <c r="K153" s="106"/>
    </row>
    <row r="154" spans="10:11" s="34" customFormat="1" ht="18" customHeight="1" x14ac:dyDescent="0.15">
      <c r="J154" s="106"/>
      <c r="K154" s="106"/>
    </row>
    <row r="155" spans="10:11" s="34" customFormat="1" ht="18" customHeight="1" x14ac:dyDescent="0.15">
      <c r="J155" s="106"/>
      <c r="K155" s="106"/>
    </row>
    <row r="156" spans="10:11" s="34" customFormat="1" ht="18" customHeight="1" x14ac:dyDescent="0.15">
      <c r="J156" s="106"/>
      <c r="K156" s="106"/>
    </row>
    <row r="157" spans="10:11" s="34" customFormat="1" ht="18" customHeight="1" x14ac:dyDescent="0.15">
      <c r="J157" s="106"/>
      <c r="K157" s="106"/>
    </row>
    <row r="158" spans="10:11" s="34" customFormat="1" ht="18" customHeight="1" x14ac:dyDescent="0.15">
      <c r="J158" s="106"/>
      <c r="K158" s="106"/>
    </row>
    <row r="159" spans="10:11" s="34" customFormat="1" ht="18" customHeight="1" x14ac:dyDescent="0.15">
      <c r="J159" s="106"/>
      <c r="K159" s="106"/>
    </row>
    <row r="160" spans="10:11" s="34" customFormat="1" ht="18" customHeight="1" x14ac:dyDescent="0.15">
      <c r="J160" s="106"/>
      <c r="K160" s="106"/>
    </row>
    <row r="161" spans="10:11" s="34" customFormat="1" ht="18" customHeight="1" x14ac:dyDescent="0.15">
      <c r="J161" s="106"/>
      <c r="K161" s="106"/>
    </row>
    <row r="162" spans="10:11" s="34" customFormat="1" ht="18" customHeight="1" x14ac:dyDescent="0.15">
      <c r="J162" s="106"/>
      <c r="K162" s="106"/>
    </row>
    <row r="163" spans="10:11" s="34" customFormat="1" ht="18" customHeight="1" x14ac:dyDescent="0.15">
      <c r="J163" s="106"/>
      <c r="K163" s="106"/>
    </row>
    <row r="164" spans="10:11" s="34" customFormat="1" ht="18" customHeight="1" x14ac:dyDescent="0.15">
      <c r="J164" s="106"/>
      <c r="K164" s="106"/>
    </row>
    <row r="165" spans="10:11" s="34" customFormat="1" ht="18" customHeight="1" x14ac:dyDescent="0.15">
      <c r="J165" s="106"/>
      <c r="K165" s="106"/>
    </row>
    <row r="166" spans="10:11" s="34" customFormat="1" ht="18" customHeight="1" x14ac:dyDescent="0.15">
      <c r="J166" s="106"/>
      <c r="K166" s="106"/>
    </row>
    <row r="167" spans="10:11" s="34" customFormat="1" ht="18" customHeight="1" x14ac:dyDescent="0.15">
      <c r="J167" s="106"/>
      <c r="K167" s="106"/>
    </row>
    <row r="168" spans="10:11" s="34" customFormat="1" ht="18" customHeight="1" x14ac:dyDescent="0.15">
      <c r="J168" s="106"/>
      <c r="K168" s="106"/>
    </row>
    <row r="169" spans="10:11" s="34" customFormat="1" ht="18" customHeight="1" x14ac:dyDescent="0.15">
      <c r="J169" s="106"/>
      <c r="K169" s="106"/>
    </row>
    <row r="170" spans="10:11" s="34" customFormat="1" ht="18" customHeight="1" x14ac:dyDescent="0.15">
      <c r="J170" s="106"/>
      <c r="K170" s="106"/>
    </row>
    <row r="171" spans="10:11" s="34" customFormat="1" ht="18" customHeight="1" x14ac:dyDescent="0.15">
      <c r="J171" s="106"/>
      <c r="K171" s="106"/>
    </row>
    <row r="172" spans="10:11" s="34" customFormat="1" ht="18" customHeight="1" x14ac:dyDescent="0.15">
      <c r="J172" s="106"/>
      <c r="K172" s="106"/>
    </row>
    <row r="173" spans="10:11" s="34" customFormat="1" ht="18" customHeight="1" x14ac:dyDescent="0.15">
      <c r="J173" s="106"/>
      <c r="K173" s="106"/>
    </row>
    <row r="174" spans="10:11" s="34" customFormat="1" ht="18" customHeight="1" x14ac:dyDescent="0.15">
      <c r="J174" s="106"/>
      <c r="K174" s="106"/>
    </row>
    <row r="175" spans="10:11" s="34" customFormat="1" ht="18" customHeight="1" x14ac:dyDescent="0.15">
      <c r="J175" s="106"/>
      <c r="K175" s="106"/>
    </row>
    <row r="176" spans="10:11" s="34" customFormat="1" ht="18" customHeight="1" x14ac:dyDescent="0.15">
      <c r="J176" s="106"/>
      <c r="K176" s="106"/>
    </row>
    <row r="177" spans="10:11" s="34" customFormat="1" ht="18" customHeight="1" x14ac:dyDescent="0.15">
      <c r="J177" s="106"/>
      <c r="K177" s="106"/>
    </row>
    <row r="178" spans="10:11" s="34" customFormat="1" ht="18" customHeight="1" x14ac:dyDescent="0.15">
      <c r="J178" s="106"/>
      <c r="K178" s="106"/>
    </row>
    <row r="179" spans="10:11" s="34" customFormat="1" ht="18" customHeight="1" x14ac:dyDescent="0.15">
      <c r="J179" s="106"/>
      <c r="K179" s="106"/>
    </row>
    <row r="180" spans="10:11" s="34" customFormat="1" ht="18" customHeight="1" x14ac:dyDescent="0.15">
      <c r="J180" s="106"/>
      <c r="K180" s="106"/>
    </row>
    <row r="181" spans="10:11" s="34" customFormat="1" ht="18" customHeight="1" x14ac:dyDescent="0.15">
      <c r="J181" s="106"/>
      <c r="K181" s="106"/>
    </row>
    <row r="182" spans="10:11" s="34" customFormat="1" ht="18" customHeight="1" x14ac:dyDescent="0.15">
      <c r="J182" s="106"/>
      <c r="K182" s="106"/>
    </row>
    <row r="183" spans="10:11" s="34" customFormat="1" ht="18" customHeight="1" x14ac:dyDescent="0.15">
      <c r="J183" s="106"/>
      <c r="K183" s="106"/>
    </row>
    <row r="184" spans="10:11" s="34" customFormat="1" ht="18" customHeight="1" x14ac:dyDescent="0.15">
      <c r="J184" s="106"/>
      <c r="K184" s="106"/>
    </row>
    <row r="185" spans="10:11" s="34" customFormat="1" ht="18" customHeight="1" x14ac:dyDescent="0.15">
      <c r="J185" s="106"/>
      <c r="K185" s="106"/>
    </row>
    <row r="186" spans="10:11" s="34" customFormat="1" ht="18" customHeight="1" x14ac:dyDescent="0.15">
      <c r="J186" s="106"/>
      <c r="K186" s="106"/>
    </row>
    <row r="187" spans="10:11" s="34" customFormat="1" ht="18" customHeight="1" x14ac:dyDescent="0.15">
      <c r="J187" s="106"/>
      <c r="K187" s="106"/>
    </row>
    <row r="188" spans="10:11" s="34" customFormat="1" ht="18" customHeight="1" x14ac:dyDescent="0.15">
      <c r="J188" s="106"/>
      <c r="K188" s="106"/>
    </row>
    <row r="189" spans="10:11" s="34" customFormat="1" ht="18" customHeight="1" x14ac:dyDescent="0.15">
      <c r="J189" s="106"/>
      <c r="K189" s="106"/>
    </row>
    <row r="190" spans="10:11" s="34" customFormat="1" ht="18" customHeight="1" x14ac:dyDescent="0.15">
      <c r="J190" s="106"/>
      <c r="K190" s="106"/>
    </row>
    <row r="191" spans="10:11" s="34" customFormat="1" ht="18" customHeight="1" x14ac:dyDescent="0.15">
      <c r="J191" s="106"/>
      <c r="K191" s="106"/>
    </row>
    <row r="192" spans="10:11" s="34" customFormat="1" ht="18" customHeight="1" x14ac:dyDescent="0.15">
      <c r="J192" s="106"/>
      <c r="K192" s="106"/>
    </row>
    <row r="193" spans="10:11" s="34" customFormat="1" ht="18" customHeight="1" x14ac:dyDescent="0.15">
      <c r="J193" s="106"/>
      <c r="K193" s="106"/>
    </row>
    <row r="194" spans="10:11" s="34" customFormat="1" ht="18" customHeight="1" x14ac:dyDescent="0.15">
      <c r="J194" s="106"/>
      <c r="K194" s="106"/>
    </row>
    <row r="195" spans="10:11" s="34" customFormat="1" ht="18" customHeight="1" x14ac:dyDescent="0.15">
      <c r="J195" s="106"/>
      <c r="K195" s="106"/>
    </row>
    <row r="196" spans="10:11" s="34" customFormat="1" ht="18" customHeight="1" x14ac:dyDescent="0.15">
      <c r="J196" s="106"/>
      <c r="K196" s="106"/>
    </row>
    <row r="197" spans="10:11" s="34" customFormat="1" ht="18" customHeight="1" x14ac:dyDescent="0.15">
      <c r="J197" s="106"/>
      <c r="K197" s="106"/>
    </row>
    <row r="198" spans="10:11" s="34" customFormat="1" ht="18" customHeight="1" x14ac:dyDescent="0.15">
      <c r="J198" s="106"/>
      <c r="K198" s="106"/>
    </row>
    <row r="199" spans="10:11" s="34" customFormat="1" ht="18" customHeight="1" x14ac:dyDescent="0.15">
      <c r="J199" s="106"/>
      <c r="K199" s="106"/>
    </row>
    <row r="200" spans="10:11" s="34" customFormat="1" ht="18" customHeight="1" x14ac:dyDescent="0.15">
      <c r="J200" s="106"/>
      <c r="K200" s="106"/>
    </row>
    <row r="201" spans="10:11" s="34" customFormat="1" ht="18" customHeight="1" x14ac:dyDescent="0.15">
      <c r="J201" s="106"/>
      <c r="K201" s="106"/>
    </row>
    <row r="202" spans="10:11" s="34" customFormat="1" ht="18" customHeight="1" x14ac:dyDescent="0.15">
      <c r="J202" s="106"/>
      <c r="K202" s="106"/>
    </row>
    <row r="203" spans="10:11" s="34" customFormat="1" ht="18" customHeight="1" x14ac:dyDescent="0.15">
      <c r="J203" s="106"/>
      <c r="K203" s="106"/>
    </row>
    <row r="204" spans="10:11" s="34" customFormat="1" ht="18" customHeight="1" x14ac:dyDescent="0.15">
      <c r="J204" s="106"/>
      <c r="K204" s="106"/>
    </row>
    <row r="205" spans="10:11" s="34" customFormat="1" ht="18" customHeight="1" x14ac:dyDescent="0.15">
      <c r="J205" s="106"/>
      <c r="K205" s="106"/>
    </row>
    <row r="206" spans="10:11" s="34" customFormat="1" ht="18" customHeight="1" x14ac:dyDescent="0.15">
      <c r="J206" s="106"/>
      <c r="K206" s="106"/>
    </row>
    <row r="207" spans="10:11" s="34" customFormat="1" ht="18" customHeight="1" x14ac:dyDescent="0.15">
      <c r="J207" s="106"/>
      <c r="K207" s="106"/>
    </row>
    <row r="208" spans="10:11" s="34" customFormat="1" ht="18" customHeight="1" x14ac:dyDescent="0.15">
      <c r="J208" s="106"/>
      <c r="K208" s="106"/>
    </row>
    <row r="209" spans="10:11" s="34" customFormat="1" ht="18" customHeight="1" x14ac:dyDescent="0.15">
      <c r="J209" s="106"/>
      <c r="K209" s="106"/>
    </row>
    <row r="210" spans="10:11" s="34" customFormat="1" ht="18" customHeight="1" x14ac:dyDescent="0.15">
      <c r="J210" s="106"/>
      <c r="K210" s="106"/>
    </row>
    <row r="211" spans="10:11" s="34" customFormat="1" ht="18" customHeight="1" x14ac:dyDescent="0.15">
      <c r="J211" s="106"/>
      <c r="K211" s="106"/>
    </row>
    <row r="212" spans="10:11" s="34" customFormat="1" ht="18" customHeight="1" x14ac:dyDescent="0.15">
      <c r="J212" s="106"/>
      <c r="K212" s="106"/>
    </row>
    <row r="213" spans="10:11" s="34" customFormat="1" ht="18" customHeight="1" x14ac:dyDescent="0.15">
      <c r="J213" s="106"/>
      <c r="K213" s="106"/>
    </row>
    <row r="214" spans="10:11" s="34" customFormat="1" ht="18" customHeight="1" x14ac:dyDescent="0.15">
      <c r="J214" s="106"/>
      <c r="K214" s="106"/>
    </row>
    <row r="215" spans="10:11" s="34" customFormat="1" ht="18" customHeight="1" x14ac:dyDescent="0.15">
      <c r="J215" s="106"/>
      <c r="K215" s="106"/>
    </row>
    <row r="216" spans="10:11" s="34" customFormat="1" ht="18" customHeight="1" x14ac:dyDescent="0.15">
      <c r="J216" s="106"/>
      <c r="K216" s="106"/>
    </row>
    <row r="217" spans="10:11" s="34" customFormat="1" ht="18" customHeight="1" x14ac:dyDescent="0.15">
      <c r="J217" s="106"/>
      <c r="K217" s="106"/>
    </row>
    <row r="218" spans="10:11" s="34" customFormat="1" ht="18" customHeight="1" x14ac:dyDescent="0.15">
      <c r="J218" s="106"/>
      <c r="K218" s="106"/>
    </row>
    <row r="219" spans="10:11" s="34" customFormat="1" ht="18" customHeight="1" x14ac:dyDescent="0.15">
      <c r="J219" s="106"/>
      <c r="K219" s="106"/>
    </row>
    <row r="220" spans="10:11" s="34" customFormat="1" ht="18" customHeight="1" x14ac:dyDescent="0.15">
      <c r="J220" s="106"/>
      <c r="K220" s="106"/>
    </row>
    <row r="221" spans="10:11" s="34" customFormat="1" ht="18" customHeight="1" x14ac:dyDescent="0.15">
      <c r="J221" s="106"/>
      <c r="K221" s="106"/>
    </row>
    <row r="222" spans="10:11" s="34" customFormat="1" ht="18" customHeight="1" x14ac:dyDescent="0.15">
      <c r="J222" s="106"/>
      <c r="K222" s="106"/>
    </row>
    <row r="223" spans="10:11" s="34" customFormat="1" ht="18" customHeight="1" x14ac:dyDescent="0.15">
      <c r="J223" s="106"/>
      <c r="K223" s="106"/>
    </row>
    <row r="224" spans="10:11" s="34" customFormat="1" ht="18" customHeight="1" x14ac:dyDescent="0.15">
      <c r="J224" s="106"/>
      <c r="K224" s="106"/>
    </row>
    <row r="225" spans="10:11" s="34" customFormat="1" ht="18" customHeight="1" x14ac:dyDescent="0.15">
      <c r="J225" s="106"/>
      <c r="K225" s="106"/>
    </row>
    <row r="226" spans="10:11" s="34" customFormat="1" ht="18" customHeight="1" x14ac:dyDescent="0.15">
      <c r="J226" s="106"/>
      <c r="K226" s="106"/>
    </row>
    <row r="227" spans="10:11" s="34" customFormat="1" ht="18" customHeight="1" x14ac:dyDescent="0.15">
      <c r="J227" s="106"/>
      <c r="K227" s="106"/>
    </row>
    <row r="228" spans="10:11" s="34" customFormat="1" ht="18" customHeight="1" x14ac:dyDescent="0.15">
      <c r="J228" s="106"/>
      <c r="K228" s="106"/>
    </row>
    <row r="229" spans="10:11" s="34" customFormat="1" ht="18" customHeight="1" x14ac:dyDescent="0.15">
      <c r="J229" s="106"/>
      <c r="K229" s="106"/>
    </row>
    <row r="230" spans="10:11" s="34" customFormat="1" x14ac:dyDescent="0.15">
      <c r="J230" s="106"/>
      <c r="K230" s="106"/>
    </row>
    <row r="231" spans="10:11" s="34" customFormat="1" x14ac:dyDescent="0.15">
      <c r="J231" s="106"/>
      <c r="K231" s="106"/>
    </row>
    <row r="232" spans="10:11" s="34" customFormat="1" x14ac:dyDescent="0.15">
      <c r="J232" s="106"/>
      <c r="K232" s="106"/>
    </row>
    <row r="233" spans="10:11" s="34" customFormat="1" x14ac:dyDescent="0.15">
      <c r="J233" s="106"/>
      <c r="K233" s="106"/>
    </row>
    <row r="234" spans="10:11" s="34" customFormat="1" x14ac:dyDescent="0.15">
      <c r="J234" s="106"/>
      <c r="K234" s="106"/>
    </row>
    <row r="235" spans="10:11" s="34" customFormat="1" x14ac:dyDescent="0.15">
      <c r="J235" s="106"/>
      <c r="K235" s="106"/>
    </row>
    <row r="236" spans="10:11" s="34" customFormat="1" x14ac:dyDescent="0.15">
      <c r="J236" s="106"/>
      <c r="K236" s="106"/>
    </row>
    <row r="237" spans="10:11" s="34" customFormat="1" x14ac:dyDescent="0.15">
      <c r="J237" s="106"/>
      <c r="K237" s="106"/>
    </row>
    <row r="238" spans="10:11" s="34" customFormat="1" x14ac:dyDescent="0.15">
      <c r="J238" s="106"/>
      <c r="K238" s="106"/>
    </row>
    <row r="239" spans="10:11" s="34" customFormat="1" x14ac:dyDescent="0.15">
      <c r="J239" s="106"/>
      <c r="K239" s="106"/>
    </row>
    <row r="240" spans="10:11" s="34" customFormat="1" x14ac:dyDescent="0.15">
      <c r="J240" s="106"/>
      <c r="K240" s="106"/>
    </row>
    <row r="241" spans="10:11" s="34" customFormat="1" x14ac:dyDescent="0.15">
      <c r="J241" s="106"/>
      <c r="K241" s="106"/>
    </row>
    <row r="242" spans="10:11" s="34" customFormat="1" x14ac:dyDescent="0.15">
      <c r="J242" s="106"/>
      <c r="K242" s="106"/>
    </row>
    <row r="243" spans="10:11" s="34" customFormat="1" x14ac:dyDescent="0.15">
      <c r="J243" s="106"/>
      <c r="K243" s="106"/>
    </row>
    <row r="244" spans="10:11" s="34" customFormat="1" x14ac:dyDescent="0.15">
      <c r="J244" s="106"/>
      <c r="K244" s="106"/>
    </row>
    <row r="245" spans="10:11" s="34" customFormat="1" x14ac:dyDescent="0.15">
      <c r="J245" s="106"/>
      <c r="K245" s="106"/>
    </row>
    <row r="246" spans="10:11" s="34" customFormat="1" x14ac:dyDescent="0.15">
      <c r="J246" s="106"/>
      <c r="K246" s="106"/>
    </row>
    <row r="247" spans="10:11" s="34" customFormat="1" x14ac:dyDescent="0.15">
      <c r="J247" s="106"/>
      <c r="K247" s="106"/>
    </row>
    <row r="248" spans="10:11" s="34" customFormat="1" x14ac:dyDescent="0.15">
      <c r="J248" s="106"/>
      <c r="K248" s="106"/>
    </row>
    <row r="249" spans="10:11" s="34" customFormat="1" x14ac:dyDescent="0.15">
      <c r="J249" s="106"/>
      <c r="K249" s="106"/>
    </row>
    <row r="250" spans="10:11" s="34" customFormat="1" x14ac:dyDescent="0.15">
      <c r="J250" s="106"/>
      <c r="K250" s="106"/>
    </row>
    <row r="251" spans="10:11" s="34" customFormat="1" x14ac:dyDescent="0.15">
      <c r="J251" s="106"/>
      <c r="K251" s="106"/>
    </row>
    <row r="252" spans="10:11" s="34" customFormat="1" x14ac:dyDescent="0.15">
      <c r="J252" s="106"/>
      <c r="K252" s="106"/>
    </row>
    <row r="253" spans="10:11" s="34" customFormat="1" x14ac:dyDescent="0.15">
      <c r="J253" s="106"/>
      <c r="K253" s="106"/>
    </row>
    <row r="254" spans="10:11" s="34" customFormat="1" x14ac:dyDescent="0.15">
      <c r="J254" s="106"/>
      <c r="K254" s="106"/>
    </row>
    <row r="255" spans="10:11" s="34" customFormat="1" x14ac:dyDescent="0.15">
      <c r="J255" s="106"/>
      <c r="K255" s="106"/>
    </row>
    <row r="256" spans="10:11" s="34" customFormat="1" x14ac:dyDescent="0.15">
      <c r="J256" s="106"/>
      <c r="K256" s="106"/>
    </row>
    <row r="257" spans="10:11" s="34" customFormat="1" x14ac:dyDescent="0.15">
      <c r="J257" s="106"/>
      <c r="K257" s="106"/>
    </row>
    <row r="258" spans="10:11" s="34" customFormat="1" x14ac:dyDescent="0.15">
      <c r="J258" s="106"/>
      <c r="K258" s="106"/>
    </row>
    <row r="259" spans="10:11" s="34" customFormat="1" x14ac:dyDescent="0.15">
      <c r="J259" s="106"/>
      <c r="K259" s="106"/>
    </row>
    <row r="260" spans="10:11" s="34" customFormat="1" x14ac:dyDescent="0.15">
      <c r="J260" s="106"/>
      <c r="K260" s="106"/>
    </row>
    <row r="261" spans="10:11" s="34" customFormat="1" x14ac:dyDescent="0.15">
      <c r="J261" s="106"/>
      <c r="K261" s="106"/>
    </row>
    <row r="262" spans="10:11" s="34" customFormat="1" x14ac:dyDescent="0.15">
      <c r="J262" s="106"/>
      <c r="K262" s="106"/>
    </row>
    <row r="263" spans="10:11" s="34" customFormat="1" x14ac:dyDescent="0.15">
      <c r="J263" s="106"/>
      <c r="K263" s="106"/>
    </row>
    <row r="264" spans="10:11" s="34" customFormat="1" x14ac:dyDescent="0.15">
      <c r="J264" s="106"/>
      <c r="K264" s="106"/>
    </row>
    <row r="265" spans="10:11" s="34" customFormat="1" x14ac:dyDescent="0.15">
      <c r="J265" s="106"/>
      <c r="K265" s="106"/>
    </row>
    <row r="266" spans="10:11" s="34" customFormat="1" x14ac:dyDescent="0.15">
      <c r="J266" s="106"/>
      <c r="K266" s="106"/>
    </row>
    <row r="267" spans="10:11" s="34" customFormat="1" x14ac:dyDescent="0.15">
      <c r="J267" s="106"/>
      <c r="K267" s="106"/>
    </row>
    <row r="268" spans="10:11" s="34" customFormat="1" x14ac:dyDescent="0.15">
      <c r="J268" s="106"/>
      <c r="K268" s="106"/>
    </row>
    <row r="269" spans="10:11" s="34" customFormat="1" x14ac:dyDescent="0.15">
      <c r="J269" s="106"/>
      <c r="K269" s="106"/>
    </row>
    <row r="270" spans="10:11" s="34" customFormat="1" x14ac:dyDescent="0.15">
      <c r="J270" s="106"/>
      <c r="K270" s="106"/>
    </row>
    <row r="271" spans="10:11" s="34" customFormat="1" x14ac:dyDescent="0.15">
      <c r="J271" s="106"/>
      <c r="K271" s="106"/>
    </row>
    <row r="272" spans="10:11" s="34" customFormat="1" x14ac:dyDescent="0.15">
      <c r="J272" s="106"/>
      <c r="K272" s="106"/>
    </row>
    <row r="273" spans="10:11" s="34" customFormat="1" x14ac:dyDescent="0.15">
      <c r="J273" s="106"/>
      <c r="K273" s="106"/>
    </row>
    <row r="274" spans="10:11" s="34" customFormat="1" x14ac:dyDescent="0.15">
      <c r="J274" s="106"/>
      <c r="K274" s="106"/>
    </row>
    <row r="275" spans="10:11" s="34" customFormat="1" x14ac:dyDescent="0.15">
      <c r="J275" s="106"/>
      <c r="K275" s="106"/>
    </row>
    <row r="276" spans="10:11" s="34" customFormat="1" x14ac:dyDescent="0.15">
      <c r="J276" s="106"/>
      <c r="K276" s="106"/>
    </row>
    <row r="277" spans="10:11" s="34" customFormat="1" x14ac:dyDescent="0.15">
      <c r="J277" s="106"/>
      <c r="K277" s="106"/>
    </row>
    <row r="278" spans="10:11" s="34" customFormat="1" x14ac:dyDescent="0.15">
      <c r="J278" s="106"/>
      <c r="K278" s="106"/>
    </row>
    <row r="279" spans="10:11" s="34" customFormat="1" x14ac:dyDescent="0.15">
      <c r="J279" s="106"/>
      <c r="K279" s="106"/>
    </row>
    <row r="280" spans="10:11" s="34" customFormat="1" x14ac:dyDescent="0.15">
      <c r="J280" s="106"/>
      <c r="K280" s="106"/>
    </row>
    <row r="281" spans="10:11" s="34" customFormat="1" x14ac:dyDescent="0.15">
      <c r="J281" s="106"/>
      <c r="K281" s="106"/>
    </row>
    <row r="282" spans="10:11" s="34" customFormat="1" x14ac:dyDescent="0.15">
      <c r="J282" s="106"/>
      <c r="K282" s="106"/>
    </row>
    <row r="283" spans="10:11" s="34" customFormat="1" x14ac:dyDescent="0.15">
      <c r="J283" s="106"/>
      <c r="K283" s="106"/>
    </row>
    <row r="284" spans="10:11" s="34" customFormat="1" x14ac:dyDescent="0.15">
      <c r="J284" s="106"/>
      <c r="K284" s="106"/>
    </row>
    <row r="285" spans="10:11" s="34" customFormat="1" x14ac:dyDescent="0.15">
      <c r="J285" s="106"/>
      <c r="K285" s="106"/>
    </row>
    <row r="286" spans="10:11" s="34" customFormat="1" x14ac:dyDescent="0.15">
      <c r="J286" s="106"/>
      <c r="K286" s="106"/>
    </row>
    <row r="287" spans="10:11" s="34" customFormat="1" x14ac:dyDescent="0.15">
      <c r="J287" s="106"/>
      <c r="K287" s="106"/>
    </row>
    <row r="288" spans="10:11" s="34" customFormat="1" x14ac:dyDescent="0.15">
      <c r="J288" s="106"/>
      <c r="K288" s="106"/>
    </row>
    <row r="289" spans="10:11" s="34" customFormat="1" x14ac:dyDescent="0.15">
      <c r="J289" s="106"/>
      <c r="K289" s="106"/>
    </row>
    <row r="290" spans="10:11" s="34" customFormat="1" x14ac:dyDescent="0.15">
      <c r="J290" s="106"/>
      <c r="K290" s="106"/>
    </row>
    <row r="291" spans="10:11" s="34" customFormat="1" x14ac:dyDescent="0.15">
      <c r="J291" s="106"/>
      <c r="K291" s="106"/>
    </row>
    <row r="292" spans="10:11" s="34" customFormat="1" x14ac:dyDescent="0.15">
      <c r="J292" s="106"/>
      <c r="K292" s="106"/>
    </row>
    <row r="293" spans="10:11" s="34" customFormat="1" x14ac:dyDescent="0.15">
      <c r="J293" s="106"/>
      <c r="K293" s="106"/>
    </row>
    <row r="294" spans="10:11" s="34" customFormat="1" x14ac:dyDescent="0.15">
      <c r="J294" s="106"/>
      <c r="K294" s="106"/>
    </row>
    <row r="295" spans="10:11" s="34" customFormat="1" x14ac:dyDescent="0.15">
      <c r="J295" s="106"/>
      <c r="K295" s="106"/>
    </row>
    <row r="296" spans="10:11" s="34" customFormat="1" x14ac:dyDescent="0.15">
      <c r="J296" s="106"/>
      <c r="K296" s="106"/>
    </row>
    <row r="297" spans="10:11" s="34" customFormat="1" x14ac:dyDescent="0.15">
      <c r="J297" s="106"/>
      <c r="K297" s="106"/>
    </row>
    <row r="298" spans="10:11" s="34" customFormat="1" x14ac:dyDescent="0.15">
      <c r="J298" s="106"/>
      <c r="K298" s="106"/>
    </row>
    <row r="299" spans="10:11" s="34" customFormat="1" x14ac:dyDescent="0.15">
      <c r="J299" s="106"/>
      <c r="K299" s="106"/>
    </row>
    <row r="300" spans="10:11" s="34" customFormat="1" x14ac:dyDescent="0.15">
      <c r="J300" s="106"/>
      <c r="K300" s="106"/>
    </row>
    <row r="301" spans="10:11" s="34" customFormat="1" x14ac:dyDescent="0.15">
      <c r="J301" s="106"/>
      <c r="K301" s="106"/>
    </row>
    <row r="302" spans="10:11" s="34" customFormat="1" x14ac:dyDescent="0.15">
      <c r="J302" s="106"/>
      <c r="K302" s="106"/>
    </row>
    <row r="303" spans="10:11" s="34" customFormat="1" x14ac:dyDescent="0.15">
      <c r="J303" s="106"/>
      <c r="K303" s="106"/>
    </row>
    <row r="304" spans="10:11" s="34" customFormat="1" x14ac:dyDescent="0.15">
      <c r="J304" s="106"/>
      <c r="K304" s="106"/>
    </row>
    <row r="305" spans="10:11" s="34" customFormat="1" x14ac:dyDescent="0.15">
      <c r="J305" s="106"/>
      <c r="K305" s="106"/>
    </row>
    <row r="306" spans="10:11" s="34" customFormat="1" x14ac:dyDescent="0.15">
      <c r="J306" s="106"/>
      <c r="K306" s="106"/>
    </row>
    <row r="307" spans="10:11" s="34" customFormat="1" x14ac:dyDescent="0.15">
      <c r="J307" s="106"/>
      <c r="K307" s="106"/>
    </row>
    <row r="308" spans="10:11" s="34" customFormat="1" x14ac:dyDescent="0.15">
      <c r="J308" s="106"/>
      <c r="K308" s="106"/>
    </row>
    <row r="309" spans="10:11" s="34" customFormat="1" x14ac:dyDescent="0.15">
      <c r="J309" s="106"/>
      <c r="K309" s="106"/>
    </row>
    <row r="310" spans="10:11" s="34" customFormat="1" x14ac:dyDescent="0.15">
      <c r="J310" s="106"/>
      <c r="K310" s="106"/>
    </row>
    <row r="311" spans="10:11" s="34" customFormat="1" x14ac:dyDescent="0.15">
      <c r="J311" s="106"/>
      <c r="K311" s="106"/>
    </row>
    <row r="312" spans="10:11" s="34" customFormat="1" x14ac:dyDescent="0.15">
      <c r="J312" s="106"/>
      <c r="K312" s="106"/>
    </row>
    <row r="313" spans="10:11" s="34" customFormat="1" x14ac:dyDescent="0.15">
      <c r="J313" s="106"/>
      <c r="K313" s="106"/>
    </row>
    <row r="314" spans="10:11" s="34" customFormat="1" x14ac:dyDescent="0.15">
      <c r="J314" s="106"/>
      <c r="K314" s="106"/>
    </row>
    <row r="315" spans="10:11" s="34" customFormat="1" x14ac:dyDescent="0.15">
      <c r="J315" s="106"/>
      <c r="K315" s="106"/>
    </row>
    <row r="316" spans="10:11" s="34" customFormat="1" x14ac:dyDescent="0.15">
      <c r="J316" s="106"/>
      <c r="K316" s="106"/>
    </row>
    <row r="317" spans="10:11" s="34" customFormat="1" x14ac:dyDescent="0.15">
      <c r="J317" s="106"/>
      <c r="K317" s="106"/>
    </row>
    <row r="318" spans="10:11" s="34" customFormat="1" x14ac:dyDescent="0.15">
      <c r="J318" s="106"/>
      <c r="K318" s="106"/>
    </row>
    <row r="319" spans="10:11" s="34" customFormat="1" x14ac:dyDescent="0.15">
      <c r="J319" s="106"/>
      <c r="K319" s="106"/>
    </row>
    <row r="320" spans="10:11" s="34" customFormat="1" x14ac:dyDescent="0.15">
      <c r="J320" s="106"/>
      <c r="K320" s="106"/>
    </row>
    <row r="321" spans="10:11" s="34" customFormat="1" x14ac:dyDescent="0.15">
      <c r="J321" s="106"/>
      <c r="K321" s="106"/>
    </row>
    <row r="322" spans="10:11" s="34" customFormat="1" x14ac:dyDescent="0.15">
      <c r="J322" s="106"/>
      <c r="K322" s="106"/>
    </row>
    <row r="323" spans="10:11" s="34" customFormat="1" x14ac:dyDescent="0.15">
      <c r="J323" s="106"/>
      <c r="K323" s="106"/>
    </row>
    <row r="324" spans="10:11" s="34" customFormat="1" x14ac:dyDescent="0.15">
      <c r="J324" s="106"/>
      <c r="K324" s="106"/>
    </row>
    <row r="325" spans="10:11" s="34" customFormat="1" x14ac:dyDescent="0.15">
      <c r="J325" s="106"/>
      <c r="K325" s="106"/>
    </row>
    <row r="326" spans="10:11" s="34" customFormat="1" x14ac:dyDescent="0.15">
      <c r="J326" s="106"/>
      <c r="K326" s="106"/>
    </row>
    <row r="327" spans="10:11" s="34" customFormat="1" x14ac:dyDescent="0.15">
      <c r="J327" s="106"/>
      <c r="K327" s="106"/>
    </row>
    <row r="328" spans="10:11" s="34" customFormat="1" x14ac:dyDescent="0.15">
      <c r="J328" s="106"/>
      <c r="K328" s="106"/>
    </row>
    <row r="329" spans="10:11" s="34" customFormat="1" x14ac:dyDescent="0.15">
      <c r="J329" s="106"/>
      <c r="K329" s="106"/>
    </row>
    <row r="330" spans="10:11" s="34" customFormat="1" x14ac:dyDescent="0.15">
      <c r="J330" s="106"/>
      <c r="K330" s="106"/>
    </row>
    <row r="331" spans="10:11" s="34" customFormat="1" x14ac:dyDescent="0.15">
      <c r="J331" s="106"/>
      <c r="K331" s="106"/>
    </row>
    <row r="332" spans="10:11" s="34" customFormat="1" x14ac:dyDescent="0.15">
      <c r="J332" s="106"/>
      <c r="K332" s="106"/>
    </row>
    <row r="333" spans="10:11" s="34" customFormat="1" x14ac:dyDescent="0.15">
      <c r="J333" s="106"/>
      <c r="K333" s="106"/>
    </row>
    <row r="334" spans="10:11" s="34" customFormat="1" x14ac:dyDescent="0.15">
      <c r="J334" s="106"/>
      <c r="K334" s="106"/>
    </row>
    <row r="335" spans="10:11" s="34" customFormat="1" x14ac:dyDescent="0.15">
      <c r="J335" s="106"/>
      <c r="K335" s="106"/>
    </row>
    <row r="336" spans="10:11" s="34" customFormat="1" x14ac:dyDescent="0.15">
      <c r="J336" s="106"/>
      <c r="K336" s="106"/>
    </row>
    <row r="337" spans="10:11" s="34" customFormat="1" x14ac:dyDescent="0.15">
      <c r="J337" s="106"/>
      <c r="K337" s="106"/>
    </row>
    <row r="338" spans="10:11" s="34" customFormat="1" x14ac:dyDescent="0.15">
      <c r="J338" s="106"/>
      <c r="K338" s="106"/>
    </row>
    <row r="339" spans="10:11" s="34" customFormat="1" x14ac:dyDescent="0.15">
      <c r="J339" s="106"/>
      <c r="K339" s="106"/>
    </row>
    <row r="340" spans="10:11" s="34" customFormat="1" x14ac:dyDescent="0.15">
      <c r="J340" s="106"/>
      <c r="K340" s="106"/>
    </row>
    <row r="341" spans="10:11" s="34" customFormat="1" x14ac:dyDescent="0.15">
      <c r="J341" s="106"/>
      <c r="K341" s="106"/>
    </row>
    <row r="342" spans="10:11" s="34" customFormat="1" x14ac:dyDescent="0.15">
      <c r="J342" s="106"/>
      <c r="K342" s="106"/>
    </row>
    <row r="343" spans="10:11" s="34" customFormat="1" x14ac:dyDescent="0.15">
      <c r="J343" s="106"/>
      <c r="K343" s="106"/>
    </row>
    <row r="344" spans="10:11" s="34" customFormat="1" x14ac:dyDescent="0.15">
      <c r="J344" s="106"/>
      <c r="K344" s="106"/>
    </row>
    <row r="345" spans="10:11" s="34" customFormat="1" x14ac:dyDescent="0.15">
      <c r="J345" s="106"/>
      <c r="K345" s="106"/>
    </row>
    <row r="346" spans="10:11" s="34" customFormat="1" x14ac:dyDescent="0.15">
      <c r="J346" s="106"/>
      <c r="K346" s="106"/>
    </row>
    <row r="347" spans="10:11" s="34" customFormat="1" x14ac:dyDescent="0.15">
      <c r="J347" s="106"/>
      <c r="K347" s="106"/>
    </row>
    <row r="348" spans="10:11" s="34" customFormat="1" x14ac:dyDescent="0.15">
      <c r="J348" s="106"/>
      <c r="K348" s="106"/>
    </row>
    <row r="349" spans="10:11" s="34" customFormat="1" x14ac:dyDescent="0.15">
      <c r="J349" s="106"/>
      <c r="K349" s="106"/>
    </row>
    <row r="350" spans="10:11" s="34" customFormat="1" x14ac:dyDescent="0.15">
      <c r="J350" s="106"/>
      <c r="K350" s="106"/>
    </row>
    <row r="351" spans="10:11" s="34" customFormat="1" x14ac:dyDescent="0.15">
      <c r="J351" s="106"/>
      <c r="K351" s="106"/>
    </row>
    <row r="352" spans="10:11" s="34" customFormat="1" x14ac:dyDescent="0.15">
      <c r="J352" s="106"/>
      <c r="K352" s="106"/>
    </row>
    <row r="353" spans="10:11" s="34" customFormat="1" x14ac:dyDescent="0.15">
      <c r="J353" s="106"/>
      <c r="K353" s="106"/>
    </row>
    <row r="354" spans="10:11" s="34" customFormat="1" x14ac:dyDescent="0.15">
      <c r="J354" s="106"/>
      <c r="K354" s="106"/>
    </row>
    <row r="355" spans="10:11" s="34" customFormat="1" x14ac:dyDescent="0.15">
      <c r="J355" s="106"/>
      <c r="K355" s="106"/>
    </row>
    <row r="356" spans="10:11" s="34" customFormat="1" x14ac:dyDescent="0.15">
      <c r="J356" s="106"/>
      <c r="K356" s="106"/>
    </row>
    <row r="357" spans="10:11" s="34" customFormat="1" x14ac:dyDescent="0.15">
      <c r="J357" s="106"/>
      <c r="K357" s="106"/>
    </row>
    <row r="358" spans="10:11" s="34" customFormat="1" x14ac:dyDescent="0.15">
      <c r="J358" s="106"/>
      <c r="K358" s="106"/>
    </row>
    <row r="359" spans="10:11" s="34" customFormat="1" x14ac:dyDescent="0.15">
      <c r="J359" s="106"/>
      <c r="K359" s="106"/>
    </row>
    <row r="360" spans="10:11" s="34" customFormat="1" x14ac:dyDescent="0.15">
      <c r="J360" s="106"/>
      <c r="K360" s="106"/>
    </row>
    <row r="361" spans="10:11" s="34" customFormat="1" x14ac:dyDescent="0.15">
      <c r="J361" s="106"/>
      <c r="K361" s="106"/>
    </row>
    <row r="362" spans="10:11" s="34" customFormat="1" x14ac:dyDescent="0.15">
      <c r="J362" s="106"/>
      <c r="K362" s="106"/>
    </row>
    <row r="363" spans="10:11" s="34" customFormat="1" x14ac:dyDescent="0.15">
      <c r="J363" s="106"/>
      <c r="K363" s="106"/>
    </row>
    <row r="364" spans="10:11" s="34" customFormat="1" x14ac:dyDescent="0.15">
      <c r="J364" s="106"/>
      <c r="K364" s="106"/>
    </row>
    <row r="365" spans="10:11" s="34" customFormat="1" x14ac:dyDescent="0.15">
      <c r="J365" s="106"/>
      <c r="K365" s="106"/>
    </row>
    <row r="366" spans="10:11" s="34" customFormat="1" x14ac:dyDescent="0.15">
      <c r="J366" s="106"/>
      <c r="K366" s="106"/>
    </row>
    <row r="367" spans="10:11" s="34" customFormat="1" x14ac:dyDescent="0.15">
      <c r="J367" s="106"/>
      <c r="K367" s="106"/>
    </row>
    <row r="368" spans="10:11" s="34" customFormat="1" x14ac:dyDescent="0.15">
      <c r="J368" s="106"/>
      <c r="K368" s="106"/>
    </row>
    <row r="369" spans="10:11" s="34" customFormat="1" x14ac:dyDescent="0.15">
      <c r="J369" s="106"/>
      <c r="K369" s="106"/>
    </row>
    <row r="370" spans="10:11" s="34" customFormat="1" x14ac:dyDescent="0.15">
      <c r="J370" s="106"/>
      <c r="K370" s="106"/>
    </row>
    <row r="371" spans="10:11" s="34" customFormat="1" x14ac:dyDescent="0.15">
      <c r="J371" s="106"/>
      <c r="K371" s="106"/>
    </row>
    <row r="372" spans="10:11" s="34" customFormat="1" x14ac:dyDescent="0.15">
      <c r="J372" s="106"/>
      <c r="K372" s="106"/>
    </row>
    <row r="373" spans="10:11" s="34" customFormat="1" x14ac:dyDescent="0.15">
      <c r="J373" s="106"/>
      <c r="K373" s="106"/>
    </row>
    <row r="374" spans="10:11" s="34" customFormat="1" x14ac:dyDescent="0.15">
      <c r="J374" s="106"/>
      <c r="K374" s="106"/>
    </row>
    <row r="375" spans="10:11" s="34" customFormat="1" x14ac:dyDescent="0.15">
      <c r="J375" s="106"/>
      <c r="K375" s="106"/>
    </row>
    <row r="376" spans="10:11" s="34" customFormat="1" x14ac:dyDescent="0.15">
      <c r="J376" s="106"/>
      <c r="K376" s="106"/>
    </row>
    <row r="377" spans="10:11" s="34" customFormat="1" x14ac:dyDescent="0.15">
      <c r="J377" s="106"/>
      <c r="K377" s="106"/>
    </row>
    <row r="378" spans="10:11" s="34" customFormat="1" x14ac:dyDescent="0.15">
      <c r="J378" s="106"/>
      <c r="K378" s="106"/>
    </row>
    <row r="379" spans="10:11" s="34" customFormat="1" x14ac:dyDescent="0.15">
      <c r="J379" s="106"/>
      <c r="K379" s="106"/>
    </row>
    <row r="380" spans="10:11" s="34" customFormat="1" x14ac:dyDescent="0.15">
      <c r="J380" s="106"/>
      <c r="K380" s="106"/>
    </row>
    <row r="381" spans="10:11" s="34" customFormat="1" x14ac:dyDescent="0.15">
      <c r="J381" s="106"/>
      <c r="K381" s="106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Q325"/>
  <sheetViews>
    <sheetView workbookViewId="0">
      <selection activeCell="O30" sqref="O30:Q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57" customWidth="1"/>
    <col min="4" max="8" width="8.6640625" style="35" customWidth="1"/>
    <col min="9" max="9" width="8.6640625" style="57" customWidth="1"/>
    <col min="10" max="14" width="8.6640625" style="35" customWidth="1"/>
    <col min="15" max="16384" width="9" style="35"/>
  </cols>
  <sheetData>
    <row r="1" spans="1:17" ht="14.1" customHeight="1" x14ac:dyDescent="0.2">
      <c r="A1" s="36" t="s">
        <v>120</v>
      </c>
      <c r="M1" s="37" t="s">
        <v>206</v>
      </c>
      <c r="P1" s="37" t="s">
        <v>206</v>
      </c>
    </row>
    <row r="2" spans="1:17" ht="14.1" customHeight="1" x14ac:dyDescent="0.15">
      <c r="M2" s="18" t="s">
        <v>149</v>
      </c>
      <c r="P2" s="18" t="s">
        <v>149</v>
      </c>
    </row>
    <row r="3" spans="1:17" ht="14.1" customHeight="1" x14ac:dyDescent="0.2">
      <c r="A3" s="39"/>
      <c r="B3" s="39"/>
      <c r="C3" s="39" t="s">
        <v>172</v>
      </c>
      <c r="D3" s="39" t="s">
        <v>173</v>
      </c>
      <c r="E3" s="39" t="s">
        <v>175</v>
      </c>
      <c r="F3" s="39" t="s">
        <v>177</v>
      </c>
      <c r="G3" s="39" t="s">
        <v>179</v>
      </c>
      <c r="H3" s="39" t="s">
        <v>181</v>
      </c>
      <c r="I3" s="56" t="s">
        <v>183</v>
      </c>
      <c r="J3" s="39" t="s">
        <v>185</v>
      </c>
      <c r="K3" s="56" t="s">
        <v>187</v>
      </c>
      <c r="L3" s="56" t="s">
        <v>189</v>
      </c>
      <c r="M3" s="39" t="s">
        <v>191</v>
      </c>
      <c r="N3" s="39" t="s">
        <v>193</v>
      </c>
      <c r="O3" s="39" t="s">
        <v>195</v>
      </c>
      <c r="P3" s="39" t="s">
        <v>197</v>
      </c>
      <c r="Q3" s="39" t="s">
        <v>199</v>
      </c>
    </row>
    <row r="4" spans="1:17" ht="14.1" customHeight="1" x14ac:dyDescent="0.2">
      <c r="A4" s="144" t="s">
        <v>73</v>
      </c>
      <c r="B4" s="144"/>
      <c r="C4" s="40">
        <v>52428</v>
      </c>
      <c r="D4" s="40">
        <v>53008</v>
      </c>
      <c r="E4" s="40">
        <v>53792</v>
      </c>
      <c r="F4" s="40">
        <v>54623</v>
      </c>
      <c r="G4" s="40">
        <v>55322</v>
      </c>
      <c r="H4" s="40">
        <v>56007</v>
      </c>
      <c r="I4" s="40">
        <v>56565</v>
      </c>
      <c r="J4" s="40">
        <v>56994</v>
      </c>
      <c r="K4" s="40">
        <v>57382</v>
      </c>
      <c r="L4" s="40">
        <v>57944</v>
      </c>
      <c r="M4" s="40">
        <v>58354</v>
      </c>
      <c r="N4" s="40">
        <v>58912</v>
      </c>
      <c r="O4" s="40">
        <v>59221</v>
      </c>
      <c r="P4" s="40">
        <v>59650</v>
      </c>
      <c r="Q4" s="40">
        <v>60052</v>
      </c>
    </row>
    <row r="5" spans="1:17" ht="14.1" customHeight="1" x14ac:dyDescent="0.2">
      <c r="A5" s="145" t="s">
        <v>4</v>
      </c>
      <c r="B5" s="42" t="s">
        <v>12</v>
      </c>
      <c r="C5" s="43">
        <v>13646247</v>
      </c>
      <c r="D5" s="43">
        <v>16693014</v>
      </c>
      <c r="E5" s="43">
        <v>15816119</v>
      </c>
      <c r="F5" s="43">
        <v>18045883</v>
      </c>
      <c r="G5" s="43">
        <v>18385603</v>
      </c>
      <c r="H5" s="43">
        <v>19554434</v>
      </c>
      <c r="I5" s="44">
        <v>18394002</v>
      </c>
      <c r="J5" s="43">
        <v>18597280</v>
      </c>
      <c r="K5" s="43">
        <v>19345446</v>
      </c>
      <c r="L5" s="43">
        <v>20798818</v>
      </c>
      <c r="M5" s="45">
        <v>21678387</v>
      </c>
      <c r="N5" s="45">
        <v>19997607</v>
      </c>
      <c r="O5" s="45">
        <v>20309908</v>
      </c>
      <c r="P5" s="45">
        <v>20626056</v>
      </c>
      <c r="Q5" s="45">
        <v>19991029</v>
      </c>
    </row>
    <row r="6" spans="1:17" ht="14.1" customHeight="1" x14ac:dyDescent="0.2">
      <c r="A6" s="145"/>
      <c r="B6" s="42" t="s">
        <v>13</v>
      </c>
      <c r="C6" s="43">
        <v>12723154</v>
      </c>
      <c r="D6" s="43">
        <v>16079504</v>
      </c>
      <c r="E6" s="43">
        <v>15303567</v>
      </c>
      <c r="F6" s="43">
        <v>17590675</v>
      </c>
      <c r="G6" s="43">
        <v>18006968</v>
      </c>
      <c r="H6" s="43">
        <v>18812408</v>
      </c>
      <c r="I6" s="44">
        <v>17515221</v>
      </c>
      <c r="J6" s="43">
        <v>17701658</v>
      </c>
      <c r="K6" s="43">
        <v>18901009</v>
      </c>
      <c r="L6" s="43">
        <v>20057833</v>
      </c>
      <c r="M6" s="45">
        <v>20691580</v>
      </c>
      <c r="N6" s="45">
        <v>19304546</v>
      </c>
      <c r="O6" s="45">
        <v>19645144</v>
      </c>
      <c r="P6" s="45">
        <v>19851152</v>
      </c>
      <c r="Q6" s="45">
        <v>19310819</v>
      </c>
    </row>
    <row r="7" spans="1:17" ht="14.1" customHeight="1" x14ac:dyDescent="0.2">
      <c r="A7" s="145"/>
      <c r="B7" s="42" t="s">
        <v>14</v>
      </c>
      <c r="C7" s="44">
        <f t="shared" ref="C7:K7" si="0">+C5-C6</f>
        <v>923093</v>
      </c>
      <c r="D7" s="44">
        <f t="shared" si="0"/>
        <v>613510</v>
      </c>
      <c r="E7" s="44">
        <f t="shared" si="0"/>
        <v>512552</v>
      </c>
      <c r="F7" s="44">
        <f t="shared" si="0"/>
        <v>455208</v>
      </c>
      <c r="G7" s="44">
        <f t="shared" si="0"/>
        <v>378635</v>
      </c>
      <c r="H7" s="44">
        <f t="shared" si="0"/>
        <v>742026</v>
      </c>
      <c r="I7" s="44">
        <f t="shared" si="0"/>
        <v>878781</v>
      </c>
      <c r="J7" s="44">
        <f t="shared" si="0"/>
        <v>895622</v>
      </c>
      <c r="K7" s="44">
        <f t="shared" si="0"/>
        <v>444437</v>
      </c>
      <c r="L7" s="44">
        <f>+L5-L6</f>
        <v>740985</v>
      </c>
      <c r="M7" s="44">
        <f>+M5-M6</f>
        <v>986807</v>
      </c>
      <c r="N7" s="44">
        <f>+N5-N6</f>
        <v>693061</v>
      </c>
      <c r="O7" s="44">
        <f>+O5-O6</f>
        <v>664764</v>
      </c>
      <c r="P7" s="44">
        <f>+P5-P6</f>
        <v>774904</v>
      </c>
      <c r="Q7" s="44">
        <v>680210</v>
      </c>
    </row>
    <row r="8" spans="1:17" ht="14.1" customHeight="1" x14ac:dyDescent="0.2">
      <c r="A8" s="145"/>
      <c r="B8" s="42" t="s">
        <v>15</v>
      </c>
      <c r="C8" s="43">
        <v>82885</v>
      </c>
      <c r="D8" s="43">
        <v>84936</v>
      </c>
      <c r="E8" s="43">
        <v>49245</v>
      </c>
      <c r="F8" s="43">
        <v>60932</v>
      </c>
      <c r="G8" s="43">
        <v>43184</v>
      </c>
      <c r="H8" s="43">
        <v>30403</v>
      </c>
      <c r="I8" s="44">
        <v>108169</v>
      </c>
      <c r="J8" s="43">
        <v>59534</v>
      </c>
      <c r="K8" s="43">
        <v>8099</v>
      </c>
      <c r="L8" s="44">
        <v>233336</v>
      </c>
      <c r="M8" s="45">
        <v>53349</v>
      </c>
      <c r="N8" s="45">
        <v>79594</v>
      </c>
      <c r="O8" s="45">
        <v>195759</v>
      </c>
      <c r="P8" s="45">
        <v>144052</v>
      </c>
      <c r="Q8" s="45">
        <v>158855</v>
      </c>
    </row>
    <row r="9" spans="1:17" ht="14.1" customHeight="1" x14ac:dyDescent="0.2">
      <c r="A9" s="145"/>
      <c r="B9" s="42" t="s">
        <v>16</v>
      </c>
      <c r="C9" s="44">
        <f t="shared" ref="C9:K9" si="1">+C7-C8</f>
        <v>840208</v>
      </c>
      <c r="D9" s="44">
        <f t="shared" si="1"/>
        <v>528574</v>
      </c>
      <c r="E9" s="44">
        <f t="shared" si="1"/>
        <v>463307</v>
      </c>
      <c r="F9" s="44">
        <f t="shared" si="1"/>
        <v>394276</v>
      </c>
      <c r="G9" s="44">
        <f t="shared" si="1"/>
        <v>335451</v>
      </c>
      <c r="H9" s="44">
        <f t="shared" si="1"/>
        <v>711623</v>
      </c>
      <c r="I9" s="44">
        <f t="shared" si="1"/>
        <v>770612</v>
      </c>
      <c r="J9" s="44">
        <f t="shared" si="1"/>
        <v>836088</v>
      </c>
      <c r="K9" s="44">
        <f t="shared" si="1"/>
        <v>436338</v>
      </c>
      <c r="L9" s="44">
        <f>+L7-L8</f>
        <v>507649</v>
      </c>
      <c r="M9" s="44">
        <f>+M7-M8</f>
        <v>933458</v>
      </c>
      <c r="N9" s="44">
        <f>+N7-N8</f>
        <v>613467</v>
      </c>
      <c r="O9" s="44">
        <f>+O7-O8</f>
        <v>469005</v>
      </c>
      <c r="P9" s="44">
        <f>+P7-P8</f>
        <v>630852</v>
      </c>
      <c r="Q9" s="44">
        <v>521355</v>
      </c>
    </row>
    <row r="10" spans="1:17" ht="14.1" customHeight="1" x14ac:dyDescent="0.2">
      <c r="A10" s="145"/>
      <c r="B10" s="42" t="s">
        <v>17</v>
      </c>
      <c r="C10" s="45">
        <v>395899</v>
      </c>
      <c r="D10" s="45">
        <v>-311634</v>
      </c>
      <c r="E10" s="45">
        <v>-65307</v>
      </c>
      <c r="F10" s="45">
        <v>-69031</v>
      </c>
      <c r="G10" s="45">
        <v>-58825</v>
      </c>
      <c r="H10" s="45">
        <v>376172</v>
      </c>
      <c r="I10" s="45">
        <v>58989</v>
      </c>
      <c r="J10" s="45">
        <v>65476</v>
      </c>
      <c r="K10" s="45">
        <v>-399750</v>
      </c>
      <c r="L10" s="45">
        <v>71311</v>
      </c>
      <c r="M10" s="45">
        <v>425809</v>
      </c>
      <c r="N10" s="45">
        <v>-319991</v>
      </c>
      <c r="O10" s="45">
        <v>-144462</v>
      </c>
      <c r="P10" s="45">
        <v>161847</v>
      </c>
      <c r="Q10" s="45">
        <v>-109497</v>
      </c>
    </row>
    <row r="11" spans="1:17" ht="14.1" customHeight="1" x14ac:dyDescent="0.2">
      <c r="A11" s="145"/>
      <c r="B11" s="42" t="s">
        <v>18</v>
      </c>
      <c r="C11" s="43">
        <v>64683</v>
      </c>
      <c r="D11" s="43">
        <v>29318</v>
      </c>
      <c r="E11" s="43">
        <v>34662</v>
      </c>
      <c r="F11" s="43">
        <v>17236</v>
      </c>
      <c r="G11" s="43">
        <v>7598</v>
      </c>
      <c r="H11" s="43">
        <v>65333</v>
      </c>
      <c r="I11" s="44">
        <v>155313</v>
      </c>
      <c r="J11" s="43">
        <v>102168</v>
      </c>
      <c r="K11" s="43">
        <v>25780</v>
      </c>
      <c r="L11" s="44">
        <v>219794</v>
      </c>
      <c r="M11" s="45">
        <v>313558</v>
      </c>
      <c r="N11" s="45">
        <v>215604</v>
      </c>
      <c r="O11" s="45">
        <v>1587</v>
      </c>
      <c r="P11" s="45">
        <v>730</v>
      </c>
      <c r="Q11" s="45">
        <v>128476</v>
      </c>
    </row>
    <row r="12" spans="1:17" ht="14.1" customHeight="1" x14ac:dyDescent="0.2">
      <c r="A12" s="145"/>
      <c r="B12" s="42" t="s">
        <v>19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33800</v>
      </c>
      <c r="L12" s="44">
        <v>533932</v>
      </c>
      <c r="M12" s="45">
        <v>275834</v>
      </c>
      <c r="N12" s="45">
        <v>0</v>
      </c>
      <c r="O12" s="45">
        <v>0</v>
      </c>
      <c r="P12" s="45">
        <v>1</v>
      </c>
      <c r="Q12" s="45">
        <v>0</v>
      </c>
    </row>
    <row r="13" spans="1:17" ht="14.1" customHeight="1" x14ac:dyDescent="0.2">
      <c r="A13" s="145"/>
      <c r="B13" s="42" t="s">
        <v>20</v>
      </c>
      <c r="C13" s="43">
        <v>0</v>
      </c>
      <c r="D13" s="43">
        <v>0</v>
      </c>
      <c r="E13" s="43">
        <v>0</v>
      </c>
      <c r="F13" s="43">
        <v>266964</v>
      </c>
      <c r="G13" s="43">
        <v>0</v>
      </c>
      <c r="H13" s="43">
        <v>0</v>
      </c>
      <c r="I13" s="44">
        <v>0</v>
      </c>
      <c r="J13" s="43">
        <v>0</v>
      </c>
      <c r="K13" s="43">
        <v>0</v>
      </c>
      <c r="L13" s="44">
        <v>175744</v>
      </c>
      <c r="M13" s="45">
        <v>307382</v>
      </c>
      <c r="N13" s="45">
        <v>0</v>
      </c>
      <c r="O13" s="45">
        <v>0</v>
      </c>
      <c r="P13" s="45">
        <v>1</v>
      </c>
      <c r="Q13" s="45">
        <v>278247</v>
      </c>
    </row>
    <row r="14" spans="1:17" ht="14.1" customHeight="1" x14ac:dyDescent="0.2">
      <c r="A14" s="145"/>
      <c r="B14" s="42" t="s">
        <v>21</v>
      </c>
      <c r="C14" s="44">
        <f t="shared" ref="C14:Q14" si="2">+C10+C11+C12-C13</f>
        <v>460582</v>
      </c>
      <c r="D14" s="44">
        <f t="shared" si="2"/>
        <v>-282316</v>
      </c>
      <c r="E14" s="44">
        <f t="shared" si="2"/>
        <v>-30645</v>
      </c>
      <c r="F14" s="44">
        <f t="shared" si="2"/>
        <v>-318759</v>
      </c>
      <c r="G14" s="44">
        <f t="shared" si="2"/>
        <v>-51227</v>
      </c>
      <c r="H14" s="44">
        <f t="shared" si="2"/>
        <v>441505</v>
      </c>
      <c r="I14" s="44">
        <f t="shared" si="2"/>
        <v>214302</v>
      </c>
      <c r="J14" s="44">
        <f t="shared" si="2"/>
        <v>167644</v>
      </c>
      <c r="K14" s="44">
        <f t="shared" si="2"/>
        <v>-340170</v>
      </c>
      <c r="L14" s="44">
        <f t="shared" si="2"/>
        <v>649293</v>
      </c>
      <c r="M14" s="44">
        <f t="shared" si="2"/>
        <v>707819</v>
      </c>
      <c r="N14" s="44">
        <f t="shared" si="2"/>
        <v>-104387</v>
      </c>
      <c r="O14" s="44">
        <f t="shared" si="2"/>
        <v>-142875</v>
      </c>
      <c r="P14" s="44">
        <f t="shared" si="2"/>
        <v>162577</v>
      </c>
      <c r="Q14" s="44">
        <f t="shared" si="2"/>
        <v>-259268</v>
      </c>
    </row>
    <row r="15" spans="1:17" ht="14.1" customHeight="1" x14ac:dyDescent="0.2">
      <c r="A15" s="145"/>
      <c r="B15" s="3" t="s">
        <v>22</v>
      </c>
      <c r="C15" s="46">
        <f t="shared" ref="C15:N15" si="3">+C9/C19*100</f>
        <v>10.653614992518957</v>
      </c>
      <c r="D15" s="46">
        <f t="shared" si="3"/>
        <v>6.2013741306679488</v>
      </c>
      <c r="E15" s="46">
        <f t="shared" si="3"/>
        <v>4.9367707571131634</v>
      </c>
      <c r="F15" s="46">
        <f t="shared" si="3"/>
        <v>3.8475710912036218</v>
      </c>
      <c r="G15" s="46">
        <f t="shared" si="3"/>
        <v>3.2679450760850748</v>
      </c>
      <c r="H15" s="46">
        <f t="shared" si="3"/>
        <v>6.5179422176902184</v>
      </c>
      <c r="I15" s="46">
        <f t="shared" si="3"/>
        <v>6.9654609448094789</v>
      </c>
      <c r="J15" s="46">
        <f t="shared" si="3"/>
        <v>7.2524987476443785</v>
      </c>
      <c r="K15" s="46">
        <f t="shared" si="3"/>
        <v>3.6375413595700352</v>
      </c>
      <c r="L15" s="46">
        <f t="shared" si="3"/>
        <v>4.0549195260834923</v>
      </c>
      <c r="M15" s="46">
        <f t="shared" si="3"/>
        <v>7.5510829274022324</v>
      </c>
      <c r="N15" s="46">
        <f t="shared" si="3"/>
        <v>3.9013259307388686</v>
      </c>
      <c r="O15" s="46">
        <f>+O9/O19*100</f>
        <v>3.7081512122085902</v>
      </c>
      <c r="P15" s="46">
        <f>+P9/P19*100</f>
        <v>5.2926844820006504</v>
      </c>
      <c r="Q15" s="46">
        <f>+Q9/Q19*100</f>
        <v>4.6466088859315029</v>
      </c>
    </row>
    <row r="16" spans="1:17" ht="14.1" customHeight="1" x14ac:dyDescent="0.2">
      <c r="A16" s="146" t="s">
        <v>23</v>
      </c>
      <c r="B16" s="146"/>
      <c r="C16" s="75">
        <v>4988706</v>
      </c>
      <c r="D16" s="47">
        <v>5388218</v>
      </c>
      <c r="E16" s="47">
        <v>5936081</v>
      </c>
      <c r="F16" s="47">
        <v>6716154</v>
      </c>
      <c r="G16" s="47">
        <v>6922322</v>
      </c>
      <c r="H16" s="47">
        <v>6838684</v>
      </c>
      <c r="I16" s="75">
        <v>7309227</v>
      </c>
      <c r="J16" s="47">
        <v>7499630</v>
      </c>
      <c r="K16" s="47">
        <v>7861808</v>
      </c>
      <c r="L16" s="75">
        <v>7972928</v>
      </c>
      <c r="M16" s="47">
        <v>7767081</v>
      </c>
      <c r="N16" s="47">
        <v>7860254</v>
      </c>
      <c r="O16" s="47">
        <v>7944897</v>
      </c>
      <c r="P16" s="47">
        <v>7121331</v>
      </c>
      <c r="Q16" s="47">
        <v>6768440</v>
      </c>
    </row>
    <row r="17" spans="1:17" ht="14.1" customHeight="1" x14ac:dyDescent="0.2">
      <c r="A17" s="146" t="s">
        <v>24</v>
      </c>
      <c r="B17" s="146"/>
      <c r="C17" s="75">
        <v>6278701</v>
      </c>
      <c r="D17" s="47">
        <v>6779445</v>
      </c>
      <c r="E17" s="47">
        <v>7485773</v>
      </c>
      <c r="F17" s="47">
        <v>8063265</v>
      </c>
      <c r="G17" s="47">
        <v>8041505</v>
      </c>
      <c r="H17" s="47">
        <v>8736903</v>
      </c>
      <c r="I17" s="75">
        <v>8710594</v>
      </c>
      <c r="J17" s="47">
        <v>9099662</v>
      </c>
      <c r="K17" s="47">
        <v>9465344</v>
      </c>
      <c r="L17" s="75">
        <v>9955717</v>
      </c>
      <c r="M17" s="47">
        <v>10137365</v>
      </c>
      <c r="N17" s="47">
        <v>10182758</v>
      </c>
      <c r="O17" s="47">
        <v>10092357</v>
      </c>
      <c r="P17" s="47">
        <v>9631364</v>
      </c>
      <c r="Q17" s="47">
        <v>9071453</v>
      </c>
    </row>
    <row r="18" spans="1:17" ht="14.1" customHeight="1" x14ac:dyDescent="0.2">
      <c r="A18" s="146" t="s">
        <v>25</v>
      </c>
      <c r="B18" s="146"/>
      <c r="C18" s="75">
        <v>6596605</v>
      </c>
      <c r="D18" s="47">
        <v>7125786</v>
      </c>
      <c r="E18" s="47">
        <v>7851468</v>
      </c>
      <c r="F18" s="47">
        <v>8888476</v>
      </c>
      <c r="G18" s="47">
        <v>9159810</v>
      </c>
      <c r="H18" s="47">
        <v>9044220</v>
      </c>
      <c r="I18" s="75">
        <v>9670648</v>
      </c>
      <c r="J18" s="47">
        <v>9920478</v>
      </c>
      <c r="K18" s="47">
        <v>10400385</v>
      </c>
      <c r="L18" s="75">
        <v>10550471</v>
      </c>
      <c r="M18" s="47">
        <v>10266944</v>
      </c>
      <c r="N18" s="47">
        <v>10396096</v>
      </c>
      <c r="O18" s="47">
        <v>10507962</v>
      </c>
      <c r="P18" s="47">
        <v>9403897</v>
      </c>
      <c r="Q18" s="47">
        <v>8934346</v>
      </c>
    </row>
    <row r="19" spans="1:17" ht="14.1" customHeight="1" x14ac:dyDescent="0.2">
      <c r="A19" s="146" t="s">
        <v>26</v>
      </c>
      <c r="B19" s="146"/>
      <c r="C19" s="75">
        <v>7886600</v>
      </c>
      <c r="D19" s="47">
        <v>8523498</v>
      </c>
      <c r="E19" s="47">
        <v>9384819</v>
      </c>
      <c r="F19" s="47">
        <v>10247400</v>
      </c>
      <c r="G19" s="47">
        <v>10264891</v>
      </c>
      <c r="H19" s="47">
        <v>10917909</v>
      </c>
      <c r="I19" s="75">
        <v>11063331</v>
      </c>
      <c r="J19" s="47">
        <v>11528275</v>
      </c>
      <c r="K19" s="47">
        <v>11995410</v>
      </c>
      <c r="L19" s="75">
        <v>12519336</v>
      </c>
      <c r="M19" s="47">
        <v>12361909</v>
      </c>
      <c r="N19" s="47">
        <v>15724577</v>
      </c>
      <c r="O19" s="47">
        <v>12647947</v>
      </c>
      <c r="P19" s="47">
        <v>11919320</v>
      </c>
      <c r="Q19" s="47">
        <v>11220118</v>
      </c>
    </row>
    <row r="20" spans="1:17" ht="14.1" customHeight="1" x14ac:dyDescent="0.2">
      <c r="A20" s="146" t="s">
        <v>27</v>
      </c>
      <c r="B20" s="146"/>
      <c r="C20" s="76">
        <v>0.78</v>
      </c>
      <c r="D20" s="48">
        <v>0.79</v>
      </c>
      <c r="E20" s="48">
        <v>0.79</v>
      </c>
      <c r="F20" s="48">
        <v>0.8</v>
      </c>
      <c r="G20" s="48">
        <v>0.83</v>
      </c>
      <c r="H20" s="48">
        <v>0.82</v>
      </c>
      <c r="I20" s="77">
        <v>0.83</v>
      </c>
      <c r="J20" s="48">
        <v>0.81</v>
      </c>
      <c r="K20" s="48">
        <v>0.83</v>
      </c>
      <c r="L20" s="77">
        <v>0.82</v>
      </c>
      <c r="M20" s="48">
        <v>0.8</v>
      </c>
      <c r="N20" s="48">
        <v>0.78</v>
      </c>
      <c r="O20" s="48">
        <v>0.78</v>
      </c>
      <c r="P20" s="48">
        <v>0.77</v>
      </c>
      <c r="Q20" s="48">
        <v>0.76</v>
      </c>
    </row>
    <row r="21" spans="1:17" ht="14.1" customHeight="1" x14ac:dyDescent="0.2">
      <c r="A21" s="146" t="s">
        <v>28</v>
      </c>
      <c r="B21" s="146"/>
      <c r="C21" s="78">
        <v>68.599999999999994</v>
      </c>
      <c r="D21" s="49">
        <v>65.5</v>
      </c>
      <c r="E21" s="49">
        <v>66.099999999999994</v>
      </c>
      <c r="F21" s="49">
        <v>71.2</v>
      </c>
      <c r="G21" s="49">
        <v>78.900000000000006</v>
      </c>
      <c r="H21" s="49">
        <v>78.5</v>
      </c>
      <c r="I21" s="79">
        <v>83.6</v>
      </c>
      <c r="J21" s="49">
        <v>86.6</v>
      </c>
      <c r="K21" s="49">
        <v>85.5</v>
      </c>
      <c r="L21" s="79">
        <v>83.4</v>
      </c>
      <c r="M21" s="49">
        <v>79.8</v>
      </c>
      <c r="N21" s="49">
        <v>79.8</v>
      </c>
      <c r="O21" s="49">
        <v>87.5</v>
      </c>
      <c r="P21" s="49">
        <v>88.3</v>
      </c>
      <c r="Q21" s="49">
        <v>89.4</v>
      </c>
    </row>
    <row r="22" spans="1:17" ht="14.1" customHeight="1" x14ac:dyDescent="0.2">
      <c r="A22" s="146" t="s">
        <v>29</v>
      </c>
      <c r="B22" s="146"/>
      <c r="C22" s="78">
        <v>12.1</v>
      </c>
      <c r="D22" s="49">
        <v>11.2</v>
      </c>
      <c r="E22" s="49">
        <v>11.9</v>
      </c>
      <c r="F22" s="49">
        <v>11.6</v>
      </c>
      <c r="G22" s="49">
        <v>13.4</v>
      </c>
      <c r="H22" s="49">
        <v>13.9</v>
      </c>
      <c r="I22" s="79">
        <v>14.8</v>
      </c>
      <c r="J22" s="49">
        <v>15.8</v>
      </c>
      <c r="K22" s="49">
        <v>17.899999999999999</v>
      </c>
      <c r="L22" s="79">
        <v>21.8</v>
      </c>
      <c r="M22" s="49">
        <v>18.8</v>
      </c>
      <c r="N22" s="49">
        <v>16.899999999999999</v>
      </c>
      <c r="O22" s="49">
        <v>18.5</v>
      </c>
      <c r="P22" s="49">
        <v>18.3</v>
      </c>
      <c r="Q22" s="49">
        <v>18.8</v>
      </c>
    </row>
    <row r="23" spans="1:17" ht="14.1" customHeight="1" x14ac:dyDescent="0.2">
      <c r="A23" s="146" t="s">
        <v>30</v>
      </c>
      <c r="B23" s="146"/>
      <c r="C23" s="78">
        <v>14.4</v>
      </c>
      <c r="D23" s="49">
        <v>14.1</v>
      </c>
      <c r="E23" s="49">
        <v>14.2</v>
      </c>
      <c r="F23" s="49">
        <v>13.5</v>
      </c>
      <c r="G23" s="49">
        <v>14.4</v>
      </c>
      <c r="H23" s="49">
        <v>15</v>
      </c>
      <c r="I23" s="79">
        <v>16.5</v>
      </c>
      <c r="J23" s="49">
        <v>17.899999999999999</v>
      </c>
      <c r="K23" s="49">
        <v>19.100000000000001</v>
      </c>
      <c r="L23" s="79">
        <v>19.600000000000001</v>
      </c>
      <c r="M23" s="49">
        <v>18.5</v>
      </c>
      <c r="N23" s="49">
        <v>17.3</v>
      </c>
      <c r="O23" s="49">
        <v>17.2</v>
      </c>
      <c r="P23" s="49">
        <v>17.5</v>
      </c>
      <c r="Q23" s="49">
        <v>18.2</v>
      </c>
    </row>
    <row r="24" spans="1:17" ht="14.1" customHeight="1" x14ac:dyDescent="0.2">
      <c r="A24" s="146" t="s">
        <v>207</v>
      </c>
      <c r="B24" s="146"/>
      <c r="C24" s="78">
        <v>13.8</v>
      </c>
      <c r="D24" s="49">
        <v>13</v>
      </c>
      <c r="E24" s="49">
        <v>12.2</v>
      </c>
      <c r="F24" s="49">
        <v>11.6</v>
      </c>
      <c r="G24" s="49">
        <v>11.3</v>
      </c>
      <c r="H24" s="49">
        <v>11.2</v>
      </c>
      <c r="I24" s="79">
        <v>11.7</v>
      </c>
      <c r="J24" s="49">
        <v>12.4</v>
      </c>
      <c r="K24" s="49">
        <v>13.4</v>
      </c>
      <c r="L24" s="79">
        <v>14</v>
      </c>
      <c r="M24" s="49">
        <v>13.8</v>
      </c>
      <c r="N24" s="49">
        <v>13.1</v>
      </c>
      <c r="O24" s="49">
        <v>12.3</v>
      </c>
      <c r="P24" s="49">
        <v>12.2</v>
      </c>
      <c r="Q24" s="49">
        <v>12.5</v>
      </c>
    </row>
    <row r="25" spans="1:17" ht="14.1" customHeight="1" x14ac:dyDescent="0.2">
      <c r="A25" s="144" t="s">
        <v>208</v>
      </c>
      <c r="B25" s="144"/>
      <c r="C25" s="44">
        <f t="shared" ref="C25:Q25" si="4">SUM(C26:C28)</f>
        <v>772721</v>
      </c>
      <c r="D25" s="44">
        <f t="shared" si="4"/>
        <v>1313819</v>
      </c>
      <c r="E25" s="44">
        <f t="shared" si="4"/>
        <v>1757759</v>
      </c>
      <c r="F25" s="44">
        <f t="shared" si="4"/>
        <v>1338075</v>
      </c>
      <c r="G25" s="44">
        <f t="shared" si="4"/>
        <v>1353492</v>
      </c>
      <c r="H25" s="44">
        <f t="shared" si="4"/>
        <v>1445116</v>
      </c>
      <c r="I25" s="44">
        <f t="shared" si="4"/>
        <v>1541663</v>
      </c>
      <c r="J25" s="44">
        <f t="shared" si="4"/>
        <v>1630178</v>
      </c>
      <c r="K25" s="44">
        <f t="shared" si="4"/>
        <v>1588837</v>
      </c>
      <c r="L25" s="44">
        <f t="shared" si="4"/>
        <v>1156136</v>
      </c>
      <c r="M25" s="44">
        <f t="shared" si="4"/>
        <v>1469830</v>
      </c>
      <c r="N25" s="44">
        <f t="shared" si="4"/>
        <v>1475026</v>
      </c>
      <c r="O25" s="44">
        <f t="shared" si="4"/>
        <v>1477764</v>
      </c>
      <c r="P25" s="44">
        <f t="shared" si="4"/>
        <v>1478317</v>
      </c>
      <c r="Q25" s="44">
        <f t="shared" si="4"/>
        <v>1128644</v>
      </c>
    </row>
    <row r="26" spans="1:17" ht="14.1" customHeight="1" x14ac:dyDescent="0.15">
      <c r="A26" s="50"/>
      <c r="B26" s="2" t="s">
        <v>9</v>
      </c>
      <c r="C26" s="44">
        <v>425605</v>
      </c>
      <c r="D26" s="43">
        <v>454923</v>
      </c>
      <c r="E26" s="43">
        <v>489585</v>
      </c>
      <c r="F26" s="43">
        <v>239857</v>
      </c>
      <c r="G26" s="43">
        <v>247455</v>
      </c>
      <c r="H26" s="43">
        <v>312788</v>
      </c>
      <c r="I26" s="44">
        <v>468101</v>
      </c>
      <c r="J26" s="43">
        <v>570269</v>
      </c>
      <c r="K26" s="43">
        <v>596049</v>
      </c>
      <c r="L26" s="44">
        <v>640099</v>
      </c>
      <c r="M26" s="43">
        <v>646275</v>
      </c>
      <c r="N26" s="43">
        <v>861879</v>
      </c>
      <c r="O26" s="43">
        <v>863466</v>
      </c>
      <c r="P26" s="43">
        <v>864196</v>
      </c>
      <c r="Q26" s="43">
        <v>714425</v>
      </c>
    </row>
    <row r="27" spans="1:17" ht="14.1" customHeight="1" x14ac:dyDescent="0.15">
      <c r="A27" s="50"/>
      <c r="B27" s="2" t="s">
        <v>10</v>
      </c>
      <c r="C27" s="44">
        <v>100000</v>
      </c>
      <c r="D27" s="43">
        <v>486941</v>
      </c>
      <c r="E27" s="43">
        <v>696645</v>
      </c>
      <c r="F27" s="43">
        <v>424013</v>
      </c>
      <c r="G27" s="43">
        <v>504933</v>
      </c>
      <c r="H27" s="43">
        <v>512825</v>
      </c>
      <c r="I27" s="44">
        <v>532339</v>
      </c>
      <c r="J27" s="43">
        <v>535559</v>
      </c>
      <c r="K27" s="43">
        <v>504399</v>
      </c>
      <c r="L27" s="44">
        <v>100436</v>
      </c>
      <c r="M27" s="43">
        <v>100677</v>
      </c>
      <c r="N27" s="43">
        <v>200678</v>
      </c>
      <c r="O27" s="43">
        <v>200979</v>
      </c>
      <c r="P27" s="43">
        <v>201294</v>
      </c>
      <c r="Q27" s="43">
        <v>1317</v>
      </c>
    </row>
    <row r="28" spans="1:17" ht="14.1" customHeight="1" x14ac:dyDescent="0.15">
      <c r="A28" s="50"/>
      <c r="B28" s="2" t="s">
        <v>11</v>
      </c>
      <c r="C28" s="44">
        <v>247116</v>
      </c>
      <c r="D28" s="43">
        <v>371955</v>
      </c>
      <c r="E28" s="43">
        <v>571529</v>
      </c>
      <c r="F28" s="43">
        <v>674205</v>
      </c>
      <c r="G28" s="43">
        <v>601104</v>
      </c>
      <c r="H28" s="43">
        <v>619503</v>
      </c>
      <c r="I28" s="44">
        <v>541223</v>
      </c>
      <c r="J28" s="43">
        <v>524350</v>
      </c>
      <c r="K28" s="43">
        <v>488389</v>
      </c>
      <c r="L28" s="44">
        <v>415601</v>
      </c>
      <c r="M28" s="43">
        <v>722878</v>
      </c>
      <c r="N28" s="43">
        <v>412469</v>
      </c>
      <c r="O28" s="43">
        <v>413319</v>
      </c>
      <c r="P28" s="43">
        <v>412827</v>
      </c>
      <c r="Q28" s="43">
        <v>412902</v>
      </c>
    </row>
    <row r="29" spans="1:17" ht="14.1" customHeight="1" x14ac:dyDescent="0.2">
      <c r="A29" s="144" t="s">
        <v>209</v>
      </c>
      <c r="B29" s="144"/>
      <c r="C29" s="44">
        <v>11075852</v>
      </c>
      <c r="D29" s="43">
        <v>13303115</v>
      </c>
      <c r="E29" s="43">
        <v>13941139</v>
      </c>
      <c r="F29" s="43">
        <v>15428603</v>
      </c>
      <c r="G29" s="43">
        <v>17816430</v>
      </c>
      <c r="H29" s="43">
        <v>20478937</v>
      </c>
      <c r="I29" s="44">
        <v>21899015</v>
      </c>
      <c r="J29" s="43">
        <v>22614512</v>
      </c>
      <c r="K29" s="43">
        <v>22870672</v>
      </c>
      <c r="L29" s="44">
        <v>22377160</v>
      </c>
      <c r="M29" s="43">
        <v>21800428</v>
      </c>
      <c r="N29" s="43">
        <v>21319104</v>
      </c>
      <c r="O29" s="43">
        <v>22098566</v>
      </c>
      <c r="P29" s="43">
        <v>22826912</v>
      </c>
      <c r="Q29" s="43">
        <v>22678334</v>
      </c>
    </row>
    <row r="30" spans="1:17" ht="14.1" customHeight="1" x14ac:dyDescent="0.2">
      <c r="A30" s="41"/>
      <c r="B30" s="39" t="s">
        <v>319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290100</v>
      </c>
      <c r="P30" s="43">
        <v>899600</v>
      </c>
      <c r="Q30" s="43">
        <v>2032200</v>
      </c>
    </row>
    <row r="31" spans="1:17" ht="14.1" customHeight="1" x14ac:dyDescent="0.2">
      <c r="A31" s="149" t="s">
        <v>210</v>
      </c>
      <c r="B31" s="149"/>
      <c r="C31" s="44">
        <f t="shared" ref="C31:Q31" si="5">SUM(C32:C35)</f>
        <v>1432933</v>
      </c>
      <c r="D31" s="44">
        <f t="shared" si="5"/>
        <v>1312514</v>
      </c>
      <c r="E31" s="44">
        <f t="shared" si="5"/>
        <v>2746949</v>
      </c>
      <c r="F31" s="44">
        <f t="shared" si="5"/>
        <v>3082513</v>
      </c>
      <c r="G31" s="44">
        <f t="shared" si="5"/>
        <v>3007552</v>
      </c>
      <c r="H31" s="44">
        <f t="shared" si="5"/>
        <v>2561596</v>
      </c>
      <c r="I31" s="44">
        <f t="shared" si="5"/>
        <v>2297656</v>
      </c>
      <c r="J31" s="44">
        <f t="shared" si="5"/>
        <v>2800139</v>
      </c>
      <c r="K31" s="44">
        <f t="shared" si="5"/>
        <v>2978179</v>
      </c>
      <c r="L31" s="44">
        <f t="shared" si="5"/>
        <v>5407727</v>
      </c>
      <c r="M31" s="44">
        <f t="shared" si="5"/>
        <v>4100651</v>
      </c>
      <c r="N31" s="44">
        <f t="shared" si="5"/>
        <v>3344478</v>
      </c>
      <c r="O31" s="44">
        <f t="shared" si="5"/>
        <v>2630972</v>
      </c>
      <c r="P31" s="44">
        <f t="shared" si="5"/>
        <v>2036885</v>
      </c>
      <c r="Q31" s="44">
        <f t="shared" si="5"/>
        <v>1864378</v>
      </c>
    </row>
    <row r="32" spans="1:17" ht="14.1" customHeight="1" x14ac:dyDescent="0.2">
      <c r="A32" s="39"/>
      <c r="B32" s="39" t="s">
        <v>5</v>
      </c>
      <c r="C32" s="44">
        <v>1361193</v>
      </c>
      <c r="D32" s="43">
        <v>1255670</v>
      </c>
      <c r="E32" s="43">
        <v>2586059</v>
      </c>
      <c r="F32" s="43">
        <v>2890524</v>
      </c>
      <c r="G32" s="43">
        <v>2978223</v>
      </c>
      <c r="H32" s="43">
        <v>2533546</v>
      </c>
      <c r="I32" s="44">
        <v>2234578</v>
      </c>
      <c r="J32" s="43">
        <v>2787873</v>
      </c>
      <c r="K32" s="43">
        <v>2106498</v>
      </c>
      <c r="L32" s="44">
        <v>2748375</v>
      </c>
      <c r="M32" s="43">
        <v>1968755</v>
      </c>
      <c r="N32" s="43">
        <v>1310480</v>
      </c>
      <c r="O32" s="43">
        <v>962129</v>
      </c>
      <c r="P32" s="43">
        <v>510163</v>
      </c>
      <c r="Q32" s="43">
        <v>293000</v>
      </c>
    </row>
    <row r="33" spans="1:17" ht="14.1" customHeight="1" x14ac:dyDescent="0.2">
      <c r="A33" s="41"/>
      <c r="B33" s="39" t="s">
        <v>6</v>
      </c>
      <c r="C33" s="44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1</v>
      </c>
      <c r="Q33" s="43">
        <v>0</v>
      </c>
    </row>
    <row r="34" spans="1:17" ht="14.1" customHeight="1" x14ac:dyDescent="0.2">
      <c r="A34" s="41"/>
      <c r="B34" s="39" t="s">
        <v>7</v>
      </c>
      <c r="C34" s="44">
        <v>71740</v>
      </c>
      <c r="D34" s="43">
        <v>56844</v>
      </c>
      <c r="E34" s="43">
        <v>160890</v>
      </c>
      <c r="F34" s="43">
        <v>191989</v>
      </c>
      <c r="G34" s="43">
        <v>29329</v>
      </c>
      <c r="H34" s="43">
        <v>28050</v>
      </c>
      <c r="I34" s="44">
        <v>63078</v>
      </c>
      <c r="J34" s="43">
        <v>12266</v>
      </c>
      <c r="K34" s="43">
        <v>871681</v>
      </c>
      <c r="L34" s="44">
        <v>2659352</v>
      </c>
      <c r="M34" s="43">
        <v>2131896</v>
      </c>
      <c r="N34" s="43">
        <v>2033998</v>
      </c>
      <c r="O34" s="43">
        <v>1668843</v>
      </c>
      <c r="P34" s="43">
        <v>1526720</v>
      </c>
      <c r="Q34" s="43">
        <v>1571378</v>
      </c>
    </row>
    <row r="35" spans="1:17" ht="14.1" customHeight="1" x14ac:dyDescent="0.2">
      <c r="A35" s="41"/>
      <c r="B35" s="39" t="s">
        <v>8</v>
      </c>
      <c r="C35" s="44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1</v>
      </c>
      <c r="Q35" s="43">
        <v>0</v>
      </c>
    </row>
    <row r="36" spans="1:17" ht="14.1" customHeight="1" x14ac:dyDescent="0.2">
      <c r="A36" s="144" t="s">
        <v>211</v>
      </c>
      <c r="B36" s="144"/>
      <c r="C36" s="44">
        <v>38480</v>
      </c>
      <c r="D36" s="43">
        <v>52688</v>
      </c>
      <c r="E36" s="43">
        <v>54043</v>
      </c>
      <c r="F36" s="43">
        <v>46364</v>
      </c>
      <c r="G36" s="43">
        <v>32724</v>
      </c>
      <c r="H36" s="43">
        <v>16350</v>
      </c>
      <c r="I36" s="44">
        <v>13577</v>
      </c>
      <c r="J36" s="43">
        <v>12428</v>
      </c>
      <c r="K36" s="43">
        <v>5789</v>
      </c>
      <c r="L36" s="44">
        <v>0</v>
      </c>
      <c r="M36" s="43">
        <v>0</v>
      </c>
      <c r="N36" s="43">
        <v>0</v>
      </c>
      <c r="O36" s="43">
        <v>0</v>
      </c>
      <c r="P36" s="43">
        <v>1</v>
      </c>
      <c r="Q36" s="43">
        <v>0</v>
      </c>
    </row>
    <row r="37" spans="1:17" ht="14.1" customHeight="1" x14ac:dyDescent="0.2">
      <c r="A37" s="144" t="s">
        <v>212</v>
      </c>
      <c r="B37" s="144"/>
      <c r="C37" s="44">
        <v>163002</v>
      </c>
      <c r="D37" s="43">
        <v>163012</v>
      </c>
      <c r="E37" s="43">
        <v>366705</v>
      </c>
      <c r="F37" s="43">
        <v>378755</v>
      </c>
      <c r="G37" s="43">
        <v>380271</v>
      </c>
      <c r="H37" s="43">
        <v>383021</v>
      </c>
      <c r="I37" s="44">
        <v>385118</v>
      </c>
      <c r="J37" s="43">
        <v>391393</v>
      </c>
      <c r="K37" s="43">
        <v>392312</v>
      </c>
      <c r="L37" s="44">
        <v>392904</v>
      </c>
      <c r="M37" s="43">
        <v>393293</v>
      </c>
      <c r="N37" s="43">
        <v>393540</v>
      </c>
      <c r="O37" s="43">
        <v>393567</v>
      </c>
      <c r="P37" s="43">
        <v>393568</v>
      </c>
      <c r="Q37" s="43">
        <v>100002</v>
      </c>
    </row>
    <row r="38" spans="1:17" ht="14.1" customHeight="1" x14ac:dyDescent="0.2"/>
    <row r="39" spans="1:17" ht="14.1" customHeight="1" x14ac:dyDescent="0.2"/>
    <row r="40" spans="1:17" ht="14.1" customHeight="1" x14ac:dyDescent="0.2"/>
    <row r="41" spans="1:17" ht="14.1" customHeight="1" x14ac:dyDescent="0.2"/>
    <row r="42" spans="1:17" ht="14.1" customHeight="1" x14ac:dyDescent="0.2"/>
    <row r="43" spans="1:17" ht="14.1" customHeight="1" x14ac:dyDescent="0.2"/>
    <row r="44" spans="1:17" ht="14.1" customHeight="1" x14ac:dyDescent="0.2"/>
    <row r="45" spans="1:17" ht="14.1" customHeight="1" x14ac:dyDescent="0.2"/>
    <row r="46" spans="1:17" ht="14.1" customHeight="1" x14ac:dyDescent="0.2"/>
    <row r="47" spans="1:17" ht="14.1" customHeight="1" x14ac:dyDescent="0.2"/>
    <row r="48" spans="1:17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36:B36"/>
    <mergeCell ref="A37:B37"/>
    <mergeCell ref="A22:B22"/>
    <mergeCell ref="A23:B23"/>
    <mergeCell ref="A29:B29"/>
    <mergeCell ref="A31:B31"/>
    <mergeCell ref="A24:B24"/>
    <mergeCell ref="A25:B25"/>
    <mergeCell ref="A18:B18"/>
    <mergeCell ref="A19:B19"/>
    <mergeCell ref="A20:B20"/>
    <mergeCell ref="A21:B21"/>
    <mergeCell ref="A4:B4"/>
    <mergeCell ref="A5:A15"/>
    <mergeCell ref="A16:B16"/>
    <mergeCell ref="A17:B17"/>
  </mergeCells>
  <phoneticPr fontId="2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/>
  </sheetPr>
  <dimension ref="A1:P381"/>
  <sheetViews>
    <sheetView workbookViewId="0">
      <selection activeCell="C10" sqref="C10"/>
    </sheetView>
  </sheetViews>
  <sheetFormatPr defaultColWidth="9" defaultRowHeight="12" x14ac:dyDescent="0.15"/>
  <cols>
    <col min="1" max="1" width="24.77734375" style="18" customWidth="1"/>
    <col min="2" max="9" width="8.6640625" style="18" customWidth="1"/>
    <col min="10" max="11" width="8.6640625" style="103" customWidth="1"/>
    <col min="12" max="13" width="8.6640625" style="18" customWidth="1"/>
    <col min="14" max="16384" width="9" style="18"/>
  </cols>
  <sheetData>
    <row r="1" spans="1:16" ht="15" customHeight="1" x14ac:dyDescent="0.2">
      <c r="A1" s="31" t="s">
        <v>83</v>
      </c>
      <c r="L1" s="32" t="str">
        <f>[3]財政指標!$M$1</f>
        <v>塩原町</v>
      </c>
      <c r="O1" s="32" t="str">
        <f>[3]財政指標!$M$1</f>
        <v>塩原町</v>
      </c>
    </row>
    <row r="2" spans="1:16" ht="15" customHeight="1" x14ac:dyDescent="0.15">
      <c r="M2" s="18" t="s">
        <v>148</v>
      </c>
      <c r="P2" s="18" t="s">
        <v>148</v>
      </c>
    </row>
    <row r="3" spans="1:16" ht="18" customHeight="1" x14ac:dyDescent="0.15">
      <c r="A3" s="17"/>
      <c r="B3" s="17" t="s">
        <v>172</v>
      </c>
      <c r="C3" s="17" t="s">
        <v>173</v>
      </c>
      <c r="D3" s="17" t="s">
        <v>175</v>
      </c>
      <c r="E3" s="17" t="s">
        <v>177</v>
      </c>
      <c r="F3" s="17" t="s">
        <v>179</v>
      </c>
      <c r="G3" s="17" t="s">
        <v>181</v>
      </c>
      <c r="H3" s="17" t="s">
        <v>183</v>
      </c>
      <c r="I3" s="17" t="s">
        <v>185</v>
      </c>
      <c r="J3" s="14" t="s">
        <v>225</v>
      </c>
      <c r="K3" s="14" t="s">
        <v>226</v>
      </c>
      <c r="L3" s="104" t="s">
        <v>191</v>
      </c>
      <c r="M3" s="104" t="s">
        <v>193</v>
      </c>
      <c r="N3" s="104" t="s">
        <v>195</v>
      </c>
      <c r="O3" s="2" t="s">
        <v>259</v>
      </c>
      <c r="P3" s="2" t="s">
        <v>261</v>
      </c>
    </row>
    <row r="4" spans="1:16" ht="18" customHeight="1" x14ac:dyDescent="0.15">
      <c r="A4" s="19" t="s">
        <v>75</v>
      </c>
      <c r="B4" s="16"/>
      <c r="C4" s="17"/>
      <c r="D4" s="17">
        <v>89708</v>
      </c>
      <c r="E4" s="17">
        <v>94183</v>
      </c>
      <c r="F4" s="17">
        <v>105812</v>
      </c>
      <c r="G4" s="17">
        <v>104059</v>
      </c>
      <c r="H4" s="17">
        <v>102163</v>
      </c>
      <c r="I4" s="17">
        <v>100207</v>
      </c>
      <c r="J4" s="105">
        <v>99208</v>
      </c>
      <c r="K4" s="13">
        <v>93596</v>
      </c>
      <c r="L4" s="52">
        <v>88884</v>
      </c>
      <c r="M4" s="52">
        <v>96040</v>
      </c>
      <c r="N4" s="52">
        <v>94306</v>
      </c>
      <c r="O4" s="52">
        <v>93107</v>
      </c>
      <c r="P4" s="52">
        <v>92464</v>
      </c>
    </row>
    <row r="5" spans="1:16" ht="18" customHeight="1" x14ac:dyDescent="0.15">
      <c r="A5" s="19" t="s">
        <v>74</v>
      </c>
      <c r="B5" s="16"/>
      <c r="C5" s="17"/>
      <c r="D5" s="17">
        <v>661063</v>
      </c>
      <c r="E5" s="17">
        <v>1066080</v>
      </c>
      <c r="F5" s="17">
        <v>717088</v>
      </c>
      <c r="G5" s="17">
        <v>811234</v>
      </c>
      <c r="H5" s="17">
        <v>782690</v>
      </c>
      <c r="I5" s="17">
        <v>883471</v>
      </c>
      <c r="J5" s="105">
        <v>1009922</v>
      </c>
      <c r="K5" s="13">
        <v>842790</v>
      </c>
      <c r="L5" s="52">
        <v>655915</v>
      </c>
      <c r="M5" s="52">
        <v>930301</v>
      </c>
      <c r="N5" s="52">
        <v>906815</v>
      </c>
      <c r="O5" s="52">
        <v>720807</v>
      </c>
      <c r="P5" s="52">
        <v>739692</v>
      </c>
    </row>
    <row r="6" spans="1:16" ht="18" customHeight="1" x14ac:dyDescent="0.15">
      <c r="A6" s="19" t="s">
        <v>76</v>
      </c>
      <c r="B6" s="16"/>
      <c r="C6" s="17"/>
      <c r="D6" s="17">
        <v>283517</v>
      </c>
      <c r="E6" s="17">
        <v>400239</v>
      </c>
      <c r="F6" s="17">
        <v>503588</v>
      </c>
      <c r="G6" s="17">
        <v>518572</v>
      </c>
      <c r="H6" s="17">
        <v>630276</v>
      </c>
      <c r="I6" s="17">
        <v>611594</v>
      </c>
      <c r="J6" s="105">
        <v>624627</v>
      </c>
      <c r="K6" s="103">
        <v>696167</v>
      </c>
      <c r="L6" s="52">
        <v>830259</v>
      </c>
      <c r="M6" s="52">
        <v>565157</v>
      </c>
      <c r="N6" s="52">
        <v>568557</v>
      </c>
      <c r="O6" s="52">
        <v>699982</v>
      </c>
      <c r="P6" s="52">
        <v>700425</v>
      </c>
    </row>
    <row r="7" spans="1:16" ht="18" customHeight="1" x14ac:dyDescent="0.15">
      <c r="A7" s="19" t="s">
        <v>85</v>
      </c>
      <c r="B7" s="16"/>
      <c r="C7" s="17"/>
      <c r="D7" s="17">
        <v>550959</v>
      </c>
      <c r="E7" s="17">
        <v>2305738</v>
      </c>
      <c r="F7" s="17">
        <v>410175</v>
      </c>
      <c r="G7" s="17">
        <v>327525</v>
      </c>
      <c r="H7" s="17">
        <v>435424</v>
      </c>
      <c r="I7" s="17">
        <v>464937</v>
      </c>
      <c r="J7" s="105">
        <v>555457</v>
      </c>
      <c r="K7" s="13">
        <v>440650</v>
      </c>
      <c r="L7" s="52">
        <v>435615</v>
      </c>
      <c r="M7" s="52">
        <v>525013</v>
      </c>
      <c r="N7" s="52">
        <v>560590</v>
      </c>
      <c r="O7" s="52">
        <v>511279</v>
      </c>
      <c r="P7" s="52">
        <v>487744</v>
      </c>
    </row>
    <row r="8" spans="1:16" ht="18" customHeight="1" x14ac:dyDescent="0.15">
      <c r="A8" s="19" t="s">
        <v>86</v>
      </c>
      <c r="B8" s="16"/>
      <c r="C8" s="17"/>
      <c r="D8" s="17">
        <v>37</v>
      </c>
      <c r="E8" s="17">
        <v>70</v>
      </c>
      <c r="F8" s="17">
        <v>249</v>
      </c>
      <c r="G8" s="17">
        <v>244</v>
      </c>
      <c r="H8" s="17">
        <v>5044</v>
      </c>
      <c r="I8" s="17">
        <v>5045</v>
      </c>
      <c r="J8" s="105">
        <v>10044</v>
      </c>
      <c r="K8" s="13">
        <v>10023</v>
      </c>
      <c r="L8" s="52">
        <v>10024</v>
      </c>
      <c r="M8" s="52">
        <v>10025</v>
      </c>
      <c r="N8" s="52">
        <v>10037</v>
      </c>
      <c r="O8" s="52">
        <v>10021</v>
      </c>
      <c r="P8" s="52">
        <v>10015</v>
      </c>
    </row>
    <row r="9" spans="1:16" ht="18" customHeight="1" x14ac:dyDescent="0.15">
      <c r="A9" s="19" t="s">
        <v>87</v>
      </c>
      <c r="B9" s="16"/>
      <c r="C9" s="17"/>
      <c r="D9" s="17">
        <v>387899</v>
      </c>
      <c r="E9" s="17">
        <v>480363</v>
      </c>
      <c r="F9" s="17">
        <v>540215</v>
      </c>
      <c r="G9" s="17">
        <v>524489</v>
      </c>
      <c r="H9" s="17">
        <v>722876</v>
      </c>
      <c r="I9" s="17">
        <v>1338347</v>
      </c>
      <c r="J9" s="105">
        <v>743982</v>
      </c>
      <c r="K9" s="13">
        <v>588662</v>
      </c>
      <c r="L9" s="52">
        <v>723478</v>
      </c>
      <c r="M9" s="52">
        <v>540051</v>
      </c>
      <c r="N9" s="52">
        <v>348961</v>
      </c>
      <c r="O9" s="52">
        <v>431904</v>
      </c>
      <c r="P9" s="52">
        <v>479646</v>
      </c>
    </row>
    <row r="10" spans="1:16" ht="18" customHeight="1" x14ac:dyDescent="0.15">
      <c r="A10" s="19" t="s">
        <v>88</v>
      </c>
      <c r="B10" s="16"/>
      <c r="C10" s="17"/>
      <c r="D10" s="17">
        <v>267786</v>
      </c>
      <c r="E10" s="17">
        <v>337633</v>
      </c>
      <c r="F10" s="17">
        <v>475815</v>
      </c>
      <c r="G10" s="17">
        <v>482693</v>
      </c>
      <c r="H10" s="17">
        <v>380783</v>
      </c>
      <c r="I10" s="17">
        <v>465826</v>
      </c>
      <c r="J10" s="105">
        <v>763546</v>
      </c>
      <c r="K10" s="13">
        <v>856450</v>
      </c>
      <c r="L10" s="52">
        <v>701787</v>
      </c>
      <c r="M10" s="52">
        <v>626659</v>
      </c>
      <c r="N10" s="52">
        <v>488316</v>
      </c>
      <c r="O10" s="52">
        <v>828161</v>
      </c>
      <c r="P10" s="52">
        <v>605705</v>
      </c>
    </row>
    <row r="11" spans="1:16" ht="18" customHeight="1" x14ac:dyDescent="0.15">
      <c r="A11" s="19" t="s">
        <v>89</v>
      </c>
      <c r="B11" s="16"/>
      <c r="C11" s="17"/>
      <c r="D11" s="17">
        <v>947604</v>
      </c>
      <c r="E11" s="17">
        <v>764044</v>
      </c>
      <c r="F11" s="17">
        <v>956947</v>
      </c>
      <c r="G11" s="17">
        <v>895201</v>
      </c>
      <c r="H11" s="17">
        <v>1417249</v>
      </c>
      <c r="I11" s="17">
        <v>1308406</v>
      </c>
      <c r="J11" s="105">
        <v>1414579</v>
      </c>
      <c r="K11" s="105">
        <v>1388131</v>
      </c>
      <c r="L11" s="52">
        <v>1076556</v>
      </c>
      <c r="M11" s="52">
        <v>871061</v>
      </c>
      <c r="N11" s="52">
        <v>1096742</v>
      </c>
      <c r="O11" s="52">
        <v>980692</v>
      </c>
      <c r="P11" s="52">
        <v>1134432</v>
      </c>
    </row>
    <row r="12" spans="1:16" ht="18" customHeight="1" x14ac:dyDescent="0.15">
      <c r="A12" s="19" t="s">
        <v>90</v>
      </c>
      <c r="B12" s="16"/>
      <c r="C12" s="17"/>
      <c r="D12" s="17">
        <v>154307</v>
      </c>
      <c r="E12" s="17">
        <v>162067</v>
      </c>
      <c r="F12" s="17">
        <v>175658</v>
      </c>
      <c r="G12" s="17">
        <v>168287</v>
      </c>
      <c r="H12" s="17">
        <v>186576</v>
      </c>
      <c r="I12" s="17">
        <v>196113</v>
      </c>
      <c r="J12" s="105">
        <v>190479</v>
      </c>
      <c r="K12" s="105">
        <v>337016</v>
      </c>
      <c r="L12" s="52">
        <v>220910</v>
      </c>
      <c r="M12" s="52">
        <v>220137</v>
      </c>
      <c r="N12" s="52">
        <v>198131</v>
      </c>
      <c r="O12" s="52">
        <v>193896</v>
      </c>
      <c r="P12" s="52">
        <v>243716</v>
      </c>
    </row>
    <row r="13" spans="1:16" ht="18" customHeight="1" x14ac:dyDescent="0.15">
      <c r="A13" s="19" t="s">
        <v>91</v>
      </c>
      <c r="B13" s="16"/>
      <c r="C13" s="17"/>
      <c r="D13" s="17">
        <v>1093627</v>
      </c>
      <c r="E13" s="17">
        <v>595171</v>
      </c>
      <c r="F13" s="17">
        <v>1164789</v>
      </c>
      <c r="G13" s="17">
        <v>1127515</v>
      </c>
      <c r="H13" s="17">
        <v>709232</v>
      </c>
      <c r="I13" s="17">
        <v>806029</v>
      </c>
      <c r="J13" s="105">
        <v>679590</v>
      </c>
      <c r="K13" s="105">
        <v>690418</v>
      </c>
      <c r="L13" s="52">
        <v>667118</v>
      </c>
      <c r="M13" s="52">
        <v>745572</v>
      </c>
      <c r="N13" s="52">
        <v>682918</v>
      </c>
      <c r="O13" s="52">
        <v>774232</v>
      </c>
      <c r="P13" s="52">
        <v>783892</v>
      </c>
    </row>
    <row r="14" spans="1:16" ht="18" customHeight="1" x14ac:dyDescent="0.15">
      <c r="A14" s="19" t="s">
        <v>92</v>
      </c>
      <c r="B14" s="16"/>
      <c r="C14" s="17"/>
      <c r="D14" s="17">
        <v>106936</v>
      </c>
      <c r="E14" s="17">
        <v>53314</v>
      </c>
      <c r="F14" s="17">
        <v>96782</v>
      </c>
      <c r="G14" s="17">
        <v>76078</v>
      </c>
      <c r="H14" s="17">
        <v>1998</v>
      </c>
      <c r="I14" s="17">
        <v>7670</v>
      </c>
      <c r="J14" s="105">
        <v>0</v>
      </c>
      <c r="K14" s="105">
        <v>228169</v>
      </c>
      <c r="L14" s="52">
        <v>34571</v>
      </c>
      <c r="M14" s="52">
        <v>0</v>
      </c>
      <c r="N14" s="52">
        <v>48115</v>
      </c>
      <c r="O14" s="52">
        <v>50230</v>
      </c>
      <c r="P14" s="52">
        <v>0</v>
      </c>
    </row>
    <row r="15" spans="1:16" ht="18" customHeight="1" x14ac:dyDescent="0.15">
      <c r="A15" s="19" t="s">
        <v>93</v>
      </c>
      <c r="B15" s="16"/>
      <c r="C15" s="17"/>
      <c r="D15" s="17">
        <v>365567</v>
      </c>
      <c r="E15" s="17">
        <v>376204</v>
      </c>
      <c r="F15" s="17">
        <v>428421</v>
      </c>
      <c r="G15" s="17">
        <v>446222</v>
      </c>
      <c r="H15" s="17">
        <v>469914</v>
      </c>
      <c r="I15" s="17">
        <v>549366</v>
      </c>
      <c r="J15" s="105">
        <v>557979</v>
      </c>
      <c r="K15" s="13">
        <v>525614</v>
      </c>
      <c r="L15" s="52">
        <v>545030</v>
      </c>
      <c r="M15" s="52">
        <v>537218</v>
      </c>
      <c r="N15" s="52">
        <v>556195</v>
      </c>
      <c r="O15" s="52">
        <v>536384</v>
      </c>
      <c r="P15" s="52">
        <v>525403</v>
      </c>
    </row>
    <row r="16" spans="1:16" ht="18" customHeight="1" x14ac:dyDescent="0.15">
      <c r="A16" s="19" t="s">
        <v>72</v>
      </c>
      <c r="B16" s="16"/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05">
        <v>0</v>
      </c>
      <c r="K16" s="13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</row>
    <row r="17" spans="1:16" ht="18" customHeight="1" x14ac:dyDescent="0.15">
      <c r="A17" s="19" t="s">
        <v>95</v>
      </c>
      <c r="B17" s="16"/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05">
        <v>0</v>
      </c>
      <c r="K17" s="13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ht="18" customHeight="1" x14ac:dyDescent="0.15">
      <c r="A18" s="19" t="s">
        <v>94</v>
      </c>
      <c r="B18" s="16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05">
        <v>0</v>
      </c>
      <c r="K18" s="13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</row>
    <row r="19" spans="1:16" ht="18" customHeight="1" x14ac:dyDescent="0.15">
      <c r="A19" s="19" t="s">
        <v>96</v>
      </c>
      <c r="B19" s="16">
        <f t="shared" ref="B19:N19" si="0">SUM(B4:B18)</f>
        <v>0</v>
      </c>
      <c r="C19" s="17">
        <f t="shared" si="0"/>
        <v>0</v>
      </c>
      <c r="D19" s="17">
        <f t="shared" si="0"/>
        <v>4909010</v>
      </c>
      <c r="E19" s="17">
        <f t="shared" si="0"/>
        <v>6635106</v>
      </c>
      <c r="F19" s="17">
        <f t="shared" si="0"/>
        <v>5575539</v>
      </c>
      <c r="G19" s="17">
        <f t="shared" si="0"/>
        <v>5482119</v>
      </c>
      <c r="H19" s="17">
        <f t="shared" si="0"/>
        <v>5844225</v>
      </c>
      <c r="I19" s="17">
        <f t="shared" si="0"/>
        <v>6737011</v>
      </c>
      <c r="J19" s="17">
        <f t="shared" si="0"/>
        <v>6649413</v>
      </c>
      <c r="K19" s="17">
        <f t="shared" si="0"/>
        <v>6697686</v>
      </c>
      <c r="L19" s="53">
        <f t="shared" si="0"/>
        <v>5990147</v>
      </c>
      <c r="M19" s="53">
        <f t="shared" si="0"/>
        <v>5667234</v>
      </c>
      <c r="N19" s="53">
        <f t="shared" si="0"/>
        <v>5559683</v>
      </c>
      <c r="O19" s="53">
        <f>SUM(O4:O18)</f>
        <v>5830695</v>
      </c>
      <c r="P19" s="53">
        <f>SUM(P4:P18)</f>
        <v>5803134</v>
      </c>
    </row>
    <row r="20" spans="1:16" ht="18" customHeight="1" x14ac:dyDescent="0.15"/>
    <row r="21" spans="1:16" ht="18" customHeight="1" x14ac:dyDescent="0.15"/>
    <row r="22" spans="1:16" ht="18" customHeight="1" x14ac:dyDescent="0.15"/>
    <row r="23" spans="1:16" ht="18" customHeight="1" x14ac:dyDescent="0.15"/>
    <row r="24" spans="1:16" ht="18" customHeight="1" x14ac:dyDescent="0.15"/>
    <row r="25" spans="1:16" ht="18" customHeight="1" x14ac:dyDescent="0.15"/>
    <row r="26" spans="1:16" ht="18" customHeight="1" x14ac:dyDescent="0.15"/>
    <row r="27" spans="1:16" ht="18" customHeight="1" x14ac:dyDescent="0.15"/>
    <row r="28" spans="1:16" ht="18" customHeight="1" x14ac:dyDescent="0.15"/>
    <row r="29" spans="1:16" ht="18" customHeight="1" x14ac:dyDescent="0.15"/>
    <row r="30" spans="1:16" ht="18" customHeight="1" x14ac:dyDescent="0.2">
      <c r="A30" s="31" t="s">
        <v>84</v>
      </c>
      <c r="L30" s="32"/>
      <c r="M30" s="32" t="str">
        <f>[3]財政指標!$M$1</f>
        <v>塩原町</v>
      </c>
      <c r="P30" s="32" t="str">
        <f>[3]財政指標!$M$1</f>
        <v>塩原町</v>
      </c>
    </row>
    <row r="31" spans="1:16" ht="18" customHeight="1" x14ac:dyDescent="0.15"/>
    <row r="32" spans="1:16" ht="18" customHeight="1" x14ac:dyDescent="0.15">
      <c r="A32" s="17"/>
      <c r="B32" s="17" t="s">
        <v>172</v>
      </c>
      <c r="C32" s="17" t="s">
        <v>173</v>
      </c>
      <c r="D32" s="17" t="s">
        <v>175</v>
      </c>
      <c r="E32" s="17" t="s">
        <v>177</v>
      </c>
      <c r="F32" s="17" t="s">
        <v>179</v>
      </c>
      <c r="G32" s="17" t="s">
        <v>181</v>
      </c>
      <c r="H32" s="17" t="s">
        <v>183</v>
      </c>
      <c r="I32" s="17" t="s">
        <v>185</v>
      </c>
      <c r="J32" s="14" t="s">
        <v>225</v>
      </c>
      <c r="K32" s="14" t="s">
        <v>226</v>
      </c>
      <c r="L32" s="12" t="s">
        <v>191</v>
      </c>
      <c r="M32" s="5" t="s">
        <v>193</v>
      </c>
      <c r="N32" s="5" t="s">
        <v>195</v>
      </c>
      <c r="O32" s="2" t="s">
        <v>259</v>
      </c>
      <c r="P32" s="2" t="s">
        <v>261</v>
      </c>
    </row>
    <row r="33" spans="1:16" s="34" customFormat="1" ht="18" customHeight="1" x14ac:dyDescent="0.15">
      <c r="A33" s="19" t="s">
        <v>75</v>
      </c>
      <c r="B33" s="33" t="e">
        <f t="shared" ref="B33:P33" si="1">B4/B$19*100</f>
        <v>#DIV/0!</v>
      </c>
      <c r="C33" s="33" t="e">
        <f t="shared" si="1"/>
        <v>#DIV/0!</v>
      </c>
      <c r="D33" s="33">
        <f t="shared" si="1"/>
        <v>1.8274153036966718</v>
      </c>
      <c r="E33" s="33">
        <f t="shared" si="1"/>
        <v>1.4194648887297354</v>
      </c>
      <c r="F33" s="33">
        <f t="shared" si="1"/>
        <v>1.8977896128069411</v>
      </c>
      <c r="G33" s="33">
        <f t="shared" si="1"/>
        <v>1.8981528857728187</v>
      </c>
      <c r="H33" s="33">
        <f t="shared" si="1"/>
        <v>1.7481017585736347</v>
      </c>
      <c r="I33" s="33">
        <f t="shared" si="1"/>
        <v>1.4874103664072984</v>
      </c>
      <c r="J33" s="33">
        <f t="shared" si="1"/>
        <v>1.4919813222610778</v>
      </c>
      <c r="K33" s="33">
        <f t="shared" si="1"/>
        <v>1.3974378613748091</v>
      </c>
      <c r="L33" s="33">
        <f t="shared" si="1"/>
        <v>1.4838367071793064</v>
      </c>
      <c r="M33" s="33">
        <f t="shared" si="1"/>
        <v>1.6946538646542564</v>
      </c>
      <c r="N33" s="33">
        <f t="shared" si="1"/>
        <v>1.6962477896671446</v>
      </c>
      <c r="O33" s="33">
        <f t="shared" si="1"/>
        <v>1.5968422289281123</v>
      </c>
      <c r="P33" s="33">
        <f t="shared" si="1"/>
        <v>1.5933459403143195</v>
      </c>
    </row>
    <row r="34" spans="1:16" s="34" customFormat="1" ht="18" customHeight="1" x14ac:dyDescent="0.15">
      <c r="A34" s="19" t="s">
        <v>74</v>
      </c>
      <c r="B34" s="33" t="e">
        <f t="shared" ref="B34:L47" si="2">B5/B$19*100</f>
        <v>#DIV/0!</v>
      </c>
      <c r="C34" s="33" t="e">
        <f t="shared" si="2"/>
        <v>#DIV/0!</v>
      </c>
      <c r="D34" s="33">
        <f t="shared" si="2"/>
        <v>13.466320093053385</v>
      </c>
      <c r="E34" s="33">
        <f t="shared" si="2"/>
        <v>16.067264034666515</v>
      </c>
      <c r="F34" s="33">
        <f t="shared" si="2"/>
        <v>12.861321569089554</v>
      </c>
      <c r="G34" s="33">
        <f t="shared" si="2"/>
        <v>14.79781814294801</v>
      </c>
      <c r="H34" s="33">
        <f t="shared" si="2"/>
        <v>13.392537077200142</v>
      </c>
      <c r="I34" s="33">
        <f t="shared" si="2"/>
        <v>13.113693891846101</v>
      </c>
      <c r="J34" s="33">
        <f t="shared" si="2"/>
        <v>15.188137659670108</v>
      </c>
      <c r="K34" s="33">
        <f t="shared" si="2"/>
        <v>12.583301158041749</v>
      </c>
      <c r="L34" s="33">
        <f t="shared" si="2"/>
        <v>10.949898224534389</v>
      </c>
      <c r="M34" s="33">
        <f t="shared" ref="M34:P47" si="3">M5/M$19*100</f>
        <v>16.41543299606122</v>
      </c>
      <c r="N34" s="33">
        <f t="shared" si="3"/>
        <v>16.31055223832006</v>
      </c>
      <c r="O34" s="33">
        <f t="shared" si="3"/>
        <v>12.362282712438226</v>
      </c>
      <c r="P34" s="33">
        <f t="shared" si="3"/>
        <v>12.74642288115353</v>
      </c>
    </row>
    <row r="35" spans="1:16" s="34" customFormat="1" ht="18" customHeight="1" x14ac:dyDescent="0.15">
      <c r="A35" s="19" t="s">
        <v>76</v>
      </c>
      <c r="B35" s="33" t="e">
        <f t="shared" si="2"/>
        <v>#DIV/0!</v>
      </c>
      <c r="C35" s="33" t="e">
        <f t="shared" si="2"/>
        <v>#DIV/0!</v>
      </c>
      <c r="D35" s="33">
        <f t="shared" si="2"/>
        <v>5.7754414841281649</v>
      </c>
      <c r="E35" s="33">
        <f t="shared" si="2"/>
        <v>6.0321417623169848</v>
      </c>
      <c r="F35" s="33">
        <f t="shared" si="2"/>
        <v>9.0320953723039157</v>
      </c>
      <c r="G35" s="33">
        <f t="shared" si="2"/>
        <v>9.4593349761287548</v>
      </c>
      <c r="H35" s="33">
        <f t="shared" si="2"/>
        <v>10.784595048958586</v>
      </c>
      <c r="I35" s="33">
        <f t="shared" si="2"/>
        <v>9.0781208461734728</v>
      </c>
      <c r="J35" s="33">
        <f t="shared" si="2"/>
        <v>9.3937164077490749</v>
      </c>
      <c r="K35" s="33">
        <f t="shared" si="2"/>
        <v>10.394142096240403</v>
      </c>
      <c r="L35" s="33">
        <f t="shared" si="2"/>
        <v>13.860411105103095</v>
      </c>
      <c r="M35" s="33">
        <f t="shared" si="3"/>
        <v>9.9723604142691133</v>
      </c>
      <c r="N35" s="33">
        <f t="shared" si="3"/>
        <v>10.226428377301367</v>
      </c>
      <c r="O35" s="33">
        <f t="shared" si="3"/>
        <v>12.005121173376414</v>
      </c>
      <c r="P35" s="33">
        <f t="shared" si="3"/>
        <v>12.069771264975097</v>
      </c>
    </row>
    <row r="36" spans="1:16" s="34" customFormat="1" ht="18" customHeight="1" x14ac:dyDescent="0.15">
      <c r="A36" s="19" t="s">
        <v>85</v>
      </c>
      <c r="B36" s="33" t="e">
        <f t="shared" si="2"/>
        <v>#DIV/0!</v>
      </c>
      <c r="C36" s="33" t="e">
        <f t="shared" si="2"/>
        <v>#DIV/0!</v>
      </c>
      <c r="D36" s="33">
        <f t="shared" si="2"/>
        <v>11.223423867541522</v>
      </c>
      <c r="E36" s="33">
        <f t="shared" si="2"/>
        <v>34.750582733719703</v>
      </c>
      <c r="F36" s="33">
        <f t="shared" si="2"/>
        <v>7.3566878466817291</v>
      </c>
      <c r="G36" s="33">
        <f t="shared" si="2"/>
        <v>5.974423393581934</v>
      </c>
      <c r="H36" s="33">
        <f t="shared" si="2"/>
        <v>7.4505002801911289</v>
      </c>
      <c r="I36" s="33">
        <f t="shared" si="2"/>
        <v>6.9012355776174328</v>
      </c>
      <c r="J36" s="33">
        <f t="shared" si="2"/>
        <v>8.3534742089264125</v>
      </c>
      <c r="K36" s="33">
        <f t="shared" si="2"/>
        <v>6.5791379291295531</v>
      </c>
      <c r="L36" s="33">
        <f t="shared" si="2"/>
        <v>7.2721921515448624</v>
      </c>
      <c r="M36" s="33">
        <f t="shared" si="3"/>
        <v>9.2640078034540299</v>
      </c>
      <c r="N36" s="33">
        <f t="shared" si="3"/>
        <v>10.083128840259418</v>
      </c>
      <c r="O36" s="33">
        <f t="shared" si="3"/>
        <v>8.7687488369739803</v>
      </c>
      <c r="P36" s="33">
        <f t="shared" si="3"/>
        <v>8.4048377997130519</v>
      </c>
    </row>
    <row r="37" spans="1:16" s="34" customFormat="1" ht="18" customHeight="1" x14ac:dyDescent="0.15">
      <c r="A37" s="19" t="s">
        <v>86</v>
      </c>
      <c r="B37" s="33" t="e">
        <f t="shared" si="2"/>
        <v>#DIV/0!</v>
      </c>
      <c r="C37" s="33" t="e">
        <f t="shared" si="2"/>
        <v>#DIV/0!</v>
      </c>
      <c r="D37" s="33">
        <f t="shared" si="2"/>
        <v>7.5371612606207775E-4</v>
      </c>
      <c r="E37" s="33">
        <f t="shared" si="2"/>
        <v>1.0549944492220622E-3</v>
      </c>
      <c r="F37" s="33">
        <f t="shared" si="2"/>
        <v>4.4659359391083083E-3</v>
      </c>
      <c r="G37" s="33">
        <f t="shared" si="2"/>
        <v>4.4508337013479645E-3</v>
      </c>
      <c r="H37" s="33">
        <f t="shared" si="2"/>
        <v>8.6307423139937292E-2</v>
      </c>
      <c r="I37" s="33">
        <f t="shared" si="2"/>
        <v>7.4884841363625498E-2</v>
      </c>
      <c r="J37" s="33">
        <f t="shared" si="2"/>
        <v>0.15105092735253473</v>
      </c>
      <c r="K37" s="33">
        <f t="shared" si="2"/>
        <v>0.14964869956579033</v>
      </c>
      <c r="L37" s="33">
        <f t="shared" si="2"/>
        <v>0.16734146924941909</v>
      </c>
      <c r="M37" s="33">
        <f t="shared" si="3"/>
        <v>0.17689405448936818</v>
      </c>
      <c r="N37" s="33">
        <f t="shared" si="3"/>
        <v>0.18053187564830583</v>
      </c>
      <c r="O37" s="33">
        <f t="shared" si="3"/>
        <v>0.17186630410268414</v>
      </c>
      <c r="P37" s="33">
        <f t="shared" si="3"/>
        <v>0.1725791615358184</v>
      </c>
    </row>
    <row r="38" spans="1:16" s="34" customFormat="1" ht="18" customHeight="1" x14ac:dyDescent="0.15">
      <c r="A38" s="19" t="s">
        <v>87</v>
      </c>
      <c r="B38" s="33" t="e">
        <f t="shared" si="2"/>
        <v>#DIV/0!</v>
      </c>
      <c r="C38" s="33" t="e">
        <f t="shared" si="2"/>
        <v>#DIV/0!</v>
      </c>
      <c r="D38" s="33">
        <f t="shared" si="2"/>
        <v>7.9017765292798341</v>
      </c>
      <c r="E38" s="33">
        <f t="shared" si="2"/>
        <v>7.2397185515951064</v>
      </c>
      <c r="F38" s="33">
        <f t="shared" si="2"/>
        <v>9.6890184070096179</v>
      </c>
      <c r="G38" s="33">
        <f t="shared" si="2"/>
        <v>9.5672676933864444</v>
      </c>
      <c r="H38" s="33">
        <f t="shared" si="2"/>
        <v>12.369065188284161</v>
      </c>
      <c r="I38" s="33">
        <f t="shared" si="2"/>
        <v>19.86559024469457</v>
      </c>
      <c r="J38" s="33">
        <f t="shared" si="2"/>
        <v>11.188686881082585</v>
      </c>
      <c r="K38" s="33">
        <f t="shared" si="2"/>
        <v>8.7890354967372311</v>
      </c>
      <c r="L38" s="33">
        <f t="shared" si="2"/>
        <v>12.077800427936076</v>
      </c>
      <c r="M38" s="33">
        <f t="shared" si="3"/>
        <v>9.5293577078341922</v>
      </c>
      <c r="N38" s="33">
        <f t="shared" si="3"/>
        <v>6.2766348369142637</v>
      </c>
      <c r="O38" s="33">
        <f t="shared" si="3"/>
        <v>7.4074188411501538</v>
      </c>
      <c r="P38" s="33">
        <f t="shared" si="3"/>
        <v>8.2652925126319676</v>
      </c>
    </row>
    <row r="39" spans="1:16" s="34" customFormat="1" ht="18" customHeight="1" x14ac:dyDescent="0.15">
      <c r="A39" s="19" t="s">
        <v>88</v>
      </c>
      <c r="B39" s="33" t="e">
        <f t="shared" si="2"/>
        <v>#DIV/0!</v>
      </c>
      <c r="C39" s="33" t="e">
        <f t="shared" si="2"/>
        <v>#DIV/0!</v>
      </c>
      <c r="D39" s="33">
        <f t="shared" si="2"/>
        <v>5.4549899063151228</v>
      </c>
      <c r="E39" s="33">
        <f t="shared" si="2"/>
        <v>5.0885848696313216</v>
      </c>
      <c r="F39" s="33">
        <f t="shared" si="2"/>
        <v>8.5339731279791966</v>
      </c>
      <c r="G39" s="33">
        <f t="shared" si="2"/>
        <v>8.8048617696916107</v>
      </c>
      <c r="H39" s="33">
        <f t="shared" si="2"/>
        <v>6.5155431216286166</v>
      </c>
      <c r="I39" s="33">
        <f t="shared" si="2"/>
        <v>6.9144313405455318</v>
      </c>
      <c r="J39" s="33">
        <f t="shared" si="2"/>
        <v>11.482908340931749</v>
      </c>
      <c r="K39" s="33">
        <f t="shared" si="2"/>
        <v>12.787252194265303</v>
      </c>
      <c r="L39" s="33">
        <f t="shared" si="2"/>
        <v>11.715689114140272</v>
      </c>
      <c r="M39" s="33">
        <f t="shared" si="3"/>
        <v>11.057581176284586</v>
      </c>
      <c r="N39" s="33">
        <f t="shared" si="3"/>
        <v>8.7831626371503564</v>
      </c>
      <c r="O39" s="33">
        <f t="shared" si="3"/>
        <v>14.203469740742742</v>
      </c>
      <c r="P39" s="33">
        <f t="shared" si="3"/>
        <v>10.437549779136583</v>
      </c>
    </row>
    <row r="40" spans="1:16" s="34" customFormat="1" ht="18" customHeight="1" x14ac:dyDescent="0.15">
      <c r="A40" s="19" t="s">
        <v>89</v>
      </c>
      <c r="B40" s="33" t="e">
        <f t="shared" si="2"/>
        <v>#DIV/0!</v>
      </c>
      <c r="C40" s="33" t="e">
        <f t="shared" si="2"/>
        <v>#DIV/0!</v>
      </c>
      <c r="D40" s="33">
        <f t="shared" si="2"/>
        <v>19.303362592457542</v>
      </c>
      <c r="E40" s="33">
        <f t="shared" si="2"/>
        <v>11.515173985163161</v>
      </c>
      <c r="F40" s="33">
        <f t="shared" si="2"/>
        <v>17.163309233421202</v>
      </c>
      <c r="G40" s="33">
        <f t="shared" si="2"/>
        <v>16.329470410985241</v>
      </c>
      <c r="H40" s="33">
        <f t="shared" si="2"/>
        <v>24.250418147829695</v>
      </c>
      <c r="I40" s="33">
        <f t="shared" si="2"/>
        <v>19.421164667832663</v>
      </c>
      <c r="J40" s="33">
        <f t="shared" si="2"/>
        <v>21.273742509301197</v>
      </c>
      <c r="K40" s="33">
        <f t="shared" si="2"/>
        <v>20.725531175991229</v>
      </c>
      <c r="L40" s="33">
        <f t="shared" si="2"/>
        <v>17.972113205235196</v>
      </c>
      <c r="M40" s="33">
        <f t="shared" si="3"/>
        <v>15.370125885043745</v>
      </c>
      <c r="N40" s="33">
        <f t="shared" si="3"/>
        <v>19.726700245319741</v>
      </c>
      <c r="O40" s="33">
        <f t="shared" si="3"/>
        <v>16.81947006317429</v>
      </c>
      <c r="P40" s="33">
        <f t="shared" si="3"/>
        <v>19.548609423804447</v>
      </c>
    </row>
    <row r="41" spans="1:16" s="34" customFormat="1" ht="18" customHeight="1" x14ac:dyDescent="0.15">
      <c r="A41" s="19" t="s">
        <v>90</v>
      </c>
      <c r="B41" s="33" t="e">
        <f t="shared" si="2"/>
        <v>#DIV/0!</v>
      </c>
      <c r="C41" s="33" t="e">
        <f t="shared" si="2"/>
        <v>#DIV/0!</v>
      </c>
      <c r="D41" s="33">
        <f t="shared" si="2"/>
        <v>3.1433425476827299</v>
      </c>
      <c r="E41" s="33">
        <f t="shared" si="2"/>
        <v>2.4425683628867421</v>
      </c>
      <c r="F41" s="33">
        <f t="shared" si="2"/>
        <v>3.1505115469553711</v>
      </c>
      <c r="G41" s="33">
        <f t="shared" si="2"/>
        <v>3.0697436520440364</v>
      </c>
      <c r="H41" s="33">
        <f t="shared" si="2"/>
        <v>3.192484888928814</v>
      </c>
      <c r="I41" s="33">
        <f t="shared" si="2"/>
        <v>2.9109793645876487</v>
      </c>
      <c r="J41" s="33">
        <f t="shared" si="2"/>
        <v>2.8645987247295364</v>
      </c>
      <c r="K41" s="33">
        <f t="shared" si="2"/>
        <v>5.0318274102428813</v>
      </c>
      <c r="L41" s="33">
        <f t="shared" si="2"/>
        <v>3.6878894624789673</v>
      </c>
      <c r="M41" s="33">
        <f t="shared" si="3"/>
        <v>3.8843816930799044</v>
      </c>
      <c r="N41" s="33">
        <f t="shared" si="3"/>
        <v>3.5637103770125025</v>
      </c>
      <c r="O41" s="33">
        <f t="shared" si="3"/>
        <v>3.32543547553079</v>
      </c>
      <c r="P41" s="33">
        <f t="shared" si="3"/>
        <v>4.1997306972404909</v>
      </c>
    </row>
    <row r="42" spans="1:16" s="34" customFormat="1" ht="18" customHeight="1" x14ac:dyDescent="0.15">
      <c r="A42" s="19" t="s">
        <v>91</v>
      </c>
      <c r="B42" s="33" t="e">
        <f t="shared" si="2"/>
        <v>#DIV/0!</v>
      </c>
      <c r="C42" s="33" t="e">
        <f t="shared" si="2"/>
        <v>#DIV/0!</v>
      </c>
      <c r="D42" s="33">
        <f t="shared" si="2"/>
        <v>22.277954210726804</v>
      </c>
      <c r="E42" s="33">
        <f t="shared" si="2"/>
        <v>8.9700300191134854</v>
      </c>
      <c r="F42" s="33">
        <f t="shared" si="2"/>
        <v>20.891056452120594</v>
      </c>
      <c r="G42" s="33">
        <f t="shared" si="2"/>
        <v>20.567138363833401</v>
      </c>
      <c r="H42" s="33">
        <f t="shared" si="2"/>
        <v>12.135603950908804</v>
      </c>
      <c r="I42" s="33">
        <f t="shared" si="2"/>
        <v>11.964193022692111</v>
      </c>
      <c r="J42" s="33">
        <f t="shared" si="2"/>
        <v>10.22030064909489</v>
      </c>
      <c r="K42" s="33">
        <f t="shared" si="2"/>
        <v>10.308306480775599</v>
      </c>
      <c r="L42" s="33">
        <f t="shared" si="2"/>
        <v>11.136922015436349</v>
      </c>
      <c r="M42" s="33">
        <f t="shared" si="3"/>
        <v>13.155835809850098</v>
      </c>
      <c r="N42" s="33">
        <f t="shared" si="3"/>
        <v>12.283398172161974</v>
      </c>
      <c r="O42" s="33">
        <f t="shared" si="3"/>
        <v>13.278554271832089</v>
      </c>
      <c r="P42" s="33">
        <f t="shared" si="3"/>
        <v>13.50808028903003</v>
      </c>
    </row>
    <row r="43" spans="1:16" s="34" customFormat="1" ht="18" customHeight="1" x14ac:dyDescent="0.15">
      <c r="A43" s="19" t="s">
        <v>92</v>
      </c>
      <c r="B43" s="33" t="e">
        <f t="shared" si="2"/>
        <v>#DIV/0!</v>
      </c>
      <c r="C43" s="33" t="e">
        <f t="shared" si="2"/>
        <v>#DIV/0!</v>
      </c>
      <c r="D43" s="33">
        <f t="shared" si="2"/>
        <v>2.1783618285560631</v>
      </c>
      <c r="E43" s="33">
        <f t="shared" si="2"/>
        <v>0.80351391522607185</v>
      </c>
      <c r="F43" s="33">
        <f t="shared" si="2"/>
        <v>1.735832176942893</v>
      </c>
      <c r="G43" s="33">
        <f t="shared" si="2"/>
        <v>1.387748058734223</v>
      </c>
      <c r="H43" s="33">
        <f t="shared" si="2"/>
        <v>3.4187595446787213E-2</v>
      </c>
      <c r="I43" s="33">
        <f t="shared" si="2"/>
        <v>0.11384870827730575</v>
      </c>
      <c r="J43" s="33">
        <f t="shared" si="2"/>
        <v>0</v>
      </c>
      <c r="K43" s="33">
        <f t="shared" si="2"/>
        <v>3.4066840398310698</v>
      </c>
      <c r="L43" s="33">
        <f t="shared" si="2"/>
        <v>0.57713107875315917</v>
      </c>
      <c r="M43" s="33">
        <f t="shared" si="3"/>
        <v>0</v>
      </c>
      <c r="N43" s="33">
        <f t="shared" si="3"/>
        <v>0.86542703963517353</v>
      </c>
      <c r="O43" s="33">
        <f t="shared" si="3"/>
        <v>0.86147534727849773</v>
      </c>
      <c r="P43" s="33">
        <f t="shared" si="3"/>
        <v>0</v>
      </c>
    </row>
    <row r="44" spans="1:16" s="34" customFormat="1" ht="18" customHeight="1" x14ac:dyDescent="0.15">
      <c r="A44" s="19" t="s">
        <v>93</v>
      </c>
      <c r="B44" s="33" t="e">
        <f t="shared" si="2"/>
        <v>#DIV/0!</v>
      </c>
      <c r="C44" s="33" t="e">
        <f t="shared" si="2"/>
        <v>#DIV/0!</v>
      </c>
      <c r="D44" s="33">
        <f t="shared" si="2"/>
        <v>7.4468579204360967</v>
      </c>
      <c r="E44" s="33">
        <f t="shared" si="2"/>
        <v>5.6699018825019518</v>
      </c>
      <c r="F44" s="33">
        <f t="shared" si="2"/>
        <v>7.6839387187498813</v>
      </c>
      <c r="G44" s="33">
        <f t="shared" si="2"/>
        <v>8.1395898191921781</v>
      </c>
      <c r="H44" s="33">
        <f t="shared" si="2"/>
        <v>8.0406555189096931</v>
      </c>
      <c r="I44" s="33">
        <f t="shared" si="2"/>
        <v>8.1544471279622375</v>
      </c>
      <c r="J44" s="33">
        <f t="shared" si="2"/>
        <v>8.3914023689008346</v>
      </c>
      <c r="K44" s="33">
        <f t="shared" si="2"/>
        <v>7.8476954578043827</v>
      </c>
      <c r="L44" s="33">
        <f t="shared" si="2"/>
        <v>9.0987750384089079</v>
      </c>
      <c r="M44" s="33">
        <f t="shared" si="3"/>
        <v>9.4793685949794906</v>
      </c>
      <c r="N44" s="33">
        <f t="shared" si="3"/>
        <v>10.004077570609692</v>
      </c>
      <c r="O44" s="33">
        <f t="shared" si="3"/>
        <v>9.1993150044720231</v>
      </c>
      <c r="P44" s="33">
        <f t="shared" si="3"/>
        <v>9.0537802504646638</v>
      </c>
    </row>
    <row r="45" spans="1:16" s="34" customFormat="1" ht="18" customHeight="1" x14ac:dyDescent="0.15">
      <c r="A45" s="19" t="s">
        <v>72</v>
      </c>
      <c r="B45" s="33" t="e">
        <f t="shared" si="2"/>
        <v>#DIV/0!</v>
      </c>
      <c r="C45" s="33" t="e">
        <f t="shared" si="2"/>
        <v>#DIV/0!</v>
      </c>
      <c r="D45" s="33">
        <f t="shared" si="2"/>
        <v>0</v>
      </c>
      <c r="E45" s="33">
        <f t="shared" si="2"/>
        <v>0</v>
      </c>
      <c r="F45" s="33">
        <f t="shared" si="2"/>
        <v>0</v>
      </c>
      <c r="G45" s="33">
        <f t="shared" si="2"/>
        <v>0</v>
      </c>
      <c r="H45" s="33">
        <f t="shared" si="2"/>
        <v>0</v>
      </c>
      <c r="I45" s="33">
        <f t="shared" si="2"/>
        <v>0</v>
      </c>
      <c r="J45" s="33">
        <f t="shared" si="2"/>
        <v>0</v>
      </c>
      <c r="K45" s="33">
        <f t="shared" si="2"/>
        <v>0</v>
      </c>
      <c r="L45" s="33">
        <f t="shared" si="2"/>
        <v>0</v>
      </c>
      <c r="M45" s="33">
        <f t="shared" si="3"/>
        <v>0</v>
      </c>
      <c r="N45" s="33">
        <f t="shared" si="3"/>
        <v>0</v>
      </c>
      <c r="O45" s="33">
        <f t="shared" si="3"/>
        <v>0</v>
      </c>
      <c r="P45" s="33">
        <f t="shared" si="3"/>
        <v>0</v>
      </c>
    </row>
    <row r="46" spans="1:16" s="34" customFormat="1" ht="18" customHeight="1" x14ac:dyDescent="0.15">
      <c r="A46" s="19" t="s">
        <v>95</v>
      </c>
      <c r="B46" s="33" t="e">
        <f t="shared" si="2"/>
        <v>#DIV/0!</v>
      </c>
      <c r="C46" s="33" t="e">
        <f t="shared" si="2"/>
        <v>#DIV/0!</v>
      </c>
      <c r="D46" s="33">
        <f t="shared" si="2"/>
        <v>0</v>
      </c>
      <c r="E46" s="33">
        <f t="shared" si="2"/>
        <v>0</v>
      </c>
      <c r="F46" s="33">
        <f t="shared" si="2"/>
        <v>0</v>
      </c>
      <c r="G46" s="33">
        <f t="shared" si="2"/>
        <v>0</v>
      </c>
      <c r="H46" s="33">
        <f t="shared" si="2"/>
        <v>0</v>
      </c>
      <c r="I46" s="33">
        <f t="shared" si="2"/>
        <v>0</v>
      </c>
      <c r="J46" s="33">
        <f t="shared" si="2"/>
        <v>0</v>
      </c>
      <c r="K46" s="33">
        <f t="shared" si="2"/>
        <v>0</v>
      </c>
      <c r="L46" s="33">
        <f t="shared" si="2"/>
        <v>0</v>
      </c>
      <c r="M46" s="33">
        <f t="shared" si="3"/>
        <v>0</v>
      </c>
      <c r="N46" s="33">
        <f t="shared" si="3"/>
        <v>0</v>
      </c>
      <c r="O46" s="33">
        <f t="shared" si="3"/>
        <v>0</v>
      </c>
      <c r="P46" s="33">
        <f t="shared" si="3"/>
        <v>0</v>
      </c>
    </row>
    <row r="47" spans="1:16" s="34" customFormat="1" ht="18" customHeight="1" x14ac:dyDescent="0.15">
      <c r="A47" s="19" t="s">
        <v>94</v>
      </c>
      <c r="B47" s="33" t="e">
        <f t="shared" si="2"/>
        <v>#DIV/0!</v>
      </c>
      <c r="C47" s="33" t="e">
        <f t="shared" si="2"/>
        <v>#DIV/0!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  <c r="I47" s="33">
        <f t="shared" si="2"/>
        <v>0</v>
      </c>
      <c r="J47" s="33">
        <f t="shared" si="2"/>
        <v>0</v>
      </c>
      <c r="K47" s="33">
        <f t="shared" si="2"/>
        <v>0</v>
      </c>
      <c r="L47" s="33">
        <f t="shared" si="2"/>
        <v>0</v>
      </c>
      <c r="M47" s="33">
        <f t="shared" si="3"/>
        <v>0</v>
      </c>
      <c r="N47" s="33">
        <f t="shared" si="3"/>
        <v>0</v>
      </c>
      <c r="O47" s="33">
        <f t="shared" si="3"/>
        <v>0</v>
      </c>
      <c r="P47" s="33">
        <f t="shared" si="3"/>
        <v>0</v>
      </c>
    </row>
    <row r="48" spans="1:16" s="34" customFormat="1" ht="18" customHeight="1" x14ac:dyDescent="0.15">
      <c r="A48" s="19" t="s">
        <v>96</v>
      </c>
      <c r="B48" s="33" t="e">
        <f t="shared" ref="B48:L48" si="4">SUM(B33:B47)</f>
        <v>#DIV/0!</v>
      </c>
      <c r="C48" s="30" t="e">
        <f t="shared" si="4"/>
        <v>#DIV/0!</v>
      </c>
      <c r="D48" s="30">
        <f t="shared" si="4"/>
        <v>100.00000000000001</v>
      </c>
      <c r="E48" s="30">
        <f t="shared" si="4"/>
        <v>99.999999999999986</v>
      </c>
      <c r="F48" s="30">
        <f t="shared" si="4"/>
        <v>100</v>
      </c>
      <c r="G48" s="30">
        <f t="shared" si="4"/>
        <v>100.00000000000001</v>
      </c>
      <c r="H48" s="30">
        <f t="shared" si="4"/>
        <v>99.999999999999986</v>
      </c>
      <c r="I48" s="30">
        <f t="shared" si="4"/>
        <v>100</v>
      </c>
      <c r="J48" s="30">
        <f t="shared" si="4"/>
        <v>100</v>
      </c>
      <c r="K48" s="30">
        <f t="shared" si="4"/>
        <v>100</v>
      </c>
      <c r="L48" s="30">
        <f t="shared" si="4"/>
        <v>99.999999999999986</v>
      </c>
      <c r="M48" s="30">
        <f>SUM(M33:M47)</f>
        <v>100</v>
      </c>
      <c r="N48" s="30">
        <f>SUM(N33:N47)</f>
        <v>99.999999999999986</v>
      </c>
      <c r="O48" s="30">
        <f>SUM(O33:O47)</f>
        <v>100.00000000000001</v>
      </c>
      <c r="P48" s="30">
        <f>SUM(P33:P47)</f>
        <v>100.00000000000001</v>
      </c>
    </row>
    <row r="49" spans="10:11" s="34" customFormat="1" ht="18" customHeight="1" x14ac:dyDescent="0.15">
      <c r="J49" s="106"/>
      <c r="K49" s="106"/>
    </row>
    <row r="50" spans="10:11" s="34" customFormat="1" ht="18" customHeight="1" x14ac:dyDescent="0.15">
      <c r="J50" s="106"/>
      <c r="K50" s="106"/>
    </row>
    <row r="51" spans="10:11" s="34" customFormat="1" ht="18" customHeight="1" x14ac:dyDescent="0.15">
      <c r="J51" s="106"/>
      <c r="K51" s="106"/>
    </row>
    <row r="52" spans="10:11" s="34" customFormat="1" ht="18" customHeight="1" x14ac:dyDescent="0.15">
      <c r="J52" s="106"/>
      <c r="K52" s="106"/>
    </row>
    <row r="53" spans="10:11" s="34" customFormat="1" ht="18" customHeight="1" x14ac:dyDescent="0.15">
      <c r="J53" s="106"/>
      <c r="K53" s="106"/>
    </row>
    <row r="54" spans="10:11" s="34" customFormat="1" ht="18" customHeight="1" x14ac:dyDescent="0.15">
      <c r="J54" s="106"/>
      <c r="K54" s="106"/>
    </row>
    <row r="55" spans="10:11" s="34" customFormat="1" ht="18" customHeight="1" x14ac:dyDescent="0.15">
      <c r="J55" s="106"/>
      <c r="K55" s="106"/>
    </row>
    <row r="56" spans="10:11" s="34" customFormat="1" ht="18" customHeight="1" x14ac:dyDescent="0.15">
      <c r="J56" s="106"/>
      <c r="K56" s="106"/>
    </row>
    <row r="57" spans="10:11" s="34" customFormat="1" ht="18" customHeight="1" x14ac:dyDescent="0.15">
      <c r="J57" s="106"/>
      <c r="K57" s="106"/>
    </row>
    <row r="58" spans="10:11" s="34" customFormat="1" ht="18" customHeight="1" x14ac:dyDescent="0.15">
      <c r="J58" s="106"/>
      <c r="K58" s="106"/>
    </row>
    <row r="59" spans="10:11" s="34" customFormat="1" ht="18" customHeight="1" x14ac:dyDescent="0.15">
      <c r="J59" s="106"/>
      <c r="K59" s="106"/>
    </row>
    <row r="60" spans="10:11" s="34" customFormat="1" ht="18" customHeight="1" x14ac:dyDescent="0.15">
      <c r="J60" s="106"/>
      <c r="K60" s="106"/>
    </row>
    <row r="61" spans="10:11" s="34" customFormat="1" ht="18" customHeight="1" x14ac:dyDescent="0.15">
      <c r="J61" s="106"/>
      <c r="K61" s="106"/>
    </row>
    <row r="62" spans="10:11" s="34" customFormat="1" ht="18" customHeight="1" x14ac:dyDescent="0.15">
      <c r="J62" s="106"/>
      <c r="K62" s="106"/>
    </row>
    <row r="63" spans="10:11" s="34" customFormat="1" ht="18" customHeight="1" x14ac:dyDescent="0.15">
      <c r="J63" s="106"/>
      <c r="K63" s="106"/>
    </row>
    <row r="64" spans="10:11" s="34" customFormat="1" ht="18" customHeight="1" x14ac:dyDescent="0.15">
      <c r="J64" s="106"/>
      <c r="K64" s="106"/>
    </row>
    <row r="65" spans="10:11" s="34" customFormat="1" ht="18" customHeight="1" x14ac:dyDescent="0.15">
      <c r="J65" s="106"/>
      <c r="K65" s="106"/>
    </row>
    <row r="66" spans="10:11" s="34" customFormat="1" ht="18" customHeight="1" x14ac:dyDescent="0.15">
      <c r="J66" s="106"/>
      <c r="K66" s="106"/>
    </row>
    <row r="67" spans="10:11" s="34" customFormat="1" ht="18" customHeight="1" x14ac:dyDescent="0.15">
      <c r="J67" s="106"/>
      <c r="K67" s="106"/>
    </row>
    <row r="68" spans="10:11" s="34" customFormat="1" ht="18" customHeight="1" x14ac:dyDescent="0.15">
      <c r="J68" s="106"/>
      <c r="K68" s="106"/>
    </row>
    <row r="69" spans="10:11" s="34" customFormat="1" ht="18" customHeight="1" x14ac:dyDescent="0.15">
      <c r="J69" s="106"/>
      <c r="K69" s="106"/>
    </row>
    <row r="70" spans="10:11" s="34" customFormat="1" ht="18" customHeight="1" x14ac:dyDescent="0.15">
      <c r="J70" s="106"/>
      <c r="K70" s="106"/>
    </row>
    <row r="71" spans="10:11" s="34" customFormat="1" ht="18" customHeight="1" x14ac:dyDescent="0.15">
      <c r="J71" s="106"/>
      <c r="K71" s="106"/>
    </row>
    <row r="72" spans="10:11" s="34" customFormat="1" ht="18" customHeight="1" x14ac:dyDescent="0.15">
      <c r="J72" s="106"/>
      <c r="K72" s="106"/>
    </row>
    <row r="73" spans="10:11" s="34" customFormat="1" ht="18" customHeight="1" x14ac:dyDescent="0.15">
      <c r="J73" s="106"/>
      <c r="K73" s="106"/>
    </row>
    <row r="74" spans="10:11" s="34" customFormat="1" ht="18" customHeight="1" x14ac:dyDescent="0.15">
      <c r="J74" s="106"/>
      <c r="K74" s="106"/>
    </row>
    <row r="75" spans="10:11" s="34" customFormat="1" ht="18" customHeight="1" x14ac:dyDescent="0.15">
      <c r="J75" s="106"/>
      <c r="K75" s="106"/>
    </row>
    <row r="76" spans="10:11" s="34" customFormat="1" ht="18" customHeight="1" x14ac:dyDescent="0.15">
      <c r="J76" s="106"/>
      <c r="K76" s="106"/>
    </row>
    <row r="77" spans="10:11" s="34" customFormat="1" ht="18" customHeight="1" x14ac:dyDescent="0.15">
      <c r="J77" s="106"/>
      <c r="K77" s="106"/>
    </row>
    <row r="78" spans="10:11" s="34" customFormat="1" ht="18" customHeight="1" x14ac:dyDescent="0.15">
      <c r="J78" s="106"/>
      <c r="K78" s="106"/>
    </row>
    <row r="79" spans="10:11" s="34" customFormat="1" ht="18" customHeight="1" x14ac:dyDescent="0.15">
      <c r="J79" s="106"/>
      <c r="K79" s="106"/>
    </row>
    <row r="80" spans="10:11" s="34" customFormat="1" ht="18" customHeight="1" x14ac:dyDescent="0.15">
      <c r="J80" s="106"/>
      <c r="K80" s="106"/>
    </row>
    <row r="81" spans="10:11" s="34" customFormat="1" ht="18" customHeight="1" x14ac:dyDescent="0.15">
      <c r="J81" s="106"/>
      <c r="K81" s="106"/>
    </row>
    <row r="82" spans="10:11" s="34" customFormat="1" ht="18" customHeight="1" x14ac:dyDescent="0.15">
      <c r="J82" s="106"/>
      <c r="K82" s="106"/>
    </row>
    <row r="83" spans="10:11" s="34" customFormat="1" ht="18" customHeight="1" x14ac:dyDescent="0.15">
      <c r="J83" s="106"/>
      <c r="K83" s="106"/>
    </row>
    <row r="84" spans="10:11" s="34" customFormat="1" ht="18" customHeight="1" x14ac:dyDescent="0.15">
      <c r="J84" s="106"/>
      <c r="K84" s="106"/>
    </row>
    <row r="85" spans="10:11" s="34" customFormat="1" ht="18" customHeight="1" x14ac:dyDescent="0.15">
      <c r="J85" s="106"/>
      <c r="K85" s="106"/>
    </row>
    <row r="86" spans="10:11" s="34" customFormat="1" ht="18" customHeight="1" x14ac:dyDescent="0.15">
      <c r="J86" s="106"/>
      <c r="K86" s="106"/>
    </row>
    <row r="87" spans="10:11" s="34" customFormat="1" ht="18" customHeight="1" x14ac:dyDescent="0.15">
      <c r="J87" s="106"/>
      <c r="K87" s="106"/>
    </row>
    <row r="88" spans="10:11" s="34" customFormat="1" ht="18" customHeight="1" x14ac:dyDescent="0.15">
      <c r="J88" s="106"/>
      <c r="K88" s="106"/>
    </row>
    <row r="89" spans="10:11" s="34" customFormat="1" ht="18" customHeight="1" x14ac:dyDescent="0.15">
      <c r="J89" s="106"/>
      <c r="K89" s="106"/>
    </row>
    <row r="90" spans="10:11" s="34" customFormat="1" ht="18" customHeight="1" x14ac:dyDescent="0.15">
      <c r="J90" s="106"/>
      <c r="K90" s="106"/>
    </row>
    <row r="91" spans="10:11" s="34" customFormat="1" ht="18" customHeight="1" x14ac:dyDescent="0.15">
      <c r="J91" s="106"/>
      <c r="K91" s="106"/>
    </row>
    <row r="92" spans="10:11" s="34" customFormat="1" ht="18" customHeight="1" x14ac:dyDescent="0.15">
      <c r="J92" s="106"/>
      <c r="K92" s="106"/>
    </row>
    <row r="93" spans="10:11" s="34" customFormat="1" ht="18" customHeight="1" x14ac:dyDescent="0.15">
      <c r="J93" s="106"/>
      <c r="K93" s="106"/>
    </row>
    <row r="94" spans="10:11" s="34" customFormat="1" ht="18" customHeight="1" x14ac:dyDescent="0.15">
      <c r="J94" s="106"/>
      <c r="K94" s="106"/>
    </row>
    <row r="95" spans="10:11" s="34" customFormat="1" ht="18" customHeight="1" x14ac:dyDescent="0.15">
      <c r="J95" s="106"/>
      <c r="K95" s="106"/>
    </row>
    <row r="96" spans="10:11" s="34" customFormat="1" ht="18" customHeight="1" x14ac:dyDescent="0.15">
      <c r="J96" s="106"/>
      <c r="K96" s="106"/>
    </row>
    <row r="97" spans="10:11" s="34" customFormat="1" ht="18" customHeight="1" x14ac:dyDescent="0.15">
      <c r="J97" s="106"/>
      <c r="K97" s="106"/>
    </row>
    <row r="98" spans="10:11" s="34" customFormat="1" ht="18" customHeight="1" x14ac:dyDescent="0.15">
      <c r="J98" s="106"/>
      <c r="K98" s="106"/>
    </row>
    <row r="99" spans="10:11" s="34" customFormat="1" ht="18" customHeight="1" x14ac:dyDescent="0.15">
      <c r="J99" s="106"/>
      <c r="K99" s="106"/>
    </row>
    <row r="100" spans="10:11" s="34" customFormat="1" ht="18" customHeight="1" x14ac:dyDescent="0.15">
      <c r="J100" s="106"/>
      <c r="K100" s="106"/>
    </row>
    <row r="101" spans="10:11" s="34" customFormat="1" ht="18" customHeight="1" x14ac:dyDescent="0.15">
      <c r="J101" s="106"/>
      <c r="K101" s="106"/>
    </row>
    <row r="102" spans="10:11" s="34" customFormat="1" ht="18" customHeight="1" x14ac:dyDescent="0.15">
      <c r="J102" s="106"/>
      <c r="K102" s="106"/>
    </row>
    <row r="103" spans="10:11" s="34" customFormat="1" ht="18" customHeight="1" x14ac:dyDescent="0.15">
      <c r="J103" s="106"/>
      <c r="K103" s="106"/>
    </row>
    <row r="104" spans="10:11" s="34" customFormat="1" ht="18" customHeight="1" x14ac:dyDescent="0.15">
      <c r="J104" s="106"/>
      <c r="K104" s="106"/>
    </row>
    <row r="105" spans="10:11" s="34" customFormat="1" ht="18" customHeight="1" x14ac:dyDescent="0.15">
      <c r="J105" s="106"/>
      <c r="K105" s="106"/>
    </row>
    <row r="106" spans="10:11" s="34" customFormat="1" ht="18" customHeight="1" x14ac:dyDescent="0.15">
      <c r="J106" s="106"/>
      <c r="K106" s="106"/>
    </row>
    <row r="107" spans="10:11" s="34" customFormat="1" ht="18" customHeight="1" x14ac:dyDescent="0.15">
      <c r="J107" s="106"/>
      <c r="K107" s="106"/>
    </row>
    <row r="108" spans="10:11" s="34" customFormat="1" ht="18" customHeight="1" x14ac:dyDescent="0.15">
      <c r="J108" s="106"/>
      <c r="K108" s="106"/>
    </row>
    <row r="109" spans="10:11" s="34" customFormat="1" ht="18" customHeight="1" x14ac:dyDescent="0.15">
      <c r="J109" s="106"/>
      <c r="K109" s="106"/>
    </row>
    <row r="110" spans="10:11" s="34" customFormat="1" ht="18" customHeight="1" x14ac:dyDescent="0.15">
      <c r="J110" s="106"/>
      <c r="K110" s="106"/>
    </row>
    <row r="111" spans="10:11" s="34" customFormat="1" ht="18" customHeight="1" x14ac:dyDescent="0.15">
      <c r="J111" s="106"/>
      <c r="K111" s="106"/>
    </row>
    <row r="112" spans="10:11" s="34" customFormat="1" ht="18" customHeight="1" x14ac:dyDescent="0.15">
      <c r="J112" s="106"/>
      <c r="K112" s="106"/>
    </row>
    <row r="113" spans="10:11" s="34" customFormat="1" ht="18" customHeight="1" x14ac:dyDescent="0.15">
      <c r="J113" s="106"/>
      <c r="K113" s="106"/>
    </row>
    <row r="114" spans="10:11" s="34" customFormat="1" ht="18" customHeight="1" x14ac:dyDescent="0.15">
      <c r="J114" s="106"/>
      <c r="K114" s="106"/>
    </row>
    <row r="115" spans="10:11" s="34" customFormat="1" ht="18" customHeight="1" x14ac:dyDescent="0.15">
      <c r="J115" s="106"/>
      <c r="K115" s="106"/>
    </row>
    <row r="116" spans="10:11" s="34" customFormat="1" ht="18" customHeight="1" x14ac:dyDescent="0.15">
      <c r="J116" s="106"/>
      <c r="K116" s="106"/>
    </row>
    <row r="117" spans="10:11" s="34" customFormat="1" ht="18" customHeight="1" x14ac:dyDescent="0.15">
      <c r="J117" s="106"/>
      <c r="K117" s="106"/>
    </row>
    <row r="118" spans="10:11" s="34" customFormat="1" ht="18" customHeight="1" x14ac:dyDescent="0.15">
      <c r="J118" s="106"/>
      <c r="K118" s="106"/>
    </row>
    <row r="119" spans="10:11" s="34" customFormat="1" ht="18" customHeight="1" x14ac:dyDescent="0.15">
      <c r="J119" s="106"/>
      <c r="K119" s="106"/>
    </row>
    <row r="120" spans="10:11" s="34" customFormat="1" ht="18" customHeight="1" x14ac:dyDescent="0.15">
      <c r="J120" s="106"/>
      <c r="K120" s="106"/>
    </row>
    <row r="121" spans="10:11" s="34" customFormat="1" ht="18" customHeight="1" x14ac:dyDescent="0.15">
      <c r="J121" s="106"/>
      <c r="K121" s="106"/>
    </row>
    <row r="122" spans="10:11" s="34" customFormat="1" ht="18" customHeight="1" x14ac:dyDescent="0.15">
      <c r="J122" s="106"/>
      <c r="K122" s="106"/>
    </row>
    <row r="123" spans="10:11" s="34" customFormat="1" ht="18" customHeight="1" x14ac:dyDescent="0.15">
      <c r="J123" s="106"/>
      <c r="K123" s="106"/>
    </row>
    <row r="124" spans="10:11" s="34" customFormat="1" ht="18" customHeight="1" x14ac:dyDescent="0.15">
      <c r="J124" s="106"/>
      <c r="K124" s="106"/>
    </row>
    <row r="125" spans="10:11" s="34" customFormat="1" ht="18" customHeight="1" x14ac:dyDescent="0.15">
      <c r="J125" s="106"/>
      <c r="K125" s="106"/>
    </row>
    <row r="126" spans="10:11" s="34" customFormat="1" ht="18" customHeight="1" x14ac:dyDescent="0.15">
      <c r="J126" s="106"/>
      <c r="K126" s="106"/>
    </row>
    <row r="127" spans="10:11" s="34" customFormat="1" ht="18" customHeight="1" x14ac:dyDescent="0.15">
      <c r="J127" s="106"/>
      <c r="K127" s="106"/>
    </row>
    <row r="128" spans="10:11" s="34" customFormat="1" ht="18" customHeight="1" x14ac:dyDescent="0.15">
      <c r="J128" s="106"/>
      <c r="K128" s="106"/>
    </row>
    <row r="129" spans="10:11" s="34" customFormat="1" ht="18" customHeight="1" x14ac:dyDescent="0.15">
      <c r="J129" s="106"/>
      <c r="K129" s="106"/>
    </row>
    <row r="130" spans="10:11" s="34" customFormat="1" ht="18" customHeight="1" x14ac:dyDescent="0.15">
      <c r="J130" s="106"/>
      <c r="K130" s="106"/>
    </row>
    <row r="131" spans="10:11" s="34" customFormat="1" ht="18" customHeight="1" x14ac:dyDescent="0.15">
      <c r="J131" s="106"/>
      <c r="K131" s="106"/>
    </row>
    <row r="132" spans="10:11" s="34" customFormat="1" ht="18" customHeight="1" x14ac:dyDescent="0.15">
      <c r="J132" s="106"/>
      <c r="K132" s="106"/>
    </row>
    <row r="133" spans="10:11" s="34" customFormat="1" ht="18" customHeight="1" x14ac:dyDescent="0.15">
      <c r="J133" s="106"/>
      <c r="K133" s="106"/>
    </row>
    <row r="134" spans="10:11" s="34" customFormat="1" ht="18" customHeight="1" x14ac:dyDescent="0.15">
      <c r="J134" s="106"/>
      <c r="K134" s="106"/>
    </row>
    <row r="135" spans="10:11" s="34" customFormat="1" ht="18" customHeight="1" x14ac:dyDescent="0.15">
      <c r="J135" s="106"/>
      <c r="K135" s="106"/>
    </row>
    <row r="136" spans="10:11" s="34" customFormat="1" ht="18" customHeight="1" x14ac:dyDescent="0.15">
      <c r="J136" s="106"/>
      <c r="K136" s="106"/>
    </row>
    <row r="137" spans="10:11" s="34" customFormat="1" ht="18" customHeight="1" x14ac:dyDescent="0.15">
      <c r="J137" s="106"/>
      <c r="K137" s="106"/>
    </row>
    <row r="138" spans="10:11" s="34" customFormat="1" ht="18" customHeight="1" x14ac:dyDescent="0.15">
      <c r="J138" s="106"/>
      <c r="K138" s="106"/>
    </row>
    <row r="139" spans="10:11" s="34" customFormat="1" ht="18" customHeight="1" x14ac:dyDescent="0.15">
      <c r="J139" s="106"/>
      <c r="K139" s="106"/>
    </row>
    <row r="140" spans="10:11" s="34" customFormat="1" ht="18" customHeight="1" x14ac:dyDescent="0.15">
      <c r="J140" s="106"/>
      <c r="K140" s="106"/>
    </row>
    <row r="141" spans="10:11" s="34" customFormat="1" ht="18" customHeight="1" x14ac:dyDescent="0.15">
      <c r="J141" s="106"/>
      <c r="K141" s="106"/>
    </row>
    <row r="142" spans="10:11" s="34" customFormat="1" ht="18" customHeight="1" x14ac:dyDescent="0.15">
      <c r="J142" s="106"/>
      <c r="K142" s="106"/>
    </row>
    <row r="143" spans="10:11" s="34" customFormat="1" ht="18" customHeight="1" x14ac:dyDescent="0.15">
      <c r="J143" s="106"/>
      <c r="K143" s="106"/>
    </row>
    <row r="144" spans="10:11" s="34" customFormat="1" ht="18" customHeight="1" x14ac:dyDescent="0.15">
      <c r="J144" s="106"/>
      <c r="K144" s="106"/>
    </row>
    <row r="145" spans="10:11" s="34" customFormat="1" ht="18" customHeight="1" x14ac:dyDescent="0.15">
      <c r="J145" s="106"/>
      <c r="K145" s="106"/>
    </row>
    <row r="146" spans="10:11" s="34" customFormat="1" ht="18" customHeight="1" x14ac:dyDescent="0.15">
      <c r="J146" s="106"/>
      <c r="K146" s="106"/>
    </row>
    <row r="147" spans="10:11" s="34" customFormat="1" ht="18" customHeight="1" x14ac:dyDescent="0.15">
      <c r="J147" s="106"/>
      <c r="K147" s="106"/>
    </row>
    <row r="148" spans="10:11" s="34" customFormat="1" ht="18" customHeight="1" x14ac:dyDescent="0.15">
      <c r="J148" s="106"/>
      <c r="K148" s="106"/>
    </row>
    <row r="149" spans="10:11" s="34" customFormat="1" ht="18" customHeight="1" x14ac:dyDescent="0.15">
      <c r="J149" s="106"/>
      <c r="K149" s="106"/>
    </row>
    <row r="150" spans="10:11" s="34" customFormat="1" ht="18" customHeight="1" x14ac:dyDescent="0.15">
      <c r="J150" s="106"/>
      <c r="K150" s="106"/>
    </row>
    <row r="151" spans="10:11" s="34" customFormat="1" ht="18" customHeight="1" x14ac:dyDescent="0.15">
      <c r="J151" s="106"/>
      <c r="K151" s="106"/>
    </row>
    <row r="152" spans="10:11" s="34" customFormat="1" ht="18" customHeight="1" x14ac:dyDescent="0.15">
      <c r="J152" s="106"/>
      <c r="K152" s="106"/>
    </row>
    <row r="153" spans="10:11" s="34" customFormat="1" ht="18" customHeight="1" x14ac:dyDescent="0.15">
      <c r="J153" s="106"/>
      <c r="K153" s="106"/>
    </row>
    <row r="154" spans="10:11" s="34" customFormat="1" ht="18" customHeight="1" x14ac:dyDescent="0.15">
      <c r="J154" s="106"/>
      <c r="K154" s="106"/>
    </row>
    <row r="155" spans="10:11" s="34" customFormat="1" ht="18" customHeight="1" x14ac:dyDescent="0.15">
      <c r="J155" s="106"/>
      <c r="K155" s="106"/>
    </row>
    <row r="156" spans="10:11" s="34" customFormat="1" ht="18" customHeight="1" x14ac:dyDescent="0.15">
      <c r="J156" s="106"/>
      <c r="K156" s="106"/>
    </row>
    <row r="157" spans="10:11" s="34" customFormat="1" ht="18" customHeight="1" x14ac:dyDescent="0.15">
      <c r="J157" s="106"/>
      <c r="K157" s="106"/>
    </row>
    <row r="158" spans="10:11" s="34" customFormat="1" ht="18" customHeight="1" x14ac:dyDescent="0.15">
      <c r="J158" s="106"/>
      <c r="K158" s="106"/>
    </row>
    <row r="159" spans="10:11" s="34" customFormat="1" ht="18" customHeight="1" x14ac:dyDescent="0.15">
      <c r="J159" s="106"/>
      <c r="K159" s="106"/>
    </row>
    <row r="160" spans="10:11" s="34" customFormat="1" ht="18" customHeight="1" x14ac:dyDescent="0.15">
      <c r="J160" s="106"/>
      <c r="K160" s="106"/>
    </row>
    <row r="161" spans="10:11" s="34" customFormat="1" ht="18" customHeight="1" x14ac:dyDescent="0.15">
      <c r="J161" s="106"/>
      <c r="K161" s="106"/>
    </row>
    <row r="162" spans="10:11" s="34" customFormat="1" ht="18" customHeight="1" x14ac:dyDescent="0.15">
      <c r="J162" s="106"/>
      <c r="K162" s="106"/>
    </row>
    <row r="163" spans="10:11" s="34" customFormat="1" ht="18" customHeight="1" x14ac:dyDescent="0.15">
      <c r="J163" s="106"/>
      <c r="K163" s="106"/>
    </row>
    <row r="164" spans="10:11" s="34" customFormat="1" ht="18" customHeight="1" x14ac:dyDescent="0.15">
      <c r="J164" s="106"/>
      <c r="K164" s="106"/>
    </row>
    <row r="165" spans="10:11" s="34" customFormat="1" ht="18" customHeight="1" x14ac:dyDescent="0.15">
      <c r="J165" s="106"/>
      <c r="K165" s="106"/>
    </row>
    <row r="166" spans="10:11" s="34" customFormat="1" ht="18" customHeight="1" x14ac:dyDescent="0.15">
      <c r="J166" s="106"/>
      <c r="K166" s="106"/>
    </row>
    <row r="167" spans="10:11" s="34" customFormat="1" ht="18" customHeight="1" x14ac:dyDescent="0.15">
      <c r="J167" s="106"/>
      <c r="K167" s="106"/>
    </row>
    <row r="168" spans="10:11" s="34" customFormat="1" ht="18" customHeight="1" x14ac:dyDescent="0.15">
      <c r="J168" s="106"/>
      <c r="K168" s="106"/>
    </row>
    <row r="169" spans="10:11" s="34" customFormat="1" ht="18" customHeight="1" x14ac:dyDescent="0.15">
      <c r="J169" s="106"/>
      <c r="K169" s="106"/>
    </row>
    <row r="170" spans="10:11" s="34" customFormat="1" ht="18" customHeight="1" x14ac:dyDescent="0.15">
      <c r="J170" s="106"/>
      <c r="K170" s="106"/>
    </row>
    <row r="171" spans="10:11" s="34" customFormat="1" ht="18" customHeight="1" x14ac:dyDescent="0.15">
      <c r="J171" s="106"/>
      <c r="K171" s="106"/>
    </row>
    <row r="172" spans="10:11" s="34" customFormat="1" ht="18" customHeight="1" x14ac:dyDescent="0.15">
      <c r="J172" s="106"/>
      <c r="K172" s="106"/>
    </row>
    <row r="173" spans="10:11" s="34" customFormat="1" ht="18" customHeight="1" x14ac:dyDescent="0.15">
      <c r="J173" s="106"/>
      <c r="K173" s="106"/>
    </row>
    <row r="174" spans="10:11" s="34" customFormat="1" ht="18" customHeight="1" x14ac:dyDescent="0.15">
      <c r="J174" s="106"/>
      <c r="K174" s="106"/>
    </row>
    <row r="175" spans="10:11" s="34" customFormat="1" ht="18" customHeight="1" x14ac:dyDescent="0.15">
      <c r="J175" s="106"/>
      <c r="K175" s="106"/>
    </row>
    <row r="176" spans="10:11" s="34" customFormat="1" ht="18" customHeight="1" x14ac:dyDescent="0.15">
      <c r="J176" s="106"/>
      <c r="K176" s="106"/>
    </row>
    <row r="177" spans="10:11" s="34" customFormat="1" ht="18" customHeight="1" x14ac:dyDescent="0.15">
      <c r="J177" s="106"/>
      <c r="K177" s="106"/>
    </row>
    <row r="178" spans="10:11" s="34" customFormat="1" ht="18" customHeight="1" x14ac:dyDescent="0.15">
      <c r="J178" s="106"/>
      <c r="K178" s="106"/>
    </row>
    <row r="179" spans="10:11" s="34" customFormat="1" ht="18" customHeight="1" x14ac:dyDescent="0.15">
      <c r="J179" s="106"/>
      <c r="K179" s="106"/>
    </row>
    <row r="180" spans="10:11" s="34" customFormat="1" ht="18" customHeight="1" x14ac:dyDescent="0.15">
      <c r="J180" s="106"/>
      <c r="K180" s="106"/>
    </row>
    <row r="181" spans="10:11" s="34" customFormat="1" ht="18" customHeight="1" x14ac:dyDescent="0.15">
      <c r="J181" s="106"/>
      <c r="K181" s="106"/>
    </row>
    <row r="182" spans="10:11" s="34" customFormat="1" ht="18" customHeight="1" x14ac:dyDescent="0.15">
      <c r="J182" s="106"/>
      <c r="K182" s="106"/>
    </row>
    <row r="183" spans="10:11" s="34" customFormat="1" ht="18" customHeight="1" x14ac:dyDescent="0.15">
      <c r="J183" s="106"/>
      <c r="K183" s="106"/>
    </row>
    <row r="184" spans="10:11" s="34" customFormat="1" ht="18" customHeight="1" x14ac:dyDescent="0.15">
      <c r="J184" s="106"/>
      <c r="K184" s="106"/>
    </row>
    <row r="185" spans="10:11" s="34" customFormat="1" ht="18" customHeight="1" x14ac:dyDescent="0.15">
      <c r="J185" s="106"/>
      <c r="K185" s="106"/>
    </row>
    <row r="186" spans="10:11" s="34" customFormat="1" ht="18" customHeight="1" x14ac:dyDescent="0.15">
      <c r="J186" s="106"/>
      <c r="K186" s="106"/>
    </row>
    <row r="187" spans="10:11" s="34" customFormat="1" ht="18" customHeight="1" x14ac:dyDescent="0.15">
      <c r="J187" s="106"/>
      <c r="K187" s="106"/>
    </row>
    <row r="188" spans="10:11" s="34" customFormat="1" ht="18" customHeight="1" x14ac:dyDescent="0.15">
      <c r="J188" s="106"/>
      <c r="K188" s="106"/>
    </row>
    <row r="189" spans="10:11" s="34" customFormat="1" ht="18" customHeight="1" x14ac:dyDescent="0.15">
      <c r="J189" s="106"/>
      <c r="K189" s="106"/>
    </row>
    <row r="190" spans="10:11" s="34" customFormat="1" ht="18" customHeight="1" x14ac:dyDescent="0.15">
      <c r="J190" s="106"/>
      <c r="K190" s="106"/>
    </row>
    <row r="191" spans="10:11" s="34" customFormat="1" ht="18" customHeight="1" x14ac:dyDescent="0.15">
      <c r="J191" s="106"/>
      <c r="K191" s="106"/>
    </row>
    <row r="192" spans="10:11" s="34" customFormat="1" ht="18" customHeight="1" x14ac:dyDescent="0.15">
      <c r="J192" s="106"/>
      <c r="K192" s="106"/>
    </row>
    <row r="193" spans="10:11" s="34" customFormat="1" ht="18" customHeight="1" x14ac:dyDescent="0.15">
      <c r="J193" s="106"/>
      <c r="K193" s="106"/>
    </row>
    <row r="194" spans="10:11" s="34" customFormat="1" ht="18" customHeight="1" x14ac:dyDescent="0.15">
      <c r="J194" s="106"/>
      <c r="K194" s="106"/>
    </row>
    <row r="195" spans="10:11" s="34" customFormat="1" ht="18" customHeight="1" x14ac:dyDescent="0.15">
      <c r="J195" s="106"/>
      <c r="K195" s="106"/>
    </row>
    <row r="196" spans="10:11" s="34" customFormat="1" ht="18" customHeight="1" x14ac:dyDescent="0.15">
      <c r="J196" s="106"/>
      <c r="K196" s="106"/>
    </row>
    <row r="197" spans="10:11" s="34" customFormat="1" ht="18" customHeight="1" x14ac:dyDescent="0.15">
      <c r="J197" s="106"/>
      <c r="K197" s="106"/>
    </row>
    <row r="198" spans="10:11" s="34" customFormat="1" ht="18" customHeight="1" x14ac:dyDescent="0.15">
      <c r="J198" s="106"/>
      <c r="K198" s="106"/>
    </row>
    <row r="199" spans="10:11" s="34" customFormat="1" ht="18" customHeight="1" x14ac:dyDescent="0.15">
      <c r="J199" s="106"/>
      <c r="K199" s="106"/>
    </row>
    <row r="200" spans="10:11" s="34" customFormat="1" ht="18" customHeight="1" x14ac:dyDescent="0.15">
      <c r="J200" s="106"/>
      <c r="K200" s="106"/>
    </row>
    <row r="201" spans="10:11" s="34" customFormat="1" ht="18" customHeight="1" x14ac:dyDescent="0.15">
      <c r="J201" s="106"/>
      <c r="K201" s="106"/>
    </row>
    <row r="202" spans="10:11" s="34" customFormat="1" ht="18" customHeight="1" x14ac:dyDescent="0.15">
      <c r="J202" s="106"/>
      <c r="K202" s="106"/>
    </row>
    <row r="203" spans="10:11" s="34" customFormat="1" ht="18" customHeight="1" x14ac:dyDescent="0.15">
      <c r="J203" s="106"/>
      <c r="K203" s="106"/>
    </row>
    <row r="204" spans="10:11" s="34" customFormat="1" ht="18" customHeight="1" x14ac:dyDescent="0.15">
      <c r="J204" s="106"/>
      <c r="K204" s="106"/>
    </row>
    <row r="205" spans="10:11" s="34" customFormat="1" ht="18" customHeight="1" x14ac:dyDescent="0.15">
      <c r="J205" s="106"/>
      <c r="K205" s="106"/>
    </row>
    <row r="206" spans="10:11" s="34" customFormat="1" ht="18" customHeight="1" x14ac:dyDescent="0.15">
      <c r="J206" s="106"/>
      <c r="K206" s="106"/>
    </row>
    <row r="207" spans="10:11" s="34" customFormat="1" ht="18" customHeight="1" x14ac:dyDescent="0.15">
      <c r="J207" s="106"/>
      <c r="K207" s="106"/>
    </row>
    <row r="208" spans="10:11" s="34" customFormat="1" ht="18" customHeight="1" x14ac:dyDescent="0.15">
      <c r="J208" s="106"/>
      <c r="K208" s="106"/>
    </row>
    <row r="209" spans="10:11" s="34" customFormat="1" ht="18" customHeight="1" x14ac:dyDescent="0.15">
      <c r="J209" s="106"/>
      <c r="K209" s="106"/>
    </row>
    <row r="210" spans="10:11" s="34" customFormat="1" ht="18" customHeight="1" x14ac:dyDescent="0.15">
      <c r="J210" s="106"/>
      <c r="K210" s="106"/>
    </row>
    <row r="211" spans="10:11" s="34" customFormat="1" ht="18" customHeight="1" x14ac:dyDescent="0.15">
      <c r="J211" s="106"/>
      <c r="K211" s="106"/>
    </row>
    <row r="212" spans="10:11" s="34" customFormat="1" ht="18" customHeight="1" x14ac:dyDescent="0.15">
      <c r="J212" s="106"/>
      <c r="K212" s="106"/>
    </row>
    <row r="213" spans="10:11" s="34" customFormat="1" ht="18" customHeight="1" x14ac:dyDescent="0.15">
      <c r="J213" s="106"/>
      <c r="K213" s="106"/>
    </row>
    <row r="214" spans="10:11" s="34" customFormat="1" ht="18" customHeight="1" x14ac:dyDescent="0.15">
      <c r="J214" s="106"/>
      <c r="K214" s="106"/>
    </row>
    <row r="215" spans="10:11" s="34" customFormat="1" ht="18" customHeight="1" x14ac:dyDescent="0.15">
      <c r="J215" s="106"/>
      <c r="K215" s="106"/>
    </row>
    <row r="216" spans="10:11" s="34" customFormat="1" ht="18" customHeight="1" x14ac:dyDescent="0.15">
      <c r="J216" s="106"/>
      <c r="K216" s="106"/>
    </row>
    <row r="217" spans="10:11" s="34" customFormat="1" ht="18" customHeight="1" x14ac:dyDescent="0.15">
      <c r="J217" s="106"/>
      <c r="K217" s="106"/>
    </row>
    <row r="218" spans="10:11" s="34" customFormat="1" ht="18" customHeight="1" x14ac:dyDescent="0.15">
      <c r="J218" s="106"/>
      <c r="K218" s="106"/>
    </row>
    <row r="219" spans="10:11" s="34" customFormat="1" ht="18" customHeight="1" x14ac:dyDescent="0.15">
      <c r="J219" s="106"/>
      <c r="K219" s="106"/>
    </row>
    <row r="220" spans="10:11" s="34" customFormat="1" ht="18" customHeight="1" x14ac:dyDescent="0.15">
      <c r="J220" s="106"/>
      <c r="K220" s="106"/>
    </row>
    <row r="221" spans="10:11" s="34" customFormat="1" ht="18" customHeight="1" x14ac:dyDescent="0.15">
      <c r="J221" s="106"/>
      <c r="K221" s="106"/>
    </row>
    <row r="222" spans="10:11" s="34" customFormat="1" ht="18" customHeight="1" x14ac:dyDescent="0.15">
      <c r="J222" s="106"/>
      <c r="K222" s="106"/>
    </row>
    <row r="223" spans="10:11" s="34" customFormat="1" ht="18" customHeight="1" x14ac:dyDescent="0.15">
      <c r="J223" s="106"/>
      <c r="K223" s="106"/>
    </row>
    <row r="224" spans="10:11" s="34" customFormat="1" ht="18" customHeight="1" x14ac:dyDescent="0.15">
      <c r="J224" s="106"/>
      <c r="K224" s="106"/>
    </row>
    <row r="225" spans="10:11" s="34" customFormat="1" ht="18" customHeight="1" x14ac:dyDescent="0.15">
      <c r="J225" s="106"/>
      <c r="K225" s="106"/>
    </row>
    <row r="226" spans="10:11" s="34" customFormat="1" ht="18" customHeight="1" x14ac:dyDescent="0.15">
      <c r="J226" s="106"/>
      <c r="K226" s="106"/>
    </row>
    <row r="227" spans="10:11" s="34" customFormat="1" ht="18" customHeight="1" x14ac:dyDescent="0.15">
      <c r="J227" s="106"/>
      <c r="K227" s="106"/>
    </row>
    <row r="228" spans="10:11" s="34" customFormat="1" ht="18" customHeight="1" x14ac:dyDescent="0.15">
      <c r="J228" s="106"/>
      <c r="K228" s="106"/>
    </row>
    <row r="229" spans="10:11" s="34" customFormat="1" ht="18" customHeight="1" x14ac:dyDescent="0.15">
      <c r="J229" s="106"/>
      <c r="K229" s="106"/>
    </row>
    <row r="230" spans="10:11" s="34" customFormat="1" x14ac:dyDescent="0.15">
      <c r="J230" s="106"/>
      <c r="K230" s="106"/>
    </row>
    <row r="231" spans="10:11" s="34" customFormat="1" x14ac:dyDescent="0.15">
      <c r="J231" s="106"/>
      <c r="K231" s="106"/>
    </row>
    <row r="232" spans="10:11" s="34" customFormat="1" x14ac:dyDescent="0.15">
      <c r="J232" s="106"/>
      <c r="K232" s="106"/>
    </row>
    <row r="233" spans="10:11" s="34" customFormat="1" x14ac:dyDescent="0.15">
      <c r="J233" s="106"/>
      <c r="K233" s="106"/>
    </row>
    <row r="234" spans="10:11" s="34" customFormat="1" x14ac:dyDescent="0.15">
      <c r="J234" s="106"/>
      <c r="K234" s="106"/>
    </row>
    <row r="235" spans="10:11" s="34" customFormat="1" x14ac:dyDescent="0.15">
      <c r="J235" s="106"/>
      <c r="K235" s="106"/>
    </row>
    <row r="236" spans="10:11" s="34" customFormat="1" x14ac:dyDescent="0.15">
      <c r="J236" s="106"/>
      <c r="K236" s="106"/>
    </row>
    <row r="237" spans="10:11" s="34" customFormat="1" x14ac:dyDescent="0.15">
      <c r="J237" s="106"/>
      <c r="K237" s="106"/>
    </row>
    <row r="238" spans="10:11" s="34" customFormat="1" x14ac:dyDescent="0.15">
      <c r="J238" s="106"/>
      <c r="K238" s="106"/>
    </row>
    <row r="239" spans="10:11" s="34" customFormat="1" x14ac:dyDescent="0.15">
      <c r="J239" s="106"/>
      <c r="K239" s="106"/>
    </row>
    <row r="240" spans="10:11" s="34" customFormat="1" x14ac:dyDescent="0.15">
      <c r="J240" s="106"/>
      <c r="K240" s="106"/>
    </row>
    <row r="241" spans="10:11" s="34" customFormat="1" x14ac:dyDescent="0.15">
      <c r="J241" s="106"/>
      <c r="K241" s="106"/>
    </row>
    <row r="242" spans="10:11" s="34" customFormat="1" x14ac:dyDescent="0.15">
      <c r="J242" s="106"/>
      <c r="K242" s="106"/>
    </row>
    <row r="243" spans="10:11" s="34" customFormat="1" x14ac:dyDescent="0.15">
      <c r="J243" s="106"/>
      <c r="K243" s="106"/>
    </row>
    <row r="244" spans="10:11" s="34" customFormat="1" x14ac:dyDescent="0.15">
      <c r="J244" s="106"/>
      <c r="K244" s="106"/>
    </row>
    <row r="245" spans="10:11" s="34" customFormat="1" x14ac:dyDescent="0.15">
      <c r="J245" s="106"/>
      <c r="K245" s="106"/>
    </row>
    <row r="246" spans="10:11" s="34" customFormat="1" x14ac:dyDescent="0.15">
      <c r="J246" s="106"/>
      <c r="K246" s="106"/>
    </row>
    <row r="247" spans="10:11" s="34" customFormat="1" x14ac:dyDescent="0.15">
      <c r="J247" s="106"/>
      <c r="K247" s="106"/>
    </row>
    <row r="248" spans="10:11" s="34" customFormat="1" x14ac:dyDescent="0.15">
      <c r="J248" s="106"/>
      <c r="K248" s="106"/>
    </row>
    <row r="249" spans="10:11" s="34" customFormat="1" x14ac:dyDescent="0.15">
      <c r="J249" s="106"/>
      <c r="K249" s="106"/>
    </row>
    <row r="250" spans="10:11" s="34" customFormat="1" x14ac:dyDescent="0.15">
      <c r="J250" s="106"/>
      <c r="K250" s="106"/>
    </row>
    <row r="251" spans="10:11" s="34" customFormat="1" x14ac:dyDescent="0.15">
      <c r="J251" s="106"/>
      <c r="K251" s="106"/>
    </row>
    <row r="252" spans="10:11" s="34" customFormat="1" x14ac:dyDescent="0.15">
      <c r="J252" s="106"/>
      <c r="K252" s="106"/>
    </row>
    <row r="253" spans="10:11" s="34" customFormat="1" x14ac:dyDescent="0.15">
      <c r="J253" s="106"/>
      <c r="K253" s="106"/>
    </row>
    <row r="254" spans="10:11" s="34" customFormat="1" x14ac:dyDescent="0.15">
      <c r="J254" s="106"/>
      <c r="K254" s="106"/>
    </row>
    <row r="255" spans="10:11" s="34" customFormat="1" x14ac:dyDescent="0.15">
      <c r="J255" s="106"/>
      <c r="K255" s="106"/>
    </row>
    <row r="256" spans="10:11" s="34" customFormat="1" x14ac:dyDescent="0.15">
      <c r="J256" s="106"/>
      <c r="K256" s="106"/>
    </row>
    <row r="257" spans="10:11" s="34" customFormat="1" x14ac:dyDescent="0.15">
      <c r="J257" s="106"/>
      <c r="K257" s="106"/>
    </row>
    <row r="258" spans="10:11" s="34" customFormat="1" x14ac:dyDescent="0.15">
      <c r="J258" s="106"/>
      <c r="K258" s="106"/>
    </row>
    <row r="259" spans="10:11" s="34" customFormat="1" x14ac:dyDescent="0.15">
      <c r="J259" s="106"/>
      <c r="K259" s="106"/>
    </row>
    <row r="260" spans="10:11" s="34" customFormat="1" x14ac:dyDescent="0.15">
      <c r="J260" s="106"/>
      <c r="K260" s="106"/>
    </row>
    <row r="261" spans="10:11" s="34" customFormat="1" x14ac:dyDescent="0.15">
      <c r="J261" s="106"/>
      <c r="K261" s="106"/>
    </row>
    <row r="262" spans="10:11" s="34" customFormat="1" x14ac:dyDescent="0.15">
      <c r="J262" s="106"/>
      <c r="K262" s="106"/>
    </row>
    <row r="263" spans="10:11" s="34" customFormat="1" x14ac:dyDescent="0.15">
      <c r="J263" s="106"/>
      <c r="K263" s="106"/>
    </row>
    <row r="264" spans="10:11" s="34" customFormat="1" x14ac:dyDescent="0.15">
      <c r="J264" s="106"/>
      <c r="K264" s="106"/>
    </row>
    <row r="265" spans="10:11" s="34" customFormat="1" x14ac:dyDescent="0.15">
      <c r="J265" s="106"/>
      <c r="K265" s="106"/>
    </row>
    <row r="266" spans="10:11" s="34" customFormat="1" x14ac:dyDescent="0.15">
      <c r="J266" s="106"/>
      <c r="K266" s="106"/>
    </row>
    <row r="267" spans="10:11" s="34" customFormat="1" x14ac:dyDescent="0.15">
      <c r="J267" s="106"/>
      <c r="K267" s="106"/>
    </row>
    <row r="268" spans="10:11" s="34" customFormat="1" x14ac:dyDescent="0.15">
      <c r="J268" s="106"/>
      <c r="K268" s="106"/>
    </row>
    <row r="269" spans="10:11" s="34" customFormat="1" x14ac:dyDescent="0.15">
      <c r="J269" s="106"/>
      <c r="K269" s="106"/>
    </row>
    <row r="270" spans="10:11" s="34" customFormat="1" x14ac:dyDescent="0.15">
      <c r="J270" s="106"/>
      <c r="K270" s="106"/>
    </row>
    <row r="271" spans="10:11" s="34" customFormat="1" x14ac:dyDescent="0.15">
      <c r="J271" s="106"/>
      <c r="K271" s="106"/>
    </row>
    <row r="272" spans="10:11" s="34" customFormat="1" x14ac:dyDescent="0.15">
      <c r="J272" s="106"/>
      <c r="K272" s="106"/>
    </row>
    <row r="273" spans="10:11" s="34" customFormat="1" x14ac:dyDescent="0.15">
      <c r="J273" s="106"/>
      <c r="K273" s="106"/>
    </row>
    <row r="274" spans="10:11" s="34" customFormat="1" x14ac:dyDescent="0.15">
      <c r="J274" s="106"/>
      <c r="K274" s="106"/>
    </row>
    <row r="275" spans="10:11" s="34" customFormat="1" x14ac:dyDescent="0.15">
      <c r="J275" s="106"/>
      <c r="K275" s="106"/>
    </row>
    <row r="276" spans="10:11" s="34" customFormat="1" x14ac:dyDescent="0.15">
      <c r="J276" s="106"/>
      <c r="K276" s="106"/>
    </row>
    <row r="277" spans="10:11" s="34" customFormat="1" x14ac:dyDescent="0.15">
      <c r="J277" s="106"/>
      <c r="K277" s="106"/>
    </row>
    <row r="278" spans="10:11" s="34" customFormat="1" x14ac:dyDescent="0.15">
      <c r="J278" s="106"/>
      <c r="K278" s="106"/>
    </row>
    <row r="279" spans="10:11" s="34" customFormat="1" x14ac:dyDescent="0.15">
      <c r="J279" s="106"/>
      <c r="K279" s="106"/>
    </row>
    <row r="280" spans="10:11" s="34" customFormat="1" x14ac:dyDescent="0.15">
      <c r="J280" s="106"/>
      <c r="K280" s="106"/>
    </row>
    <row r="281" spans="10:11" s="34" customFormat="1" x14ac:dyDescent="0.15">
      <c r="J281" s="106"/>
      <c r="K281" s="106"/>
    </row>
    <row r="282" spans="10:11" s="34" customFormat="1" x14ac:dyDescent="0.15">
      <c r="J282" s="106"/>
      <c r="K282" s="106"/>
    </row>
    <row r="283" spans="10:11" s="34" customFormat="1" x14ac:dyDescent="0.15">
      <c r="J283" s="106"/>
      <c r="K283" s="106"/>
    </row>
    <row r="284" spans="10:11" s="34" customFormat="1" x14ac:dyDescent="0.15">
      <c r="J284" s="106"/>
      <c r="K284" s="106"/>
    </row>
    <row r="285" spans="10:11" s="34" customFormat="1" x14ac:dyDescent="0.15">
      <c r="J285" s="106"/>
      <c r="K285" s="106"/>
    </row>
    <row r="286" spans="10:11" s="34" customFormat="1" x14ac:dyDescent="0.15">
      <c r="J286" s="106"/>
      <c r="K286" s="106"/>
    </row>
    <row r="287" spans="10:11" s="34" customFormat="1" x14ac:dyDescent="0.15">
      <c r="J287" s="106"/>
      <c r="K287" s="106"/>
    </row>
    <row r="288" spans="10:11" s="34" customFormat="1" x14ac:dyDescent="0.15">
      <c r="J288" s="106"/>
      <c r="K288" s="106"/>
    </row>
    <row r="289" spans="10:11" s="34" customFormat="1" x14ac:dyDescent="0.15">
      <c r="J289" s="106"/>
      <c r="K289" s="106"/>
    </row>
    <row r="290" spans="10:11" s="34" customFormat="1" x14ac:dyDescent="0.15">
      <c r="J290" s="106"/>
      <c r="K290" s="106"/>
    </row>
    <row r="291" spans="10:11" s="34" customFormat="1" x14ac:dyDescent="0.15">
      <c r="J291" s="106"/>
      <c r="K291" s="106"/>
    </row>
    <row r="292" spans="10:11" s="34" customFormat="1" x14ac:dyDescent="0.15">
      <c r="J292" s="106"/>
      <c r="K292" s="106"/>
    </row>
    <row r="293" spans="10:11" s="34" customFormat="1" x14ac:dyDescent="0.15">
      <c r="J293" s="106"/>
      <c r="K293" s="106"/>
    </row>
    <row r="294" spans="10:11" s="34" customFormat="1" x14ac:dyDescent="0.15">
      <c r="J294" s="106"/>
      <c r="K294" s="106"/>
    </row>
    <row r="295" spans="10:11" s="34" customFormat="1" x14ac:dyDescent="0.15">
      <c r="J295" s="106"/>
      <c r="K295" s="106"/>
    </row>
    <row r="296" spans="10:11" s="34" customFormat="1" x14ac:dyDescent="0.15">
      <c r="J296" s="106"/>
      <c r="K296" s="106"/>
    </row>
    <row r="297" spans="10:11" s="34" customFormat="1" x14ac:dyDescent="0.15">
      <c r="J297" s="106"/>
      <c r="K297" s="106"/>
    </row>
    <row r="298" spans="10:11" s="34" customFormat="1" x14ac:dyDescent="0.15">
      <c r="J298" s="106"/>
      <c r="K298" s="106"/>
    </row>
    <row r="299" spans="10:11" s="34" customFormat="1" x14ac:dyDescent="0.15">
      <c r="J299" s="106"/>
      <c r="K299" s="106"/>
    </row>
    <row r="300" spans="10:11" s="34" customFormat="1" x14ac:dyDescent="0.15">
      <c r="J300" s="106"/>
      <c r="K300" s="106"/>
    </row>
    <row r="301" spans="10:11" s="34" customFormat="1" x14ac:dyDescent="0.15">
      <c r="J301" s="106"/>
      <c r="K301" s="106"/>
    </row>
    <row r="302" spans="10:11" s="34" customFormat="1" x14ac:dyDescent="0.15">
      <c r="J302" s="106"/>
      <c r="K302" s="106"/>
    </row>
    <row r="303" spans="10:11" s="34" customFormat="1" x14ac:dyDescent="0.15">
      <c r="J303" s="106"/>
      <c r="K303" s="106"/>
    </row>
    <row r="304" spans="10:11" s="34" customFormat="1" x14ac:dyDescent="0.15">
      <c r="J304" s="106"/>
      <c r="K304" s="106"/>
    </row>
    <row r="305" spans="10:11" s="34" customFormat="1" x14ac:dyDescent="0.15">
      <c r="J305" s="106"/>
      <c r="K305" s="106"/>
    </row>
    <row r="306" spans="10:11" s="34" customFormat="1" x14ac:dyDescent="0.15">
      <c r="J306" s="106"/>
      <c r="K306" s="106"/>
    </row>
    <row r="307" spans="10:11" s="34" customFormat="1" x14ac:dyDescent="0.15">
      <c r="J307" s="106"/>
      <c r="K307" s="106"/>
    </row>
    <row r="308" spans="10:11" s="34" customFormat="1" x14ac:dyDescent="0.15">
      <c r="J308" s="106"/>
      <c r="K308" s="106"/>
    </row>
    <row r="309" spans="10:11" s="34" customFormat="1" x14ac:dyDescent="0.15">
      <c r="J309" s="106"/>
      <c r="K309" s="106"/>
    </row>
    <row r="310" spans="10:11" s="34" customFormat="1" x14ac:dyDescent="0.15">
      <c r="J310" s="106"/>
      <c r="K310" s="106"/>
    </row>
    <row r="311" spans="10:11" s="34" customFormat="1" x14ac:dyDescent="0.15">
      <c r="J311" s="106"/>
      <c r="K311" s="106"/>
    </row>
    <row r="312" spans="10:11" s="34" customFormat="1" x14ac:dyDescent="0.15">
      <c r="J312" s="106"/>
      <c r="K312" s="106"/>
    </row>
    <row r="313" spans="10:11" s="34" customFormat="1" x14ac:dyDescent="0.15">
      <c r="J313" s="106"/>
      <c r="K313" s="106"/>
    </row>
    <row r="314" spans="10:11" s="34" customFormat="1" x14ac:dyDescent="0.15">
      <c r="J314" s="106"/>
      <c r="K314" s="106"/>
    </row>
    <row r="315" spans="10:11" s="34" customFormat="1" x14ac:dyDescent="0.15">
      <c r="J315" s="106"/>
      <c r="K315" s="106"/>
    </row>
    <row r="316" spans="10:11" s="34" customFormat="1" x14ac:dyDescent="0.15">
      <c r="J316" s="106"/>
      <c r="K316" s="106"/>
    </row>
    <row r="317" spans="10:11" s="34" customFormat="1" x14ac:dyDescent="0.15">
      <c r="J317" s="106"/>
      <c r="K317" s="106"/>
    </row>
    <row r="318" spans="10:11" s="34" customFormat="1" x14ac:dyDescent="0.15">
      <c r="J318" s="106"/>
      <c r="K318" s="106"/>
    </row>
    <row r="319" spans="10:11" s="34" customFormat="1" x14ac:dyDescent="0.15">
      <c r="J319" s="106"/>
      <c r="K319" s="106"/>
    </row>
    <row r="320" spans="10:11" s="34" customFormat="1" x14ac:dyDescent="0.15">
      <c r="J320" s="106"/>
      <c r="K320" s="106"/>
    </row>
    <row r="321" spans="10:11" s="34" customFormat="1" x14ac:dyDescent="0.15">
      <c r="J321" s="106"/>
      <c r="K321" s="106"/>
    </row>
    <row r="322" spans="10:11" s="34" customFormat="1" x14ac:dyDescent="0.15">
      <c r="J322" s="106"/>
      <c r="K322" s="106"/>
    </row>
    <row r="323" spans="10:11" s="34" customFormat="1" x14ac:dyDescent="0.15">
      <c r="J323" s="106"/>
      <c r="K323" s="106"/>
    </row>
    <row r="324" spans="10:11" s="34" customFormat="1" x14ac:dyDescent="0.15">
      <c r="J324" s="106"/>
      <c r="K324" s="106"/>
    </row>
    <row r="325" spans="10:11" s="34" customFormat="1" x14ac:dyDescent="0.15">
      <c r="J325" s="106"/>
      <c r="K325" s="106"/>
    </row>
    <row r="326" spans="10:11" s="34" customFormat="1" x14ac:dyDescent="0.15">
      <c r="J326" s="106"/>
      <c r="K326" s="106"/>
    </row>
    <row r="327" spans="10:11" s="34" customFormat="1" x14ac:dyDescent="0.15">
      <c r="J327" s="106"/>
      <c r="K327" s="106"/>
    </row>
    <row r="328" spans="10:11" s="34" customFormat="1" x14ac:dyDescent="0.15">
      <c r="J328" s="106"/>
      <c r="K328" s="106"/>
    </row>
    <row r="329" spans="10:11" s="34" customFormat="1" x14ac:dyDescent="0.15">
      <c r="J329" s="106"/>
      <c r="K329" s="106"/>
    </row>
    <row r="330" spans="10:11" s="34" customFormat="1" x14ac:dyDescent="0.15">
      <c r="J330" s="106"/>
      <c r="K330" s="106"/>
    </row>
    <row r="331" spans="10:11" s="34" customFormat="1" x14ac:dyDescent="0.15">
      <c r="J331" s="106"/>
      <c r="K331" s="106"/>
    </row>
    <row r="332" spans="10:11" s="34" customFormat="1" x14ac:dyDescent="0.15">
      <c r="J332" s="106"/>
      <c r="K332" s="106"/>
    </row>
    <row r="333" spans="10:11" s="34" customFormat="1" x14ac:dyDescent="0.15">
      <c r="J333" s="106"/>
      <c r="K333" s="106"/>
    </row>
    <row r="334" spans="10:11" s="34" customFormat="1" x14ac:dyDescent="0.15">
      <c r="J334" s="106"/>
      <c r="K334" s="106"/>
    </row>
    <row r="335" spans="10:11" s="34" customFormat="1" x14ac:dyDescent="0.15">
      <c r="J335" s="106"/>
      <c r="K335" s="106"/>
    </row>
    <row r="336" spans="10:11" s="34" customFormat="1" x14ac:dyDescent="0.15">
      <c r="J336" s="106"/>
      <c r="K336" s="106"/>
    </row>
    <row r="337" spans="10:11" s="34" customFormat="1" x14ac:dyDescent="0.15">
      <c r="J337" s="106"/>
      <c r="K337" s="106"/>
    </row>
    <row r="338" spans="10:11" s="34" customFormat="1" x14ac:dyDescent="0.15">
      <c r="J338" s="106"/>
      <c r="K338" s="106"/>
    </row>
    <row r="339" spans="10:11" s="34" customFormat="1" x14ac:dyDescent="0.15">
      <c r="J339" s="106"/>
      <c r="K339" s="106"/>
    </row>
    <row r="340" spans="10:11" s="34" customFormat="1" x14ac:dyDescent="0.15">
      <c r="J340" s="106"/>
      <c r="K340" s="106"/>
    </row>
    <row r="341" spans="10:11" s="34" customFormat="1" x14ac:dyDescent="0.15">
      <c r="J341" s="106"/>
      <c r="K341" s="106"/>
    </row>
    <row r="342" spans="10:11" s="34" customFormat="1" x14ac:dyDescent="0.15">
      <c r="J342" s="106"/>
      <c r="K342" s="106"/>
    </row>
    <row r="343" spans="10:11" s="34" customFormat="1" x14ac:dyDescent="0.15">
      <c r="J343" s="106"/>
      <c r="K343" s="106"/>
    </row>
    <row r="344" spans="10:11" s="34" customFormat="1" x14ac:dyDescent="0.15">
      <c r="J344" s="106"/>
      <c r="K344" s="106"/>
    </row>
    <row r="345" spans="10:11" s="34" customFormat="1" x14ac:dyDescent="0.15">
      <c r="J345" s="106"/>
      <c r="K345" s="106"/>
    </row>
    <row r="346" spans="10:11" s="34" customFormat="1" x14ac:dyDescent="0.15">
      <c r="J346" s="106"/>
      <c r="K346" s="106"/>
    </row>
    <row r="347" spans="10:11" s="34" customFormat="1" x14ac:dyDescent="0.15">
      <c r="J347" s="106"/>
      <c r="K347" s="106"/>
    </row>
    <row r="348" spans="10:11" s="34" customFormat="1" x14ac:dyDescent="0.15">
      <c r="J348" s="106"/>
      <c r="K348" s="106"/>
    </row>
    <row r="349" spans="10:11" s="34" customFormat="1" x14ac:dyDescent="0.15">
      <c r="J349" s="106"/>
      <c r="K349" s="106"/>
    </row>
    <row r="350" spans="10:11" s="34" customFormat="1" x14ac:dyDescent="0.15">
      <c r="J350" s="106"/>
      <c r="K350" s="106"/>
    </row>
    <row r="351" spans="10:11" s="34" customFormat="1" x14ac:dyDescent="0.15">
      <c r="J351" s="106"/>
      <c r="K351" s="106"/>
    </row>
    <row r="352" spans="10:11" s="34" customFormat="1" x14ac:dyDescent="0.15">
      <c r="J352" s="106"/>
      <c r="K352" s="106"/>
    </row>
    <row r="353" spans="10:11" s="34" customFormat="1" x14ac:dyDescent="0.15">
      <c r="J353" s="106"/>
      <c r="K353" s="106"/>
    </row>
    <row r="354" spans="10:11" s="34" customFormat="1" x14ac:dyDescent="0.15">
      <c r="J354" s="106"/>
      <c r="K354" s="106"/>
    </row>
    <row r="355" spans="10:11" s="34" customFormat="1" x14ac:dyDescent="0.15">
      <c r="J355" s="106"/>
      <c r="K355" s="106"/>
    </row>
    <row r="356" spans="10:11" s="34" customFormat="1" x14ac:dyDescent="0.15">
      <c r="J356" s="106"/>
      <c r="K356" s="106"/>
    </row>
    <row r="357" spans="10:11" s="34" customFormat="1" x14ac:dyDescent="0.15">
      <c r="J357" s="106"/>
      <c r="K357" s="106"/>
    </row>
    <row r="358" spans="10:11" s="34" customFormat="1" x14ac:dyDescent="0.15">
      <c r="J358" s="106"/>
      <c r="K358" s="106"/>
    </row>
    <row r="359" spans="10:11" s="34" customFormat="1" x14ac:dyDescent="0.15">
      <c r="J359" s="106"/>
      <c r="K359" s="106"/>
    </row>
    <row r="360" spans="10:11" s="34" customFormat="1" x14ac:dyDescent="0.15">
      <c r="J360" s="106"/>
      <c r="K360" s="106"/>
    </row>
    <row r="361" spans="10:11" s="34" customFormat="1" x14ac:dyDescent="0.15">
      <c r="J361" s="106"/>
      <c r="K361" s="106"/>
    </row>
    <row r="362" spans="10:11" s="34" customFormat="1" x14ac:dyDescent="0.15">
      <c r="J362" s="106"/>
      <c r="K362" s="106"/>
    </row>
    <row r="363" spans="10:11" s="34" customFormat="1" x14ac:dyDescent="0.15">
      <c r="J363" s="106"/>
      <c r="K363" s="106"/>
    </row>
    <row r="364" spans="10:11" s="34" customFormat="1" x14ac:dyDescent="0.15">
      <c r="J364" s="106"/>
      <c r="K364" s="106"/>
    </row>
    <row r="365" spans="10:11" s="34" customFormat="1" x14ac:dyDescent="0.15">
      <c r="J365" s="106"/>
      <c r="K365" s="106"/>
    </row>
    <row r="366" spans="10:11" s="34" customFormat="1" x14ac:dyDescent="0.15">
      <c r="J366" s="106"/>
      <c r="K366" s="106"/>
    </row>
    <row r="367" spans="10:11" s="34" customFormat="1" x14ac:dyDescent="0.15">
      <c r="J367" s="106"/>
      <c r="K367" s="106"/>
    </row>
    <row r="368" spans="10:11" s="34" customFormat="1" x14ac:dyDescent="0.15">
      <c r="J368" s="106"/>
      <c r="K368" s="106"/>
    </row>
    <row r="369" spans="10:11" s="34" customFormat="1" x14ac:dyDescent="0.15">
      <c r="J369" s="106"/>
      <c r="K369" s="106"/>
    </row>
    <row r="370" spans="10:11" s="34" customFormat="1" x14ac:dyDescent="0.15">
      <c r="J370" s="106"/>
      <c r="K370" s="106"/>
    </row>
    <row r="371" spans="10:11" s="34" customFormat="1" x14ac:dyDescent="0.15">
      <c r="J371" s="106"/>
      <c r="K371" s="106"/>
    </row>
    <row r="372" spans="10:11" s="34" customFormat="1" x14ac:dyDescent="0.15">
      <c r="J372" s="106"/>
      <c r="K372" s="106"/>
    </row>
    <row r="373" spans="10:11" s="34" customFormat="1" x14ac:dyDescent="0.15">
      <c r="J373" s="106"/>
      <c r="K373" s="106"/>
    </row>
    <row r="374" spans="10:11" s="34" customFormat="1" x14ac:dyDescent="0.15">
      <c r="J374" s="106"/>
      <c r="K374" s="106"/>
    </row>
    <row r="375" spans="10:11" s="34" customFormat="1" x14ac:dyDescent="0.15">
      <c r="J375" s="106"/>
      <c r="K375" s="106"/>
    </row>
    <row r="376" spans="10:11" s="34" customFormat="1" x14ac:dyDescent="0.15">
      <c r="J376" s="106"/>
      <c r="K376" s="106"/>
    </row>
    <row r="377" spans="10:11" s="34" customFormat="1" x14ac:dyDescent="0.15">
      <c r="J377" s="106"/>
      <c r="K377" s="106"/>
    </row>
    <row r="378" spans="10:11" s="34" customFormat="1" x14ac:dyDescent="0.15">
      <c r="J378" s="106"/>
      <c r="K378" s="106"/>
    </row>
    <row r="379" spans="10:11" s="34" customFormat="1" x14ac:dyDescent="0.15">
      <c r="J379" s="106"/>
      <c r="K379" s="106"/>
    </row>
    <row r="380" spans="10:11" s="34" customFormat="1" x14ac:dyDescent="0.15">
      <c r="J380" s="106"/>
      <c r="K380" s="106"/>
    </row>
    <row r="381" spans="10:11" s="34" customFormat="1" x14ac:dyDescent="0.15">
      <c r="J381" s="106"/>
      <c r="K381" s="106"/>
    </row>
  </sheetData>
  <phoneticPr fontId="2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M1:AS221"/>
  <sheetViews>
    <sheetView view="pageBreakPreview" topLeftCell="A200" zoomScale="75" zoomScaleNormal="50" zoomScaleSheetLayoutView="100" workbookViewId="0">
      <selection activeCell="M221" sqref="M221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45" width="7.6640625" customWidth="1"/>
  </cols>
  <sheetData>
    <row r="1" spans="13:45" x14ac:dyDescent="0.2">
      <c r="M1" s="23" t="str">
        <f>財政指標!$AF$1</f>
        <v>那須塩原市</v>
      </c>
      <c r="Q1" t="str">
        <f>歳入!D3</f>
        <v>９１（H3）</v>
      </c>
      <c r="R1" t="str">
        <f>歳入!E3</f>
        <v>９２（H4）</v>
      </c>
      <c r="S1" t="str">
        <f>歳入!F3</f>
        <v>９３（H5）</v>
      </c>
      <c r="T1" t="str">
        <f>歳入!G3</f>
        <v>９４（H6）</v>
      </c>
      <c r="U1" t="str">
        <f>歳入!H3</f>
        <v>９５（H7）</v>
      </c>
      <c r="V1" t="str">
        <f>歳入!I3</f>
        <v>９６（H8）</v>
      </c>
      <c r="W1" t="str">
        <f>歳入!J3</f>
        <v>９７（H9）</v>
      </c>
      <c r="X1" t="str">
        <f>歳入!K3</f>
        <v>９８(H10)</v>
      </c>
      <c r="Y1" t="str">
        <f>歳入!L3</f>
        <v>９９(H11)</v>
      </c>
      <c r="Z1" t="str">
        <f>歳入!M3</f>
        <v>００(H12)</v>
      </c>
      <c r="AA1" t="str">
        <f>歳入!N3</f>
        <v>０１(H13)</v>
      </c>
      <c r="AB1" t="str">
        <f>歳入!O3</f>
        <v>０２(H14)</v>
      </c>
      <c r="AC1" t="str">
        <f>歳入!P3</f>
        <v>０３(H15)</v>
      </c>
      <c r="AD1" t="str">
        <f>歳入!Q3</f>
        <v>０４(H16)</v>
      </c>
      <c r="AE1" t="str">
        <f>歳入!R3</f>
        <v>０５(H17)</v>
      </c>
      <c r="AF1" t="str">
        <f>歳入!S3</f>
        <v>０６(H18)</v>
      </c>
      <c r="AG1" t="str">
        <f>歳入!T3</f>
        <v>０７(H19)</v>
      </c>
      <c r="AH1" t="str">
        <f>歳入!U3</f>
        <v>０８(H20)</v>
      </c>
      <c r="AI1" t="str">
        <f>歳入!V3</f>
        <v>０９(H21)</v>
      </c>
      <c r="AJ1" t="str">
        <f>歳入!W3</f>
        <v>１０(H22)</v>
      </c>
      <c r="AK1" t="str">
        <f>歳入!X3</f>
        <v>１１(H23)</v>
      </c>
      <c r="AL1" t="str">
        <f>歳入!Y3</f>
        <v>１２(H24)</v>
      </c>
      <c r="AM1" t="str">
        <f>歳入!Z3</f>
        <v>１３(H25)</v>
      </c>
      <c r="AN1" t="str">
        <f>歳入!AA3</f>
        <v>１４(H26)</v>
      </c>
      <c r="AO1" t="str">
        <f>歳入!AB3</f>
        <v>１５(H27)</v>
      </c>
      <c r="AP1" t="str">
        <f>歳入!AC3</f>
        <v>１６(H28)</v>
      </c>
      <c r="AQ1" t="str">
        <f>歳入!AD3</f>
        <v>１７(H29)</v>
      </c>
      <c r="AR1" t="str">
        <f>歳入!AE3</f>
        <v>１８(H30)</v>
      </c>
      <c r="AS1" t="str">
        <f>歳入!AF3</f>
        <v>１９(R1)</v>
      </c>
    </row>
    <row r="2" spans="13:45" x14ac:dyDescent="0.2">
      <c r="P2" t="s">
        <v>121</v>
      </c>
      <c r="Q2" s="38">
        <f>歳入!D4</f>
        <v>13967637</v>
      </c>
      <c r="R2" s="38">
        <f>歳入!E4</f>
        <v>15327791</v>
      </c>
      <c r="S2" s="38">
        <f>歳入!F4</f>
        <v>15087104</v>
      </c>
      <c r="T2" s="38">
        <f>歳入!G4</f>
        <v>14862464</v>
      </c>
      <c r="U2" s="38">
        <f>歳入!H4</f>
        <v>17987803</v>
      </c>
      <c r="V2" s="38">
        <f>歳入!I4</f>
        <v>18926654</v>
      </c>
      <c r="W2" s="38">
        <f>歳入!J4</f>
        <v>19811323</v>
      </c>
      <c r="X2" s="38">
        <f>歳入!K4</f>
        <v>19262227</v>
      </c>
      <c r="Y2" s="38">
        <f>歳入!L4</f>
        <v>19458056</v>
      </c>
      <c r="Z2" s="38">
        <f>歳入!M4</f>
        <v>18868859</v>
      </c>
      <c r="AA2" s="38">
        <f>歳入!N4</f>
        <v>17917413</v>
      </c>
      <c r="AB2" s="38">
        <f>歳入!O4</f>
        <v>17692026</v>
      </c>
      <c r="AC2" s="38">
        <f>歳入!P4</f>
        <v>16995544</v>
      </c>
      <c r="AD2" s="38">
        <f>歳入!Q4</f>
        <v>17452860</v>
      </c>
      <c r="AE2" s="38">
        <f>歳入!R4</f>
        <v>17741126</v>
      </c>
      <c r="AF2" s="38">
        <f>歳入!S4</f>
        <v>18108808</v>
      </c>
      <c r="AG2" s="38">
        <f>歳入!T4</f>
        <v>19503198</v>
      </c>
      <c r="AH2" s="38">
        <f>歳入!U4</f>
        <v>19097187</v>
      </c>
      <c r="AI2" s="38">
        <f>歳入!V4</f>
        <v>18333190</v>
      </c>
      <c r="AJ2" s="38">
        <f>歳入!W4</f>
        <v>18497693</v>
      </c>
      <c r="AK2" s="38">
        <f>歳入!X4</f>
        <v>18576240</v>
      </c>
      <c r="AL2" s="38">
        <f>歳入!Y4</f>
        <v>19153207</v>
      </c>
      <c r="AM2" s="38">
        <f>歳入!Z4</f>
        <v>19190011</v>
      </c>
      <c r="AN2" s="38">
        <f>歳入!AA4</f>
        <v>19092737</v>
      </c>
      <c r="AO2" s="38">
        <f>歳入!AB4</f>
        <v>18629681</v>
      </c>
      <c r="AP2" s="38">
        <f>歳入!AC4</f>
        <v>18858925</v>
      </c>
      <c r="AQ2" s="38">
        <f>歳入!AD4</f>
        <v>19565450</v>
      </c>
      <c r="AR2" s="38">
        <f>歳入!AE4</f>
        <v>19363722</v>
      </c>
      <c r="AS2" s="38">
        <f>歳入!AF4</f>
        <v>19852772</v>
      </c>
    </row>
    <row r="3" spans="13:45" x14ac:dyDescent="0.2">
      <c r="P3" s="38" t="s">
        <v>152</v>
      </c>
      <c r="Q3" s="38">
        <f>歳入!D15</f>
        <v>4569547</v>
      </c>
      <c r="R3" s="38">
        <f>歳入!E15</f>
        <v>4494160</v>
      </c>
      <c r="S3" s="38">
        <f>歳入!F15</f>
        <v>4851308</v>
      </c>
      <c r="T3" s="38">
        <f>歳入!G15</f>
        <v>4621758</v>
      </c>
      <c r="U3" s="38">
        <f>歳入!H15</f>
        <v>3124228</v>
      </c>
      <c r="V3" s="38">
        <f>歳入!I15</f>
        <v>3215902</v>
      </c>
      <c r="W3" s="38">
        <f>歳入!J15</f>
        <v>3363795</v>
      </c>
      <c r="X3" s="38">
        <f>歳入!K15</f>
        <v>3917582</v>
      </c>
      <c r="Y3" s="38">
        <f>歳入!L15</f>
        <v>4785471</v>
      </c>
      <c r="Z3" s="38">
        <f>歳入!M15</f>
        <v>4995141</v>
      </c>
      <c r="AA3" s="38">
        <f>歳入!N15</f>
        <v>4500410</v>
      </c>
      <c r="AB3" s="38">
        <f>歳入!O15</f>
        <v>4620922</v>
      </c>
      <c r="AC3" s="38">
        <f>歳入!P15</f>
        <v>4115399</v>
      </c>
      <c r="AD3" s="38">
        <f>歳入!Q15</f>
        <v>4028695</v>
      </c>
      <c r="AE3" s="38">
        <f>歳入!R15</f>
        <v>4286196</v>
      </c>
      <c r="AF3" s="38">
        <f>歳入!S15</f>
        <v>4020876</v>
      </c>
      <c r="AG3" s="38">
        <f>歳入!T15</f>
        <v>3798249</v>
      </c>
      <c r="AH3" s="38">
        <f>歳入!U15</f>
        <v>3933885</v>
      </c>
      <c r="AI3" s="38">
        <f>歳入!V15</f>
        <v>4810557</v>
      </c>
      <c r="AJ3" s="38">
        <f>歳入!W15</f>
        <v>5603750</v>
      </c>
      <c r="AK3" s="38">
        <f>歳入!X15</f>
        <v>6477197</v>
      </c>
      <c r="AL3" s="38">
        <f>歳入!Y15</f>
        <v>6318695</v>
      </c>
      <c r="AM3" s="38">
        <f>歳入!Z15</f>
        <v>5668756</v>
      </c>
      <c r="AN3" s="38">
        <f>歳入!AA15</f>
        <v>7576343</v>
      </c>
      <c r="AO3" s="38">
        <f>歳入!AB15</f>
        <v>5650129</v>
      </c>
      <c r="AP3" s="38">
        <f>歳入!AC15</f>
        <v>5376546</v>
      </c>
      <c r="AQ3" s="38">
        <f>歳入!AD15</f>
        <v>5315446</v>
      </c>
      <c r="AR3" s="38">
        <f>歳入!AE15</f>
        <v>4764782</v>
      </c>
      <c r="AS3" s="38">
        <f>歳入!AF15</f>
        <v>5291959</v>
      </c>
    </row>
    <row r="4" spans="13:45" x14ac:dyDescent="0.2">
      <c r="P4" t="s">
        <v>122</v>
      </c>
      <c r="Q4" s="38">
        <f>歳入!D23</f>
        <v>2402072</v>
      </c>
      <c r="R4" s="38">
        <f>歳入!E23</f>
        <v>2879056</v>
      </c>
      <c r="S4" s="38">
        <f>歳入!F23</f>
        <v>3428771</v>
      </c>
      <c r="T4" s="38">
        <f>歳入!G23</f>
        <v>3169293</v>
      </c>
      <c r="U4" s="38">
        <f>歳入!H23</f>
        <v>2923676</v>
      </c>
      <c r="V4" s="38">
        <f>歳入!I23</f>
        <v>2592372</v>
      </c>
      <c r="W4" s="38">
        <f>歳入!J23</f>
        <v>2501607</v>
      </c>
      <c r="X4" s="38">
        <f>歳入!K23</f>
        <v>3140392</v>
      </c>
      <c r="Y4" s="38">
        <f>歳入!L23</f>
        <v>3991505</v>
      </c>
      <c r="Z4" s="38">
        <f>歳入!M23</f>
        <v>2112087</v>
      </c>
      <c r="AA4" s="38">
        <f>歳入!N23</f>
        <v>2702998</v>
      </c>
      <c r="AB4" s="38">
        <f>歳入!O23</f>
        <v>2767638</v>
      </c>
      <c r="AC4" s="38">
        <f>歳入!P23</f>
        <v>2700536</v>
      </c>
      <c r="AD4" s="38">
        <f>歳入!Q23</f>
        <v>2570362</v>
      </c>
      <c r="AE4" s="38">
        <f>歳入!R23</f>
        <v>3329436</v>
      </c>
      <c r="AF4" s="38">
        <f>歳入!S23</f>
        <v>3282271</v>
      </c>
      <c r="AG4" s="38">
        <f>歳入!T23</f>
        <v>3834603</v>
      </c>
      <c r="AH4" s="38">
        <f>歳入!U23</f>
        <v>5394464</v>
      </c>
      <c r="AI4" s="38">
        <f>歳入!V23</f>
        <v>4621502</v>
      </c>
      <c r="AJ4" s="38">
        <f>歳入!W23</f>
        <v>6931052</v>
      </c>
      <c r="AK4" s="38">
        <f>歳入!X23</f>
        <v>5535386</v>
      </c>
      <c r="AL4" s="38">
        <f>歳入!Y23</f>
        <v>5272158</v>
      </c>
      <c r="AM4" s="38">
        <f>歳入!Z23</f>
        <v>9635897</v>
      </c>
      <c r="AN4" s="38">
        <f>歳入!AA23</f>
        <v>9201172</v>
      </c>
      <c r="AO4" s="38">
        <f>歳入!AB23</f>
        <v>7135658</v>
      </c>
      <c r="AP4" s="38">
        <f>歳入!AC23</f>
        <v>7289649</v>
      </c>
      <c r="AQ4" s="38">
        <f>歳入!AD23</f>
        <v>6821480</v>
      </c>
      <c r="AR4" s="38">
        <f>歳入!AE23</f>
        <v>7205546</v>
      </c>
      <c r="AS4" s="38">
        <f>歳入!AF23</f>
        <v>7854215</v>
      </c>
    </row>
    <row r="5" spans="13:45" x14ac:dyDescent="0.2">
      <c r="P5" t="s">
        <v>157</v>
      </c>
      <c r="Q5" s="38">
        <f>歳入!D24</f>
        <v>1304941</v>
      </c>
      <c r="R5" s="38">
        <f>歳入!E24</f>
        <v>1687903</v>
      </c>
      <c r="S5" s="38">
        <f>歳入!F24</f>
        <v>2450415</v>
      </c>
      <c r="T5" s="38">
        <f>歳入!G24</f>
        <v>2205071</v>
      </c>
      <c r="U5" s="38">
        <f>歳入!H24</f>
        <v>2101968</v>
      </c>
      <c r="V5" s="38">
        <f>歳入!I24</f>
        <v>3043143</v>
      </c>
      <c r="W5" s="38">
        <f>歳入!J24</f>
        <v>2705713</v>
      </c>
      <c r="X5" s="38">
        <f>歳入!K24</f>
        <v>2218019</v>
      </c>
      <c r="Y5" s="38">
        <f>歳入!L24</f>
        <v>2488422</v>
      </c>
      <c r="Z5" s="38">
        <f>歳入!M24</f>
        <v>1739787</v>
      </c>
      <c r="AA5" s="38">
        <f>歳入!N24</f>
        <v>1856411</v>
      </c>
      <c r="AB5" s="38">
        <f>歳入!O24</f>
        <v>2115027</v>
      </c>
      <c r="AC5" s="38">
        <f>歳入!P24</f>
        <v>1832421</v>
      </c>
      <c r="AD5" s="38">
        <f>歳入!Q24</f>
        <v>2700309</v>
      </c>
      <c r="AE5" s="38">
        <f>歳入!R24</f>
        <v>2376486</v>
      </c>
      <c r="AF5" s="38">
        <f>歳入!S24</f>
        <v>1923647</v>
      </c>
      <c r="AG5" s="38">
        <f>歳入!T24</f>
        <v>1940034</v>
      </c>
      <c r="AH5" s="38">
        <f>歳入!U24</f>
        <v>2063636</v>
      </c>
      <c r="AI5" s="38">
        <f>歳入!V24</f>
        <v>2304094</v>
      </c>
      <c r="AJ5" s="38">
        <f>歳入!W24</f>
        <v>2779444</v>
      </c>
      <c r="AK5" s="38">
        <f>歳入!X24</f>
        <v>2955467</v>
      </c>
      <c r="AL5" s="38">
        <f>歳入!Y24</f>
        <v>3175980</v>
      </c>
      <c r="AM5" s="38">
        <f>歳入!Z24</f>
        <v>2926240</v>
      </c>
      <c r="AN5" s="38">
        <f>歳入!AA24</f>
        <v>2949506</v>
      </c>
      <c r="AO5" s="38">
        <f>歳入!AB24</f>
        <v>3799586</v>
      </c>
      <c r="AP5" s="38">
        <f>歳入!AC24</f>
        <v>3213070</v>
      </c>
      <c r="AQ5" s="38">
        <f>歳入!AD24</f>
        <v>3371727</v>
      </c>
      <c r="AR5" s="38">
        <f>歳入!AE24</f>
        <v>4001001</v>
      </c>
      <c r="AS5" s="38">
        <f>歳入!AF24</f>
        <v>3630547</v>
      </c>
    </row>
    <row r="6" spans="13:45" x14ac:dyDescent="0.2">
      <c r="P6" t="s">
        <v>123</v>
      </c>
      <c r="Q6" s="38">
        <f>歳入!D30</f>
        <v>2138537</v>
      </c>
      <c r="R6" s="38">
        <f>歳入!E30</f>
        <v>4905800</v>
      </c>
      <c r="S6" s="38">
        <f>歳入!F30</f>
        <v>7873100</v>
      </c>
      <c r="T6" s="38">
        <f>歳入!G30</f>
        <v>4608620</v>
      </c>
      <c r="U6" s="38">
        <f>歳入!H30</f>
        <v>4403400</v>
      </c>
      <c r="V6" s="38">
        <f>歳入!I30</f>
        <v>4128580</v>
      </c>
      <c r="W6" s="38">
        <f>歳入!J30</f>
        <v>4182500</v>
      </c>
      <c r="X6" s="38">
        <f>歳入!K30</f>
        <v>3211160</v>
      </c>
      <c r="Y6" s="38">
        <f>歳入!L30</f>
        <v>2519800</v>
      </c>
      <c r="Z6" s="38">
        <f>歳入!M30</f>
        <v>2008300</v>
      </c>
      <c r="AA6" s="38">
        <f>歳入!N30</f>
        <v>3598473</v>
      </c>
      <c r="AB6" s="38">
        <f>歳入!O30</f>
        <v>4413268</v>
      </c>
      <c r="AC6" s="38">
        <f>歳入!P30</f>
        <v>4600100</v>
      </c>
      <c r="AD6" s="38">
        <f>歳入!Q30</f>
        <v>6326500</v>
      </c>
      <c r="AE6" s="38">
        <f>歳入!R30</f>
        <v>3184500</v>
      </c>
      <c r="AF6" s="38">
        <f>歳入!S30</f>
        <v>3488200</v>
      </c>
      <c r="AG6" s="38">
        <f>歳入!T30</f>
        <v>3977900</v>
      </c>
      <c r="AH6" s="38">
        <f>歳入!U30</f>
        <v>8697500</v>
      </c>
      <c r="AI6" s="38">
        <f>歳入!V30</f>
        <v>5034200</v>
      </c>
      <c r="AJ6" s="38">
        <f>歳入!W30</f>
        <v>2695800</v>
      </c>
      <c r="AK6" s="38">
        <f>歳入!X30</f>
        <v>2617400</v>
      </c>
      <c r="AL6" s="38">
        <f>歳入!Y30</f>
        <v>2618100</v>
      </c>
      <c r="AM6" s="38">
        <f>歳入!Z30</f>
        <v>4229700</v>
      </c>
      <c r="AN6" s="38">
        <f>歳入!AA30</f>
        <v>4480900</v>
      </c>
      <c r="AO6" s="38">
        <f>歳入!AB30</f>
        <v>4649400</v>
      </c>
      <c r="AP6" s="38">
        <f>歳入!AC30</f>
        <v>3154100</v>
      </c>
      <c r="AQ6" s="38">
        <f>歳入!AD30</f>
        <v>4229800</v>
      </c>
      <c r="AR6" s="38">
        <f>歳入!AE30</f>
        <v>5310600</v>
      </c>
      <c r="AS6" s="38">
        <f>歳入!AF30</f>
        <v>4727300</v>
      </c>
    </row>
    <row r="7" spans="13:45" x14ac:dyDescent="0.2">
      <c r="P7" s="55" t="str">
        <f>歳入!A33</f>
        <v>　 歳 入 合 計</v>
      </c>
      <c r="Q7" s="38">
        <f>歳入!D33</f>
        <v>29879802</v>
      </c>
      <c r="R7" s="38">
        <f>歳入!E33</f>
        <v>35467937</v>
      </c>
      <c r="S7" s="38">
        <f>歳入!F33</f>
        <v>39432898</v>
      </c>
      <c r="T7" s="38">
        <f>歳入!G33</f>
        <v>35616572</v>
      </c>
      <c r="U7" s="38">
        <f>歳入!H33</f>
        <v>37031919</v>
      </c>
      <c r="V7" s="38">
        <f>歳入!I33</f>
        <v>38371892</v>
      </c>
      <c r="W7" s="38">
        <f>歳入!J33</f>
        <v>38799380</v>
      </c>
      <c r="X7" s="38">
        <f>歳入!K33</f>
        <v>39686023</v>
      </c>
      <c r="Y7" s="38">
        <f>歳入!L33</f>
        <v>41357378</v>
      </c>
      <c r="Z7" s="38">
        <f>歳入!M33</f>
        <v>37999726</v>
      </c>
      <c r="AA7" s="38">
        <f>歳入!N33</f>
        <v>38585501</v>
      </c>
      <c r="AB7" s="38">
        <f>歳入!O33</f>
        <v>39498919</v>
      </c>
      <c r="AC7" s="38">
        <f>歳入!P33</f>
        <v>39369334</v>
      </c>
      <c r="AD7" s="38">
        <f>歳入!Q33</f>
        <v>46675037</v>
      </c>
      <c r="AE7" s="38">
        <f>歳入!R33</f>
        <v>39221051</v>
      </c>
      <c r="AF7" s="38">
        <f>歳入!S33</f>
        <v>41138781</v>
      </c>
      <c r="AG7" s="38">
        <f>歳入!T33</f>
        <v>41496621</v>
      </c>
      <c r="AH7" s="38">
        <f>歳入!U33</f>
        <v>47508085</v>
      </c>
      <c r="AI7" s="38">
        <f>歳入!V33</f>
        <v>44817035</v>
      </c>
      <c r="AJ7" s="38">
        <f>歳入!W33</f>
        <v>44552297</v>
      </c>
      <c r="AK7" s="38">
        <f>歳入!X33</f>
        <v>45250344</v>
      </c>
      <c r="AL7" s="38">
        <f>歳入!Y33</f>
        <v>44697923</v>
      </c>
      <c r="AM7" s="38">
        <f>歳入!Z33</f>
        <v>50197420</v>
      </c>
      <c r="AN7" s="38">
        <f>歳入!AA33</f>
        <v>52631883</v>
      </c>
      <c r="AO7" s="38">
        <f>歳入!AB33</f>
        <v>49912062</v>
      </c>
      <c r="AP7" s="38">
        <f>歳入!AC33</f>
        <v>47343215</v>
      </c>
      <c r="AQ7" s="38">
        <f>歳入!AD33</f>
        <v>50316473</v>
      </c>
      <c r="AR7" s="38">
        <f>歳入!AE33</f>
        <v>51837102</v>
      </c>
      <c r="AS7" s="38">
        <f>歳入!AF33</f>
        <v>53019990</v>
      </c>
    </row>
    <row r="40" spans="13:45" x14ac:dyDescent="0.2">
      <c r="Q40" t="str">
        <f>税!D3</f>
        <v>９１（H3）</v>
      </c>
      <c r="R40" t="str">
        <f>税!E3</f>
        <v>９２（H4）</v>
      </c>
      <c r="S40" t="str">
        <f>税!F3</f>
        <v>９３（H5）</v>
      </c>
      <c r="T40" t="str">
        <f>税!G3</f>
        <v>９４（H6）</v>
      </c>
      <c r="U40" t="str">
        <f>税!H3</f>
        <v>９５（H7）</v>
      </c>
      <c r="V40" t="str">
        <f>税!I3</f>
        <v>９６（H8）</v>
      </c>
      <c r="W40" t="str">
        <f>税!J3</f>
        <v>９７（H9）</v>
      </c>
      <c r="X40" t="str">
        <f>税!K3</f>
        <v>９８(H10)</v>
      </c>
      <c r="Y40" t="str">
        <f>税!L3</f>
        <v>９９(H11)</v>
      </c>
      <c r="Z40" t="str">
        <f>税!M3</f>
        <v>００(H12)</v>
      </c>
      <c r="AA40" t="str">
        <f>税!N3</f>
        <v>０１(H13)</v>
      </c>
      <c r="AB40" t="str">
        <f>税!O3</f>
        <v>０２(H14)</v>
      </c>
      <c r="AC40" t="str">
        <f>税!P3</f>
        <v>０３(H15)</v>
      </c>
      <c r="AD40" t="str">
        <f>税!Q3</f>
        <v>０４(H16)</v>
      </c>
      <c r="AE40" t="str">
        <f>税!R3</f>
        <v>０５(H17)</v>
      </c>
      <c r="AF40" t="str">
        <f>税!S3</f>
        <v>０６(H18)</v>
      </c>
      <c r="AG40" t="str">
        <f>税!T3</f>
        <v>０７(H19)</v>
      </c>
      <c r="AH40" t="str">
        <f>税!U3</f>
        <v>０８(H20)</v>
      </c>
      <c r="AI40" t="str">
        <f>税!V3</f>
        <v>０９(H21)</v>
      </c>
      <c r="AJ40" t="str">
        <f>税!W3</f>
        <v>１０(H22)</v>
      </c>
      <c r="AK40" t="str">
        <f>税!X3</f>
        <v>１１(H23)</v>
      </c>
      <c r="AL40" t="str">
        <f>税!Y3</f>
        <v>１２(H24)</v>
      </c>
      <c r="AM40" t="str">
        <f>税!Z3</f>
        <v>１３(H25)</v>
      </c>
      <c r="AN40" t="str">
        <f>税!AA3</f>
        <v>１４(H26)</v>
      </c>
      <c r="AO40" t="str">
        <f>税!AB3</f>
        <v>１５(H27)</v>
      </c>
      <c r="AP40" t="str">
        <f>税!AC3</f>
        <v>１６(H28)</v>
      </c>
      <c r="AQ40" t="str">
        <f>税!AD3</f>
        <v>１７(H29)</v>
      </c>
      <c r="AR40" t="str">
        <f>税!AE3</f>
        <v>１８(H30)</v>
      </c>
      <c r="AS40" t="str">
        <f>税!AF3</f>
        <v>１９(R1)</v>
      </c>
    </row>
    <row r="41" spans="13:45" x14ac:dyDescent="0.2">
      <c r="P41" t="s">
        <v>125</v>
      </c>
      <c r="Q41" s="38">
        <f>税!D4</f>
        <v>6928964</v>
      </c>
      <c r="R41" s="38">
        <f>税!E4</f>
        <v>7635930</v>
      </c>
      <c r="S41" s="38">
        <f>税!F4</f>
        <v>6858496</v>
      </c>
      <c r="T41" s="38">
        <f>税!G4</f>
        <v>6201449</v>
      </c>
      <c r="U41" s="38">
        <f>税!H4</f>
        <v>6636175</v>
      </c>
      <c r="V41" s="38">
        <f>税!I4</f>
        <v>6729150</v>
      </c>
      <c r="W41" s="38">
        <f>税!J4</f>
        <v>7439893</v>
      </c>
      <c r="X41" s="38">
        <f>税!K4</f>
        <v>6680687</v>
      </c>
      <c r="Y41" s="38">
        <f>税!L4</f>
        <v>6621512</v>
      </c>
      <c r="Z41" s="38">
        <f>税!M4</f>
        <v>6439121</v>
      </c>
      <c r="AA41" s="38">
        <f>税!N4</f>
        <v>5353520</v>
      </c>
      <c r="AB41" s="38">
        <f>税!O4</f>
        <v>5125132</v>
      </c>
      <c r="AC41" s="38">
        <f>税!P4</f>
        <v>4957169</v>
      </c>
      <c r="AD41" s="38">
        <f>税!Q4</f>
        <v>5437214</v>
      </c>
      <c r="AE41" s="38">
        <f>税!R4</f>
        <v>5773936</v>
      </c>
      <c r="AF41" s="38">
        <f>税!S4</f>
        <v>6461864</v>
      </c>
      <c r="AG41" s="38">
        <f>税!T4</f>
        <v>7747283</v>
      </c>
      <c r="AH41" s="38">
        <f>税!U4</f>
        <v>7368708</v>
      </c>
      <c r="AI41" s="38">
        <f>税!V4</f>
        <v>6754455</v>
      </c>
      <c r="AJ41" s="38">
        <f>税!W4</f>
        <v>6806316</v>
      </c>
      <c r="AK41" s="38">
        <f>税!X4</f>
        <v>6833022</v>
      </c>
      <c r="AL41" s="38">
        <f>税!Y4</f>
        <v>7922312</v>
      </c>
      <c r="AM41" s="38">
        <f>税!Z4</f>
        <v>7901125</v>
      </c>
      <c r="AN41" s="38">
        <f>税!AA4</f>
        <v>7807997</v>
      </c>
      <c r="AO41" s="38">
        <f>税!AB4</f>
        <v>7548480</v>
      </c>
      <c r="AP41" s="38">
        <f>税!AC4</f>
        <v>7417533</v>
      </c>
      <c r="AQ41" s="38">
        <f>税!AD4</f>
        <v>8019371</v>
      </c>
      <c r="AR41" s="38">
        <f>税!AE4</f>
        <v>7893902</v>
      </c>
      <c r="AS41" s="38">
        <f>税!AF4</f>
        <v>8197726</v>
      </c>
    </row>
    <row r="42" spans="13:45" x14ac:dyDescent="0.2">
      <c r="P42" t="s">
        <v>126</v>
      </c>
      <c r="Q42" s="38">
        <f>税!D9</f>
        <v>5318786</v>
      </c>
      <c r="R42" s="38">
        <f>税!E9</f>
        <v>6013740</v>
      </c>
      <c r="S42" s="38">
        <f>税!F9</f>
        <v>6559729</v>
      </c>
      <c r="T42" s="38">
        <f>税!G9</f>
        <v>6975927</v>
      </c>
      <c r="U42" s="38">
        <f>税!H9</f>
        <v>9589972</v>
      </c>
      <c r="V42" s="38">
        <f>税!I9</f>
        <v>10361937</v>
      </c>
      <c r="W42" s="38">
        <f>税!J9</f>
        <v>10440693</v>
      </c>
      <c r="X42" s="38">
        <f>税!K9</f>
        <v>10623666</v>
      </c>
      <c r="Y42" s="38">
        <f>税!L9</f>
        <v>10791733</v>
      </c>
      <c r="Z42" s="38">
        <f>税!M9</f>
        <v>10411436</v>
      </c>
      <c r="AA42" s="38">
        <f>税!N9</f>
        <v>10525776</v>
      </c>
      <c r="AB42" s="38">
        <f>税!O9</f>
        <v>10550550</v>
      </c>
      <c r="AC42" s="38">
        <f>税!P9</f>
        <v>10090182</v>
      </c>
      <c r="AD42" s="38">
        <f>税!Q9</f>
        <v>10050785</v>
      </c>
      <c r="AE42" s="38">
        <f>税!R9</f>
        <v>10157102</v>
      </c>
      <c r="AF42" s="38">
        <f>税!S9</f>
        <v>9820318</v>
      </c>
      <c r="AG42" s="38">
        <f>税!T9</f>
        <v>9916128</v>
      </c>
      <c r="AH42" s="38">
        <f>税!U9</f>
        <v>9921826</v>
      </c>
      <c r="AI42" s="38">
        <f>税!V9</f>
        <v>9816763</v>
      </c>
      <c r="AJ42" s="38">
        <f>税!W9</f>
        <v>9877592</v>
      </c>
      <c r="AK42" s="38">
        <f>税!X9</f>
        <v>9810026</v>
      </c>
      <c r="AL42" s="38">
        <f>税!Y9</f>
        <v>9332587</v>
      </c>
      <c r="AM42" s="38">
        <f>税!Z9</f>
        <v>9245206</v>
      </c>
      <c r="AN42" s="38">
        <f>税!AA9</f>
        <v>9269208</v>
      </c>
      <c r="AO42" s="38">
        <f>税!AB9</f>
        <v>9101899</v>
      </c>
      <c r="AP42" s="38">
        <f>税!AC9</f>
        <v>9435055</v>
      </c>
      <c r="AQ42" s="38">
        <f>税!AD9</f>
        <v>9582470</v>
      </c>
      <c r="AR42" s="38">
        <f>税!AE9</f>
        <v>9510049</v>
      </c>
      <c r="AS42" s="38">
        <f>税!AF9</f>
        <v>9657457</v>
      </c>
    </row>
    <row r="43" spans="13:45" x14ac:dyDescent="0.2">
      <c r="P43" t="s">
        <v>127</v>
      </c>
      <c r="Q43" s="38">
        <f>税!D12</f>
        <v>600833</v>
      </c>
      <c r="R43" s="38">
        <f>税!E12</f>
        <v>615363</v>
      </c>
      <c r="S43" s="38">
        <f>税!F12</f>
        <v>614078</v>
      </c>
      <c r="T43" s="38">
        <f>税!G12</f>
        <v>659900</v>
      </c>
      <c r="U43" s="38">
        <f>税!H12</f>
        <v>701652</v>
      </c>
      <c r="V43" s="38">
        <f>税!I12</f>
        <v>725493</v>
      </c>
      <c r="W43" s="38">
        <f>税!J12</f>
        <v>845910</v>
      </c>
      <c r="X43" s="38">
        <f>税!K12</f>
        <v>854672</v>
      </c>
      <c r="Y43" s="38">
        <f>税!L12</f>
        <v>906367</v>
      </c>
      <c r="Z43" s="38">
        <f>税!M12</f>
        <v>912026</v>
      </c>
      <c r="AA43" s="38">
        <f>税!N12</f>
        <v>899338</v>
      </c>
      <c r="AB43" s="38">
        <f>税!O12</f>
        <v>885000</v>
      </c>
      <c r="AC43" s="38">
        <f>税!P12</f>
        <v>910358</v>
      </c>
      <c r="AD43" s="38">
        <f>税!Q12</f>
        <v>931443</v>
      </c>
      <c r="AE43" s="38">
        <f>税!R12</f>
        <v>896985</v>
      </c>
      <c r="AF43" s="38">
        <f>税!S12</f>
        <v>935389</v>
      </c>
      <c r="AG43" s="38">
        <f>税!T12</f>
        <v>932861</v>
      </c>
      <c r="AH43" s="38">
        <f>税!U12</f>
        <v>903913</v>
      </c>
      <c r="AI43" s="38">
        <f>税!V12</f>
        <v>860264</v>
      </c>
      <c r="AJ43" s="38">
        <f>税!W12</f>
        <v>893191</v>
      </c>
      <c r="AK43" s="38">
        <f>税!X12</f>
        <v>1040914</v>
      </c>
      <c r="AL43" s="38">
        <f>税!Y12</f>
        <v>1028071</v>
      </c>
      <c r="AM43" s="38">
        <f>税!Z12</f>
        <v>1164988</v>
      </c>
      <c r="AN43" s="38">
        <f>税!AA12</f>
        <v>1133059</v>
      </c>
      <c r="AO43" s="38">
        <f>税!AB12</f>
        <v>1112647</v>
      </c>
      <c r="AP43" s="38">
        <f>税!AC12</f>
        <v>1076023</v>
      </c>
      <c r="AQ43" s="38">
        <f>税!AD12</f>
        <v>1016970</v>
      </c>
      <c r="AR43" s="38">
        <f>税!AE12</f>
        <v>1002640</v>
      </c>
      <c r="AS43" s="38">
        <f>税!AF12</f>
        <v>1014728</v>
      </c>
    </row>
    <row r="44" spans="13:45" x14ac:dyDescent="0.2">
      <c r="P44" t="s">
        <v>124</v>
      </c>
      <c r="Q44" s="38">
        <f>税!D22</f>
        <v>13967637</v>
      </c>
      <c r="R44" s="38">
        <f>税!E22</f>
        <v>15326791</v>
      </c>
      <c r="S44" s="38">
        <f>税!F22</f>
        <v>15087104</v>
      </c>
      <c r="T44" s="38">
        <f>税!G22</f>
        <v>14862464</v>
      </c>
      <c r="U44" s="38">
        <f>税!H22</f>
        <v>17987803</v>
      </c>
      <c r="V44" s="38">
        <f>税!I22</f>
        <v>18926654</v>
      </c>
      <c r="W44" s="38">
        <f>税!J22</f>
        <v>19811323</v>
      </c>
      <c r="X44" s="38">
        <f>税!K22</f>
        <v>19262227</v>
      </c>
      <c r="Y44" s="38">
        <f>税!L22</f>
        <v>19458056</v>
      </c>
      <c r="Z44" s="38">
        <f>税!M22</f>
        <v>18868859</v>
      </c>
      <c r="AA44" s="38">
        <f>税!N22</f>
        <v>17917413</v>
      </c>
      <c r="AB44" s="38">
        <f>税!O22</f>
        <v>17692031</v>
      </c>
      <c r="AC44" s="38">
        <f>税!P22</f>
        <v>16995548</v>
      </c>
      <c r="AD44" s="38">
        <f>税!Q22</f>
        <v>17452869</v>
      </c>
      <c r="AE44" s="38">
        <f>税!R22</f>
        <v>17741135</v>
      </c>
      <c r="AF44" s="38">
        <f>税!S22</f>
        <v>18108817</v>
      </c>
      <c r="AG44" s="38">
        <f>税!T22</f>
        <v>19503207</v>
      </c>
      <c r="AH44" s="38">
        <f>税!U22</f>
        <v>19097195</v>
      </c>
      <c r="AI44" s="38">
        <f>税!V22</f>
        <v>18333198</v>
      </c>
      <c r="AJ44" s="38">
        <f>税!W22</f>
        <v>18497701</v>
      </c>
      <c r="AK44" s="38">
        <f>税!X22</f>
        <v>18576248</v>
      </c>
      <c r="AL44" s="38">
        <f>税!Y22</f>
        <v>19153215</v>
      </c>
      <c r="AM44" s="38">
        <f>税!Z22</f>
        <v>19190019</v>
      </c>
      <c r="AN44" s="38">
        <f>税!AA22</f>
        <v>19092745</v>
      </c>
      <c r="AO44" s="38">
        <f>税!AB22</f>
        <v>18629689</v>
      </c>
      <c r="AP44" s="38">
        <f>税!AC22</f>
        <v>18858933</v>
      </c>
      <c r="AQ44" s="38">
        <f>税!AD22</f>
        <v>19565458</v>
      </c>
      <c r="AR44" s="38">
        <f>税!AE22</f>
        <v>19363730</v>
      </c>
      <c r="AS44" s="38">
        <f>税!AF22</f>
        <v>19852780</v>
      </c>
    </row>
    <row r="45" spans="13:45" x14ac:dyDescent="0.2">
      <c r="M45" s="23" t="str">
        <f>財政指標!$AF$1</f>
        <v>那須塩原市</v>
      </c>
    </row>
    <row r="78" spans="16:45" x14ac:dyDescent="0.2">
      <c r="P78">
        <f>'歳出（性質別）'!A3</f>
        <v>0</v>
      </c>
      <c r="Q78" t="str">
        <f>'歳出（性質別）'!D3</f>
        <v>９１（H3）</v>
      </c>
      <c r="R78" t="str">
        <f>'歳出（性質別）'!E3</f>
        <v>９２（H4）</v>
      </c>
      <c r="S78" t="str">
        <f>'歳出（性質別）'!F3</f>
        <v>９３（H5）</v>
      </c>
      <c r="T78" t="str">
        <f>'歳出（性質別）'!G3</f>
        <v>９４（H6）</v>
      </c>
      <c r="U78" t="str">
        <f>'歳出（性質別）'!H3</f>
        <v>９５（H7）</v>
      </c>
      <c r="V78" t="str">
        <f>'歳出（性質別）'!I3</f>
        <v>９６（H8）</v>
      </c>
      <c r="W78" t="str">
        <f>'歳出（性質別）'!J3</f>
        <v>９７（H9）</v>
      </c>
      <c r="X78" t="str">
        <f>'歳出（性質別）'!K3</f>
        <v>９８(H10)</v>
      </c>
      <c r="Y78" t="str">
        <f>'歳出（性質別）'!L3</f>
        <v>９９(H11)</v>
      </c>
      <c r="Z78" t="str">
        <f>'歳出（性質別）'!M3</f>
        <v>００(H12)</v>
      </c>
      <c r="AA78" t="str">
        <f>'歳出（性質別）'!N3</f>
        <v>０１(H13)</v>
      </c>
      <c r="AB78" t="str">
        <f>'歳出（性質別）'!O3</f>
        <v>０２(H14)</v>
      </c>
      <c r="AC78" t="str">
        <f>'歳出（性質別）'!P3</f>
        <v>０３(H15)</v>
      </c>
      <c r="AD78" t="str">
        <f>'歳出（性質別）'!Q3</f>
        <v>０４(H16)</v>
      </c>
      <c r="AE78" t="str">
        <f>'歳出（性質別）'!R3</f>
        <v>０５(H17)</v>
      </c>
      <c r="AF78" t="str">
        <f>'歳出（性質別）'!S3</f>
        <v>０６(H18)</v>
      </c>
      <c r="AG78" t="str">
        <f>'歳出（性質別）'!T3</f>
        <v>０７(H19)</v>
      </c>
      <c r="AH78" t="str">
        <f>'歳出（性質別）'!U3</f>
        <v>０８(H20)</v>
      </c>
      <c r="AI78" t="str">
        <f>'歳出（性質別）'!V3</f>
        <v>０９(H21)</v>
      </c>
      <c r="AJ78" t="str">
        <f>'歳出（性質別）'!W3</f>
        <v>１０(H22)</v>
      </c>
      <c r="AK78" t="str">
        <f>'歳出（性質別）'!X3</f>
        <v>１１(H23)</v>
      </c>
      <c r="AL78" t="str">
        <f>'歳出（性質別）'!Y3</f>
        <v>１２(H24)</v>
      </c>
      <c r="AM78" t="str">
        <f>'歳出（性質別）'!Z3</f>
        <v>１３(H25)</v>
      </c>
      <c r="AN78" t="str">
        <f>'歳出（性質別）'!AA3</f>
        <v>１４(H26)</v>
      </c>
      <c r="AO78" t="str">
        <f>'歳出（性質別）'!AB3</f>
        <v>１５(H27)</v>
      </c>
      <c r="AP78" t="str">
        <f>'歳出（性質別）'!AC3</f>
        <v>１６(H28)</v>
      </c>
      <c r="AQ78" t="str">
        <f>'歳出（性質別）'!AD3</f>
        <v>１７(H29)</v>
      </c>
      <c r="AR78" t="str">
        <f>'歳出（性質別）'!AE3</f>
        <v>１８(H30)</v>
      </c>
      <c r="AS78" t="str">
        <f>'歳出（性質別）'!AF3</f>
        <v>１９(R1)</v>
      </c>
    </row>
    <row r="79" spans="16:45" x14ac:dyDescent="0.2">
      <c r="P79" t="s">
        <v>130</v>
      </c>
      <c r="Q79" s="38">
        <f>'歳出（性質別）'!D4</f>
        <v>5523397</v>
      </c>
      <c r="R79" s="38">
        <f>'歳出（性質別）'!E4</f>
        <v>5982972</v>
      </c>
      <c r="S79" s="38">
        <f>'歳出（性質別）'!F4</f>
        <v>6333813</v>
      </c>
      <c r="T79" s="38">
        <f>'歳出（性質別）'!G4</f>
        <v>6584628</v>
      </c>
      <c r="U79" s="38">
        <f>'歳出（性質別）'!H4</f>
        <v>6840998</v>
      </c>
      <c r="V79" s="38">
        <f>'歳出（性質別）'!I4</f>
        <v>7109516</v>
      </c>
      <c r="W79" s="38">
        <f>'歳出（性質別）'!J4</f>
        <v>7214555</v>
      </c>
      <c r="X79" s="38">
        <f>'歳出（性質別）'!K4</f>
        <v>7402395</v>
      </c>
      <c r="Y79" s="38">
        <f>'歳出（性質別）'!L4</f>
        <v>7426393</v>
      </c>
      <c r="Z79" s="38">
        <f>'歳出（性質別）'!M4</f>
        <v>7354608</v>
      </c>
      <c r="AA79" s="38">
        <f>'歳出（性質別）'!N4</f>
        <v>7444382</v>
      </c>
      <c r="AB79" s="38">
        <f>'歳出（性質別）'!O4</f>
        <v>7359192</v>
      </c>
      <c r="AC79" s="38">
        <f>'歳出（性質別）'!P4</f>
        <v>7497647</v>
      </c>
      <c r="AD79" s="38">
        <f>'歳出（性質別）'!Q4</f>
        <v>7528700</v>
      </c>
      <c r="AE79" s="38">
        <f>'歳出（性質別）'!R4</f>
        <v>7161030</v>
      </c>
      <c r="AF79" s="38">
        <f>'歳出（性質別）'!S4</f>
        <v>7119681</v>
      </c>
      <c r="AG79" s="38">
        <f>'歳出（性質別）'!T4</f>
        <v>7027924</v>
      </c>
      <c r="AH79" s="38">
        <f>'歳出（性質別）'!U4</f>
        <v>6847907</v>
      </c>
      <c r="AI79" s="38">
        <f>'歳出（性質別）'!V4</f>
        <v>6715264</v>
      </c>
      <c r="AJ79" s="38">
        <f>'歳出（性質別）'!W4</f>
        <v>6624635</v>
      </c>
      <c r="AK79" s="38">
        <f>'歳出（性質別）'!X4</f>
        <v>6623596</v>
      </c>
      <c r="AL79" s="38">
        <f>'歳出（性質別）'!Y4</f>
        <v>6424003</v>
      </c>
      <c r="AM79" s="38">
        <f>'歳出（性質別）'!Z4</f>
        <v>6076239</v>
      </c>
      <c r="AN79" s="38">
        <f>'歳出（性質別）'!AA4</f>
        <v>6259446</v>
      </c>
      <c r="AO79" s="38">
        <f>'歳出（性質別）'!AB4</f>
        <v>6318200</v>
      </c>
      <c r="AP79" s="38">
        <f>'歳出（性質別）'!AC4</f>
        <v>6363809</v>
      </c>
      <c r="AQ79" s="38">
        <f>'歳出（性質別）'!AD4</f>
        <v>6305164</v>
      </c>
      <c r="AR79" s="38">
        <f>'歳出（性質別）'!AE4</f>
        <v>6299460</v>
      </c>
      <c r="AS79" s="38">
        <f>'歳出（性質別）'!AF4</f>
        <v>6527376</v>
      </c>
    </row>
    <row r="80" spans="16:45" x14ac:dyDescent="0.2">
      <c r="P80" t="s">
        <v>131</v>
      </c>
      <c r="Q80" s="38">
        <f>'歳出（性質別）'!D6</f>
        <v>970348</v>
      </c>
      <c r="R80" s="38">
        <f>'歳出（性質別）'!E6</f>
        <v>1097775</v>
      </c>
      <c r="S80" s="38">
        <f>'歳出（性質別）'!F6</f>
        <v>1438774</v>
      </c>
      <c r="T80" s="38">
        <f>'歳出（性質別）'!G6</f>
        <v>1523769</v>
      </c>
      <c r="U80" s="38">
        <f>'歳出（性質別）'!H6</f>
        <v>1718645</v>
      </c>
      <c r="V80" s="38">
        <f>'歳出（性質別）'!I6</f>
        <v>1881848</v>
      </c>
      <c r="W80" s="38">
        <f>'歳出（性質別）'!J6</f>
        <v>2103345</v>
      </c>
      <c r="X80" s="38">
        <f>'歳出（性質別）'!K6</f>
        <v>2310497</v>
      </c>
      <c r="Y80" s="38">
        <f>'歳出（性質別）'!L6</f>
        <v>2399770</v>
      </c>
      <c r="Z80" s="38">
        <f>'歳出（性質別）'!M6</f>
        <v>1747734</v>
      </c>
      <c r="AA80" s="38">
        <f>'歳出（性質別）'!N6</f>
        <v>2042917</v>
      </c>
      <c r="AB80" s="38">
        <f>'歳出（性質別）'!O6</f>
        <v>2369568</v>
      </c>
      <c r="AC80" s="38">
        <f>'歳出（性質別）'!P6</f>
        <v>2881869</v>
      </c>
      <c r="AD80" s="38">
        <f>'歳出（性質別）'!Q6</f>
        <v>3382992</v>
      </c>
      <c r="AE80" s="38">
        <f>'歳出（性質別）'!R6</f>
        <v>4245754</v>
      </c>
      <c r="AF80" s="38">
        <f>'歳出（性質別）'!S6</f>
        <v>4481432</v>
      </c>
      <c r="AG80" s="38">
        <f>'歳出（性質別）'!T6</f>
        <v>4778962</v>
      </c>
      <c r="AH80" s="38">
        <f>'歳出（性質別）'!U6</f>
        <v>4961266</v>
      </c>
      <c r="AI80" s="38">
        <f>'歳出（性質別）'!V6</f>
        <v>5323996</v>
      </c>
      <c r="AJ80" s="38">
        <f>'歳出（性質別）'!W6</f>
        <v>7340967</v>
      </c>
      <c r="AK80" s="38">
        <f>'歳出（性質別）'!X6</f>
        <v>8134521</v>
      </c>
      <c r="AL80" s="38">
        <f>'歳出（性質別）'!Y6</f>
        <v>8077828</v>
      </c>
      <c r="AM80" s="38">
        <f>'歳出（性質別）'!Z6</f>
        <v>8195871</v>
      </c>
      <c r="AN80" s="38">
        <f>'歳出（性質別）'!AA6</f>
        <v>8771130</v>
      </c>
      <c r="AO80" s="38">
        <f>'歳出（性質別）'!AB6</f>
        <v>9611499</v>
      </c>
      <c r="AP80" s="38">
        <f>'歳出（性質別）'!AC6</f>
        <v>10485079</v>
      </c>
      <c r="AQ80" s="38">
        <f>'歳出（性質別）'!AD6</f>
        <v>10238158</v>
      </c>
      <c r="AR80" s="38">
        <f>'歳出（性質別）'!AE6</f>
        <v>10606438</v>
      </c>
      <c r="AS80" s="38">
        <f>'歳出（性質別）'!AF6</f>
        <v>11613076</v>
      </c>
    </row>
    <row r="81" spans="13:45" x14ac:dyDescent="0.2">
      <c r="P81" t="s">
        <v>132</v>
      </c>
      <c r="Q81" s="38">
        <f>'歳出（性質別）'!D7</f>
        <v>2366474</v>
      </c>
      <c r="R81" s="38">
        <f>'歳出（性質別）'!E7</f>
        <v>2438064</v>
      </c>
      <c r="S81" s="38">
        <f>'歳出（性質別）'!F7</f>
        <v>2632834</v>
      </c>
      <c r="T81" s="38">
        <f>'歳出（性質別）'!G7</f>
        <v>3018272</v>
      </c>
      <c r="U81" s="38">
        <f>'歳出（性質別）'!H7</f>
        <v>3249812</v>
      </c>
      <c r="V81" s="38">
        <f>'歳出（性質別）'!I7</f>
        <v>3654536</v>
      </c>
      <c r="W81" s="38">
        <f>'歳出（性質別）'!J7</f>
        <v>4281377</v>
      </c>
      <c r="X81" s="38">
        <f>'歳出（性質別）'!K7</f>
        <v>5119347</v>
      </c>
      <c r="Y81" s="38">
        <f>'歳出（性質別）'!L7</f>
        <v>5057923</v>
      </c>
      <c r="Z81" s="38">
        <f>'歳出（性質別）'!M7</f>
        <v>4709649</v>
      </c>
      <c r="AA81" s="38">
        <f>'歳出（性質別）'!N7</f>
        <v>4783284</v>
      </c>
      <c r="AB81" s="38">
        <f>'歳出（性質別）'!O7</f>
        <v>4853102</v>
      </c>
      <c r="AC81" s="38">
        <f>'歳出（性質別）'!P7</f>
        <v>5082502</v>
      </c>
      <c r="AD81" s="38">
        <f>'歳出（性質別）'!Q7</f>
        <v>4860319</v>
      </c>
      <c r="AE81" s="38">
        <f>'歳出（性質別）'!R7</f>
        <v>5019506</v>
      </c>
      <c r="AF81" s="38">
        <f>'歳出（性質別）'!S7</f>
        <v>5254875</v>
      </c>
      <c r="AG81" s="38">
        <f>'歳出（性質別）'!T7</f>
        <v>5615290</v>
      </c>
      <c r="AH81" s="38">
        <f>'歳出（性質別）'!U7</f>
        <v>5773429</v>
      </c>
      <c r="AI81" s="38">
        <f>'歳出（性質別）'!V7</f>
        <v>5535319</v>
      </c>
      <c r="AJ81" s="38">
        <f>'歳出（性質別）'!W7</f>
        <v>5317962</v>
      </c>
      <c r="AK81" s="38">
        <f>'歳出（性質別）'!X7</f>
        <v>5601318</v>
      </c>
      <c r="AL81" s="38">
        <f>'歳出（性質別）'!Y7</f>
        <v>5534135</v>
      </c>
      <c r="AM81" s="38">
        <f>'歳出（性質別）'!Z7</f>
        <v>5302336</v>
      </c>
      <c r="AN81" s="38">
        <f>'歳出（性質別）'!AA7</f>
        <v>5170675</v>
      </c>
      <c r="AO81" s="38">
        <f>'歳出（性質別）'!AB7</f>
        <v>4844830</v>
      </c>
      <c r="AP81" s="38">
        <f>'歳出（性質別）'!AC7</f>
        <v>4914471</v>
      </c>
      <c r="AQ81" s="38">
        <f>'歳出（性質別）'!AD7</f>
        <v>4900037</v>
      </c>
      <c r="AR81" s="38">
        <f>'歳出（性質別）'!AE7</f>
        <v>4730565</v>
      </c>
      <c r="AS81" s="38">
        <f>'歳出（性質別）'!AF7</f>
        <v>4445203</v>
      </c>
    </row>
    <row r="82" spans="13:45" x14ac:dyDescent="0.2">
      <c r="P82" t="s">
        <v>133</v>
      </c>
      <c r="Q82" s="38">
        <f>'歳出（性質別）'!D10</f>
        <v>2815680</v>
      </c>
      <c r="R82" s="38">
        <f>'歳出（性質別）'!E10</f>
        <v>3192641</v>
      </c>
      <c r="S82" s="38">
        <f>'歳出（性質別）'!F10</f>
        <v>3302949</v>
      </c>
      <c r="T82" s="38">
        <f>'歳出（性質別）'!G10</f>
        <v>3482214</v>
      </c>
      <c r="U82" s="38">
        <f>'歳出（性質別）'!H10</f>
        <v>3835586</v>
      </c>
      <c r="V82" s="38">
        <f>'歳出（性質別）'!I10</f>
        <v>4275773</v>
      </c>
      <c r="W82" s="38">
        <f>'歳出（性質別）'!J10</f>
        <v>4095971</v>
      </c>
      <c r="X82" s="38">
        <f>'歳出（性質別）'!K10</f>
        <v>4735479</v>
      </c>
      <c r="Y82" s="38">
        <f>'歳出（性質別）'!L10</f>
        <v>4727010</v>
      </c>
      <c r="Z82" s="38">
        <f>'歳出（性質別）'!M10</f>
        <v>4848432</v>
      </c>
      <c r="AA82" s="38">
        <f>'歳出（性質別）'!N10</f>
        <v>4834346</v>
      </c>
      <c r="AB82" s="38">
        <f>'歳出（性質別）'!O10</f>
        <v>4842671</v>
      </c>
      <c r="AC82" s="38">
        <f>'歳出（性質別）'!P10</f>
        <v>5175688</v>
      </c>
      <c r="AD82" s="38">
        <f>'歳出（性質別）'!Q10</f>
        <v>5357720</v>
      </c>
      <c r="AE82" s="38">
        <f>'歳出（性質別）'!R10</f>
        <v>5352721</v>
      </c>
      <c r="AF82" s="38">
        <f>'歳出（性質別）'!S10</f>
        <v>5580600</v>
      </c>
      <c r="AG82" s="38">
        <f>'歳出（性質別）'!T10</f>
        <v>5496667</v>
      </c>
      <c r="AH82" s="38">
        <f>'歳出（性質別）'!U10</f>
        <v>5235736</v>
      </c>
      <c r="AI82" s="38">
        <f>'歳出（性質別）'!V10</f>
        <v>5742154</v>
      </c>
      <c r="AJ82" s="38">
        <f>'歳出（性質別）'!W10</f>
        <v>5842027</v>
      </c>
      <c r="AK82" s="38">
        <f>'歳出（性質別）'!X10</f>
        <v>5760414</v>
      </c>
      <c r="AL82" s="38">
        <f>'歳出（性質別）'!Y10</f>
        <v>6705643</v>
      </c>
      <c r="AM82" s="38">
        <f>'歳出（性質別）'!Z10</f>
        <v>10003693</v>
      </c>
      <c r="AN82" s="38">
        <f>'歳出（性質別）'!AA10</f>
        <v>9313422</v>
      </c>
      <c r="AO82" s="38">
        <f>'歳出（性質別）'!AB10</f>
        <v>7336931</v>
      </c>
      <c r="AP82" s="38">
        <f>'歳出（性質別）'!AC10</f>
        <v>7423397</v>
      </c>
      <c r="AQ82" s="38">
        <f>'歳出（性質別）'!AD10</f>
        <v>7001066</v>
      </c>
      <c r="AR82" s="38">
        <f>'歳出（性質別）'!AE10</f>
        <v>7486103</v>
      </c>
      <c r="AS82" s="38">
        <f>'歳出（性質別）'!AF10</f>
        <v>7894210</v>
      </c>
    </row>
    <row r="83" spans="13:45" x14ac:dyDescent="0.2">
      <c r="P83" t="s">
        <v>134</v>
      </c>
      <c r="Q83" s="38">
        <f>'歳出（性質別）'!D11</f>
        <v>461834</v>
      </c>
      <c r="R83" s="38">
        <f>'歳出（性質別）'!E11</f>
        <v>538638</v>
      </c>
      <c r="S83" s="38">
        <f>'歳出（性質別）'!F11</f>
        <v>408837</v>
      </c>
      <c r="T83" s="38">
        <f>'歳出（性質別）'!G11</f>
        <v>357796</v>
      </c>
      <c r="U83" s="38">
        <f>'歳出（性質別）'!H11</f>
        <v>488048</v>
      </c>
      <c r="V83" s="38">
        <f>'歳出（性質別）'!I11</f>
        <v>490890</v>
      </c>
      <c r="W83" s="38">
        <f>'歳出（性質別）'!J11</f>
        <v>549272</v>
      </c>
      <c r="X83" s="38">
        <f>'歳出（性質別）'!K11</f>
        <v>525063</v>
      </c>
      <c r="Y83" s="38">
        <f>'歳出（性質別）'!L11</f>
        <v>576581</v>
      </c>
      <c r="Z83" s="38">
        <f>'歳出（性質別）'!M11</f>
        <v>594727</v>
      </c>
      <c r="AA83" s="38">
        <f>'歳出（性質別）'!N11</f>
        <v>574039</v>
      </c>
      <c r="AB83" s="38">
        <f>'歳出（性質別）'!O11</f>
        <v>737232</v>
      </c>
      <c r="AC83" s="38">
        <f>'歳出（性質別）'!P11</f>
        <v>747298</v>
      </c>
      <c r="AD83" s="38">
        <f>'歳出（性質別）'!Q11</f>
        <v>940626</v>
      </c>
      <c r="AE83" s="38">
        <f>'歳出（性質別）'!R11</f>
        <v>650866</v>
      </c>
      <c r="AF83" s="38">
        <f>'歳出（性質別）'!S11</f>
        <v>636441</v>
      </c>
      <c r="AG83" s="38">
        <f>'歳出（性質別）'!T11</f>
        <v>603374</v>
      </c>
      <c r="AH83" s="38">
        <f>'歳出（性質別）'!U11</f>
        <v>496173</v>
      </c>
      <c r="AI83" s="38">
        <f>'歳出（性質別）'!V11</f>
        <v>450606</v>
      </c>
      <c r="AJ83" s="38">
        <f>'歳出（性質別）'!W11</f>
        <v>573571</v>
      </c>
      <c r="AK83" s="38">
        <f>'歳出（性質別）'!X11</f>
        <v>491198</v>
      </c>
      <c r="AL83" s="38">
        <f>'歳出（性質別）'!Y11</f>
        <v>379937</v>
      </c>
      <c r="AM83" s="38">
        <f>'歳出（性質別）'!Z11</f>
        <v>420892</v>
      </c>
      <c r="AN83" s="38">
        <f>'歳出（性質別）'!AA11</f>
        <v>446947</v>
      </c>
      <c r="AO83" s="38">
        <f>'歳出（性質別）'!AB11</f>
        <v>561194</v>
      </c>
      <c r="AP83" s="38">
        <f>'歳出（性質別）'!AC11</f>
        <v>489719</v>
      </c>
      <c r="AQ83" s="38">
        <f>'歳出（性質別）'!AD11</f>
        <v>438748</v>
      </c>
      <c r="AR83" s="38">
        <f>'歳出（性質別）'!AE11</f>
        <v>479988</v>
      </c>
      <c r="AS83" s="38">
        <f>'歳出（性質別）'!AF11</f>
        <v>423967</v>
      </c>
    </row>
    <row r="84" spans="13:45" x14ac:dyDescent="0.2">
      <c r="P84" t="s">
        <v>135</v>
      </c>
      <c r="Q84" s="38">
        <f>'歳出（性質別）'!D16</f>
        <v>331024</v>
      </c>
      <c r="R84" s="38">
        <f>'歳出（性質別）'!E16</f>
        <v>551980</v>
      </c>
      <c r="S84" s="38">
        <f>'歳出（性質別）'!F16</f>
        <v>681840</v>
      </c>
      <c r="T84" s="38">
        <f>'歳出（性質別）'!G16</f>
        <v>504147</v>
      </c>
      <c r="U84" s="38">
        <f>'歳出（性質別）'!H16</f>
        <v>581302</v>
      </c>
      <c r="V84" s="38">
        <f>'歳出（性質別）'!I16</f>
        <v>619301</v>
      </c>
      <c r="W84" s="38">
        <f>'歳出（性質別）'!J16</f>
        <v>626090</v>
      </c>
      <c r="X84" s="38">
        <f>'歳出（性質別）'!K16</f>
        <v>723210</v>
      </c>
      <c r="Y84" s="38">
        <f>'歳出（性質別）'!L16</f>
        <v>729380</v>
      </c>
      <c r="Z84" s="38">
        <f>'歳出（性質別）'!M16</f>
        <v>733060</v>
      </c>
      <c r="AA84" s="38">
        <f>'歳出（性質別）'!N16</f>
        <v>804334</v>
      </c>
      <c r="AB84" s="38">
        <f>'歳出（性質別）'!O16</f>
        <v>788560</v>
      </c>
      <c r="AC84" s="38">
        <f>'歳出（性質別）'!P16</f>
        <v>1216490</v>
      </c>
      <c r="AD84" s="38">
        <f>'歳出（性質別）'!Q16</f>
        <v>1195480</v>
      </c>
      <c r="AE84" s="38">
        <f>'歳出（性質別）'!R16</f>
        <v>1156410</v>
      </c>
      <c r="AF84" s="38">
        <f>'歳出（性質別）'!S16</f>
        <v>1145400</v>
      </c>
      <c r="AG84" s="38">
        <f>'歳出（性質別）'!T16</f>
        <v>1145260</v>
      </c>
      <c r="AH84" s="38">
        <f>'歳出（性質別）'!U16</f>
        <v>1160861</v>
      </c>
      <c r="AI84" s="38">
        <f>'歳出（性質別）'!V16</f>
        <v>1296948</v>
      </c>
      <c r="AJ84" s="38">
        <f>'歳出（性質別）'!W16</f>
        <v>1150050</v>
      </c>
      <c r="AK84" s="38">
        <f>'歳出（性質別）'!X16</f>
        <v>1652520</v>
      </c>
      <c r="AL84" s="38">
        <f>'歳出（性質別）'!Y16</f>
        <v>1555475</v>
      </c>
      <c r="AM84" s="38">
        <f>'歳出（性質別）'!Z16</f>
        <v>1403180</v>
      </c>
      <c r="AN84" s="38">
        <f>'歳出（性質別）'!AA16</f>
        <v>1301375</v>
      </c>
      <c r="AO84" s="38">
        <f>'歳出（性質別）'!AB16</f>
        <v>1707225</v>
      </c>
      <c r="AP84" s="38">
        <f>'歳出（性質別）'!AC16</f>
        <v>1124881</v>
      </c>
      <c r="AQ84" s="38">
        <f>'歳出（性質別）'!AD16</f>
        <v>1110577</v>
      </c>
      <c r="AR84" s="38">
        <f>'歳出（性質別）'!AE16</f>
        <v>1120554</v>
      </c>
      <c r="AS84" s="38">
        <f>'歳出（性質別）'!AF16</f>
        <v>1110159</v>
      </c>
    </row>
    <row r="85" spans="13:45" x14ac:dyDescent="0.2">
      <c r="P85" t="s">
        <v>137</v>
      </c>
      <c r="Q85" s="38">
        <f>'歳出（性質別）'!D18</f>
        <v>10108160</v>
      </c>
      <c r="R85" s="38">
        <f>'歳出（性質別）'!E18</f>
        <v>14616399</v>
      </c>
      <c r="S85" s="38">
        <f>'歳出（性質別）'!F18</f>
        <v>17636216</v>
      </c>
      <c r="T85" s="38">
        <f>'歳出（性質別）'!G18</f>
        <v>12454490</v>
      </c>
      <c r="U85" s="38">
        <f>'歳出（性質別）'!H18</f>
        <v>11544846</v>
      </c>
      <c r="V85" s="38">
        <f>'歳出（性質別）'!I18</f>
        <v>11797044</v>
      </c>
      <c r="W85" s="38">
        <f>'歳出（性質別）'!J18</f>
        <v>11661129</v>
      </c>
      <c r="X85" s="38">
        <f>'歳出（性質別）'!K18</f>
        <v>9450350</v>
      </c>
      <c r="Y85" s="38">
        <f>'歳出（性質別）'!L18</f>
        <v>9392375</v>
      </c>
      <c r="Z85" s="38">
        <f>'歳出（性質別）'!M18</f>
        <v>8881050</v>
      </c>
      <c r="AA85" s="38">
        <f>'歳出（性質別）'!N18</f>
        <v>7845202</v>
      </c>
      <c r="AB85" s="38">
        <f>'歳出（性質別）'!O18</f>
        <v>9051049</v>
      </c>
      <c r="AC85" s="38">
        <f>'歳出（性質別）'!P18</f>
        <v>7004148</v>
      </c>
      <c r="AD85" s="38">
        <f>'歳出（性質別）'!Q18</f>
        <v>8219354</v>
      </c>
      <c r="AE85" s="38">
        <f>'歳出（性質別）'!R18</f>
        <v>5550179</v>
      </c>
      <c r="AF85" s="38">
        <f>'歳出（性質別）'!S18</f>
        <v>6296538</v>
      </c>
      <c r="AG85" s="38">
        <f>'歳出（性質別）'!T18</f>
        <v>6774027</v>
      </c>
      <c r="AH85" s="38">
        <f>'歳出（性質別）'!U18</f>
        <v>6734310</v>
      </c>
      <c r="AI85" s="38">
        <f>'歳出（性質別）'!V18</f>
        <v>6718819</v>
      </c>
      <c r="AJ85" s="38">
        <f>'歳出（性質別）'!W18</f>
        <v>6105754</v>
      </c>
      <c r="AK85" s="38">
        <f>'歳出（性質別）'!X18</f>
        <v>4275165</v>
      </c>
      <c r="AL85" s="38">
        <f>'歳出（性質別）'!Y18</f>
        <v>4106995</v>
      </c>
      <c r="AM85" s="38">
        <f>'歳出（性質別）'!Z18</f>
        <v>6579727</v>
      </c>
      <c r="AN85" s="38">
        <f>'歳出（性質別）'!AA18</f>
        <v>6832562</v>
      </c>
      <c r="AO85" s="38">
        <f>'歳出（性質別）'!AB18</f>
        <v>6244188</v>
      </c>
      <c r="AP85" s="38">
        <f>'歳出（性質別）'!AC18</f>
        <v>4405176</v>
      </c>
      <c r="AQ85" s="38">
        <f>'歳出（性質別）'!AD18</f>
        <v>6250466</v>
      </c>
      <c r="AR85" s="38">
        <f>'歳出（性質別）'!AE18</f>
        <v>7971210</v>
      </c>
      <c r="AS85" s="38">
        <f>'歳出（性質別）'!AF18</f>
        <v>6701721</v>
      </c>
    </row>
    <row r="86" spans="13:45" x14ac:dyDescent="0.2">
      <c r="P86" t="s">
        <v>136</v>
      </c>
      <c r="Q86" s="38">
        <f>'歳出（性質別）'!D23</f>
        <v>28933284</v>
      </c>
      <c r="R86" s="38">
        <f>'歳出（性質別）'!E23</f>
        <v>34476475</v>
      </c>
      <c r="S86" s="38">
        <f>'歳出（性質別）'!F23</f>
        <v>38525905</v>
      </c>
      <c r="T86" s="38">
        <f>'歳出（性質別）'!G23</f>
        <v>34261598</v>
      </c>
      <c r="U86" s="38">
        <f>'歳出（性質別）'!H23</f>
        <v>35257864</v>
      </c>
      <c r="V86" s="38">
        <f>'歳出（性質別）'!I23</f>
        <v>36919513</v>
      </c>
      <c r="W86" s="38">
        <f>'歳出（性質別）'!J23</f>
        <v>37632274</v>
      </c>
      <c r="X86" s="38">
        <f>'歳出（性質別）'!K23</f>
        <v>38035846</v>
      </c>
      <c r="Y86" s="38">
        <f>'歳出（性質別）'!L23</f>
        <v>39277439</v>
      </c>
      <c r="Z86" s="38">
        <f>'歳出（性質別）'!M23</f>
        <v>36424269</v>
      </c>
      <c r="AA86" s="38">
        <f>'歳出（性質別）'!N23</f>
        <v>36966855</v>
      </c>
      <c r="AB86" s="38">
        <f>'歳出（性質別）'!O23</f>
        <v>37856057</v>
      </c>
      <c r="AC86" s="38">
        <f>'歳出（性質別）'!P23</f>
        <v>37901263</v>
      </c>
      <c r="AD86" s="38">
        <f>'歳出（性質別）'!Q23</f>
        <v>45118345</v>
      </c>
      <c r="AE86" s="38">
        <f>'歳出（性質別）'!R23</f>
        <v>37533650</v>
      </c>
      <c r="AF86" s="38">
        <f>'歳出（性質別）'!S23</f>
        <v>39497121</v>
      </c>
      <c r="AG86" s="38">
        <f>'歳出（性質別）'!T23</f>
        <v>40145484</v>
      </c>
      <c r="AH86" s="38">
        <f>'歳出（性質別）'!U23</f>
        <v>44591861</v>
      </c>
      <c r="AI86" s="38">
        <f>'歳出（性質別）'!V23</f>
        <v>42971295</v>
      </c>
      <c r="AJ86" s="38">
        <f>'歳出（性質別）'!W23</f>
        <v>42433869</v>
      </c>
      <c r="AK86" s="38">
        <f>'歳出（性質別）'!X23</f>
        <v>43572016</v>
      </c>
      <c r="AL86" s="38">
        <f>'歳出（性質別）'!Y23</f>
        <v>42294947</v>
      </c>
      <c r="AM86" s="38">
        <f>'歳出（性質別）'!Z23</f>
        <v>47444844</v>
      </c>
      <c r="AN86" s="38">
        <f>'歳出（性質別）'!AA23</f>
        <v>49905847</v>
      </c>
      <c r="AO86" s="38">
        <f>'歳出（性質別）'!AB23</f>
        <v>47508972</v>
      </c>
      <c r="AP86" s="38">
        <f>'歳出（性質別）'!AC23</f>
        <v>45067628</v>
      </c>
      <c r="AQ86" s="38">
        <f>'歳出（性質別）'!AD23</f>
        <v>47648703</v>
      </c>
      <c r="AR86" s="38">
        <f>'歳出（性質別）'!AE23</f>
        <v>49341187</v>
      </c>
      <c r="AS86" s="38">
        <f>'歳出（性質別）'!AF23</f>
        <v>50099288</v>
      </c>
    </row>
    <row r="89" spans="13:45" x14ac:dyDescent="0.2">
      <c r="M89" s="23" t="str">
        <f>財政指標!$AF$1</f>
        <v>那須塩原市</v>
      </c>
    </row>
    <row r="116" spans="16:45" x14ac:dyDescent="0.2">
      <c r="P116">
        <f>'歳出（目的別）'!A3</f>
        <v>0</v>
      </c>
      <c r="Q116" t="str">
        <f>'歳出（目的別）'!D3</f>
        <v>９１（H3）</v>
      </c>
      <c r="R116" t="str">
        <f>'歳出（目的別）'!E3</f>
        <v>９２（H4）</v>
      </c>
      <c r="S116" t="str">
        <f>'歳出（目的別）'!F3</f>
        <v>９３（H5）</v>
      </c>
      <c r="T116" t="str">
        <f>'歳出（目的別）'!G3</f>
        <v>９４（H6）</v>
      </c>
      <c r="U116" t="str">
        <f>'歳出（目的別）'!H3</f>
        <v>９５（H7）</v>
      </c>
      <c r="V116" t="str">
        <f>'歳出（目的別）'!I3</f>
        <v>９６（H8）</v>
      </c>
      <c r="W116" t="str">
        <f>'歳出（目的別）'!J3</f>
        <v>９７（H9）</v>
      </c>
      <c r="X116" t="str">
        <f>'歳出（目的別）'!K3</f>
        <v>９８(H10)</v>
      </c>
      <c r="Y116" t="str">
        <f>'歳出（目的別）'!L3</f>
        <v>９９(H11)</v>
      </c>
      <c r="Z116" t="str">
        <f>'歳出（目的別）'!M3</f>
        <v>００(H12)</v>
      </c>
      <c r="AA116" t="str">
        <f>'歳出（目的別）'!N3</f>
        <v>０１(H13)</v>
      </c>
      <c r="AB116" t="str">
        <f>'歳出（目的別）'!O3</f>
        <v>０２(H14)</v>
      </c>
      <c r="AC116" t="str">
        <f>'歳出（目的別）'!P3</f>
        <v>０３(H15)</v>
      </c>
      <c r="AD116" t="str">
        <f>'歳出（目的別）'!Q3</f>
        <v>０４(H16)</v>
      </c>
      <c r="AE116" t="str">
        <f>'歳出（目的別）'!R3</f>
        <v>０５(H17)</v>
      </c>
      <c r="AF116" t="str">
        <f>'歳出（目的別）'!S3</f>
        <v>０６(H18)</v>
      </c>
      <c r="AG116" t="str">
        <f>'歳出（目的別）'!T3</f>
        <v>０７(H19)</v>
      </c>
      <c r="AH116" t="str">
        <f>'歳出（目的別）'!U3</f>
        <v>０８(H20)</v>
      </c>
      <c r="AI116" t="str">
        <f>'歳出（目的別）'!V3</f>
        <v>０９(H21)</v>
      </c>
      <c r="AJ116" t="str">
        <f>'歳出（目的別）'!W3</f>
        <v>１０(H22)</v>
      </c>
      <c r="AK116" t="str">
        <f>'歳出（目的別）'!X3</f>
        <v>１１(H23)</v>
      </c>
      <c r="AL116" t="str">
        <f>'歳出（目的別）'!Y3</f>
        <v>１２(H24)</v>
      </c>
      <c r="AM116" t="str">
        <f>'歳出（目的別）'!Z3</f>
        <v>１３(H25)</v>
      </c>
      <c r="AN116" t="str">
        <f>'歳出（目的別）'!AA3</f>
        <v>１４(H26)</v>
      </c>
      <c r="AO116" t="str">
        <f>'歳出（目的別）'!AB3</f>
        <v>１５(H27)</v>
      </c>
      <c r="AP116" t="str">
        <f>'歳出（目的別）'!AC3</f>
        <v>１６(H28)</v>
      </c>
      <c r="AQ116" t="str">
        <f>'歳出（目的別）'!AD3</f>
        <v>１７(H29)</v>
      </c>
      <c r="AR116" t="str">
        <f>'歳出（目的別）'!AE3</f>
        <v>１８(H30)</v>
      </c>
      <c r="AS116" t="str">
        <f>'歳出（目的別）'!AF3</f>
        <v>１９(R1)</v>
      </c>
    </row>
    <row r="117" spans="16:45" x14ac:dyDescent="0.2">
      <c r="P117" t="s">
        <v>138</v>
      </c>
      <c r="Q117" s="38">
        <f>'歳出（目的別）'!D5</f>
        <v>4010135</v>
      </c>
      <c r="R117" s="38">
        <f>'歳出（目的別）'!E5</f>
        <v>4173880</v>
      </c>
      <c r="S117" s="38">
        <f>'歳出（目的別）'!F5</f>
        <v>4029149</v>
      </c>
      <c r="T117" s="38">
        <f>'歳出（目的別）'!G5</f>
        <v>4042975</v>
      </c>
      <c r="U117" s="38">
        <f>'歳出（目的別）'!H5</f>
        <v>4100226</v>
      </c>
      <c r="V117" s="38">
        <f>'歳出（目的別）'!I5</f>
        <v>4154512</v>
      </c>
      <c r="W117" s="38">
        <f>'歳出（目的別）'!J5</f>
        <v>4142319</v>
      </c>
      <c r="X117" s="38">
        <f>'歳出（目的別）'!K5</f>
        <v>4536226</v>
      </c>
      <c r="Y117" s="38">
        <f>'歳出（目的別）'!L5</f>
        <v>4339800</v>
      </c>
      <c r="Z117" s="38">
        <f>'歳出（目的別）'!M5</f>
        <v>5181537</v>
      </c>
      <c r="AA117" s="38">
        <f>'歳出（目的別）'!N5</f>
        <v>4887955</v>
      </c>
      <c r="AB117" s="38">
        <f>'歳出（目的別）'!O5</f>
        <v>4186938</v>
      </c>
      <c r="AC117" s="38">
        <f>'歳出（目的別）'!P5</f>
        <v>4298475</v>
      </c>
      <c r="AD117" s="38">
        <f>'歳出（目的別）'!Q5</f>
        <v>8668075</v>
      </c>
      <c r="AE117" s="38">
        <f>'歳出（目的別）'!R5</f>
        <v>5015143</v>
      </c>
      <c r="AF117" s="38">
        <f>'歳出（目的別）'!S5</f>
        <v>5499328</v>
      </c>
      <c r="AG117" s="38">
        <f>'歳出（目的別）'!T5</f>
        <v>5203653</v>
      </c>
      <c r="AH117" s="38">
        <f>'歳出（目的別）'!U5</f>
        <v>4139424</v>
      </c>
      <c r="AI117" s="38">
        <f>'歳出（目的別）'!V5</f>
        <v>6207804</v>
      </c>
      <c r="AJ117" s="38">
        <f>'歳出（目的別）'!W5</f>
        <v>6198085</v>
      </c>
      <c r="AK117" s="38">
        <f>'歳出（目的別）'!X5</f>
        <v>5745481</v>
      </c>
      <c r="AL117" s="38">
        <f>'歳出（目的別）'!Y5</f>
        <v>4508995</v>
      </c>
      <c r="AM117" s="38">
        <f>'歳出（目的別）'!Z5</f>
        <v>4193328</v>
      </c>
      <c r="AN117" s="38">
        <f>'歳出（目的別）'!AA5</f>
        <v>6029277</v>
      </c>
      <c r="AO117" s="38">
        <f>'歳出（目的別）'!AB5</f>
        <v>5485341</v>
      </c>
      <c r="AP117" s="38">
        <f>'歳出（目的別）'!AC5</f>
        <v>5020235</v>
      </c>
      <c r="AQ117" s="38">
        <f>'歳出（目的別）'!AD5</f>
        <v>6392810</v>
      </c>
      <c r="AR117" s="38">
        <f>'歳出（目的別）'!AE5</f>
        <v>5660867</v>
      </c>
      <c r="AS117" s="38">
        <f>'歳出（目的別）'!AF5</f>
        <v>6124602</v>
      </c>
    </row>
    <row r="118" spans="16:45" x14ac:dyDescent="0.2">
      <c r="P118" t="s">
        <v>139</v>
      </c>
      <c r="Q118" s="38">
        <f>'歳出（目的別）'!D6</f>
        <v>2603140</v>
      </c>
      <c r="R118" s="38">
        <f>'歳出（目的別）'!E6</f>
        <v>3484350</v>
      </c>
      <c r="S118" s="38">
        <f>'歳出（目的別）'!F6</f>
        <v>4148400</v>
      </c>
      <c r="T118" s="38">
        <f>'歳出（目的別）'!G6</f>
        <v>4931975</v>
      </c>
      <c r="U118" s="38">
        <f>'歳出（目的別）'!H6</f>
        <v>5024992</v>
      </c>
      <c r="V118" s="38">
        <f>'歳出（目的別）'!I6</f>
        <v>5184337</v>
      </c>
      <c r="W118" s="38">
        <f>'歳出（目的別）'!J6</f>
        <v>6252341</v>
      </c>
      <c r="X118" s="38">
        <f>'歳出（目的別）'!K6</f>
        <v>5282741</v>
      </c>
      <c r="Y118" s="38">
        <f>'歳出（目的別）'!L6</f>
        <v>6645224</v>
      </c>
      <c r="Z118" s="38">
        <f>'歳出（目的別）'!M6</f>
        <v>4995877</v>
      </c>
      <c r="AA118" s="38">
        <f>'歳出（目的別）'!N6</f>
        <v>5488095</v>
      </c>
      <c r="AB118" s="38">
        <f>'歳出（目的別）'!O6</f>
        <v>5962670</v>
      </c>
      <c r="AC118" s="38">
        <f>'歳出（目的別）'!P6</f>
        <v>6391594</v>
      </c>
      <c r="AD118" s="38">
        <f>'歳出（目的別）'!Q6</f>
        <v>7192474</v>
      </c>
      <c r="AE118" s="38">
        <f>'歳出（目的別）'!R6</f>
        <v>8049256</v>
      </c>
      <c r="AF118" s="38">
        <f>'歳出（目的別）'!S6</f>
        <v>8450340</v>
      </c>
      <c r="AG118" s="38">
        <f>'歳出（目的別）'!T6</f>
        <v>8554912</v>
      </c>
      <c r="AH118" s="38">
        <f>'歳出（目的別）'!U6</f>
        <v>8952151</v>
      </c>
      <c r="AI118" s="38">
        <f>'歳出（目的別）'!V6</f>
        <v>9435284</v>
      </c>
      <c r="AJ118" s="38">
        <f>'歳出（目的別）'!W6</f>
        <v>11556958</v>
      </c>
      <c r="AK118" s="38">
        <f>'歳出（目的別）'!X6</f>
        <v>12493932</v>
      </c>
      <c r="AL118" s="38">
        <f>'歳出（目的別）'!Y6</f>
        <v>12862635</v>
      </c>
      <c r="AM118" s="38">
        <f>'歳出（目的別）'!Z6</f>
        <v>16219799</v>
      </c>
      <c r="AN118" s="38">
        <f>'歳出（目的別）'!AA6</f>
        <v>17525633</v>
      </c>
      <c r="AO118" s="38">
        <f>'歳出（目的別）'!AB6</f>
        <v>15628493</v>
      </c>
      <c r="AP118" s="38">
        <f>'歳出（目的別）'!AC6</f>
        <v>15752836</v>
      </c>
      <c r="AQ118" s="38">
        <f>'歳出（目的別）'!AD6</f>
        <v>15992235</v>
      </c>
      <c r="AR118" s="38">
        <f>'歳出（目的別）'!AE6</f>
        <v>15859245</v>
      </c>
      <c r="AS118" s="38">
        <f>'歳出（目的別）'!AF6</f>
        <v>16429252</v>
      </c>
    </row>
    <row r="119" spans="16:45" x14ac:dyDescent="0.2">
      <c r="P119" t="s">
        <v>140</v>
      </c>
      <c r="Q119" s="38">
        <f>'歳出（目的別）'!D7</f>
        <v>2053575</v>
      </c>
      <c r="R119" s="38">
        <f>'歳出（目的別）'!E7</f>
        <v>5856823</v>
      </c>
      <c r="S119" s="38">
        <f>'歳出（目的別）'!F7</f>
        <v>7441311</v>
      </c>
      <c r="T119" s="38">
        <f>'歳出（目的別）'!G7</f>
        <v>3326977</v>
      </c>
      <c r="U119" s="38">
        <f>'歳出（目的別）'!H7</f>
        <v>2380439</v>
      </c>
      <c r="V119" s="38">
        <f>'歳出（目的別）'!I7</f>
        <v>2576201</v>
      </c>
      <c r="W119" s="38">
        <f>'歳出（目的別）'!J7</f>
        <v>2735710</v>
      </c>
      <c r="X119" s="38">
        <f>'歳出（目的別）'!K7</f>
        <v>2747151</v>
      </c>
      <c r="Y119" s="38">
        <f>'歳出（目的別）'!L7</f>
        <v>2776837</v>
      </c>
      <c r="Z119" s="38">
        <f>'歳出（目的別）'!M7</f>
        <v>3264976</v>
      </c>
      <c r="AA119" s="38">
        <f>'歳出（目的別）'!N7</f>
        <v>3319688</v>
      </c>
      <c r="AB119" s="38">
        <f>'歳出（目的別）'!O7</f>
        <v>3312212</v>
      </c>
      <c r="AC119" s="38">
        <f>'歳出（目的別）'!P7</f>
        <v>3148679</v>
      </c>
      <c r="AD119" s="38">
        <f>'歳出（目的別）'!Q7</f>
        <v>3440021</v>
      </c>
      <c r="AE119" s="38">
        <f>'歳出（目的別）'!R7</f>
        <v>2932770</v>
      </c>
      <c r="AF119" s="38">
        <f>'歳出（目的別）'!S7</f>
        <v>3290030</v>
      </c>
      <c r="AG119" s="38">
        <f>'歳出（目的別）'!T7</f>
        <v>3133992</v>
      </c>
      <c r="AH119" s="38">
        <f>'歳出（目的別）'!U7</f>
        <v>7743605</v>
      </c>
      <c r="AI119" s="38">
        <f>'歳出（目的別）'!V7</f>
        <v>3950941</v>
      </c>
      <c r="AJ119" s="38">
        <f>'歳出（目的別）'!W7</f>
        <v>2814011</v>
      </c>
      <c r="AK119" s="38">
        <f>'歳出（目的別）'!X7</f>
        <v>3100864</v>
      </c>
      <c r="AL119" s="38">
        <f>'歳出（目的別）'!Y7</f>
        <v>4072214</v>
      </c>
      <c r="AM119" s="38">
        <f>'歳出（目的別）'!Z7</f>
        <v>2979088</v>
      </c>
      <c r="AN119" s="38">
        <f>'歳出（目的別）'!AA7</f>
        <v>3038273</v>
      </c>
      <c r="AO119" s="38">
        <f>'歳出（目的別）'!AB7</f>
        <v>3616145</v>
      </c>
      <c r="AP119" s="38">
        <f>'歳出（目的別）'!AC7</f>
        <v>2992400</v>
      </c>
      <c r="AQ119" s="38">
        <f>'歳出（目的別）'!AD7</f>
        <v>3040944</v>
      </c>
      <c r="AR119" s="38">
        <f>'歳出（目的別）'!AE7</f>
        <v>3387775</v>
      </c>
      <c r="AS119" s="38">
        <f>'歳出（目的別）'!AF7</f>
        <v>3967683</v>
      </c>
    </row>
    <row r="120" spans="16:45" x14ac:dyDescent="0.2">
      <c r="P120" t="s">
        <v>150</v>
      </c>
      <c r="Q120" s="38">
        <f>'歳出（目的別）'!D9</f>
        <v>1833105</v>
      </c>
      <c r="R120" s="38">
        <f>'歳出（目的別）'!E9</f>
        <v>2122554</v>
      </c>
      <c r="S120" s="38">
        <f>'歳出（目的別）'!F9</f>
        <v>2798971</v>
      </c>
      <c r="T120" s="38">
        <f>'歳出（目的別）'!G9</f>
        <v>2799406</v>
      </c>
      <c r="U120" s="38">
        <f>'歳出（目的別）'!H9</f>
        <v>2645342</v>
      </c>
      <c r="V120" s="38">
        <f>'歳出（目的別）'!I9</f>
        <v>3489844</v>
      </c>
      <c r="W120" s="38">
        <f>'歳出（目的別）'!J9</f>
        <v>3061955</v>
      </c>
      <c r="X120" s="38">
        <f>'歳出（目的別）'!K9</f>
        <v>2196301</v>
      </c>
      <c r="Y120" s="38">
        <f>'歳出（目的別）'!L9</f>
        <v>2533632</v>
      </c>
      <c r="Z120" s="38">
        <f>'歳出（目的別）'!M9</f>
        <v>1982491</v>
      </c>
      <c r="AA120" s="38">
        <f>'歳出（目的別）'!N9</f>
        <v>1921778</v>
      </c>
      <c r="AB120" s="38">
        <f>'歳出（目的別）'!O9</f>
        <v>1492543</v>
      </c>
      <c r="AC120" s="38">
        <f>'歳出（目的別）'!P9</f>
        <v>1659290</v>
      </c>
      <c r="AD120" s="38">
        <f>'歳出（目的別）'!Q9</f>
        <v>2540008</v>
      </c>
      <c r="AE120" s="38">
        <f>'歳出（目的別）'!R9</f>
        <v>2061982</v>
      </c>
      <c r="AF120" s="38">
        <f>'歳出（目的別）'!S9</f>
        <v>1319414</v>
      </c>
      <c r="AG120" s="38">
        <f>'歳出（目的別）'!T9</f>
        <v>1358709</v>
      </c>
      <c r="AH120" s="38">
        <f>'歳出（目的別）'!U9</f>
        <v>1377285</v>
      </c>
      <c r="AI120" s="38">
        <f>'歳出（目的別）'!V9</f>
        <v>1544083</v>
      </c>
      <c r="AJ120" s="38">
        <f>'歳出（目的別）'!W9</f>
        <v>1523548</v>
      </c>
      <c r="AK120" s="38">
        <f>'歳出（目的別）'!X9</f>
        <v>1356283</v>
      </c>
      <c r="AL120" s="38">
        <f>'歳出（目的別）'!Y9</f>
        <v>1198352</v>
      </c>
      <c r="AM120" s="38">
        <f>'歳出（目的別）'!Z9</f>
        <v>1585745</v>
      </c>
      <c r="AN120" s="38">
        <f>'歳出（目的別）'!AA9</f>
        <v>1437337</v>
      </c>
      <c r="AO120" s="38">
        <f>'歳出（目的別）'!AB9</f>
        <v>1495927</v>
      </c>
      <c r="AP120" s="38">
        <f>'歳出（目的別）'!AC9</f>
        <v>1404623</v>
      </c>
      <c r="AQ120" s="38">
        <f>'歳出（目的別）'!AD9</f>
        <v>1372555</v>
      </c>
      <c r="AR120" s="38">
        <f>'歳出（目的別）'!AE9</f>
        <v>1948893</v>
      </c>
      <c r="AS120" s="38">
        <f>'歳出（目的別）'!AF9</f>
        <v>1612249</v>
      </c>
    </row>
    <row r="121" spans="16:45" x14ac:dyDescent="0.2">
      <c r="P121" t="s">
        <v>141</v>
      </c>
      <c r="Q121" s="38">
        <f>'歳出（目的別）'!D10</f>
        <v>1057734</v>
      </c>
      <c r="R121" s="38">
        <f>'歳出（目的別）'!E10</f>
        <v>1332316</v>
      </c>
      <c r="S121" s="38">
        <f>'歳出（目的別）'!F10</f>
        <v>1666180</v>
      </c>
      <c r="T121" s="38">
        <f>'歳出（目的別）'!G10</f>
        <v>1670263</v>
      </c>
      <c r="U121" s="38">
        <f>'歳出（目的別）'!H10</f>
        <v>1476854</v>
      </c>
      <c r="V121" s="38">
        <f>'歳出（目的別）'!I10</f>
        <v>1415781</v>
      </c>
      <c r="W121" s="38">
        <f>'歳出（目的別）'!J10</f>
        <v>1618283</v>
      </c>
      <c r="X121" s="38">
        <f>'歳出（目的別）'!K10</f>
        <v>1757988</v>
      </c>
      <c r="Y121" s="38">
        <f>'歳出（目的別）'!L10</f>
        <v>1814276</v>
      </c>
      <c r="Z121" s="38">
        <f>'歳出（目的別）'!M10</f>
        <v>1506198</v>
      </c>
      <c r="AA121" s="38">
        <f>'歳出（目的別）'!N10</f>
        <v>1447636</v>
      </c>
      <c r="AB121" s="38">
        <f>'歳出（目的別）'!O10</f>
        <v>1852497</v>
      </c>
      <c r="AC121" s="38">
        <f>'歳出（目的別）'!P10</f>
        <v>2012981</v>
      </c>
      <c r="AD121" s="38">
        <f>'歳出（目的別）'!Q10</f>
        <v>3257212</v>
      </c>
      <c r="AE121" s="38">
        <f>'歳出（目的別）'!R10</f>
        <v>1992341</v>
      </c>
      <c r="AF121" s="38">
        <f>'歳出（目的別）'!S10</f>
        <v>2165473</v>
      </c>
      <c r="AG121" s="38">
        <f>'歳出（目的別）'!T10</f>
        <v>1818219</v>
      </c>
      <c r="AH121" s="38">
        <f>'歳出（目的別）'!U10</f>
        <v>1767485</v>
      </c>
      <c r="AI121" s="38">
        <f>'歳出（目的別）'!V10</f>
        <v>1737910</v>
      </c>
      <c r="AJ121" s="38">
        <f>'歳出（目的別）'!W10</f>
        <v>1688196</v>
      </c>
      <c r="AK121" s="38">
        <f>'歳出（目的別）'!X10</f>
        <v>2280784</v>
      </c>
      <c r="AL121" s="38">
        <f>'歳出（目的別）'!Y10</f>
        <v>2145129</v>
      </c>
      <c r="AM121" s="38">
        <f>'歳出（目的別）'!Z10</f>
        <v>2062109</v>
      </c>
      <c r="AN121" s="38">
        <f>'歳出（目的別）'!AA10</f>
        <v>2033043</v>
      </c>
      <c r="AO121" s="38">
        <f>'歳出（目的別）'!AB10</f>
        <v>2186337</v>
      </c>
      <c r="AP121" s="38">
        <f>'歳出（目的別）'!AC10</f>
        <v>1964681</v>
      </c>
      <c r="AQ121" s="38">
        <f>'歳出（目的別）'!AD10</f>
        <v>1945892</v>
      </c>
      <c r="AR121" s="38">
        <f>'歳出（目的別）'!AE10</f>
        <v>1954804</v>
      </c>
      <c r="AS121" s="38">
        <f>'歳出（目的別）'!AF10</f>
        <v>2187962</v>
      </c>
    </row>
    <row r="122" spans="16:45" x14ac:dyDescent="0.2">
      <c r="P122" t="s">
        <v>142</v>
      </c>
      <c r="Q122" s="38">
        <f>'歳出（目的別）'!D11</f>
        <v>7360747</v>
      </c>
      <c r="R122" s="38">
        <f>'歳出（目的別）'!E11</f>
        <v>8291160</v>
      </c>
      <c r="S122" s="38">
        <f>'歳出（目的別）'!F11</f>
        <v>8166190</v>
      </c>
      <c r="T122" s="38">
        <f>'歳出（目的別）'!G11</f>
        <v>7102803</v>
      </c>
      <c r="U122" s="38">
        <f>'歳出（目的別）'!H11</f>
        <v>8765936</v>
      </c>
      <c r="V122" s="38">
        <f>'歳出（目的別）'!I11</f>
        <v>9065962</v>
      </c>
      <c r="W122" s="38">
        <f>'歳出（目的別）'!J11</f>
        <v>7992390</v>
      </c>
      <c r="X122" s="38">
        <f>'歳出（目的別）'!K11</f>
        <v>7764377</v>
      </c>
      <c r="Y122" s="38">
        <f>'歳出（目的別）'!L11</f>
        <v>7627282</v>
      </c>
      <c r="Z122" s="38">
        <f>'歳出（目的別）'!M11</f>
        <v>7012019</v>
      </c>
      <c r="AA122" s="38">
        <f>'歳出（目的別）'!N11</f>
        <v>7228155</v>
      </c>
      <c r="AB122" s="38">
        <f>'歳出（目的別）'!O11</f>
        <v>7470737</v>
      </c>
      <c r="AC122" s="38">
        <f>'歳出（目的別）'!P11</f>
        <v>7967014</v>
      </c>
      <c r="AD122" s="38">
        <f>'歳出（目的別）'!Q11</f>
        <v>7212524</v>
      </c>
      <c r="AE122" s="38">
        <f>'歳出（目的別）'!R11</f>
        <v>5462671</v>
      </c>
      <c r="AF122" s="38">
        <f>'歳出（目的別）'!S11</f>
        <v>6163299</v>
      </c>
      <c r="AG122" s="38">
        <f>'歳出（目的別）'!T11</f>
        <v>7541539</v>
      </c>
      <c r="AH122" s="38">
        <f>'歳出（目的別）'!U11</f>
        <v>7671820</v>
      </c>
      <c r="AI122" s="38">
        <f>'歳出（目的別）'!V11</f>
        <v>6849914</v>
      </c>
      <c r="AJ122" s="38">
        <f>'歳出（目的別）'!W11</f>
        <v>4829923</v>
      </c>
      <c r="AK122" s="38">
        <f>'歳出（目的別）'!X11</f>
        <v>4502987</v>
      </c>
      <c r="AL122" s="38">
        <f>'歳出（目的別）'!Y11</f>
        <v>3626295</v>
      </c>
      <c r="AM122" s="38">
        <f>'歳出（目的別）'!Z11</f>
        <v>5284195</v>
      </c>
      <c r="AN122" s="38">
        <f>'歳出（目的別）'!AA11</f>
        <v>4239615</v>
      </c>
      <c r="AO122" s="38">
        <f>'歳出（目的別）'!AB11</f>
        <v>4379355</v>
      </c>
      <c r="AP122" s="38">
        <f>'歳出（目的別）'!AC11</f>
        <v>4669398</v>
      </c>
      <c r="AQ122" s="38">
        <f>'歳出（目的別）'!AD11</f>
        <v>5034737</v>
      </c>
      <c r="AR122" s="38">
        <f>'歳出（目的別）'!AE11</f>
        <v>5607029</v>
      </c>
      <c r="AS122" s="38">
        <f>'歳出（目的別）'!AF11</f>
        <v>6126524</v>
      </c>
    </row>
    <row r="123" spans="16:45" x14ac:dyDescent="0.2">
      <c r="P123" t="s">
        <v>143</v>
      </c>
      <c r="Q123" s="38">
        <f>'歳出（目的別）'!D13</f>
        <v>5744790</v>
      </c>
      <c r="R123" s="38">
        <f>'歳出（目的別）'!E13</f>
        <v>4827604</v>
      </c>
      <c r="S123" s="38">
        <f>'歳出（目的別）'!F13</f>
        <v>5576810</v>
      </c>
      <c r="T123" s="38">
        <f>'歳出（目的別）'!G13</f>
        <v>5188742</v>
      </c>
      <c r="U123" s="38">
        <f>'歳出（目的別）'!H13</f>
        <v>5454712</v>
      </c>
      <c r="V123" s="38">
        <f>'歳出（目的別）'!I13</f>
        <v>5179371</v>
      </c>
      <c r="W123" s="38">
        <f>'歳出（目的別）'!J13</f>
        <v>5284451</v>
      </c>
      <c r="X123" s="38">
        <f>'歳出（目的別）'!K13</f>
        <v>5494708</v>
      </c>
      <c r="Y123" s="38">
        <f>'歳出（目的別）'!L13</f>
        <v>5614685</v>
      </c>
      <c r="Z123" s="38">
        <f>'歳出（目的別）'!M13</f>
        <v>5319458</v>
      </c>
      <c r="AA123" s="38">
        <f>'歳出（目的別）'!N13</f>
        <v>5289314</v>
      </c>
      <c r="AB123" s="38">
        <f>'歳出（目的別）'!O13</f>
        <v>6191378</v>
      </c>
      <c r="AC123" s="38">
        <f>'歳出（目的別）'!P13</f>
        <v>5076556</v>
      </c>
      <c r="AD123" s="38">
        <f>'歳出（目的別）'!Q13</f>
        <v>5634942</v>
      </c>
      <c r="AE123" s="38">
        <f>'歳出（目的別）'!R13</f>
        <v>4888647</v>
      </c>
      <c r="AF123" s="38">
        <f>'歳出（目的別）'!S13</f>
        <v>5003952</v>
      </c>
      <c r="AG123" s="38">
        <f>'歳出（目的別）'!T13</f>
        <v>4635445</v>
      </c>
      <c r="AH123" s="38">
        <f>'歳出（目的別）'!U13</f>
        <v>5078519</v>
      </c>
      <c r="AI123" s="38">
        <f>'歳出（目的別）'!V13</f>
        <v>5457005</v>
      </c>
      <c r="AJ123" s="38">
        <f>'歳出（目的別）'!W13</f>
        <v>6234550</v>
      </c>
      <c r="AK123" s="38">
        <f>'歳出（目的別）'!X13</f>
        <v>5420603</v>
      </c>
      <c r="AL123" s="38">
        <f>'歳出（目的別）'!Y13</f>
        <v>5556866</v>
      </c>
      <c r="AM123" s="38">
        <f>'歳出（目的別）'!Z13</f>
        <v>6776215</v>
      </c>
      <c r="AN123" s="38">
        <f>'歳出（目的別）'!AA13</f>
        <v>7675137</v>
      </c>
      <c r="AO123" s="38">
        <f>'歳出（目的別）'!AB13</f>
        <v>7266102</v>
      </c>
      <c r="AP123" s="38">
        <f>'歳出（目的別）'!AC13</f>
        <v>6032688</v>
      </c>
      <c r="AQ123" s="38">
        <f>'歳出（目的別）'!AD13</f>
        <v>6843045</v>
      </c>
      <c r="AR123" s="38">
        <f>'歳出（目的別）'!AE13</f>
        <v>7989523</v>
      </c>
      <c r="AS123" s="38">
        <f>'歳出（目的別）'!AF13</f>
        <v>6507835</v>
      </c>
    </row>
    <row r="124" spans="16:45" x14ac:dyDescent="0.2">
      <c r="P124" t="s">
        <v>144</v>
      </c>
      <c r="Q124" s="38">
        <f>'歳出（目的別）'!D15</f>
        <v>2366752</v>
      </c>
      <c r="R124" s="38">
        <f>'歳出（目的別）'!E15</f>
        <v>2438377</v>
      </c>
      <c r="S124" s="38">
        <f>'歳出（目的別）'!F15</f>
        <v>2633178</v>
      </c>
      <c r="T124" s="38">
        <f>'歳出（目的別）'!G15</f>
        <v>3019122</v>
      </c>
      <c r="U124" s="38">
        <f>'歳出（目的別）'!H15</f>
        <v>3250633</v>
      </c>
      <c r="V124" s="38">
        <f>'歳出（目的別）'!I15</f>
        <v>3655136</v>
      </c>
      <c r="W124" s="38">
        <f>'歳出（目的別）'!J15</f>
        <v>4281918</v>
      </c>
      <c r="X124" s="38">
        <f>'歳出（目的別）'!K15</f>
        <v>5119605</v>
      </c>
      <c r="Y124" s="38">
        <f>'歳出（目的別）'!L15</f>
        <v>5058190</v>
      </c>
      <c r="Z124" s="38">
        <f>'歳出（目的別）'!M15</f>
        <v>4709711</v>
      </c>
      <c r="AA124" s="38">
        <f>'歳出（目的別）'!N15</f>
        <v>4783339</v>
      </c>
      <c r="AB124" s="38">
        <f>'歳出（目的別）'!O15</f>
        <v>4853138</v>
      </c>
      <c r="AC124" s="38">
        <f>'歳出（目的別）'!P15</f>
        <v>5082521</v>
      </c>
      <c r="AD124" s="38">
        <f>'歳出（目的別）'!Q15</f>
        <v>4860337</v>
      </c>
      <c r="AE124" s="38">
        <f>'歳出（目的別）'!R15</f>
        <v>5019516</v>
      </c>
      <c r="AF124" s="38">
        <f>'歳出（目的別）'!S15</f>
        <v>5254878</v>
      </c>
      <c r="AG124" s="38">
        <f>'歳出（目的別）'!T15</f>
        <v>5615292</v>
      </c>
      <c r="AH124" s="38">
        <f>'歳出（目的別）'!U15</f>
        <v>5773431</v>
      </c>
      <c r="AI124" s="38">
        <f>'歳出（目的別）'!V15</f>
        <v>5535319</v>
      </c>
      <c r="AJ124" s="38">
        <f>'歳出（目的別）'!W15</f>
        <v>5317962</v>
      </c>
      <c r="AK124" s="38">
        <f>'歳出（目的別）'!X15</f>
        <v>5601318</v>
      </c>
      <c r="AL124" s="38">
        <f>'歳出（目的別）'!Y15</f>
        <v>5534135</v>
      </c>
      <c r="AM124" s="38">
        <f>'歳出（目的別）'!Z15</f>
        <v>5302336</v>
      </c>
      <c r="AN124" s="38">
        <f>'歳出（目的別）'!AA15</f>
        <v>5170675</v>
      </c>
      <c r="AO124" s="38">
        <f>'歳出（目的別）'!AB15</f>
        <v>4844830</v>
      </c>
      <c r="AP124" s="38">
        <f>'歳出（目的別）'!AC15</f>
        <v>4914471</v>
      </c>
      <c r="AQ124" s="38">
        <f>'歳出（目的別）'!AD15</f>
        <v>4900037</v>
      </c>
      <c r="AR124" s="38">
        <f>'歳出（目的別）'!AE15</f>
        <v>4730565</v>
      </c>
      <c r="AS124" s="38">
        <f>'歳出（目的別）'!AF15</f>
        <v>4445203</v>
      </c>
    </row>
    <row r="125" spans="16:45" x14ac:dyDescent="0.2">
      <c r="P125" t="s">
        <v>145</v>
      </c>
      <c r="Q125" s="38">
        <f>'歳出（目的別）'!D19</f>
        <v>28933284</v>
      </c>
      <c r="R125" s="38">
        <f>'歳出（目的別）'!E19</f>
        <v>34476474</v>
      </c>
      <c r="S125" s="38">
        <f>'歳出（目的別）'!F19</f>
        <v>38525905</v>
      </c>
      <c r="T125" s="38">
        <f>'歳出（目的別）'!G19</f>
        <v>34261498</v>
      </c>
      <c r="U125" s="38">
        <f>'歳出（目的別）'!H19</f>
        <v>35257867</v>
      </c>
      <c r="V125" s="38">
        <f>'歳出（目的別）'!I19</f>
        <v>36919513</v>
      </c>
      <c r="W125" s="38">
        <f>'歳出（目的別）'!J19</f>
        <v>37632674</v>
      </c>
      <c r="X125" s="38">
        <f>'歳出（目的別）'!K19</f>
        <v>38035846</v>
      </c>
      <c r="Y125" s="38">
        <f>'歳出（目的別）'!L19</f>
        <v>39277439</v>
      </c>
      <c r="Z125" s="38">
        <f>'歳出（目的別）'!M19</f>
        <v>36424269</v>
      </c>
      <c r="AA125" s="38">
        <f>'歳出（目的別）'!N19</f>
        <v>36966855</v>
      </c>
      <c r="AB125" s="38">
        <f>'歳出（目的別）'!O19</f>
        <v>37856057</v>
      </c>
      <c r="AC125" s="38">
        <f>'歳出（目的別）'!P19</f>
        <v>37901263</v>
      </c>
      <c r="AD125" s="38">
        <f>'歳出（目的別）'!Q19</f>
        <v>45118346</v>
      </c>
      <c r="AE125" s="38">
        <f>'歳出（目的別）'!R19</f>
        <v>37533652</v>
      </c>
      <c r="AF125" s="38">
        <f>'歳出（目的別）'!S19</f>
        <v>39497123</v>
      </c>
      <c r="AG125" s="38">
        <f>'歳出（目的別）'!T19</f>
        <v>40145486</v>
      </c>
      <c r="AH125" s="38">
        <f>'歳出（目的別）'!U19</f>
        <v>44591863</v>
      </c>
      <c r="AI125" s="38">
        <f>'歳出（目的別）'!V19</f>
        <v>42971297</v>
      </c>
      <c r="AJ125" s="38">
        <f>'歳出（目的別）'!W19</f>
        <v>42433871</v>
      </c>
      <c r="AK125" s="38">
        <f>'歳出（目的別）'!X19</f>
        <v>43572018</v>
      </c>
      <c r="AL125" s="38">
        <f>'歳出（目的別）'!Y19</f>
        <v>42294949</v>
      </c>
      <c r="AM125" s="38">
        <f>'歳出（目的別）'!Z19</f>
        <v>47444846</v>
      </c>
      <c r="AN125" s="38">
        <f>'歳出（目的別）'!AA19</f>
        <v>49905849</v>
      </c>
      <c r="AO125" s="38">
        <f>'歳出（目的別）'!AB19</f>
        <v>47508974</v>
      </c>
      <c r="AP125" s="38">
        <f>'歳出（目的別）'!AC19</f>
        <v>45067630</v>
      </c>
      <c r="AQ125" s="38">
        <f>'歳出（目的別）'!AD19</f>
        <v>47648705</v>
      </c>
      <c r="AR125" s="38">
        <f>'歳出（目的別）'!AE19</f>
        <v>49341189</v>
      </c>
      <c r="AS125" s="38">
        <f>'歳出（目的別）'!AF19</f>
        <v>50099290</v>
      </c>
    </row>
    <row r="133" spans="13:13" x14ac:dyDescent="0.2">
      <c r="M133" s="23" t="str">
        <f>財政指標!$AF$1</f>
        <v>那須塩原市</v>
      </c>
    </row>
    <row r="154" spans="16:45" x14ac:dyDescent="0.2">
      <c r="P154">
        <f>'歳出（性質別）'!A3</f>
        <v>0</v>
      </c>
      <c r="Q154" t="str">
        <f>'歳出（性質別）'!D3</f>
        <v>９１（H3）</v>
      </c>
      <c r="R154" t="str">
        <f>'歳出（性質別）'!E3</f>
        <v>９２（H4）</v>
      </c>
      <c r="S154" t="str">
        <f>'歳出（性質別）'!F3</f>
        <v>９３（H5）</v>
      </c>
      <c r="T154" t="str">
        <f>'歳出（性質別）'!G3</f>
        <v>９４（H6）</v>
      </c>
      <c r="U154" t="str">
        <f>'歳出（性質別）'!H3</f>
        <v>９５（H7）</v>
      </c>
      <c r="V154" t="str">
        <f>'歳出（性質別）'!I3</f>
        <v>９６（H8）</v>
      </c>
      <c r="W154" t="str">
        <f>'歳出（性質別）'!J3</f>
        <v>９７（H9）</v>
      </c>
      <c r="X154" t="str">
        <f>'歳出（性質別）'!K3</f>
        <v>９８(H10)</v>
      </c>
      <c r="Y154" t="str">
        <f>'歳出（性質別）'!L3</f>
        <v>９９(H11)</v>
      </c>
      <c r="Z154" t="str">
        <f>'歳出（性質別）'!M3</f>
        <v>００(H12)</v>
      </c>
      <c r="AA154" t="str">
        <f>'歳出（性質別）'!N3</f>
        <v>０１(H13)</v>
      </c>
      <c r="AB154" t="str">
        <f>'歳出（性質別）'!O3</f>
        <v>０２(H14)</v>
      </c>
      <c r="AC154" t="str">
        <f>'歳出（性質別）'!P3</f>
        <v>０３(H15)</v>
      </c>
      <c r="AD154" t="str">
        <f>'歳出（性質別）'!Q3</f>
        <v>０４(H16)</v>
      </c>
      <c r="AE154" t="str">
        <f>'歳出（性質別）'!R3</f>
        <v>０５(H17)</v>
      </c>
      <c r="AF154" t="str">
        <f>'歳出（性質別）'!S3</f>
        <v>０６(H18)</v>
      </c>
      <c r="AG154" t="str">
        <f>'歳出（性質別）'!T3</f>
        <v>０７(H19)</v>
      </c>
      <c r="AH154" t="str">
        <f>'歳出（性質別）'!U3</f>
        <v>０８(H20)</v>
      </c>
      <c r="AI154" t="str">
        <f>'歳出（性質別）'!V3</f>
        <v>０９(H21)</v>
      </c>
      <c r="AJ154" t="str">
        <f>'歳出（性質別）'!W3</f>
        <v>１０(H22)</v>
      </c>
      <c r="AK154" t="str">
        <f>'歳出（性質別）'!X3</f>
        <v>１１(H23)</v>
      </c>
      <c r="AL154" t="str">
        <f>'歳出（性質別）'!Y3</f>
        <v>１２(H24)</v>
      </c>
      <c r="AM154" t="str">
        <f>'歳出（性質別）'!Z3</f>
        <v>１３(H25)</v>
      </c>
      <c r="AN154" t="str">
        <f>'歳出（性質別）'!AA3</f>
        <v>１４(H26)</v>
      </c>
      <c r="AO154" t="str">
        <f>'歳出（性質別）'!AB3</f>
        <v>１５(H27)</v>
      </c>
      <c r="AP154" t="str">
        <f>'歳出（性質別）'!AC3</f>
        <v>１６(H28)</v>
      </c>
      <c r="AQ154" t="str">
        <f>'歳出（性質別）'!AD3</f>
        <v>１７(H29)</v>
      </c>
      <c r="AR154" t="str">
        <f>'歳出（性質別）'!AE3</f>
        <v>１８(H30)</v>
      </c>
      <c r="AS154" t="str">
        <f>'歳出（性質別）'!AF3</f>
        <v>１９(R1)</v>
      </c>
    </row>
    <row r="155" spans="16:45" x14ac:dyDescent="0.2">
      <c r="P155" t="s">
        <v>146</v>
      </c>
      <c r="Q155" s="38">
        <f>'歳出（性質別）'!D19</f>
        <v>3118889</v>
      </c>
      <c r="R155" s="38">
        <f>'歳出（性質別）'!E19</f>
        <v>3853933</v>
      </c>
      <c r="S155" s="38">
        <f>'歳出（性質別）'!F19</f>
        <v>4252583</v>
      </c>
      <c r="T155" s="38">
        <f>'歳出（性質別）'!G19</f>
        <v>4284108</v>
      </c>
      <c r="U155" s="38">
        <f>'歳出（性質別）'!H19</f>
        <v>3721448</v>
      </c>
      <c r="V155" s="38">
        <f>'歳出（性質別）'!I19</f>
        <v>3357944</v>
      </c>
      <c r="W155" s="38">
        <f>'歳出（性質別）'!J19</f>
        <v>2535207</v>
      </c>
      <c r="X155" s="38">
        <f>'歳出（性質別）'!K19</f>
        <v>2085792</v>
      </c>
      <c r="Y155" s="38">
        <f>'歳出（性質別）'!L19</f>
        <v>2839299</v>
      </c>
      <c r="Z155" s="38">
        <f>'歳出（性質別）'!M19</f>
        <v>1788617</v>
      </c>
      <c r="AA155" s="38">
        <f>'歳出（性質別）'!N19</f>
        <v>1866845</v>
      </c>
      <c r="AB155" s="38">
        <f>'歳出（性質別）'!O19</f>
        <v>2348949</v>
      </c>
      <c r="AC155" s="38">
        <f>'歳出（性質別）'!P19</f>
        <v>1590806</v>
      </c>
      <c r="AD155" s="38">
        <f>'歳出（性質別）'!Q19</f>
        <v>1653071</v>
      </c>
      <c r="AE155" s="38">
        <f>'歳出（性質別）'!R19</f>
        <v>1834389</v>
      </c>
      <c r="AF155" s="38">
        <f>'歳出（性質別）'!S19</f>
        <v>2556871</v>
      </c>
      <c r="AG155" s="38">
        <f>'歳出（性質別）'!T19</f>
        <v>2896688</v>
      </c>
      <c r="AH155" s="38">
        <f>'歳出（性質別）'!U19</f>
        <v>2776922</v>
      </c>
      <c r="AI155" s="38">
        <f>'歳出（性質別）'!V19</f>
        <v>3303297</v>
      </c>
      <c r="AJ155" s="38">
        <f>'歳出（性質別）'!W19</f>
        <v>3359658</v>
      </c>
      <c r="AK155" s="38">
        <f>'歳出（性質別）'!X19</f>
        <v>2572219</v>
      </c>
      <c r="AL155" s="38">
        <f>'歳出（性質別）'!Y19</f>
        <v>2009459</v>
      </c>
      <c r="AM155" s="38">
        <f>'歳出（性質別）'!Z19</f>
        <v>4688314</v>
      </c>
      <c r="AN155" s="38">
        <f>'歳出（性質別）'!AA19</f>
        <v>4722207</v>
      </c>
      <c r="AO155" s="38">
        <f>'歳出（性質別）'!AB19</f>
        <v>3485627</v>
      </c>
      <c r="AP155" s="38">
        <f>'歳出（性質別）'!AC19</f>
        <v>2451983</v>
      </c>
      <c r="AQ155" s="38">
        <f>'歳出（性質別）'!AD19</f>
        <v>3434059</v>
      </c>
      <c r="AR155" s="38">
        <f>'歳出（性質別）'!AE19</f>
        <v>4580235</v>
      </c>
      <c r="AS155" s="38">
        <f>'歳出（性質別）'!AF19</f>
        <v>4489148</v>
      </c>
    </row>
    <row r="156" spans="16:45" x14ac:dyDescent="0.2">
      <c r="P156" t="s">
        <v>147</v>
      </c>
      <c r="Q156" s="38">
        <f>'歳出（性質別）'!D20</f>
        <v>6862541</v>
      </c>
      <c r="R156" s="38">
        <f>'歳出（性質別）'!E20</f>
        <v>10508314</v>
      </c>
      <c r="S156" s="38">
        <f>'歳出（性質別）'!F20</f>
        <v>13086767</v>
      </c>
      <c r="T156" s="38">
        <f>'歳出（性質別）'!G20</f>
        <v>7714282</v>
      </c>
      <c r="U156" s="38">
        <f>'歳出（性質別）'!H20</f>
        <v>7327828</v>
      </c>
      <c r="V156" s="38">
        <f>'歳出（性質別）'!I20</f>
        <v>8073445</v>
      </c>
      <c r="W156" s="38">
        <f>'歳出（性質別）'!J20</f>
        <v>8778407</v>
      </c>
      <c r="X156" s="38">
        <f>'歳出（性質別）'!K20</f>
        <v>6908930</v>
      </c>
      <c r="Y156" s="38">
        <f>'歳出（性質別）'!L20</f>
        <v>6058313</v>
      </c>
      <c r="Z156" s="38">
        <f>'歳出（性質別）'!M20</f>
        <v>6734517</v>
      </c>
      <c r="AA156" s="38">
        <f>'歳出（性質別）'!N20</f>
        <v>5629230</v>
      </c>
      <c r="AB156" s="38">
        <f>'歳出（性質別）'!O20</f>
        <v>6366575</v>
      </c>
      <c r="AC156" s="38">
        <f>'歳出（性質別）'!P20</f>
        <v>4937239</v>
      </c>
      <c r="AD156" s="38">
        <f>'歳出（性質別）'!Q20</f>
        <v>6178720</v>
      </c>
      <c r="AE156" s="38">
        <f>'歳出（性質別）'!R20</f>
        <v>3307903</v>
      </c>
      <c r="AF156" s="38">
        <f>'歳出（性質別）'!S20</f>
        <v>3439108</v>
      </c>
      <c r="AG156" s="38">
        <f>'歳出（性質別）'!T20</f>
        <v>3685360</v>
      </c>
      <c r="AH156" s="38">
        <f>'歳出（性質別）'!U20</f>
        <v>3724618</v>
      </c>
      <c r="AI156" s="38">
        <f>'歳出（性質別）'!V20</f>
        <v>3361222</v>
      </c>
      <c r="AJ156" s="38">
        <f>'歳出（性質別）'!W20</f>
        <v>2701244</v>
      </c>
      <c r="AK156" s="38">
        <f>'歳出（性質別）'!X20</f>
        <v>1672220</v>
      </c>
      <c r="AL156" s="38">
        <f>'歳出（性質別）'!Y20</f>
        <v>2068607</v>
      </c>
      <c r="AM156" s="38">
        <f>'歳出（性質別）'!Z20</f>
        <v>1869382</v>
      </c>
      <c r="AN156" s="38">
        <f>'歳出（性質別）'!AA20</f>
        <v>2069868</v>
      </c>
      <c r="AO156" s="38">
        <f>'歳出（性質別）'!AB20</f>
        <v>2732474</v>
      </c>
      <c r="AP156" s="38">
        <f>'歳出（性質別）'!AC20</f>
        <v>1933565</v>
      </c>
      <c r="AQ156" s="38">
        <f>'歳出（性質別）'!AD20</f>
        <v>2799090</v>
      </c>
      <c r="AR156" s="38">
        <f>'歳出（性質別）'!AE20</f>
        <v>3351424</v>
      </c>
      <c r="AS156" s="38">
        <f>'歳出（性質別）'!AF20</f>
        <v>2173710</v>
      </c>
    </row>
    <row r="171" ht="13.95" customHeight="1" x14ac:dyDescent="0.2"/>
    <row r="177" spans="13:45" x14ac:dyDescent="0.2">
      <c r="M177" s="23" t="str">
        <f>財政指標!$AF$1</f>
        <v>那須塩原市</v>
      </c>
    </row>
    <row r="192" spans="13:45" x14ac:dyDescent="0.2">
      <c r="Q192" t="str">
        <f>財政指標!E3</f>
        <v>９１（H3）</v>
      </c>
      <c r="R192" t="str">
        <f>財政指標!F3</f>
        <v>９２（H4）</v>
      </c>
      <c r="S192" t="str">
        <f>財政指標!G3</f>
        <v>９３（H5）</v>
      </c>
      <c r="T192" t="str">
        <f>財政指標!H3</f>
        <v>９４（H6）</v>
      </c>
      <c r="U192" t="str">
        <f>財政指標!I3</f>
        <v>９５（H7）</v>
      </c>
      <c r="V192" t="str">
        <f>財政指標!J3</f>
        <v>９６（H8）</v>
      </c>
      <c r="W192" t="str">
        <f>財政指標!K3</f>
        <v>９７（H9）</v>
      </c>
      <c r="X192" t="str">
        <f>財政指標!L3</f>
        <v>９８(H10)</v>
      </c>
      <c r="Y192" t="str">
        <f>財政指標!M3</f>
        <v>９９(H11)</v>
      </c>
      <c r="Z192" t="str">
        <f>財政指標!N3</f>
        <v>００(H12)</v>
      </c>
      <c r="AA192" t="str">
        <f>財政指標!O3</f>
        <v>０１(H13)</v>
      </c>
      <c r="AB192" t="str">
        <f>財政指標!P3</f>
        <v>０２(H14)</v>
      </c>
      <c r="AC192" t="str">
        <f>財政指標!Q3</f>
        <v>０３(H15)</v>
      </c>
      <c r="AD192" t="str">
        <f>財政指標!R3</f>
        <v>０４(H16)</v>
      </c>
      <c r="AE192" t="str">
        <f>財政指標!S3</f>
        <v>０５(H17)</v>
      </c>
      <c r="AF192" t="str">
        <f>財政指標!T3</f>
        <v>０６(H18)</v>
      </c>
      <c r="AG192" t="str">
        <f>財政指標!U3</f>
        <v>０７(H19)</v>
      </c>
      <c r="AH192" t="str">
        <f>財政指標!V3</f>
        <v>０８(H20)</v>
      </c>
      <c r="AI192" t="str">
        <f>財政指標!W3</f>
        <v>０９(H21)</v>
      </c>
      <c r="AJ192" t="str">
        <f>財政指標!X3</f>
        <v>１０(H22)</v>
      </c>
      <c r="AK192" t="str">
        <f>財政指標!Y3</f>
        <v>１１(H23)</v>
      </c>
      <c r="AL192" t="str">
        <f>財政指標!Z3</f>
        <v>１２(H24)</v>
      </c>
      <c r="AM192" t="str">
        <f>財政指標!AA3</f>
        <v>１３(H25)</v>
      </c>
      <c r="AN192" t="str">
        <f>財政指標!AB3</f>
        <v>１４(H26)</v>
      </c>
      <c r="AO192" t="str">
        <f>財政指標!AC3</f>
        <v>１５(H27)</v>
      </c>
      <c r="AP192" t="str">
        <f>財政指標!AD3</f>
        <v>１６(H28)</v>
      </c>
      <c r="AQ192" t="str">
        <f>財政指標!AE3</f>
        <v>１７(H29)</v>
      </c>
      <c r="AR192" t="str">
        <f>財政指標!AF3</f>
        <v>１８(H30)</v>
      </c>
      <c r="AS192" t="str">
        <f>財政指標!AG3</f>
        <v>１９(R1)</v>
      </c>
    </row>
    <row r="193" spans="16:45" x14ac:dyDescent="0.2">
      <c r="P193" t="s">
        <v>128</v>
      </c>
      <c r="Q193" s="38">
        <f>財政指標!E6</f>
        <v>28933284</v>
      </c>
      <c r="R193" s="38">
        <f>財政指標!F6</f>
        <v>34476475</v>
      </c>
      <c r="S193" s="38">
        <f>財政指標!G6</f>
        <v>38525905</v>
      </c>
      <c r="T193" s="38">
        <f>財政指標!H6</f>
        <v>34261498</v>
      </c>
      <c r="U193" s="38">
        <f>財政指標!I6</f>
        <v>35257867</v>
      </c>
      <c r="V193" s="38">
        <f>財政指標!J6</f>
        <v>36919513</v>
      </c>
      <c r="W193" s="38">
        <f>財政指標!K6</f>
        <v>37632274</v>
      </c>
      <c r="X193" s="38">
        <f>財政指標!L6</f>
        <v>38035846</v>
      </c>
      <c r="Y193" s="38">
        <f>財政指標!M6</f>
        <v>39277439</v>
      </c>
      <c r="Z193" s="38">
        <f>財政指標!N6</f>
        <v>36424269</v>
      </c>
      <c r="AA193" s="38">
        <f>財政指標!O6</f>
        <v>36966855</v>
      </c>
      <c r="AB193" s="38">
        <f>財政指標!P6</f>
        <v>37856055</v>
      </c>
      <c r="AC193" s="38">
        <f>財政指標!Q6</f>
        <v>37901263</v>
      </c>
      <c r="AD193" s="38">
        <f>財政指標!R6</f>
        <v>45118342</v>
      </c>
      <c r="AE193" s="38">
        <f>財政指標!S6</f>
        <v>37533649</v>
      </c>
      <c r="AF193" s="38">
        <f>財政指標!T6</f>
        <v>39497120</v>
      </c>
      <c r="AG193" s="38">
        <f>財政指標!U6</f>
        <v>40145483</v>
      </c>
      <c r="AH193" s="38">
        <f>財政指標!V6</f>
        <v>44591860</v>
      </c>
      <c r="AI193" s="38">
        <f>財政指標!W6</f>
        <v>42971294</v>
      </c>
      <c r="AJ193" s="38">
        <f>財政指標!X6</f>
        <v>42433868</v>
      </c>
      <c r="AK193" s="38">
        <f>財政指標!Y6</f>
        <v>43572015</v>
      </c>
      <c r="AL193" s="38">
        <f>財政指標!Z6</f>
        <v>42294946</v>
      </c>
      <c r="AM193" s="38">
        <f>財政指標!AA6</f>
        <v>47444843</v>
      </c>
      <c r="AN193" s="38">
        <f>財政指標!AB6</f>
        <v>49905846</v>
      </c>
      <c r="AO193" s="38">
        <f>財政指標!AC6</f>
        <v>47508971</v>
      </c>
      <c r="AP193" s="38">
        <f>財政指標!AD6</f>
        <v>45067627</v>
      </c>
      <c r="AQ193" s="38">
        <f>財政指標!AE6</f>
        <v>47648702</v>
      </c>
      <c r="AR193" s="38">
        <f>財政指標!AF6</f>
        <v>49341186</v>
      </c>
      <c r="AS193" s="38">
        <f>財政指標!AG6</f>
        <v>50099287</v>
      </c>
    </row>
    <row r="194" spans="16:45" x14ac:dyDescent="0.2">
      <c r="P194" t="s">
        <v>129</v>
      </c>
      <c r="Q194" s="38">
        <f>財政指標!E31</f>
        <v>20950407</v>
      </c>
      <c r="R194" s="38">
        <f>財政指標!F31</f>
        <v>24622055</v>
      </c>
      <c r="S194" s="38">
        <f>財政指標!G31</f>
        <v>30665130</v>
      </c>
      <c r="T194" s="38">
        <f>財政指標!H31</f>
        <v>33510195</v>
      </c>
      <c r="U194" s="38">
        <f>財政指標!I31</f>
        <v>36335423</v>
      </c>
      <c r="V194" s="38">
        <f>財政指標!J31</f>
        <v>38526615</v>
      </c>
      <c r="W194" s="38">
        <f>財政指標!K31</f>
        <v>40147886</v>
      </c>
      <c r="X194" s="38">
        <f>財政指標!L31</f>
        <v>39897985</v>
      </c>
      <c r="Y194" s="38">
        <f>財政指標!M31</f>
        <v>38907895</v>
      </c>
      <c r="Z194" s="38">
        <f>財政指標!N31</f>
        <v>37800540</v>
      </c>
      <c r="AA194" s="38">
        <f>財政指標!O31</f>
        <v>37934769</v>
      </c>
      <c r="AB194" s="38">
        <f>財政指標!P31</f>
        <v>38711427</v>
      </c>
      <c r="AC194" s="38">
        <f>財政指標!Q31</f>
        <v>39331322</v>
      </c>
      <c r="AD194" s="38">
        <f>財政指標!R31</f>
        <v>41728218</v>
      </c>
      <c r="AE194" s="38">
        <f>財政指標!S31</f>
        <v>40800924</v>
      </c>
      <c r="AF194" s="38">
        <f>財政指標!T31</f>
        <v>39850172</v>
      </c>
      <c r="AG194" s="38">
        <f>財政指標!U31</f>
        <v>38978475</v>
      </c>
      <c r="AH194" s="38">
        <f>財政指標!V31</f>
        <v>42593077</v>
      </c>
      <c r="AI194" s="38">
        <f>財政指標!W31</f>
        <v>42758765</v>
      </c>
      <c r="AJ194" s="38">
        <f>財政指標!X31</f>
        <v>40782348</v>
      </c>
      <c r="AK194" s="38">
        <f>財政指標!Y31</f>
        <v>38407170</v>
      </c>
      <c r="AL194" s="38">
        <f>財政指標!Z31</f>
        <v>36037105</v>
      </c>
      <c r="AM194" s="38">
        <f>財政指標!AA31</f>
        <v>35439914</v>
      </c>
      <c r="AN194" s="38">
        <f>財政指標!AB31</f>
        <v>35154284</v>
      </c>
      <c r="AO194" s="38">
        <f>財政指標!AC31</f>
        <v>35301389</v>
      </c>
      <c r="AP194" s="38">
        <f>財政指標!AD31</f>
        <v>33832185</v>
      </c>
      <c r="AQ194" s="38">
        <f>財政指標!AE31</f>
        <v>33399238</v>
      </c>
      <c r="AR194" s="38">
        <f>財政指標!AF31</f>
        <v>34169613</v>
      </c>
      <c r="AS194" s="38">
        <f>財政指標!AG31</f>
        <v>34608117</v>
      </c>
    </row>
    <row r="195" spans="16:45" x14ac:dyDescent="0.2">
      <c r="P195" s="38" t="str">
        <f>財政指標!B32</f>
        <v>うち臨時財政対策債</v>
      </c>
      <c r="Q195" s="38">
        <f>財政指標!E32</f>
        <v>0</v>
      </c>
      <c r="R195" s="38">
        <f>財政指標!F32</f>
        <v>0</v>
      </c>
      <c r="S195" s="38">
        <f>財政指標!G32</f>
        <v>0</v>
      </c>
      <c r="T195" s="38">
        <f>財政指標!H32</f>
        <v>0</v>
      </c>
      <c r="U195" s="38">
        <f>財政指標!I32</f>
        <v>0</v>
      </c>
      <c r="V195" s="38">
        <f>財政指標!J32</f>
        <v>0</v>
      </c>
      <c r="W195" s="38">
        <f>財政指標!K32</f>
        <v>0</v>
      </c>
      <c r="X195" s="38">
        <f>財政指標!L32</f>
        <v>0</v>
      </c>
      <c r="Y195" s="38">
        <f>財政指標!M32</f>
        <v>0</v>
      </c>
      <c r="Z195" s="38">
        <f>財政指標!N32</f>
        <v>0</v>
      </c>
      <c r="AA195" s="38">
        <f>財政指標!O32</f>
        <v>385200</v>
      </c>
      <c r="AB195" s="38">
        <f>財政指標!P32</f>
        <v>1578800</v>
      </c>
      <c r="AC195" s="38">
        <f>財政指標!Q32</f>
        <v>3934200</v>
      </c>
      <c r="AD195" s="38">
        <f>財政指標!R32</f>
        <v>5566644</v>
      </c>
      <c r="AE195" s="38">
        <f>財政指標!S32</f>
        <v>6671762</v>
      </c>
      <c r="AF195" s="38">
        <f>財政指標!T32</f>
        <v>7565769</v>
      </c>
      <c r="AG195" s="38">
        <f>財政指標!U32</f>
        <v>8124623</v>
      </c>
      <c r="AH195" s="38">
        <f>財政指標!V32</f>
        <v>8441886</v>
      </c>
      <c r="AI195" s="38">
        <f>財政指標!W32</f>
        <v>8743473</v>
      </c>
      <c r="AJ195" s="38">
        <f>財政指標!X32</f>
        <v>9015457</v>
      </c>
      <c r="AK195" s="38">
        <f>財政指標!Y32</f>
        <v>9233206</v>
      </c>
      <c r="AL195" s="38">
        <f>財政指標!Z32</f>
        <v>9409396</v>
      </c>
      <c r="AM195" s="38">
        <f>財政指標!AA32</f>
        <v>9548343</v>
      </c>
      <c r="AN195" s="38">
        <f>財政指標!AB32</f>
        <v>9690296</v>
      </c>
      <c r="AO195" s="38">
        <f>財政指標!AC32</f>
        <v>9921956</v>
      </c>
      <c r="AP195" s="38">
        <f>財政指標!AD32</f>
        <v>10449012</v>
      </c>
      <c r="AQ195" s="38">
        <f>財政指標!AE32</f>
        <v>11375967</v>
      </c>
      <c r="AR195" s="38">
        <f>財政指標!AF32</f>
        <v>12385441</v>
      </c>
      <c r="AS195" s="38">
        <f>財政指標!AG32</f>
        <v>13002734</v>
      </c>
    </row>
    <row r="221" spans="13:13" x14ac:dyDescent="0.2">
      <c r="M221" s="23" t="str">
        <f>財政指標!$AF$1</f>
        <v>那須塩原市</v>
      </c>
    </row>
  </sheetData>
  <phoneticPr fontId="2"/>
  <pageMargins left="0.78740157480314965" right="0.78740157480314965" top="0.39370078740157483" bottom="0.39370078740157483" header="0" footer="0.51181102362204722"/>
  <pageSetup paperSize="9" firstPageNumber="10" orientation="landscape" useFirstPageNumber="1" r:id="rId1"/>
  <headerFooter alignWithMargins="0">
    <oddFooter>&amp;C-&amp;P--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Q325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30" sqref="O30:Q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57" customWidth="1"/>
    <col min="4" max="8" width="8.6640625" style="35" customWidth="1"/>
    <col min="9" max="9" width="8.6640625" style="57" customWidth="1"/>
    <col min="10" max="14" width="8.6640625" style="35" customWidth="1"/>
    <col min="15" max="16384" width="9" style="35"/>
  </cols>
  <sheetData>
    <row r="1" spans="1:17" ht="14.1" customHeight="1" x14ac:dyDescent="0.2">
      <c r="A1" s="36" t="s">
        <v>120</v>
      </c>
      <c r="M1" s="37" t="s">
        <v>213</v>
      </c>
      <c r="P1" s="37" t="s">
        <v>213</v>
      </c>
    </row>
    <row r="2" spans="1:17" ht="10.65" customHeight="1" x14ac:dyDescent="0.15">
      <c r="M2" s="18" t="s">
        <v>149</v>
      </c>
      <c r="P2" s="18" t="s">
        <v>149</v>
      </c>
    </row>
    <row r="3" spans="1:17" ht="13.8" customHeight="1" x14ac:dyDescent="0.2">
      <c r="A3" s="39"/>
      <c r="B3" s="39"/>
      <c r="C3" s="39" t="s">
        <v>172</v>
      </c>
      <c r="D3" s="39" t="s">
        <v>174</v>
      </c>
      <c r="E3" s="39" t="s">
        <v>176</v>
      </c>
      <c r="F3" s="39" t="s">
        <v>178</v>
      </c>
      <c r="G3" s="39" t="s">
        <v>180</v>
      </c>
      <c r="H3" s="39" t="s">
        <v>182</v>
      </c>
      <c r="I3" s="56" t="s">
        <v>184</v>
      </c>
      <c r="J3" s="39" t="s">
        <v>186</v>
      </c>
      <c r="K3" s="56" t="s">
        <v>188</v>
      </c>
      <c r="L3" s="56" t="s">
        <v>190</v>
      </c>
      <c r="M3" s="39" t="s">
        <v>192</v>
      </c>
      <c r="N3" s="39" t="s">
        <v>194</v>
      </c>
      <c r="O3" s="39" t="s">
        <v>196</v>
      </c>
      <c r="P3" s="39" t="s">
        <v>198</v>
      </c>
      <c r="Q3" s="39" t="s">
        <v>200</v>
      </c>
    </row>
    <row r="4" spans="1:17" ht="14.1" customHeight="1" x14ac:dyDescent="0.2">
      <c r="A4" s="144" t="s">
        <v>73</v>
      </c>
      <c r="B4" s="144"/>
      <c r="C4" s="40"/>
      <c r="D4" s="40"/>
      <c r="E4" s="40">
        <v>36874</v>
      </c>
      <c r="F4" s="40">
        <v>37586</v>
      </c>
      <c r="G4" s="40">
        <v>38340</v>
      </c>
      <c r="H4" s="40">
        <v>39208</v>
      </c>
      <c r="I4" s="40">
        <v>39752</v>
      </c>
      <c r="J4" s="40">
        <v>40475</v>
      </c>
      <c r="K4" s="40">
        <v>41209</v>
      </c>
      <c r="L4" s="40">
        <v>42066</v>
      </c>
      <c r="M4" s="40">
        <v>42591</v>
      </c>
      <c r="N4" s="40">
        <v>43048</v>
      </c>
      <c r="O4" s="40">
        <v>43540</v>
      </c>
      <c r="P4" s="40">
        <v>43942</v>
      </c>
      <c r="Q4" s="40">
        <v>44474</v>
      </c>
    </row>
    <row r="5" spans="1:17" ht="14.1" customHeight="1" x14ac:dyDescent="0.2">
      <c r="A5" s="145" t="s">
        <v>4</v>
      </c>
      <c r="B5" s="42" t="s">
        <v>214</v>
      </c>
      <c r="C5" s="43"/>
      <c r="D5" s="43"/>
      <c r="E5" s="43">
        <v>8966698</v>
      </c>
      <c r="F5" s="43">
        <v>10511187</v>
      </c>
      <c r="G5" s="43">
        <v>15253901</v>
      </c>
      <c r="H5" s="43">
        <v>10285248</v>
      </c>
      <c r="I5" s="44">
        <v>12416805</v>
      </c>
      <c r="J5" s="43">
        <v>12804582</v>
      </c>
      <c r="K5" s="43">
        <v>12532615</v>
      </c>
      <c r="L5" s="43">
        <v>11904127</v>
      </c>
      <c r="M5" s="45">
        <v>13254042</v>
      </c>
      <c r="N5" s="45">
        <v>12099934</v>
      </c>
      <c r="O5" s="45">
        <v>12389017</v>
      </c>
      <c r="P5" s="45">
        <v>12786497</v>
      </c>
      <c r="Q5" s="45">
        <v>13292042</v>
      </c>
    </row>
    <row r="6" spans="1:17" ht="14.1" customHeight="1" x14ac:dyDescent="0.2">
      <c r="A6" s="145"/>
      <c r="B6" s="42" t="s">
        <v>215</v>
      </c>
      <c r="C6" s="43"/>
      <c r="D6" s="43"/>
      <c r="E6" s="43">
        <v>8720707</v>
      </c>
      <c r="F6" s="43">
        <v>10250693</v>
      </c>
      <c r="G6" s="43">
        <v>14943398</v>
      </c>
      <c r="H6" s="43">
        <v>9966971</v>
      </c>
      <c r="I6" s="44">
        <v>11898421</v>
      </c>
      <c r="J6" s="43">
        <v>12480844</v>
      </c>
      <c r="K6" s="43">
        <v>12081852</v>
      </c>
      <c r="L6" s="43">
        <v>11280327</v>
      </c>
      <c r="M6" s="45">
        <v>12595712</v>
      </c>
      <c r="N6" s="45">
        <v>11452489</v>
      </c>
      <c r="O6" s="45">
        <v>11762028</v>
      </c>
      <c r="P6" s="45">
        <v>12174208</v>
      </c>
      <c r="Q6" s="45">
        <v>12787310</v>
      </c>
    </row>
    <row r="7" spans="1:17" ht="14.1" customHeight="1" x14ac:dyDescent="0.2">
      <c r="A7" s="145"/>
      <c r="B7" s="42" t="s">
        <v>216</v>
      </c>
      <c r="C7" s="44">
        <f t="shared" ref="C7:K7" si="0">+C5-C6</f>
        <v>0</v>
      </c>
      <c r="D7" s="44">
        <f t="shared" si="0"/>
        <v>0</v>
      </c>
      <c r="E7" s="44">
        <f t="shared" si="0"/>
        <v>245991</v>
      </c>
      <c r="F7" s="44">
        <f t="shared" si="0"/>
        <v>260494</v>
      </c>
      <c r="G7" s="44">
        <f t="shared" si="0"/>
        <v>310503</v>
      </c>
      <c r="H7" s="44">
        <f t="shared" si="0"/>
        <v>318277</v>
      </c>
      <c r="I7" s="44">
        <f t="shared" si="0"/>
        <v>518384</v>
      </c>
      <c r="J7" s="44">
        <f t="shared" si="0"/>
        <v>323738</v>
      </c>
      <c r="K7" s="44">
        <f t="shared" si="0"/>
        <v>450763</v>
      </c>
      <c r="L7" s="44">
        <f>+L5-L6</f>
        <v>623800</v>
      </c>
      <c r="M7" s="44">
        <f>+M5-M6</f>
        <v>658330</v>
      </c>
      <c r="N7" s="44">
        <f>+N5-N6</f>
        <v>647445</v>
      </c>
      <c r="O7" s="44">
        <v>626989</v>
      </c>
      <c r="P7" s="44">
        <v>612289</v>
      </c>
      <c r="Q7" s="44">
        <v>504732</v>
      </c>
    </row>
    <row r="8" spans="1:17" ht="14.1" customHeight="1" x14ac:dyDescent="0.2">
      <c r="A8" s="145"/>
      <c r="B8" s="42" t="s">
        <v>217</v>
      </c>
      <c r="C8" s="43"/>
      <c r="D8" s="43"/>
      <c r="E8" s="43">
        <v>70783</v>
      </c>
      <c r="F8" s="43">
        <v>1274</v>
      </c>
      <c r="G8" s="43">
        <v>29179</v>
      </c>
      <c r="H8" s="43">
        <v>22354</v>
      </c>
      <c r="I8" s="44">
        <v>107639</v>
      </c>
      <c r="J8" s="43">
        <v>69374</v>
      </c>
      <c r="K8" s="43">
        <v>179351</v>
      </c>
      <c r="L8" s="44">
        <v>510922</v>
      </c>
      <c r="M8" s="45">
        <v>126188</v>
      </c>
      <c r="N8" s="45">
        <v>165005</v>
      </c>
      <c r="O8" s="45">
        <v>97963</v>
      </c>
      <c r="P8" s="45">
        <v>13382</v>
      </c>
      <c r="Q8" s="45">
        <v>35300</v>
      </c>
    </row>
    <row r="9" spans="1:17" ht="14.1" customHeight="1" x14ac:dyDescent="0.2">
      <c r="A9" s="145"/>
      <c r="B9" s="42" t="s">
        <v>218</v>
      </c>
      <c r="C9" s="44">
        <f t="shared" ref="C9:K9" si="1">+C7-C8</f>
        <v>0</v>
      </c>
      <c r="D9" s="44">
        <f t="shared" si="1"/>
        <v>0</v>
      </c>
      <c r="E9" s="44">
        <f t="shared" si="1"/>
        <v>175208</v>
      </c>
      <c r="F9" s="44">
        <f t="shared" si="1"/>
        <v>259220</v>
      </c>
      <c r="G9" s="44">
        <f t="shared" si="1"/>
        <v>281324</v>
      </c>
      <c r="H9" s="44">
        <f t="shared" si="1"/>
        <v>295923</v>
      </c>
      <c r="I9" s="44">
        <f t="shared" si="1"/>
        <v>410745</v>
      </c>
      <c r="J9" s="44">
        <f t="shared" si="1"/>
        <v>254364</v>
      </c>
      <c r="K9" s="44">
        <f t="shared" si="1"/>
        <v>271412</v>
      </c>
      <c r="L9" s="44">
        <f>+L7-L8</f>
        <v>112878</v>
      </c>
      <c r="M9" s="44">
        <f>+M7-M8</f>
        <v>532142</v>
      </c>
      <c r="N9" s="44">
        <f>+N7-N8</f>
        <v>482440</v>
      </c>
      <c r="O9" s="44">
        <v>529026</v>
      </c>
      <c r="P9" s="44">
        <v>598907</v>
      </c>
      <c r="Q9" s="44">
        <v>469432</v>
      </c>
    </row>
    <row r="10" spans="1:17" ht="14.1" customHeight="1" x14ac:dyDescent="0.2">
      <c r="A10" s="145"/>
      <c r="B10" s="42" t="s">
        <v>219</v>
      </c>
      <c r="C10" s="45"/>
      <c r="D10" s="45"/>
      <c r="E10" s="45">
        <v>-59953</v>
      </c>
      <c r="F10" s="45">
        <v>84012</v>
      </c>
      <c r="G10" s="45">
        <v>22104</v>
      </c>
      <c r="H10" s="45">
        <v>14619</v>
      </c>
      <c r="I10" s="45">
        <v>114802</v>
      </c>
      <c r="J10" s="45">
        <v>-156381</v>
      </c>
      <c r="K10" s="45">
        <v>17048</v>
      </c>
      <c r="L10" s="45">
        <v>-158534</v>
      </c>
      <c r="M10" s="45">
        <v>419264</v>
      </c>
      <c r="N10" s="45">
        <v>-51076</v>
      </c>
      <c r="O10" s="45">
        <v>-17502</v>
      </c>
      <c r="P10" s="45">
        <v>69881</v>
      </c>
      <c r="Q10" s="45">
        <v>-129475</v>
      </c>
    </row>
    <row r="11" spans="1:17" ht="14.1" customHeight="1" x14ac:dyDescent="0.2">
      <c r="A11" s="145"/>
      <c r="B11" s="42" t="s">
        <v>220</v>
      </c>
      <c r="C11" s="43"/>
      <c r="D11" s="43"/>
      <c r="E11" s="43">
        <v>301482</v>
      </c>
      <c r="F11" s="43">
        <v>46400</v>
      </c>
      <c r="G11" s="43">
        <v>171689</v>
      </c>
      <c r="H11" s="43">
        <v>159120</v>
      </c>
      <c r="I11" s="44">
        <v>8818</v>
      </c>
      <c r="J11" s="43">
        <v>3266</v>
      </c>
      <c r="K11" s="43">
        <v>3014</v>
      </c>
      <c r="L11" s="44">
        <v>2494</v>
      </c>
      <c r="M11" s="45">
        <v>1780</v>
      </c>
      <c r="N11" s="45">
        <v>1486</v>
      </c>
      <c r="O11" s="45">
        <v>848</v>
      </c>
      <c r="P11" s="45">
        <v>76</v>
      </c>
      <c r="Q11" s="45">
        <v>98</v>
      </c>
    </row>
    <row r="12" spans="1:17" ht="14.1" customHeight="1" x14ac:dyDescent="0.2">
      <c r="A12" s="145"/>
      <c r="B12" s="42" t="s">
        <v>221</v>
      </c>
      <c r="C12" s="43"/>
      <c r="D12" s="43"/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26525</v>
      </c>
      <c r="M12" s="45">
        <v>160663</v>
      </c>
      <c r="N12" s="45">
        <v>0</v>
      </c>
      <c r="O12" s="45">
        <v>0</v>
      </c>
      <c r="P12" s="45">
        <v>0</v>
      </c>
      <c r="Q12" s="45">
        <v>0</v>
      </c>
    </row>
    <row r="13" spans="1:17" ht="14.1" customHeight="1" x14ac:dyDescent="0.2">
      <c r="A13" s="145"/>
      <c r="B13" s="42" t="s">
        <v>222</v>
      </c>
      <c r="C13" s="43"/>
      <c r="D13" s="43"/>
      <c r="E13" s="43">
        <v>0</v>
      </c>
      <c r="F13" s="43">
        <v>171350</v>
      </c>
      <c r="G13" s="43">
        <v>200000</v>
      </c>
      <c r="H13" s="43">
        <v>163250</v>
      </c>
      <c r="I13" s="44">
        <v>223361</v>
      </c>
      <c r="J13" s="43">
        <v>24772</v>
      </c>
      <c r="K13" s="43">
        <v>62144</v>
      </c>
      <c r="L13" s="44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</row>
    <row r="14" spans="1:17" ht="14.1" customHeight="1" x14ac:dyDescent="0.2">
      <c r="A14" s="145"/>
      <c r="B14" s="42" t="s">
        <v>223</v>
      </c>
      <c r="C14" s="44">
        <f t="shared" ref="C14:Q14" si="2">+C10+C11+C12-C13</f>
        <v>0</v>
      </c>
      <c r="D14" s="44">
        <f t="shared" si="2"/>
        <v>0</v>
      </c>
      <c r="E14" s="44">
        <f t="shared" si="2"/>
        <v>241529</v>
      </c>
      <c r="F14" s="44">
        <f t="shared" si="2"/>
        <v>-40938</v>
      </c>
      <c r="G14" s="44">
        <f t="shared" si="2"/>
        <v>-6207</v>
      </c>
      <c r="H14" s="44">
        <f t="shared" si="2"/>
        <v>10489</v>
      </c>
      <c r="I14" s="44">
        <f t="shared" si="2"/>
        <v>-99741</v>
      </c>
      <c r="J14" s="44">
        <f t="shared" si="2"/>
        <v>-177887</v>
      </c>
      <c r="K14" s="44">
        <f t="shared" si="2"/>
        <v>-42082</v>
      </c>
      <c r="L14" s="44">
        <f t="shared" si="2"/>
        <v>-129515</v>
      </c>
      <c r="M14" s="44">
        <f t="shared" si="2"/>
        <v>581707</v>
      </c>
      <c r="N14" s="44">
        <f t="shared" si="2"/>
        <v>-49590</v>
      </c>
      <c r="O14" s="44">
        <f t="shared" si="2"/>
        <v>-16654</v>
      </c>
      <c r="P14" s="44">
        <f t="shared" si="2"/>
        <v>69957</v>
      </c>
      <c r="Q14" s="44">
        <f t="shared" si="2"/>
        <v>-129377</v>
      </c>
    </row>
    <row r="15" spans="1:17" ht="14.1" customHeight="1" x14ac:dyDescent="0.2">
      <c r="A15" s="145"/>
      <c r="B15" s="3" t="s">
        <v>22</v>
      </c>
      <c r="C15" s="46" t="e">
        <f t="shared" ref="C15:N15" si="3">+C9/C19*100</f>
        <v>#DIV/0!</v>
      </c>
      <c r="D15" s="46" t="e">
        <f t="shared" si="3"/>
        <v>#DIV/0!</v>
      </c>
      <c r="E15" s="46">
        <f t="shared" si="3"/>
        <v>3.1086236948634824</v>
      </c>
      <c r="F15" s="46">
        <f t="shared" si="3"/>
        <v>4.0035417490698899</v>
      </c>
      <c r="G15" s="46">
        <f t="shared" si="3"/>
        <v>3.718755960837028</v>
      </c>
      <c r="H15" s="46">
        <f t="shared" si="3"/>
        <v>4.376727852283679</v>
      </c>
      <c r="I15" s="46">
        <f t="shared" si="3"/>
        <v>5.7215271335322484</v>
      </c>
      <c r="J15" s="46">
        <f t="shared" si="3"/>
        <v>3.4589642689007341</v>
      </c>
      <c r="K15" s="46">
        <f t="shared" si="3"/>
        <v>3.5094592814046837</v>
      </c>
      <c r="L15" s="46">
        <f t="shared" si="3"/>
        <v>1.4005062160351374</v>
      </c>
      <c r="M15" s="46">
        <f t="shared" si="3"/>
        <v>6.5151299225689989</v>
      </c>
      <c r="N15" s="46">
        <f t="shared" si="3"/>
        <v>5.7820558993593405</v>
      </c>
      <c r="O15" s="46">
        <f>+O9/O19*100</f>
        <v>6.3744707882844667</v>
      </c>
      <c r="P15" s="46">
        <f>+P9/P19*100</f>
        <v>7.361422442746834</v>
      </c>
      <c r="Q15" s="46">
        <f>+Q9/Q19*100</f>
        <v>6.1157610945814715</v>
      </c>
    </row>
    <row r="16" spans="1:17" ht="14.1" customHeight="1" x14ac:dyDescent="0.2">
      <c r="A16" s="146" t="s">
        <v>23</v>
      </c>
      <c r="B16" s="146"/>
      <c r="C16" s="75"/>
      <c r="D16" s="47"/>
      <c r="E16" s="47">
        <v>3360303</v>
      </c>
      <c r="F16" s="47">
        <v>4042316</v>
      </c>
      <c r="G16" s="47">
        <v>4273295</v>
      </c>
      <c r="H16" s="47">
        <v>4363736</v>
      </c>
      <c r="I16" s="75">
        <v>4590765</v>
      </c>
      <c r="J16" s="47">
        <v>4858316</v>
      </c>
      <c r="K16" s="47">
        <v>5038237</v>
      </c>
      <c r="L16" s="75">
        <v>5238540</v>
      </c>
      <c r="M16" s="47">
        <v>5025891</v>
      </c>
      <c r="N16" s="47">
        <v>5055327</v>
      </c>
      <c r="O16" s="47">
        <v>5169510</v>
      </c>
      <c r="P16" s="47">
        <v>5215698</v>
      </c>
      <c r="Q16" s="47">
        <v>5059746</v>
      </c>
    </row>
    <row r="17" spans="1:17" ht="14.1" customHeight="1" x14ac:dyDescent="0.2">
      <c r="A17" s="146" t="s">
        <v>24</v>
      </c>
      <c r="B17" s="146"/>
      <c r="C17" s="75"/>
      <c r="D17" s="47"/>
      <c r="E17" s="47">
        <v>4567276</v>
      </c>
      <c r="F17" s="47">
        <v>5184497</v>
      </c>
      <c r="G17" s="47">
        <v>6208699</v>
      </c>
      <c r="H17" s="47">
        <v>5368841</v>
      </c>
      <c r="I17" s="75">
        <v>5709065</v>
      </c>
      <c r="J17" s="47">
        <v>5782542</v>
      </c>
      <c r="K17" s="47">
        <v>6118565</v>
      </c>
      <c r="L17" s="75">
        <v>6378451</v>
      </c>
      <c r="M17" s="47">
        <v>6534840</v>
      </c>
      <c r="N17" s="47">
        <v>6721481</v>
      </c>
      <c r="O17" s="47">
        <v>6644535</v>
      </c>
      <c r="P17" s="47">
        <v>6469913</v>
      </c>
      <c r="Q17" s="47">
        <v>6067621</v>
      </c>
    </row>
    <row r="18" spans="1:17" ht="14.1" customHeight="1" x14ac:dyDescent="0.2">
      <c r="A18" s="146" t="s">
        <v>25</v>
      </c>
      <c r="B18" s="146"/>
      <c r="C18" s="75"/>
      <c r="D18" s="47"/>
      <c r="E18" s="47">
        <v>4439189</v>
      </c>
      <c r="F18" s="47">
        <v>5342799</v>
      </c>
      <c r="G18" s="47">
        <v>5647665</v>
      </c>
      <c r="H18" s="47">
        <v>5764742</v>
      </c>
      <c r="I18" s="75">
        <v>6066331</v>
      </c>
      <c r="J18" s="47">
        <v>6422403</v>
      </c>
      <c r="K18" s="47">
        <v>6658894</v>
      </c>
      <c r="L18" s="75">
        <v>6923917</v>
      </c>
      <c r="M18" s="47">
        <v>6638416</v>
      </c>
      <c r="N18" s="47">
        <v>6677591</v>
      </c>
      <c r="O18" s="47">
        <v>6829033</v>
      </c>
      <c r="P18" s="47">
        <v>6891017</v>
      </c>
      <c r="Q18" s="47">
        <v>6679431</v>
      </c>
    </row>
    <row r="19" spans="1:17" ht="14.1" customHeight="1" x14ac:dyDescent="0.2">
      <c r="A19" s="146" t="s">
        <v>26</v>
      </c>
      <c r="B19" s="146"/>
      <c r="C19" s="75"/>
      <c r="D19" s="47"/>
      <c r="E19" s="47">
        <v>5636192</v>
      </c>
      <c r="F19" s="47">
        <v>6474767</v>
      </c>
      <c r="G19" s="47">
        <v>7565003</v>
      </c>
      <c r="H19" s="47">
        <v>6761284</v>
      </c>
      <c r="I19" s="75">
        <v>7178940</v>
      </c>
      <c r="J19" s="47">
        <v>7353762</v>
      </c>
      <c r="K19" s="47">
        <v>7733727</v>
      </c>
      <c r="L19" s="75">
        <v>8059800</v>
      </c>
      <c r="M19" s="47">
        <v>8167788</v>
      </c>
      <c r="N19" s="47">
        <v>8343745</v>
      </c>
      <c r="O19" s="47">
        <v>8299136</v>
      </c>
      <c r="P19" s="47">
        <v>8135751</v>
      </c>
      <c r="Q19" s="47">
        <v>7675774</v>
      </c>
    </row>
    <row r="20" spans="1:17" ht="14.1" customHeight="1" x14ac:dyDescent="0.2">
      <c r="A20" s="146" t="s">
        <v>27</v>
      </c>
      <c r="B20" s="146"/>
      <c r="C20" s="76"/>
      <c r="D20" s="48"/>
      <c r="E20" s="48">
        <v>0.73</v>
      </c>
      <c r="F20" s="48">
        <v>0.75</v>
      </c>
      <c r="G20" s="48">
        <v>0.74</v>
      </c>
      <c r="H20" s="48">
        <v>0.76</v>
      </c>
      <c r="I20" s="77">
        <v>0.77</v>
      </c>
      <c r="J20" s="48">
        <v>0.82</v>
      </c>
      <c r="K20" s="48">
        <v>0.82</v>
      </c>
      <c r="L20" s="77">
        <v>0.83</v>
      </c>
      <c r="M20" s="48">
        <v>0.8</v>
      </c>
      <c r="N20" s="48">
        <v>0.78</v>
      </c>
      <c r="O20" s="48">
        <v>0.77</v>
      </c>
      <c r="P20" s="48">
        <v>0.78</v>
      </c>
      <c r="Q20" s="48">
        <v>0.81</v>
      </c>
    </row>
    <row r="21" spans="1:17" ht="14.1" customHeight="1" x14ac:dyDescent="0.2">
      <c r="A21" s="146" t="s">
        <v>28</v>
      </c>
      <c r="B21" s="146"/>
      <c r="C21" s="78"/>
      <c r="D21" s="49"/>
      <c r="E21" s="49">
        <v>62</v>
      </c>
      <c r="F21" s="49">
        <v>58.3</v>
      </c>
      <c r="G21" s="49">
        <v>59.3</v>
      </c>
      <c r="H21" s="49">
        <v>74.8</v>
      </c>
      <c r="I21" s="79">
        <v>74.900000000000006</v>
      </c>
      <c r="J21" s="49">
        <v>79.599999999999994</v>
      </c>
      <c r="K21" s="49">
        <v>78.8</v>
      </c>
      <c r="L21" s="79">
        <v>81</v>
      </c>
      <c r="M21" s="49">
        <v>82.2</v>
      </c>
      <c r="N21" s="49">
        <v>82.4</v>
      </c>
      <c r="O21" s="49">
        <v>79.5</v>
      </c>
      <c r="P21" s="49">
        <v>82</v>
      </c>
      <c r="Q21" s="49">
        <v>81.400000000000006</v>
      </c>
    </row>
    <row r="22" spans="1:17" ht="14.1" customHeight="1" x14ac:dyDescent="0.2">
      <c r="A22" s="146" t="s">
        <v>29</v>
      </c>
      <c r="B22" s="146"/>
      <c r="C22" s="78"/>
      <c r="D22" s="49"/>
      <c r="E22" s="49">
        <v>7.5</v>
      </c>
      <c r="F22" s="49">
        <v>7</v>
      </c>
      <c r="G22" s="49">
        <v>6.7</v>
      </c>
      <c r="H22" s="49">
        <v>9.4</v>
      </c>
      <c r="I22" s="79">
        <v>9</v>
      </c>
      <c r="J22" s="49">
        <v>10.199999999999999</v>
      </c>
      <c r="K22" s="49">
        <v>13.1</v>
      </c>
      <c r="L22" s="79">
        <v>14</v>
      </c>
      <c r="M22" s="49">
        <v>16</v>
      </c>
      <c r="N22" s="49">
        <v>15.1</v>
      </c>
      <c r="O22" s="49">
        <v>15.3</v>
      </c>
      <c r="P22" s="49">
        <v>15.7</v>
      </c>
      <c r="Q22" s="49">
        <v>15.3</v>
      </c>
    </row>
    <row r="23" spans="1:17" ht="14.1" customHeight="1" x14ac:dyDescent="0.2">
      <c r="A23" s="146" t="s">
        <v>30</v>
      </c>
      <c r="B23" s="146"/>
      <c r="C23" s="78"/>
      <c r="D23" s="49"/>
      <c r="E23" s="49">
        <v>9.4</v>
      </c>
      <c r="F23" s="49">
        <v>8.4</v>
      </c>
      <c r="G23" s="49">
        <v>7.7</v>
      </c>
      <c r="H23" s="49">
        <v>10.5</v>
      </c>
      <c r="I23" s="79">
        <v>10.3</v>
      </c>
      <c r="J23" s="49">
        <v>10.8</v>
      </c>
      <c r="K23" s="49">
        <v>13.9</v>
      </c>
      <c r="L23" s="79">
        <v>14.1</v>
      </c>
      <c r="M23" s="49">
        <v>15.5</v>
      </c>
      <c r="N23" s="49">
        <v>15.7</v>
      </c>
      <c r="O23" s="49">
        <v>15.4</v>
      </c>
      <c r="P23" s="49">
        <v>15.6</v>
      </c>
      <c r="Q23" s="49">
        <v>15.2</v>
      </c>
    </row>
    <row r="24" spans="1:17" ht="14.1" customHeight="1" x14ac:dyDescent="0.2">
      <c r="A24" s="146" t="s">
        <v>207</v>
      </c>
      <c r="B24" s="146"/>
      <c r="C24" s="78"/>
      <c r="D24" s="49"/>
      <c r="E24" s="49">
        <v>7</v>
      </c>
      <c r="F24" s="49">
        <v>6.7</v>
      </c>
      <c r="G24" s="49">
        <v>6.3</v>
      </c>
      <c r="H24" s="49">
        <v>6.2</v>
      </c>
      <c r="I24" s="79">
        <v>6.4</v>
      </c>
      <c r="J24" s="49">
        <v>6.8</v>
      </c>
      <c r="K24" s="49">
        <v>7.5</v>
      </c>
      <c r="L24" s="79">
        <v>8.1999999999999993</v>
      </c>
      <c r="M24" s="49">
        <v>9.3000000000000007</v>
      </c>
      <c r="N24" s="49">
        <v>9.6</v>
      </c>
      <c r="O24" s="49">
        <v>9.8000000000000007</v>
      </c>
      <c r="P24" s="49">
        <v>9.4</v>
      </c>
      <c r="Q24" s="49">
        <v>9</v>
      </c>
    </row>
    <row r="25" spans="1:17" ht="14.1" customHeight="1" x14ac:dyDescent="0.2">
      <c r="A25" s="144" t="s">
        <v>208</v>
      </c>
      <c r="B25" s="144"/>
      <c r="C25" s="44">
        <f t="shared" ref="C25:Q25" si="4">SUM(C26:C28)</f>
        <v>0</v>
      </c>
      <c r="D25" s="44">
        <f t="shared" si="4"/>
        <v>0</v>
      </c>
      <c r="E25" s="44">
        <f t="shared" si="4"/>
        <v>2729734</v>
      </c>
      <c r="F25" s="44">
        <f t="shared" si="4"/>
        <v>2816610</v>
      </c>
      <c r="G25" s="44">
        <f t="shared" si="4"/>
        <v>2831312</v>
      </c>
      <c r="H25" s="44">
        <f t="shared" si="4"/>
        <v>2916452</v>
      </c>
      <c r="I25" s="44">
        <f t="shared" si="4"/>
        <v>2646748</v>
      </c>
      <c r="J25" s="44">
        <f t="shared" si="4"/>
        <v>2691303</v>
      </c>
      <c r="K25" s="44">
        <f t="shared" si="4"/>
        <v>2697898</v>
      </c>
      <c r="L25" s="44">
        <f t="shared" si="4"/>
        <v>2792292</v>
      </c>
      <c r="M25" s="44">
        <f t="shared" si="4"/>
        <v>3141102</v>
      </c>
      <c r="N25" s="44">
        <f t="shared" si="4"/>
        <v>3118539</v>
      </c>
      <c r="O25" s="44">
        <f t="shared" si="4"/>
        <v>3882012</v>
      </c>
      <c r="P25" s="44">
        <f t="shared" si="4"/>
        <v>3765672</v>
      </c>
      <c r="Q25" s="44">
        <f t="shared" si="4"/>
        <v>3832643</v>
      </c>
    </row>
    <row r="26" spans="1:17" ht="14.1" customHeight="1" x14ac:dyDescent="0.15">
      <c r="A26" s="50"/>
      <c r="B26" s="2" t="s">
        <v>9</v>
      </c>
      <c r="C26" s="44"/>
      <c r="D26" s="43"/>
      <c r="E26" s="43">
        <v>1063806</v>
      </c>
      <c r="F26" s="43">
        <v>938856</v>
      </c>
      <c r="G26" s="43">
        <v>910545</v>
      </c>
      <c r="H26" s="43">
        <v>906415</v>
      </c>
      <c r="I26" s="44">
        <v>691872</v>
      </c>
      <c r="J26" s="43">
        <v>670366</v>
      </c>
      <c r="K26" s="43">
        <v>611237</v>
      </c>
      <c r="L26" s="44">
        <v>613731</v>
      </c>
      <c r="M26" s="43">
        <v>615511</v>
      </c>
      <c r="N26" s="43">
        <v>616997</v>
      </c>
      <c r="O26" s="43">
        <v>617845</v>
      </c>
      <c r="P26" s="43">
        <v>617921</v>
      </c>
      <c r="Q26" s="43">
        <v>618019</v>
      </c>
    </row>
    <row r="27" spans="1:17" ht="14.1" customHeight="1" x14ac:dyDescent="0.15">
      <c r="A27" s="50"/>
      <c r="B27" s="2" t="s">
        <v>10</v>
      </c>
      <c r="C27" s="44"/>
      <c r="D27" s="43"/>
      <c r="E27" s="43">
        <v>269017</v>
      </c>
      <c r="F27" s="43">
        <v>352873</v>
      </c>
      <c r="G27" s="43">
        <v>319833</v>
      </c>
      <c r="H27" s="43">
        <v>289168</v>
      </c>
      <c r="I27" s="44">
        <v>259397</v>
      </c>
      <c r="J27" s="43">
        <v>227923</v>
      </c>
      <c r="K27" s="43">
        <v>196330</v>
      </c>
      <c r="L27" s="44">
        <v>167939</v>
      </c>
      <c r="M27" s="43">
        <v>140950</v>
      </c>
      <c r="N27" s="43">
        <v>287817</v>
      </c>
      <c r="O27" s="43">
        <v>895227</v>
      </c>
      <c r="P27" s="43">
        <v>1068087</v>
      </c>
      <c r="Q27" s="43">
        <v>1018150</v>
      </c>
    </row>
    <row r="28" spans="1:17" ht="14.1" customHeight="1" x14ac:dyDescent="0.15">
      <c r="A28" s="50"/>
      <c r="B28" s="2" t="s">
        <v>11</v>
      </c>
      <c r="C28" s="44"/>
      <c r="D28" s="43"/>
      <c r="E28" s="43">
        <v>1396911</v>
      </c>
      <c r="F28" s="43">
        <v>1524881</v>
      </c>
      <c r="G28" s="43">
        <v>1600934</v>
      </c>
      <c r="H28" s="43">
        <v>1720869</v>
      </c>
      <c r="I28" s="44">
        <v>1695479</v>
      </c>
      <c r="J28" s="43">
        <v>1793014</v>
      </c>
      <c r="K28" s="43">
        <v>1890331</v>
      </c>
      <c r="L28" s="44">
        <v>2010622</v>
      </c>
      <c r="M28" s="43">
        <v>2384641</v>
      </c>
      <c r="N28" s="43">
        <v>2213725</v>
      </c>
      <c r="O28" s="43">
        <v>2368940</v>
      </c>
      <c r="P28" s="43">
        <v>2079664</v>
      </c>
      <c r="Q28" s="43">
        <v>2196474</v>
      </c>
    </row>
    <row r="29" spans="1:17" ht="14.1" customHeight="1" x14ac:dyDescent="0.2">
      <c r="A29" s="144" t="s">
        <v>209</v>
      </c>
      <c r="B29" s="144"/>
      <c r="C29" s="44"/>
      <c r="D29" s="43"/>
      <c r="E29" s="43">
        <v>4509135</v>
      </c>
      <c r="F29" s="43">
        <v>5235216</v>
      </c>
      <c r="G29" s="43">
        <v>8814506</v>
      </c>
      <c r="H29" s="43">
        <v>9020751</v>
      </c>
      <c r="I29" s="44">
        <v>10572962</v>
      </c>
      <c r="J29" s="43">
        <v>12190002</v>
      </c>
      <c r="K29" s="43">
        <v>13416246</v>
      </c>
      <c r="L29" s="44">
        <v>13500343</v>
      </c>
      <c r="M29" s="43">
        <v>13450763</v>
      </c>
      <c r="N29" s="43">
        <v>12995556</v>
      </c>
      <c r="O29" s="43">
        <v>12520841</v>
      </c>
      <c r="P29" s="43">
        <v>12414222</v>
      </c>
      <c r="Q29" s="43">
        <v>12856820</v>
      </c>
    </row>
    <row r="30" spans="1:17" ht="14.1" customHeight="1" x14ac:dyDescent="0.2">
      <c r="A30" s="41"/>
      <c r="B30" s="39" t="s">
        <v>319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0</v>
      </c>
      <c r="P30" s="43">
        <v>390000</v>
      </c>
      <c r="Q30" s="43">
        <v>1249900</v>
      </c>
    </row>
    <row r="31" spans="1:17" ht="14.1" customHeight="1" x14ac:dyDescent="0.2">
      <c r="A31" s="149" t="s">
        <v>210</v>
      </c>
      <c r="B31" s="149"/>
      <c r="C31" s="44">
        <f t="shared" ref="C31:Q31" si="5">SUM(C32:C35)</f>
        <v>0</v>
      </c>
      <c r="D31" s="44">
        <f t="shared" si="5"/>
        <v>0</v>
      </c>
      <c r="E31" s="44">
        <f t="shared" si="5"/>
        <v>94359</v>
      </c>
      <c r="F31" s="44">
        <f t="shared" si="5"/>
        <v>168698</v>
      </c>
      <c r="G31" s="44">
        <f t="shared" si="5"/>
        <v>3301945</v>
      </c>
      <c r="H31" s="44">
        <f t="shared" si="5"/>
        <v>3643188</v>
      </c>
      <c r="I31" s="44">
        <f t="shared" si="5"/>
        <v>3414204</v>
      </c>
      <c r="J31" s="44">
        <f t="shared" si="5"/>
        <v>3425650</v>
      </c>
      <c r="K31" s="44">
        <f t="shared" si="5"/>
        <v>3012870</v>
      </c>
      <c r="L31" s="44">
        <f t="shared" si="5"/>
        <v>2608321</v>
      </c>
      <c r="M31" s="44">
        <f t="shared" si="5"/>
        <v>2391586</v>
      </c>
      <c r="N31" s="44">
        <f t="shared" si="5"/>
        <v>1847847</v>
      </c>
      <c r="O31" s="44">
        <f t="shared" si="5"/>
        <v>1621276</v>
      </c>
      <c r="P31" s="44">
        <f t="shared" si="5"/>
        <v>967405</v>
      </c>
      <c r="Q31" s="44">
        <f t="shared" si="5"/>
        <v>678989</v>
      </c>
    </row>
    <row r="32" spans="1:17" ht="14.1" customHeight="1" x14ac:dyDescent="0.2">
      <c r="A32" s="39"/>
      <c r="B32" s="39" t="s">
        <v>5</v>
      </c>
      <c r="C32" s="44"/>
      <c r="D32" s="43"/>
      <c r="E32" s="43">
        <v>0</v>
      </c>
      <c r="F32" s="43">
        <v>0</v>
      </c>
      <c r="G32" s="43">
        <v>189984</v>
      </c>
      <c r="H32" s="43">
        <v>166211</v>
      </c>
      <c r="I32" s="44">
        <v>211329</v>
      </c>
      <c r="J32" s="43">
        <v>521722</v>
      </c>
      <c r="K32" s="43">
        <v>418684</v>
      </c>
      <c r="L32" s="44">
        <v>352613</v>
      </c>
      <c r="M32" s="43">
        <v>288361</v>
      </c>
      <c r="N32" s="43">
        <v>0</v>
      </c>
      <c r="O32" s="43">
        <v>0</v>
      </c>
      <c r="P32" s="43">
        <v>0</v>
      </c>
      <c r="Q32" s="43">
        <v>0</v>
      </c>
    </row>
    <row r="33" spans="1:17" ht="14.1" customHeight="1" x14ac:dyDescent="0.2">
      <c r="A33" s="41"/>
      <c r="B33" s="39" t="s">
        <v>6</v>
      </c>
      <c r="C33" s="44"/>
      <c r="D33" s="43"/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</row>
    <row r="34" spans="1:17" ht="14.1" customHeight="1" x14ac:dyDescent="0.2">
      <c r="A34" s="41"/>
      <c r="B34" s="39" t="s">
        <v>7</v>
      </c>
      <c r="C34" s="44"/>
      <c r="D34" s="43"/>
      <c r="E34" s="43">
        <v>94359</v>
      </c>
      <c r="F34" s="43">
        <v>168698</v>
      </c>
      <c r="G34" s="43">
        <v>3111961</v>
      </c>
      <c r="H34" s="43">
        <v>3476977</v>
      </c>
      <c r="I34" s="44">
        <v>3202875</v>
      </c>
      <c r="J34" s="43">
        <v>2903928</v>
      </c>
      <c r="K34" s="43">
        <v>2594186</v>
      </c>
      <c r="L34" s="44">
        <v>2255708</v>
      </c>
      <c r="M34" s="43">
        <v>2103225</v>
      </c>
      <c r="N34" s="43">
        <v>1847847</v>
      </c>
      <c r="O34" s="43">
        <v>1621276</v>
      </c>
      <c r="P34" s="43">
        <v>967405</v>
      </c>
      <c r="Q34" s="43">
        <v>678989</v>
      </c>
    </row>
    <row r="35" spans="1:17" ht="14.1" customHeight="1" x14ac:dyDescent="0.2">
      <c r="A35" s="41"/>
      <c r="B35" s="39" t="s">
        <v>8</v>
      </c>
      <c r="C35" s="44"/>
      <c r="D35" s="43"/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</row>
    <row r="36" spans="1:17" ht="14.1" customHeight="1" x14ac:dyDescent="0.2">
      <c r="A36" s="144" t="s">
        <v>211</v>
      </c>
      <c r="B36" s="144"/>
      <c r="C36" s="44"/>
      <c r="D36" s="43"/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</row>
    <row r="37" spans="1:17" ht="14.1" customHeight="1" x14ac:dyDescent="0.2">
      <c r="A37" s="144" t="s">
        <v>212</v>
      </c>
      <c r="B37" s="144"/>
      <c r="C37" s="44"/>
      <c r="D37" s="43"/>
      <c r="E37" s="43">
        <v>385310</v>
      </c>
      <c r="F37" s="43">
        <v>536680</v>
      </c>
      <c r="G37" s="43">
        <v>547052</v>
      </c>
      <c r="H37" s="43">
        <v>555782</v>
      </c>
      <c r="I37" s="44">
        <v>559858</v>
      </c>
      <c r="J37" s="43">
        <v>560676</v>
      </c>
      <c r="K37" s="43">
        <v>562031</v>
      </c>
      <c r="L37" s="44">
        <v>562683</v>
      </c>
      <c r="M37" s="43">
        <v>562972</v>
      </c>
      <c r="N37" s="43">
        <v>563246</v>
      </c>
      <c r="O37" s="43">
        <v>563854</v>
      </c>
      <c r="P37" s="43">
        <v>563913</v>
      </c>
      <c r="Q37" s="43">
        <v>563962</v>
      </c>
    </row>
    <row r="38" spans="1:17" ht="14.1" customHeight="1" x14ac:dyDescent="0.2"/>
    <row r="39" spans="1:17" ht="14.1" customHeight="1" x14ac:dyDescent="0.2"/>
    <row r="40" spans="1:17" ht="14.1" customHeight="1" x14ac:dyDescent="0.2"/>
    <row r="41" spans="1:17" ht="14.1" customHeight="1" x14ac:dyDescent="0.2"/>
    <row r="42" spans="1:17" ht="14.1" customHeight="1" x14ac:dyDescent="0.2"/>
    <row r="43" spans="1:17" ht="14.1" customHeight="1" x14ac:dyDescent="0.2"/>
    <row r="44" spans="1:17" ht="14.1" customHeight="1" x14ac:dyDescent="0.2"/>
    <row r="45" spans="1:17" ht="14.1" customHeight="1" x14ac:dyDescent="0.2"/>
    <row r="46" spans="1:17" ht="14.1" customHeight="1" x14ac:dyDescent="0.2"/>
    <row r="47" spans="1:17" ht="14.1" customHeight="1" x14ac:dyDescent="0.2"/>
    <row r="48" spans="1:17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36:B36"/>
    <mergeCell ref="A37:B37"/>
    <mergeCell ref="A22:B22"/>
    <mergeCell ref="A23:B23"/>
    <mergeCell ref="A29:B29"/>
    <mergeCell ref="A31:B31"/>
    <mergeCell ref="A24:B24"/>
    <mergeCell ref="A25:B25"/>
    <mergeCell ref="A18:B18"/>
    <mergeCell ref="A19:B19"/>
    <mergeCell ref="A20:B20"/>
    <mergeCell ref="A21:B21"/>
    <mergeCell ref="A4:B4"/>
    <mergeCell ref="A5:A15"/>
    <mergeCell ref="A16:B16"/>
    <mergeCell ref="A17:B17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Q325"/>
  <sheetViews>
    <sheetView workbookViewId="0">
      <selection activeCell="O30" sqref="O30:Q30"/>
    </sheetView>
  </sheetViews>
  <sheetFormatPr defaultColWidth="9" defaultRowHeight="12" x14ac:dyDescent="0.2"/>
  <cols>
    <col min="1" max="1" width="3" style="35" customWidth="1"/>
    <col min="2" max="2" width="22.109375" style="35" customWidth="1"/>
    <col min="3" max="3" width="8.6640625" style="57" customWidth="1"/>
    <col min="4" max="8" width="8.6640625" style="35" customWidth="1"/>
    <col min="9" max="9" width="8.6640625" style="57" customWidth="1"/>
    <col min="10" max="14" width="8.6640625" style="35" customWidth="1"/>
    <col min="15" max="16384" width="9" style="35"/>
  </cols>
  <sheetData>
    <row r="1" spans="1:17" ht="14.1" customHeight="1" x14ac:dyDescent="0.2">
      <c r="A1" s="36" t="s">
        <v>120</v>
      </c>
      <c r="M1" s="37" t="s">
        <v>224</v>
      </c>
      <c r="P1" s="37" t="s">
        <v>224</v>
      </c>
    </row>
    <row r="2" spans="1:17" ht="14.1" customHeight="1" x14ac:dyDescent="0.15">
      <c r="M2" s="18" t="s">
        <v>149</v>
      </c>
      <c r="P2" s="18" t="s">
        <v>149</v>
      </c>
    </row>
    <row r="3" spans="1:17" ht="14.1" customHeight="1" x14ac:dyDescent="0.2">
      <c r="A3" s="39"/>
      <c r="B3" s="39"/>
      <c r="C3" s="39" t="s">
        <v>172</v>
      </c>
      <c r="D3" s="39" t="s">
        <v>173</v>
      </c>
      <c r="E3" s="39" t="s">
        <v>175</v>
      </c>
      <c r="F3" s="39" t="s">
        <v>177</v>
      </c>
      <c r="G3" s="39" t="s">
        <v>179</v>
      </c>
      <c r="H3" s="39" t="s">
        <v>181</v>
      </c>
      <c r="I3" s="56" t="s">
        <v>183</v>
      </c>
      <c r="J3" s="39" t="s">
        <v>185</v>
      </c>
      <c r="K3" s="56" t="s">
        <v>187</v>
      </c>
      <c r="L3" s="56" t="s">
        <v>189</v>
      </c>
      <c r="M3" s="39" t="s">
        <v>191</v>
      </c>
      <c r="N3" s="39" t="s">
        <v>193</v>
      </c>
      <c r="O3" s="39" t="s">
        <v>195</v>
      </c>
      <c r="P3" s="39" t="s">
        <v>197</v>
      </c>
      <c r="Q3" s="39" t="s">
        <v>199</v>
      </c>
    </row>
    <row r="4" spans="1:17" ht="14.1" customHeight="1" x14ac:dyDescent="0.2">
      <c r="A4" s="144" t="s">
        <v>73</v>
      </c>
      <c r="B4" s="144"/>
      <c r="C4" s="40"/>
      <c r="D4" s="40"/>
      <c r="E4" s="40">
        <v>9270</v>
      </c>
      <c r="F4" s="40">
        <v>9273</v>
      </c>
      <c r="G4" s="40">
        <v>9194</v>
      </c>
      <c r="H4" s="40">
        <v>9031</v>
      </c>
      <c r="I4" s="40">
        <v>9049</v>
      </c>
      <c r="J4" s="40">
        <v>9064</v>
      </c>
      <c r="K4" s="40">
        <v>9030</v>
      </c>
      <c r="L4" s="40">
        <v>8943</v>
      </c>
      <c r="M4" s="40">
        <v>8937</v>
      </c>
      <c r="N4" s="40">
        <v>8936</v>
      </c>
      <c r="O4" s="40">
        <v>8890</v>
      </c>
      <c r="P4" s="40">
        <v>8867</v>
      </c>
      <c r="Q4" s="40">
        <v>8738</v>
      </c>
    </row>
    <row r="5" spans="1:17" ht="14.1" customHeight="1" x14ac:dyDescent="0.2">
      <c r="A5" s="145" t="s">
        <v>4</v>
      </c>
      <c r="B5" s="42" t="s">
        <v>12</v>
      </c>
      <c r="C5" s="43"/>
      <c r="D5" s="43"/>
      <c r="E5" s="43">
        <v>5097535</v>
      </c>
      <c r="F5" s="43">
        <v>6910867</v>
      </c>
      <c r="G5" s="43">
        <v>5793394</v>
      </c>
      <c r="H5" s="43">
        <v>5776890</v>
      </c>
      <c r="I5" s="44">
        <v>6221112</v>
      </c>
      <c r="J5" s="43">
        <v>6970030</v>
      </c>
      <c r="K5" s="43">
        <v>6921319</v>
      </c>
      <c r="L5" s="43">
        <v>6983079</v>
      </c>
      <c r="M5" s="45">
        <v>6424949</v>
      </c>
      <c r="N5" s="45">
        <v>5902185</v>
      </c>
      <c r="O5" s="45">
        <v>5886576</v>
      </c>
      <c r="P5" s="45">
        <v>6086365</v>
      </c>
      <c r="Q5" s="45">
        <v>6086263</v>
      </c>
    </row>
    <row r="6" spans="1:17" ht="14.1" customHeight="1" x14ac:dyDescent="0.2">
      <c r="A6" s="145"/>
      <c r="B6" s="42" t="s">
        <v>13</v>
      </c>
      <c r="C6" s="43"/>
      <c r="D6" s="43"/>
      <c r="E6" s="43">
        <v>4909010</v>
      </c>
      <c r="F6" s="43">
        <v>6635107</v>
      </c>
      <c r="G6" s="43">
        <v>5575539</v>
      </c>
      <c r="H6" s="43">
        <v>5482119</v>
      </c>
      <c r="I6" s="44">
        <v>5844225</v>
      </c>
      <c r="J6" s="43">
        <v>6737011</v>
      </c>
      <c r="K6" s="43">
        <v>6649413</v>
      </c>
      <c r="L6" s="43">
        <v>6697686</v>
      </c>
      <c r="M6" s="45">
        <v>5990147</v>
      </c>
      <c r="N6" s="45">
        <v>5667234</v>
      </c>
      <c r="O6" s="45">
        <v>5559683</v>
      </c>
      <c r="P6" s="45">
        <v>5830695</v>
      </c>
      <c r="Q6" s="45">
        <v>5803134</v>
      </c>
    </row>
    <row r="7" spans="1:17" ht="14.1" customHeight="1" x14ac:dyDescent="0.2">
      <c r="A7" s="145"/>
      <c r="B7" s="42" t="s">
        <v>14</v>
      </c>
      <c r="C7" s="44">
        <f>+C5-C6</f>
        <v>0</v>
      </c>
      <c r="D7" s="44">
        <f>+D5-D6</f>
        <v>0</v>
      </c>
      <c r="E7" s="44">
        <f t="shared" ref="E7:K7" si="0">+E5-E6</f>
        <v>188525</v>
      </c>
      <c r="F7" s="44">
        <f t="shared" si="0"/>
        <v>275760</v>
      </c>
      <c r="G7" s="44">
        <f t="shared" si="0"/>
        <v>217855</v>
      </c>
      <c r="H7" s="44">
        <f t="shared" si="0"/>
        <v>294771</v>
      </c>
      <c r="I7" s="44">
        <f t="shared" si="0"/>
        <v>376887</v>
      </c>
      <c r="J7" s="44">
        <f t="shared" si="0"/>
        <v>233019</v>
      </c>
      <c r="K7" s="44">
        <f t="shared" si="0"/>
        <v>271906</v>
      </c>
      <c r="L7" s="44">
        <f>+L5-L6</f>
        <v>285393</v>
      </c>
      <c r="M7" s="44">
        <f>+M5-M6</f>
        <v>434802</v>
      </c>
      <c r="N7" s="44">
        <f>+N5-N6</f>
        <v>234951</v>
      </c>
      <c r="O7" s="44">
        <v>326893</v>
      </c>
      <c r="P7" s="44">
        <v>255670</v>
      </c>
      <c r="Q7" s="44">
        <v>283129</v>
      </c>
    </row>
    <row r="8" spans="1:17" ht="14.1" customHeight="1" x14ac:dyDescent="0.2">
      <c r="A8" s="145"/>
      <c r="B8" s="42" t="s">
        <v>15</v>
      </c>
      <c r="C8" s="43"/>
      <c r="D8" s="43"/>
      <c r="E8" s="43">
        <v>45204</v>
      </c>
      <c r="F8" s="43">
        <v>24132</v>
      </c>
      <c r="G8" s="43">
        <v>9072</v>
      </c>
      <c r="H8" s="43">
        <v>101322</v>
      </c>
      <c r="I8" s="44">
        <v>179642</v>
      </c>
      <c r="J8" s="43">
        <v>44782</v>
      </c>
      <c r="K8" s="43">
        <v>33775</v>
      </c>
      <c r="L8" s="44">
        <v>15349</v>
      </c>
      <c r="M8" s="45">
        <v>157041</v>
      </c>
      <c r="N8" s="45">
        <v>49622</v>
      </c>
      <c r="O8" s="45">
        <v>90849</v>
      </c>
      <c r="P8" s="45">
        <v>76361</v>
      </c>
      <c r="Q8" s="45">
        <v>120786</v>
      </c>
    </row>
    <row r="9" spans="1:17" ht="14.1" customHeight="1" x14ac:dyDescent="0.2">
      <c r="A9" s="145"/>
      <c r="B9" s="42" t="s">
        <v>16</v>
      </c>
      <c r="C9" s="44">
        <f>+C7-C8</f>
        <v>0</v>
      </c>
      <c r="D9" s="44">
        <f>+D7-D8</f>
        <v>0</v>
      </c>
      <c r="E9" s="44">
        <f t="shared" ref="E9:K9" si="1">+E7-E8</f>
        <v>143321</v>
      </c>
      <c r="F9" s="44">
        <f t="shared" si="1"/>
        <v>251628</v>
      </c>
      <c r="G9" s="44">
        <f t="shared" si="1"/>
        <v>208783</v>
      </c>
      <c r="H9" s="44">
        <f t="shared" si="1"/>
        <v>193449</v>
      </c>
      <c r="I9" s="44">
        <f t="shared" si="1"/>
        <v>197245</v>
      </c>
      <c r="J9" s="44">
        <f t="shared" si="1"/>
        <v>188237</v>
      </c>
      <c r="K9" s="44">
        <f t="shared" si="1"/>
        <v>238131</v>
      </c>
      <c r="L9" s="44">
        <f>+L7-L8</f>
        <v>270044</v>
      </c>
      <c r="M9" s="44">
        <f>+M7-M8</f>
        <v>277761</v>
      </c>
      <c r="N9" s="44">
        <f>+N7-N8</f>
        <v>185329</v>
      </c>
      <c r="O9" s="44">
        <v>236044</v>
      </c>
      <c r="P9" s="44">
        <v>179309</v>
      </c>
      <c r="Q9" s="44">
        <v>162343</v>
      </c>
    </row>
    <row r="10" spans="1:17" ht="14.1" customHeight="1" x14ac:dyDescent="0.2">
      <c r="A10" s="145"/>
      <c r="B10" s="42" t="s">
        <v>17</v>
      </c>
      <c r="C10" s="45"/>
      <c r="D10" s="45"/>
      <c r="E10" s="45">
        <v>14306</v>
      </c>
      <c r="F10" s="45">
        <v>108307</v>
      </c>
      <c r="G10" s="45">
        <v>-42845</v>
      </c>
      <c r="H10" s="45">
        <v>-15334</v>
      </c>
      <c r="I10" s="45">
        <v>3796</v>
      </c>
      <c r="J10" s="45">
        <v>-9008</v>
      </c>
      <c r="K10" s="45">
        <v>49894</v>
      </c>
      <c r="L10" s="45">
        <v>31913</v>
      </c>
      <c r="M10" s="45">
        <v>7717</v>
      </c>
      <c r="N10" s="45">
        <v>-92627</v>
      </c>
      <c r="O10" s="45">
        <v>50715</v>
      </c>
      <c r="P10" s="45">
        <v>-56735</v>
      </c>
      <c r="Q10" s="45">
        <v>-16966</v>
      </c>
    </row>
    <row r="11" spans="1:17" ht="14.1" customHeight="1" x14ac:dyDescent="0.2">
      <c r="A11" s="145"/>
      <c r="B11" s="42" t="s">
        <v>18</v>
      </c>
      <c r="C11" s="43"/>
      <c r="D11" s="43"/>
      <c r="E11" s="43">
        <v>38051</v>
      </c>
      <c r="F11" s="43">
        <v>28209</v>
      </c>
      <c r="G11" s="43">
        <v>8036</v>
      </c>
      <c r="H11" s="43">
        <v>5643</v>
      </c>
      <c r="I11" s="44">
        <v>4290</v>
      </c>
      <c r="J11" s="43">
        <v>1743</v>
      </c>
      <c r="K11" s="43">
        <v>14765</v>
      </c>
      <c r="L11" s="44">
        <v>51241</v>
      </c>
      <c r="M11" s="45">
        <v>502</v>
      </c>
      <c r="N11" s="45">
        <v>475</v>
      </c>
      <c r="O11" s="45">
        <v>100339</v>
      </c>
      <c r="P11" s="45">
        <v>90345</v>
      </c>
      <c r="Q11" s="45">
        <v>94422</v>
      </c>
    </row>
    <row r="12" spans="1:17" ht="14.1" customHeight="1" x14ac:dyDescent="0.2">
      <c r="A12" s="145"/>
      <c r="B12" s="42" t="s">
        <v>19</v>
      </c>
      <c r="C12" s="43"/>
      <c r="D12" s="43"/>
      <c r="E12" s="43">
        <v>0</v>
      </c>
      <c r="F12" s="43">
        <v>0</v>
      </c>
      <c r="G12" s="43">
        <v>0</v>
      </c>
      <c r="H12" s="43">
        <v>0</v>
      </c>
      <c r="I12" s="44">
        <v>0</v>
      </c>
      <c r="J12" s="43">
        <v>0</v>
      </c>
      <c r="K12" s="43">
        <v>0</v>
      </c>
      <c r="L12" s="44">
        <v>0</v>
      </c>
      <c r="M12" s="45">
        <v>20510</v>
      </c>
      <c r="N12" s="45">
        <v>0</v>
      </c>
      <c r="O12" s="45">
        <v>0</v>
      </c>
      <c r="P12" s="45">
        <v>0</v>
      </c>
      <c r="Q12" s="45">
        <v>0</v>
      </c>
    </row>
    <row r="13" spans="1:17" ht="14.1" customHeight="1" x14ac:dyDescent="0.2">
      <c r="A13" s="145"/>
      <c r="B13" s="42" t="s">
        <v>20</v>
      </c>
      <c r="C13" s="43"/>
      <c r="D13" s="43"/>
      <c r="E13" s="43">
        <v>0</v>
      </c>
      <c r="F13" s="43">
        <v>0</v>
      </c>
      <c r="G13" s="43">
        <v>11200</v>
      </c>
      <c r="H13" s="43">
        <v>0</v>
      </c>
      <c r="I13" s="44">
        <v>0</v>
      </c>
      <c r="J13" s="43">
        <v>4931</v>
      </c>
      <c r="K13" s="43">
        <v>0</v>
      </c>
      <c r="L13" s="44">
        <v>50000</v>
      </c>
      <c r="M13" s="45">
        <v>0</v>
      </c>
      <c r="N13" s="45">
        <v>0</v>
      </c>
      <c r="O13" s="45">
        <v>250000</v>
      </c>
      <c r="P13" s="45">
        <v>0</v>
      </c>
      <c r="Q13" s="45">
        <v>0</v>
      </c>
    </row>
    <row r="14" spans="1:17" ht="14.1" customHeight="1" x14ac:dyDescent="0.2">
      <c r="A14" s="145"/>
      <c r="B14" s="42" t="s">
        <v>21</v>
      </c>
      <c r="C14" s="44">
        <f>+C10+C11+C12-C13</f>
        <v>0</v>
      </c>
      <c r="D14" s="44">
        <f>+D10+D11+D12-D13</f>
        <v>0</v>
      </c>
      <c r="E14" s="44">
        <f t="shared" ref="E14:Q14" si="2">+E10+E11+E12-E13</f>
        <v>52357</v>
      </c>
      <c r="F14" s="44">
        <f t="shared" si="2"/>
        <v>136516</v>
      </c>
      <c r="G14" s="44">
        <f t="shared" si="2"/>
        <v>-46009</v>
      </c>
      <c r="H14" s="44">
        <f t="shared" si="2"/>
        <v>-9691</v>
      </c>
      <c r="I14" s="44">
        <f t="shared" si="2"/>
        <v>8086</v>
      </c>
      <c r="J14" s="44">
        <f t="shared" si="2"/>
        <v>-12196</v>
      </c>
      <c r="K14" s="44">
        <f t="shared" si="2"/>
        <v>64659</v>
      </c>
      <c r="L14" s="44">
        <f t="shared" si="2"/>
        <v>33154</v>
      </c>
      <c r="M14" s="44">
        <f t="shared" si="2"/>
        <v>28729</v>
      </c>
      <c r="N14" s="44">
        <f t="shared" si="2"/>
        <v>-92152</v>
      </c>
      <c r="O14" s="44">
        <f t="shared" si="2"/>
        <v>-98946</v>
      </c>
      <c r="P14" s="44">
        <f t="shared" si="2"/>
        <v>33610</v>
      </c>
      <c r="Q14" s="44">
        <f t="shared" si="2"/>
        <v>77456</v>
      </c>
    </row>
    <row r="15" spans="1:17" ht="14.1" customHeight="1" x14ac:dyDescent="0.2">
      <c r="A15" s="145"/>
      <c r="B15" s="3" t="s">
        <v>22</v>
      </c>
      <c r="C15" s="46" t="e">
        <f t="shared" ref="C15:N15" si="3">+C9/C19*100</f>
        <v>#DIV/0!</v>
      </c>
      <c r="D15" s="46" t="e">
        <f t="shared" si="3"/>
        <v>#DIV/0!</v>
      </c>
      <c r="E15" s="46">
        <f t="shared" si="3"/>
        <v>5.0881689890831634</v>
      </c>
      <c r="F15" s="46">
        <f t="shared" si="3"/>
        <v>7.7366819968749247</v>
      </c>
      <c r="G15" s="46">
        <f t="shared" si="3"/>
        <v>6.6003396543264827</v>
      </c>
      <c r="H15" s="46">
        <f t="shared" si="3"/>
        <v>6.1534492734629893</v>
      </c>
      <c r="I15" s="46">
        <f t="shared" si="3"/>
        <v>5.069917802275647</v>
      </c>
      <c r="J15" s="46">
        <f t="shared" si="3"/>
        <v>4.2914835583221542</v>
      </c>
      <c r="K15" s="46">
        <f t="shared" si="3"/>
        <v>5.5670667060978447</v>
      </c>
      <c r="L15" s="46">
        <f t="shared" si="3"/>
        <v>6.4285124251230092</v>
      </c>
      <c r="M15" s="46">
        <f t="shared" si="3"/>
        <v>6.9653057503938909</v>
      </c>
      <c r="N15" s="46">
        <f t="shared" si="3"/>
        <v>4.7952405951791697</v>
      </c>
      <c r="O15" s="46">
        <f>+O9/O19*100</f>
        <v>6.250933492931936</v>
      </c>
      <c r="P15" s="46">
        <f>+P9/P19*100</f>
        <v>4.7957508517179051</v>
      </c>
      <c r="Q15" s="46">
        <f>+Q9/Q19*100</f>
        <v>4.9026568502597296</v>
      </c>
    </row>
    <row r="16" spans="1:17" ht="14.1" customHeight="1" x14ac:dyDescent="0.2">
      <c r="A16" s="146" t="s">
        <v>23</v>
      </c>
      <c r="B16" s="146"/>
      <c r="C16" s="75"/>
      <c r="D16" s="47"/>
      <c r="E16" s="47">
        <v>1276294</v>
      </c>
      <c r="F16" s="47">
        <v>1504680</v>
      </c>
      <c r="G16" s="47">
        <v>1577277</v>
      </c>
      <c r="H16" s="47">
        <v>1597923</v>
      </c>
      <c r="I16" s="75">
        <v>2934602</v>
      </c>
      <c r="J16" s="47">
        <v>3306946</v>
      </c>
      <c r="K16" s="47">
        <v>3225900</v>
      </c>
      <c r="L16" s="75">
        <v>3170444</v>
      </c>
      <c r="M16" s="47">
        <v>3010309</v>
      </c>
      <c r="N16" s="47">
        <v>2878804</v>
      </c>
      <c r="O16" s="47">
        <v>2850235</v>
      </c>
      <c r="P16" s="47">
        <v>2822094</v>
      </c>
      <c r="Q16" s="47">
        <v>2501049</v>
      </c>
    </row>
    <row r="17" spans="1:17" ht="14.1" customHeight="1" x14ac:dyDescent="0.2">
      <c r="A17" s="146" t="s">
        <v>24</v>
      </c>
      <c r="B17" s="146"/>
      <c r="C17" s="75"/>
      <c r="D17" s="47"/>
      <c r="E17" s="47">
        <v>2415091</v>
      </c>
      <c r="F17" s="47">
        <v>2775688</v>
      </c>
      <c r="G17" s="47">
        <v>2654862</v>
      </c>
      <c r="H17" s="47">
        <v>2637467</v>
      </c>
      <c r="I17" s="75">
        <v>2754062</v>
      </c>
      <c r="J17" s="47">
        <v>2857487</v>
      </c>
      <c r="K17" s="47">
        <v>2945569</v>
      </c>
      <c r="L17" s="75">
        <v>2949963</v>
      </c>
      <c r="M17" s="47">
        <v>2938009</v>
      </c>
      <c r="N17" s="47">
        <v>2930985</v>
      </c>
      <c r="O17" s="47">
        <v>2826347</v>
      </c>
      <c r="P17" s="47">
        <v>2656070</v>
      </c>
      <c r="Q17" s="47">
        <v>2427212</v>
      </c>
    </row>
    <row r="18" spans="1:17" ht="14.1" customHeight="1" x14ac:dyDescent="0.2">
      <c r="A18" s="146" t="s">
        <v>25</v>
      </c>
      <c r="B18" s="146"/>
      <c r="C18" s="75"/>
      <c r="D18" s="47"/>
      <c r="E18" s="47">
        <v>1683225</v>
      </c>
      <c r="F18" s="47">
        <v>1986714</v>
      </c>
      <c r="G18" s="47">
        <v>2082657</v>
      </c>
      <c r="H18" s="47">
        <v>2108477</v>
      </c>
      <c r="I18" s="75">
        <v>3890497</v>
      </c>
      <c r="J18" s="47">
        <v>4386292</v>
      </c>
      <c r="K18" s="47">
        <v>4277495</v>
      </c>
      <c r="L18" s="75">
        <v>4200723</v>
      </c>
      <c r="M18" s="47">
        <v>3987779</v>
      </c>
      <c r="N18" s="47">
        <v>3812672</v>
      </c>
      <c r="O18" s="47">
        <v>3776140</v>
      </c>
      <c r="P18" s="47">
        <v>3738914</v>
      </c>
      <c r="Q18" s="47">
        <v>3311327</v>
      </c>
    </row>
    <row r="19" spans="1:17" ht="14.1" customHeight="1" x14ac:dyDescent="0.2">
      <c r="A19" s="146" t="s">
        <v>26</v>
      </c>
      <c r="B19" s="146"/>
      <c r="C19" s="75"/>
      <c r="D19" s="47"/>
      <c r="E19" s="47">
        <v>2816750</v>
      </c>
      <c r="F19" s="47">
        <v>3252402</v>
      </c>
      <c r="G19" s="47">
        <v>3163216</v>
      </c>
      <c r="H19" s="47">
        <v>3143749</v>
      </c>
      <c r="I19" s="75">
        <v>3890497</v>
      </c>
      <c r="J19" s="47">
        <v>4386292</v>
      </c>
      <c r="K19" s="47">
        <v>4277495</v>
      </c>
      <c r="L19" s="75">
        <v>4200723</v>
      </c>
      <c r="M19" s="47">
        <v>3987779</v>
      </c>
      <c r="N19" s="47">
        <v>3864853</v>
      </c>
      <c r="O19" s="47">
        <v>3776140</v>
      </c>
      <c r="P19" s="47">
        <v>3738914</v>
      </c>
      <c r="Q19" s="47">
        <v>3311327</v>
      </c>
    </row>
    <row r="20" spans="1:17" ht="14.1" customHeight="1" x14ac:dyDescent="0.2">
      <c r="A20" s="146" t="s">
        <v>27</v>
      </c>
      <c r="B20" s="146"/>
      <c r="C20" s="76"/>
      <c r="D20" s="48"/>
      <c r="E20" s="48">
        <v>0.55000000000000004</v>
      </c>
      <c r="F20" s="48">
        <v>0.54</v>
      </c>
      <c r="G20" s="48">
        <v>0.55000000000000004</v>
      </c>
      <c r="H20" s="48">
        <v>0.57999999999999996</v>
      </c>
      <c r="I20" s="77">
        <v>0.76</v>
      </c>
      <c r="J20" s="48">
        <v>0.95</v>
      </c>
      <c r="K20" s="48">
        <v>1.1100000000000001</v>
      </c>
      <c r="L20" s="77">
        <v>1.1100000000000001</v>
      </c>
      <c r="M20" s="48">
        <v>1.06</v>
      </c>
      <c r="N20" s="48">
        <v>1.02</v>
      </c>
      <c r="O20" s="48">
        <v>1</v>
      </c>
      <c r="P20" s="48">
        <v>1.02</v>
      </c>
      <c r="Q20" s="48">
        <v>1.03</v>
      </c>
    </row>
    <row r="21" spans="1:17" ht="14.1" customHeight="1" x14ac:dyDescent="0.2">
      <c r="A21" s="146" t="s">
        <v>28</v>
      </c>
      <c r="B21" s="146"/>
      <c r="C21" s="78"/>
      <c r="D21" s="49"/>
      <c r="E21" s="49">
        <v>57.8</v>
      </c>
      <c r="F21" s="49">
        <v>57.1</v>
      </c>
      <c r="G21" s="49">
        <v>66</v>
      </c>
      <c r="H21" s="49">
        <v>73.2</v>
      </c>
      <c r="I21" s="79">
        <v>61.9</v>
      </c>
      <c r="J21" s="49">
        <v>61.9</v>
      </c>
      <c r="K21" s="49">
        <v>63.8</v>
      </c>
      <c r="L21" s="79">
        <v>66.599999999999994</v>
      </c>
      <c r="M21" s="49">
        <v>70</v>
      </c>
      <c r="N21" s="49">
        <v>74.900000000000006</v>
      </c>
      <c r="O21" s="49">
        <v>76.8</v>
      </c>
      <c r="P21" s="49">
        <v>78.3</v>
      </c>
      <c r="Q21" s="49">
        <v>81.7</v>
      </c>
    </row>
    <row r="22" spans="1:17" ht="14.1" customHeight="1" x14ac:dyDescent="0.2">
      <c r="A22" s="146" t="s">
        <v>29</v>
      </c>
      <c r="B22" s="146"/>
      <c r="C22" s="78"/>
      <c r="D22" s="49"/>
      <c r="E22" s="49">
        <v>9.6999999999999993</v>
      </c>
      <c r="F22" s="49">
        <v>9.1</v>
      </c>
      <c r="G22" s="49">
        <v>9.6999999999999993</v>
      </c>
      <c r="H22" s="49">
        <v>10.199999999999999</v>
      </c>
      <c r="I22" s="79">
        <v>10.199999999999999</v>
      </c>
      <c r="J22" s="49">
        <v>11.2</v>
      </c>
      <c r="K22" s="49">
        <v>11.1</v>
      </c>
      <c r="L22" s="79">
        <v>11</v>
      </c>
      <c r="M22" s="49">
        <v>10.9</v>
      </c>
      <c r="N22" s="49">
        <v>10.9</v>
      </c>
      <c r="O22" s="49">
        <v>10.9</v>
      </c>
      <c r="P22" s="49">
        <v>11.6</v>
      </c>
      <c r="Q22" s="49">
        <v>12</v>
      </c>
    </row>
    <row r="23" spans="1:17" ht="14.1" customHeight="1" x14ac:dyDescent="0.2">
      <c r="A23" s="146" t="s">
        <v>30</v>
      </c>
      <c r="B23" s="146"/>
      <c r="C23" s="78"/>
      <c r="D23" s="49"/>
      <c r="E23" s="49">
        <v>9.5</v>
      </c>
      <c r="F23" s="49">
        <v>8.4</v>
      </c>
      <c r="G23" s="49">
        <v>10.5</v>
      </c>
      <c r="H23" s="49">
        <v>11</v>
      </c>
      <c r="I23" s="79">
        <v>9.1999999999999993</v>
      </c>
      <c r="J23" s="49">
        <v>10.199999999999999</v>
      </c>
      <c r="K23" s="49">
        <v>10.5</v>
      </c>
      <c r="L23" s="79">
        <v>10.1</v>
      </c>
      <c r="M23" s="49">
        <v>10.9</v>
      </c>
      <c r="N23" s="49">
        <v>10.9</v>
      </c>
      <c r="O23" s="49">
        <v>11.5</v>
      </c>
      <c r="P23" s="49">
        <v>11.1</v>
      </c>
      <c r="Q23" s="49">
        <v>11.9</v>
      </c>
    </row>
    <row r="24" spans="1:17" ht="14.1" customHeight="1" x14ac:dyDescent="0.2">
      <c r="A24" s="146" t="s">
        <v>207</v>
      </c>
      <c r="B24" s="146"/>
      <c r="C24" s="78"/>
      <c r="D24" s="49"/>
      <c r="E24" s="49">
        <v>8</v>
      </c>
      <c r="F24" s="49">
        <v>7.3</v>
      </c>
      <c r="G24" s="49">
        <v>7.2</v>
      </c>
      <c r="H24" s="49">
        <v>7.3</v>
      </c>
      <c r="I24" s="79">
        <v>7.3</v>
      </c>
      <c r="J24" s="49">
        <v>6.9</v>
      </c>
      <c r="K24" s="49">
        <v>6.5</v>
      </c>
      <c r="L24" s="79">
        <v>6.4</v>
      </c>
      <c r="M24" s="49">
        <v>6.5</v>
      </c>
      <c r="N24" s="49">
        <v>6.7</v>
      </c>
      <c r="O24" s="49">
        <v>7</v>
      </c>
      <c r="P24" s="49">
        <v>6.9</v>
      </c>
      <c r="Q24" s="49">
        <v>6.8</v>
      </c>
    </row>
    <row r="25" spans="1:17" ht="14.1" customHeight="1" x14ac:dyDescent="0.2">
      <c r="A25" s="144" t="s">
        <v>208</v>
      </c>
      <c r="B25" s="144"/>
      <c r="C25" s="44">
        <f>SUM(C26:C28)</f>
        <v>0</v>
      </c>
      <c r="D25" s="44">
        <f>SUM(D26:D28)</f>
        <v>0</v>
      </c>
      <c r="E25" s="44">
        <f t="shared" ref="E25:Q25" si="4">SUM(E26:E28)</f>
        <v>1716972</v>
      </c>
      <c r="F25" s="44">
        <f t="shared" si="4"/>
        <v>1816517</v>
      </c>
      <c r="G25" s="44">
        <f t="shared" si="4"/>
        <v>1846155</v>
      </c>
      <c r="H25" s="44">
        <f t="shared" si="4"/>
        <v>1758256</v>
      </c>
      <c r="I25" s="44">
        <f t="shared" si="4"/>
        <v>2072831</v>
      </c>
      <c r="J25" s="44">
        <f t="shared" si="4"/>
        <v>2150167</v>
      </c>
      <c r="K25" s="44">
        <f t="shared" si="4"/>
        <v>2227231</v>
      </c>
      <c r="L25" s="44">
        <f t="shared" si="4"/>
        <v>2239932</v>
      </c>
      <c r="M25" s="44">
        <f t="shared" si="4"/>
        <v>2466609</v>
      </c>
      <c r="N25" s="44">
        <f t="shared" si="4"/>
        <v>2264606</v>
      </c>
      <c r="O25" s="44">
        <f t="shared" si="4"/>
        <v>2157044</v>
      </c>
      <c r="P25" s="44">
        <f t="shared" si="4"/>
        <v>2213479</v>
      </c>
      <c r="Q25" s="44">
        <f t="shared" si="4"/>
        <v>2062358</v>
      </c>
    </row>
    <row r="26" spans="1:17" ht="14.1" customHeight="1" x14ac:dyDescent="0.15">
      <c r="A26" s="50"/>
      <c r="B26" s="2" t="s">
        <v>9</v>
      </c>
      <c r="C26" s="44"/>
      <c r="D26" s="43"/>
      <c r="E26" s="43">
        <v>261503</v>
      </c>
      <c r="F26" s="43">
        <v>289712</v>
      </c>
      <c r="G26" s="43">
        <v>286548</v>
      </c>
      <c r="H26" s="43">
        <v>292191</v>
      </c>
      <c r="I26" s="44">
        <v>296481</v>
      </c>
      <c r="J26" s="43">
        <v>293293</v>
      </c>
      <c r="K26" s="43">
        <v>308058</v>
      </c>
      <c r="L26" s="44">
        <v>309299</v>
      </c>
      <c r="M26" s="43">
        <v>309801</v>
      </c>
      <c r="N26" s="43">
        <v>310276</v>
      </c>
      <c r="O26" s="43">
        <v>160615</v>
      </c>
      <c r="P26" s="43">
        <v>250960</v>
      </c>
      <c r="Q26" s="43">
        <v>345382</v>
      </c>
    </row>
    <row r="27" spans="1:17" ht="14.1" customHeight="1" x14ac:dyDescent="0.15">
      <c r="A27" s="50"/>
      <c r="B27" s="2" t="s">
        <v>10</v>
      </c>
      <c r="C27" s="44"/>
      <c r="D27" s="43"/>
      <c r="E27" s="43">
        <v>91705</v>
      </c>
      <c r="F27" s="43">
        <v>185041</v>
      </c>
      <c r="G27" s="43">
        <v>197116</v>
      </c>
      <c r="H27" s="43">
        <v>200808</v>
      </c>
      <c r="I27" s="44">
        <v>203163</v>
      </c>
      <c r="J27" s="43">
        <v>203911</v>
      </c>
      <c r="K27" s="43">
        <v>204899</v>
      </c>
      <c r="L27" s="44">
        <v>205825</v>
      </c>
      <c r="M27" s="43">
        <v>185699</v>
      </c>
      <c r="N27" s="43">
        <v>38950</v>
      </c>
      <c r="O27" s="43">
        <v>39039</v>
      </c>
      <c r="P27" s="43">
        <v>39039</v>
      </c>
      <c r="Q27" s="43">
        <v>39039</v>
      </c>
    </row>
    <row r="28" spans="1:17" ht="14.1" customHeight="1" x14ac:dyDescent="0.15">
      <c r="A28" s="50"/>
      <c r="B28" s="2" t="s">
        <v>11</v>
      </c>
      <c r="C28" s="44"/>
      <c r="D28" s="43"/>
      <c r="E28" s="43">
        <v>1363764</v>
      </c>
      <c r="F28" s="43">
        <v>1341764</v>
      </c>
      <c r="G28" s="43">
        <v>1362491</v>
      </c>
      <c r="H28" s="43">
        <v>1265257</v>
      </c>
      <c r="I28" s="44">
        <v>1573187</v>
      </c>
      <c r="J28" s="43">
        <v>1652963</v>
      </c>
      <c r="K28" s="43">
        <v>1714274</v>
      </c>
      <c r="L28" s="44">
        <v>1724808</v>
      </c>
      <c r="M28" s="43">
        <v>1971109</v>
      </c>
      <c r="N28" s="43">
        <v>1915380</v>
      </c>
      <c r="O28" s="43">
        <v>1957390</v>
      </c>
      <c r="P28" s="43">
        <v>1923480</v>
      </c>
      <c r="Q28" s="43">
        <v>1677937</v>
      </c>
    </row>
    <row r="29" spans="1:17" ht="14.1" customHeight="1" x14ac:dyDescent="0.2">
      <c r="A29" s="144" t="s">
        <v>209</v>
      </c>
      <c r="B29" s="144"/>
      <c r="C29" s="44"/>
      <c r="D29" s="43"/>
      <c r="E29" s="43">
        <v>2500133</v>
      </c>
      <c r="F29" s="43">
        <v>3958236</v>
      </c>
      <c r="G29" s="43">
        <v>4034194</v>
      </c>
      <c r="H29" s="43">
        <v>4010507</v>
      </c>
      <c r="I29" s="44">
        <v>3863446</v>
      </c>
      <c r="J29" s="43">
        <v>3722101</v>
      </c>
      <c r="K29" s="43">
        <v>3860968</v>
      </c>
      <c r="L29" s="44">
        <v>4020482</v>
      </c>
      <c r="M29" s="43">
        <v>3656704</v>
      </c>
      <c r="N29" s="43">
        <v>3485880</v>
      </c>
      <c r="O29" s="43">
        <v>3315362</v>
      </c>
      <c r="P29" s="43">
        <v>3470293</v>
      </c>
      <c r="Q29" s="43">
        <v>3796168</v>
      </c>
    </row>
    <row r="30" spans="1:17" ht="14.1" customHeight="1" x14ac:dyDescent="0.2">
      <c r="A30" s="41"/>
      <c r="B30" s="39" t="s">
        <v>319</v>
      </c>
      <c r="C30" s="44"/>
      <c r="D30" s="43"/>
      <c r="E30" s="43"/>
      <c r="F30" s="43"/>
      <c r="G30" s="43"/>
      <c r="H30" s="43"/>
      <c r="I30" s="44"/>
      <c r="J30" s="43"/>
      <c r="K30" s="43"/>
      <c r="L30" s="44"/>
      <c r="M30" s="43"/>
      <c r="N30" s="43"/>
      <c r="O30" s="43">
        <v>95100</v>
      </c>
      <c r="P30" s="43">
        <v>289200</v>
      </c>
      <c r="Q30" s="43">
        <v>652100</v>
      </c>
    </row>
    <row r="31" spans="1:17" ht="14.1" customHeight="1" x14ac:dyDescent="0.2">
      <c r="A31" s="149" t="s">
        <v>210</v>
      </c>
      <c r="B31" s="149"/>
      <c r="C31" s="44">
        <f>SUM(C32:C35)</f>
        <v>0</v>
      </c>
      <c r="D31" s="44">
        <f>SUM(D32:D35)</f>
        <v>0</v>
      </c>
      <c r="E31" s="44">
        <f t="shared" ref="E31:Q31" si="5">SUM(E32:E35)</f>
        <v>405068</v>
      </c>
      <c r="F31" s="44">
        <f t="shared" si="5"/>
        <v>864101</v>
      </c>
      <c r="G31" s="44">
        <f t="shared" si="5"/>
        <v>955155</v>
      </c>
      <c r="H31" s="44">
        <f t="shared" si="5"/>
        <v>1050345</v>
      </c>
      <c r="I31" s="44">
        <f t="shared" si="5"/>
        <v>1520890</v>
      </c>
      <c r="J31" s="44">
        <f t="shared" si="5"/>
        <v>1382625</v>
      </c>
      <c r="K31" s="44">
        <f t="shared" si="5"/>
        <v>1226914</v>
      </c>
      <c r="L31" s="44">
        <f t="shared" si="5"/>
        <v>1063060</v>
      </c>
      <c r="M31" s="44">
        <f t="shared" si="5"/>
        <v>907471</v>
      </c>
      <c r="N31" s="44">
        <f t="shared" si="5"/>
        <v>574535</v>
      </c>
      <c r="O31" s="44">
        <f t="shared" si="5"/>
        <v>519754</v>
      </c>
      <c r="P31" s="44">
        <f t="shared" si="5"/>
        <v>466078</v>
      </c>
      <c r="Q31" s="44">
        <f t="shared" si="5"/>
        <v>410919</v>
      </c>
    </row>
    <row r="32" spans="1:17" ht="14.1" customHeight="1" x14ac:dyDescent="0.2">
      <c r="A32" s="39"/>
      <c r="B32" s="39" t="s">
        <v>5</v>
      </c>
      <c r="C32" s="44"/>
      <c r="D32" s="43"/>
      <c r="E32" s="43">
        <v>321420</v>
      </c>
      <c r="F32" s="43">
        <v>276896</v>
      </c>
      <c r="G32" s="43">
        <v>348419</v>
      </c>
      <c r="H32" s="43">
        <v>467298</v>
      </c>
      <c r="I32" s="44">
        <v>599130</v>
      </c>
      <c r="J32" s="43">
        <v>501121</v>
      </c>
      <c r="K32" s="43">
        <v>406809</v>
      </c>
      <c r="L32" s="44">
        <v>316152</v>
      </c>
      <c r="M32" s="43">
        <v>231746</v>
      </c>
      <c r="N32" s="43">
        <v>0</v>
      </c>
      <c r="O32" s="43">
        <v>0</v>
      </c>
      <c r="P32" s="43">
        <v>0</v>
      </c>
      <c r="Q32" s="43">
        <v>0</v>
      </c>
    </row>
    <row r="33" spans="1:17" ht="14.1" customHeight="1" x14ac:dyDescent="0.2">
      <c r="A33" s="41"/>
      <c r="B33" s="39" t="s">
        <v>6</v>
      </c>
      <c r="C33" s="44"/>
      <c r="D33" s="43"/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3">
        <v>0</v>
      </c>
      <c r="K33" s="43">
        <v>0</v>
      </c>
      <c r="L33" s="44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</row>
    <row r="34" spans="1:17" ht="14.1" customHeight="1" x14ac:dyDescent="0.2">
      <c r="A34" s="41"/>
      <c r="B34" s="39" t="s">
        <v>7</v>
      </c>
      <c r="C34" s="44"/>
      <c r="D34" s="43"/>
      <c r="E34" s="43">
        <v>83648</v>
      </c>
      <c r="F34" s="43">
        <v>587205</v>
      </c>
      <c r="G34" s="43">
        <v>606736</v>
      </c>
      <c r="H34" s="43">
        <v>583047</v>
      </c>
      <c r="I34" s="44">
        <v>921760</v>
      </c>
      <c r="J34" s="43">
        <v>881504</v>
      </c>
      <c r="K34" s="43">
        <v>820105</v>
      </c>
      <c r="L34" s="44">
        <v>746908</v>
      </c>
      <c r="M34" s="43">
        <v>675725</v>
      </c>
      <c r="N34" s="43">
        <v>574535</v>
      </c>
      <c r="O34" s="43">
        <v>519754</v>
      </c>
      <c r="P34" s="43">
        <v>466078</v>
      </c>
      <c r="Q34" s="43">
        <v>410919</v>
      </c>
    </row>
    <row r="35" spans="1:17" ht="14.1" customHeight="1" x14ac:dyDescent="0.2">
      <c r="A35" s="41"/>
      <c r="B35" s="39" t="s">
        <v>8</v>
      </c>
      <c r="C35" s="44"/>
      <c r="D35" s="43"/>
      <c r="E35" s="43">
        <v>0</v>
      </c>
      <c r="F35" s="43">
        <v>0</v>
      </c>
      <c r="G35" s="43">
        <v>0</v>
      </c>
      <c r="H35" s="43">
        <v>0</v>
      </c>
      <c r="I35" s="44">
        <v>0</v>
      </c>
      <c r="J35" s="43">
        <v>0</v>
      </c>
      <c r="K35" s="43">
        <v>0</v>
      </c>
      <c r="L35" s="44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</row>
    <row r="36" spans="1:17" ht="14.1" customHeight="1" x14ac:dyDescent="0.2">
      <c r="A36" s="144" t="s">
        <v>211</v>
      </c>
      <c r="B36" s="144"/>
      <c r="C36" s="44"/>
      <c r="D36" s="43"/>
      <c r="E36" s="43">
        <v>0</v>
      </c>
      <c r="F36" s="43">
        <v>0</v>
      </c>
      <c r="G36" s="43">
        <v>0</v>
      </c>
      <c r="H36" s="43">
        <v>0</v>
      </c>
      <c r="I36" s="44">
        <v>0</v>
      </c>
      <c r="J36" s="43">
        <v>0</v>
      </c>
      <c r="K36" s="43">
        <v>0</v>
      </c>
      <c r="L36" s="44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</row>
    <row r="37" spans="1:17" ht="14.1" customHeight="1" x14ac:dyDescent="0.2">
      <c r="A37" s="144" t="s">
        <v>212</v>
      </c>
      <c r="B37" s="144"/>
      <c r="C37" s="44"/>
      <c r="D37" s="43"/>
      <c r="E37" s="43">
        <v>517376</v>
      </c>
      <c r="F37" s="43">
        <v>574958</v>
      </c>
      <c r="G37" s="43">
        <v>582150</v>
      </c>
      <c r="H37" s="43">
        <v>665382</v>
      </c>
      <c r="I37" s="44">
        <v>668059</v>
      </c>
      <c r="J37" s="43">
        <v>668748</v>
      </c>
      <c r="K37" s="43">
        <v>670071</v>
      </c>
      <c r="L37" s="44">
        <v>672394</v>
      </c>
      <c r="M37" s="43">
        <v>823581</v>
      </c>
      <c r="N37" s="43">
        <v>874572</v>
      </c>
      <c r="O37" s="43">
        <v>874876</v>
      </c>
      <c r="P37" s="43">
        <v>874885</v>
      </c>
      <c r="Q37" s="43">
        <v>875000</v>
      </c>
    </row>
    <row r="38" spans="1:17" ht="14.1" customHeight="1" x14ac:dyDescent="0.2"/>
    <row r="39" spans="1:17" ht="14.1" customHeight="1" x14ac:dyDescent="0.2"/>
    <row r="40" spans="1:17" ht="14.1" customHeight="1" x14ac:dyDescent="0.2"/>
    <row r="41" spans="1:17" ht="14.1" customHeight="1" x14ac:dyDescent="0.2"/>
    <row r="42" spans="1:17" ht="14.1" customHeight="1" x14ac:dyDescent="0.2"/>
    <row r="43" spans="1:17" ht="14.1" customHeight="1" x14ac:dyDescent="0.2"/>
    <row r="44" spans="1:17" ht="14.1" customHeight="1" x14ac:dyDescent="0.2"/>
    <row r="45" spans="1:17" ht="14.1" customHeight="1" x14ac:dyDescent="0.2"/>
    <row r="46" spans="1:17" ht="14.1" customHeight="1" x14ac:dyDescent="0.2"/>
    <row r="47" spans="1:17" ht="14.1" customHeight="1" x14ac:dyDescent="0.2"/>
    <row r="48" spans="1:17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</sheetData>
  <mergeCells count="16">
    <mergeCell ref="A36:B36"/>
    <mergeCell ref="A37:B37"/>
    <mergeCell ref="A22:B22"/>
    <mergeCell ref="A23:B23"/>
    <mergeCell ref="A29:B29"/>
    <mergeCell ref="A31:B31"/>
    <mergeCell ref="A24:B24"/>
    <mergeCell ref="A25:B25"/>
    <mergeCell ref="A18:B18"/>
    <mergeCell ref="A19:B19"/>
    <mergeCell ref="A20:B20"/>
    <mergeCell ref="A21:B21"/>
    <mergeCell ref="A4:B4"/>
    <mergeCell ref="A5:A15"/>
    <mergeCell ref="A16:B16"/>
    <mergeCell ref="A17:B17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556"/>
  <sheetViews>
    <sheetView view="pageBreakPreview" zoomScaleNormal="100" zoomScaleSheetLayoutView="100" workbookViewId="0">
      <pane xSplit="1" ySplit="3" topLeftCell="V28" activePane="bottomRight" state="frozen"/>
      <selection pane="topRight" activeCell="B1" sqref="B1"/>
      <selection pane="bottomLeft" activeCell="A2" sqref="A2"/>
      <selection pane="bottomRight" activeCell="AD38" sqref="AD38"/>
    </sheetView>
  </sheetViews>
  <sheetFormatPr defaultColWidth="9" defaultRowHeight="12" x14ac:dyDescent="0.15"/>
  <cols>
    <col min="1" max="1" width="24.77734375" style="1" customWidth="1"/>
    <col min="2" max="3" width="8.6640625" style="1" hidden="1" customWidth="1"/>
    <col min="4" max="32" width="9.77734375" style="1" customWidth="1"/>
    <col min="33" max="35" width="8.6640625" style="1" customWidth="1"/>
    <col min="36" max="16384" width="9" style="1"/>
  </cols>
  <sheetData>
    <row r="1" spans="1:32" ht="15" customHeight="1" x14ac:dyDescent="0.2">
      <c r="A1" s="22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23" t="s">
        <v>161</v>
      </c>
      <c r="L1" s="51"/>
      <c r="M1" s="22"/>
      <c r="N1" s="22"/>
      <c r="O1" s="22"/>
      <c r="P1" s="22"/>
      <c r="U1" s="23" t="s">
        <v>161</v>
      </c>
      <c r="V1" s="51"/>
      <c r="W1" s="23"/>
      <c r="X1" s="51"/>
      <c r="Y1" s="51"/>
      <c r="Z1" s="51"/>
      <c r="AA1" s="51"/>
      <c r="AB1" s="51"/>
      <c r="AC1" s="51"/>
      <c r="AE1" s="23" t="s">
        <v>161</v>
      </c>
      <c r="AF1" s="51"/>
    </row>
    <row r="2" spans="1:32" ht="15" customHeight="1" x14ac:dyDescent="0.15">
      <c r="K2" s="15"/>
      <c r="L2" s="15" t="s">
        <v>148</v>
      </c>
      <c r="M2" s="35" t="s">
        <v>205</v>
      </c>
      <c r="U2" s="15"/>
      <c r="V2" s="15" t="s">
        <v>148</v>
      </c>
      <c r="W2" s="18"/>
      <c r="X2" s="18"/>
      <c r="Y2" s="15"/>
      <c r="Z2" s="15"/>
      <c r="AA2" s="15"/>
      <c r="AB2" s="15"/>
      <c r="AC2" s="15"/>
      <c r="AE2" s="15"/>
      <c r="AF2" s="15" t="s">
        <v>148</v>
      </c>
    </row>
    <row r="3" spans="1:32" ht="15" customHeight="1" x14ac:dyDescent="0.15">
      <c r="A3" s="2"/>
      <c r="B3" s="60" t="s">
        <v>172</v>
      </c>
      <c r="C3" s="60" t="s">
        <v>173</v>
      </c>
      <c r="D3" s="60" t="s">
        <v>175</v>
      </c>
      <c r="E3" s="60" t="s">
        <v>201</v>
      </c>
      <c r="F3" s="60" t="s">
        <v>179</v>
      </c>
      <c r="G3" s="60" t="s">
        <v>181</v>
      </c>
      <c r="H3" s="62" t="s">
        <v>183</v>
      </c>
      <c r="I3" s="60" t="s">
        <v>185</v>
      </c>
      <c r="J3" s="62" t="s">
        <v>187</v>
      </c>
      <c r="K3" s="62" t="s">
        <v>202</v>
      </c>
      <c r="L3" s="60" t="s">
        <v>191</v>
      </c>
      <c r="M3" s="60" t="s">
        <v>193</v>
      </c>
      <c r="N3" s="60" t="s">
        <v>203</v>
      </c>
      <c r="O3" s="60" t="s">
        <v>197</v>
      </c>
      <c r="P3" s="60" t="s">
        <v>204</v>
      </c>
      <c r="Q3" s="39" t="s">
        <v>160</v>
      </c>
      <c r="R3" s="39" t="s">
        <v>169</v>
      </c>
      <c r="S3" s="39" t="s">
        <v>296</v>
      </c>
      <c r="T3" s="39" t="s">
        <v>297</v>
      </c>
      <c r="U3" s="39" t="s">
        <v>304</v>
      </c>
      <c r="V3" s="39" t="s">
        <v>305</v>
      </c>
      <c r="W3" s="39" t="s">
        <v>306</v>
      </c>
      <c r="X3" s="39" t="s">
        <v>307</v>
      </c>
      <c r="Y3" s="39" t="s">
        <v>312</v>
      </c>
      <c r="Z3" s="39" t="s">
        <v>311</v>
      </c>
      <c r="AA3" s="39" t="s">
        <v>314</v>
      </c>
      <c r="AB3" s="39" t="s">
        <v>315</v>
      </c>
      <c r="AC3" s="39" t="s">
        <v>318</v>
      </c>
      <c r="AD3" s="39" t="s">
        <v>321</v>
      </c>
      <c r="AE3" s="39" t="str">
        <f>財政指標!AF3</f>
        <v>１８(H30)</v>
      </c>
      <c r="AF3" s="39" t="str">
        <f>財政指標!AG3</f>
        <v>１９(R1)</v>
      </c>
    </row>
    <row r="4" spans="1:32" ht="15" customHeight="1" x14ac:dyDescent="0.15">
      <c r="A4" s="3" t="s">
        <v>97</v>
      </c>
      <c r="B4" s="65"/>
      <c r="C4" s="65"/>
      <c r="D4" s="84">
        <f>+歳入・旧黒磯市!D4+歳入・旧西那須野町!D4+歳入・旧塩原町!D4</f>
        <v>13967637</v>
      </c>
      <c r="E4" s="84">
        <f>+歳入・旧黒磯市!E4+歳入・旧西那須野町!E4+歳入・旧塩原町!E4</f>
        <v>15327791</v>
      </c>
      <c r="F4" s="84">
        <f>+歳入・旧黒磯市!F4+歳入・旧西那須野町!F4+歳入・旧塩原町!F4</f>
        <v>15087104</v>
      </c>
      <c r="G4" s="84">
        <f>+歳入・旧黒磯市!G4+歳入・旧西那須野町!G4+歳入・旧塩原町!G4</f>
        <v>14862464</v>
      </c>
      <c r="H4" s="84">
        <f>+歳入・旧黒磯市!H4+歳入・旧西那須野町!H4+歳入・旧塩原町!H4</f>
        <v>17987803</v>
      </c>
      <c r="I4" s="84">
        <f>+歳入・旧黒磯市!I4+歳入・旧西那須野町!I4+歳入・旧塩原町!I4</f>
        <v>18926654</v>
      </c>
      <c r="J4" s="84">
        <f>+歳入・旧黒磯市!J4+歳入・旧西那須野町!J4+歳入・旧塩原町!J4</f>
        <v>19811323</v>
      </c>
      <c r="K4" s="84">
        <f>+歳入・旧黒磯市!K4+歳入・旧西那須野町!K4+歳入・旧塩原町!K4</f>
        <v>19262227</v>
      </c>
      <c r="L4" s="84">
        <f>+歳入・旧黒磯市!L4+歳入・旧西那須野町!L4+歳入・旧塩原町!L4</f>
        <v>19458056</v>
      </c>
      <c r="M4" s="84">
        <f>+歳入・旧黒磯市!M4+歳入・旧西那須野町!M4+歳入・旧塩原町!M4</f>
        <v>18868859</v>
      </c>
      <c r="N4" s="84">
        <f>+歳入・旧黒磯市!N4+歳入・旧西那須野町!N4+歳入・旧塩原町!N4</f>
        <v>17917413</v>
      </c>
      <c r="O4" s="84">
        <f>+歳入・旧黒磯市!O4+歳入・旧西那須野町!O4+歳入・旧塩原町!O4</f>
        <v>17692026</v>
      </c>
      <c r="P4" s="84">
        <f>+歳入・旧黒磯市!P4+歳入・旧西那須野町!P4+歳入・旧塩原町!P4</f>
        <v>16995544</v>
      </c>
      <c r="Q4" s="7">
        <v>17452860</v>
      </c>
      <c r="R4" s="7">
        <v>17741126</v>
      </c>
      <c r="S4" s="7">
        <v>18108808</v>
      </c>
      <c r="T4" s="7">
        <v>19503198</v>
      </c>
      <c r="U4" s="7">
        <v>19097187</v>
      </c>
      <c r="V4" s="7">
        <v>18333190</v>
      </c>
      <c r="W4" s="7">
        <v>18497693</v>
      </c>
      <c r="X4" s="7">
        <v>18576240</v>
      </c>
      <c r="Y4" s="112">
        <v>19153207</v>
      </c>
      <c r="Z4" s="112">
        <v>19190011</v>
      </c>
      <c r="AA4" s="112">
        <v>19092737</v>
      </c>
      <c r="AB4" s="112">
        <v>18629681</v>
      </c>
      <c r="AC4" s="137">
        <v>18858925</v>
      </c>
      <c r="AD4" s="112">
        <v>19565450</v>
      </c>
      <c r="AE4" s="112">
        <v>19363722</v>
      </c>
      <c r="AF4" s="112">
        <v>19852772</v>
      </c>
    </row>
    <row r="5" spans="1:32" ht="15" customHeight="1" x14ac:dyDescent="0.15">
      <c r="A5" s="3" t="s">
        <v>98</v>
      </c>
      <c r="B5" s="65"/>
      <c r="C5" s="65"/>
      <c r="D5" s="84">
        <f>+歳入・旧黒磯市!D5+歳入・旧西那須野町!D5+歳入・旧塩原町!D5</f>
        <v>773627</v>
      </c>
      <c r="E5" s="84">
        <f>+歳入・旧黒磯市!E5+歳入・旧西那須野町!E5+歳入・旧塩原町!E5</f>
        <v>825207</v>
      </c>
      <c r="F5" s="84">
        <f>+歳入・旧黒磯市!F5+歳入・旧西那須野町!F5+歳入・旧塩原町!F5</f>
        <v>896041</v>
      </c>
      <c r="G5" s="84">
        <f>+歳入・旧黒磯市!G5+歳入・旧西那須野町!G5+歳入・旧塩原町!G5</f>
        <v>907749</v>
      </c>
      <c r="H5" s="84">
        <f>+歳入・旧黒磯市!H5+歳入・旧西那須野町!H5+歳入・旧塩原町!H5</f>
        <v>937304</v>
      </c>
      <c r="I5" s="84">
        <f>+歳入・旧黒磯市!I5+歳入・旧西那須野町!I5+歳入・旧塩原町!I5</f>
        <v>977789</v>
      </c>
      <c r="J5" s="84">
        <f>+歳入・旧黒磯市!J5+歳入・旧西那須野町!J5+歳入・旧塩原町!J5</f>
        <v>648608</v>
      </c>
      <c r="K5" s="84">
        <f>+歳入・旧黒磯市!K5+歳入・旧西那須野町!K5+歳入・旧塩原町!K5</f>
        <v>492697</v>
      </c>
      <c r="L5" s="84">
        <f>+歳入・旧黒磯市!L5+歳入・旧西那須野町!L5+歳入・旧塩原町!L5</f>
        <v>490188</v>
      </c>
      <c r="M5" s="84">
        <f>+歳入・旧黒磯市!M5+歳入・旧西那須野町!M5+歳入・旧塩原町!M5</f>
        <v>493445</v>
      </c>
      <c r="N5" s="84">
        <f>+歳入・旧黒磯市!N5+歳入・旧西那須野町!N5+歳入・旧塩原町!N5</f>
        <v>515269</v>
      </c>
      <c r="O5" s="84">
        <f>+歳入・旧黒磯市!O5+歳入・旧西那須野町!O5+歳入・旧塩原町!O5</f>
        <v>497635</v>
      </c>
      <c r="P5" s="84">
        <f>+歳入・旧黒磯市!P5+歳入・旧西那須野町!P5+歳入・旧塩原町!P5</f>
        <v>524495</v>
      </c>
      <c r="Q5" s="7">
        <v>749192</v>
      </c>
      <c r="R5" s="7">
        <v>961172</v>
      </c>
      <c r="S5" s="7">
        <v>1398126</v>
      </c>
      <c r="T5" s="7">
        <v>555776</v>
      </c>
      <c r="U5" s="7">
        <v>538718</v>
      </c>
      <c r="V5" s="7">
        <v>505714</v>
      </c>
      <c r="W5" s="7">
        <v>485550</v>
      </c>
      <c r="X5" s="7">
        <v>469202</v>
      </c>
      <c r="Y5" s="112">
        <v>438265</v>
      </c>
      <c r="Z5" s="112">
        <v>417707</v>
      </c>
      <c r="AA5" s="112">
        <v>396213</v>
      </c>
      <c r="AB5" s="112">
        <v>413649</v>
      </c>
      <c r="AC5" s="137">
        <v>408765</v>
      </c>
      <c r="AD5" s="112">
        <v>414076</v>
      </c>
      <c r="AE5" s="112">
        <v>419805</v>
      </c>
      <c r="AF5" s="112">
        <v>435347</v>
      </c>
    </row>
    <row r="6" spans="1:32" ht="15" customHeight="1" x14ac:dyDescent="0.15">
      <c r="A6" s="3" t="s">
        <v>162</v>
      </c>
      <c r="B6" s="65"/>
      <c r="C6" s="65"/>
      <c r="D6" s="84">
        <f>+歳入・旧黒磯市!D6+歳入・旧西那須野町!D6+歳入・旧塩原町!D6</f>
        <v>447594</v>
      </c>
      <c r="E6" s="84">
        <f>+歳入・旧黒磯市!E6+歳入・旧西那須野町!E6+歳入・旧塩原町!E6</f>
        <v>330971</v>
      </c>
      <c r="F6" s="84">
        <f>+歳入・旧黒磯市!F6+歳入・旧西那須野町!F6+歳入・旧塩原町!F6</f>
        <v>365269</v>
      </c>
      <c r="G6" s="84">
        <f>+歳入・旧黒磯市!G6+歳入・旧西那須野町!G6+歳入・旧塩原町!G6</f>
        <v>486373</v>
      </c>
      <c r="H6" s="84">
        <f>+歳入・旧黒磯市!H6+歳入・旧西那須野町!H6+歳入・旧塩原町!H6</f>
        <v>346022</v>
      </c>
      <c r="I6" s="84">
        <f>+歳入・旧黒磯市!I6+歳入・旧西那須野町!I6+歳入・旧塩原町!I6</f>
        <v>192733</v>
      </c>
      <c r="J6" s="84">
        <f>+歳入・旧黒磯市!J6+歳入・旧西那須野町!J6+歳入・旧塩原町!J6</f>
        <v>153383</v>
      </c>
      <c r="K6" s="84">
        <f>+歳入・旧黒磯市!K6+歳入・旧西那須野町!K6+歳入・旧塩原町!K6</f>
        <v>124303</v>
      </c>
      <c r="L6" s="84">
        <f>+歳入・旧黒磯市!L6+歳入・旧西那須野町!L6+歳入・旧塩原町!L6</f>
        <v>118132</v>
      </c>
      <c r="M6" s="84">
        <f>+歳入・旧黒磯市!M6+歳入・旧西那須野町!M6+歳入・旧塩原町!M6</f>
        <v>503643</v>
      </c>
      <c r="N6" s="84">
        <f>+歳入・旧黒磯市!N6+歳入・旧西那須野町!N6+歳入・旧塩原町!N6</f>
        <v>510750</v>
      </c>
      <c r="O6" s="84">
        <f>+歳入・旧黒磯市!O6+歳入・旧西那須野町!O6+歳入・旧塩原町!O6</f>
        <v>161596</v>
      </c>
      <c r="P6" s="84">
        <f>+歳入・旧黒磯市!P6+歳入・旧西那須野町!P6+歳入・旧塩原町!P6</f>
        <v>111185</v>
      </c>
      <c r="Q6" s="7">
        <v>109928</v>
      </c>
      <c r="R6" s="7">
        <v>64110</v>
      </c>
      <c r="S6" s="7">
        <v>44442</v>
      </c>
      <c r="T6" s="7">
        <v>59800</v>
      </c>
      <c r="U6" s="7">
        <v>60177</v>
      </c>
      <c r="V6" s="7">
        <v>48625</v>
      </c>
      <c r="W6" s="7">
        <v>41739</v>
      </c>
      <c r="X6" s="7">
        <v>32930</v>
      </c>
      <c r="Y6" s="112">
        <v>29484</v>
      </c>
      <c r="Z6" s="112">
        <v>27796</v>
      </c>
      <c r="AA6" s="112">
        <v>24879</v>
      </c>
      <c r="AB6" s="112">
        <v>20357</v>
      </c>
      <c r="AC6" s="137">
        <v>11717</v>
      </c>
      <c r="AD6" s="112">
        <v>21983</v>
      </c>
      <c r="AE6" s="112">
        <v>23995</v>
      </c>
      <c r="AF6" s="112">
        <v>9765</v>
      </c>
    </row>
    <row r="7" spans="1:32" ht="15" customHeight="1" x14ac:dyDescent="0.15">
      <c r="A7" s="3" t="s">
        <v>163</v>
      </c>
      <c r="B7" s="65"/>
      <c r="C7" s="65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7">
        <v>17208</v>
      </c>
      <c r="R7" s="7">
        <v>30351</v>
      </c>
      <c r="S7" s="7">
        <v>47831</v>
      </c>
      <c r="T7" s="7">
        <v>53048</v>
      </c>
      <c r="U7" s="7">
        <v>19150</v>
      </c>
      <c r="V7" s="7">
        <v>14905</v>
      </c>
      <c r="W7" s="7">
        <v>18958</v>
      </c>
      <c r="X7" s="7">
        <v>21935</v>
      </c>
      <c r="Y7" s="112">
        <v>25992</v>
      </c>
      <c r="Z7" s="112">
        <v>53771</v>
      </c>
      <c r="AA7" s="112">
        <v>103709</v>
      </c>
      <c r="AB7" s="112">
        <v>78981</v>
      </c>
      <c r="AC7" s="137">
        <v>44974</v>
      </c>
      <c r="AD7" s="112">
        <v>67020</v>
      </c>
      <c r="AE7" s="112">
        <v>51025</v>
      </c>
      <c r="AF7" s="112">
        <v>61273</v>
      </c>
    </row>
    <row r="8" spans="1:32" ht="15" customHeight="1" x14ac:dyDescent="0.15">
      <c r="A8" s="3" t="s">
        <v>164</v>
      </c>
      <c r="B8" s="65"/>
      <c r="C8" s="65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7">
        <v>19986</v>
      </c>
      <c r="R8" s="7">
        <v>45121</v>
      </c>
      <c r="S8" s="7">
        <v>35053</v>
      </c>
      <c r="T8" s="7">
        <v>30644</v>
      </c>
      <c r="U8" s="7">
        <v>11118</v>
      </c>
      <c r="V8" s="7">
        <v>8784</v>
      </c>
      <c r="W8" s="7">
        <v>7340</v>
      </c>
      <c r="X8" s="7">
        <v>5705</v>
      </c>
      <c r="Y8" s="112">
        <v>7591</v>
      </c>
      <c r="Z8" s="112">
        <v>86732</v>
      </c>
      <c r="AA8" s="112">
        <v>56598</v>
      </c>
      <c r="AB8" s="112">
        <v>67767</v>
      </c>
      <c r="AC8" s="137">
        <v>25983</v>
      </c>
      <c r="AD8" s="112">
        <v>71150</v>
      </c>
      <c r="AE8" s="112">
        <v>46002</v>
      </c>
      <c r="AF8" s="112">
        <v>42488</v>
      </c>
    </row>
    <row r="9" spans="1:32" ht="15" customHeight="1" x14ac:dyDescent="0.15">
      <c r="A9" s="3" t="s">
        <v>99</v>
      </c>
      <c r="B9" s="65"/>
      <c r="C9" s="65"/>
      <c r="D9" s="84">
        <f>歳入・旧黒磯市!D7+歳入・旧西那須野町!D7+歳入・旧塩原町!D7</f>
        <v>0</v>
      </c>
      <c r="E9" s="84">
        <f>歳入・旧黒磯市!E7+歳入・旧西那須野町!E7+歳入・旧塩原町!E7</f>
        <v>0</v>
      </c>
      <c r="F9" s="84">
        <f>歳入・旧黒磯市!F7+歳入・旧西那須野町!F7+歳入・旧塩原町!F7</f>
        <v>0</v>
      </c>
      <c r="G9" s="84">
        <f>歳入・旧黒磯市!G7+歳入・旧西那須野町!G7+歳入・旧塩原町!G7</f>
        <v>0</v>
      </c>
      <c r="H9" s="84">
        <f>歳入・旧黒磯市!H7+歳入・旧西那須野町!H7+歳入・旧塩原町!H7</f>
        <v>0</v>
      </c>
      <c r="I9" s="84">
        <f>歳入・旧黒磯市!I7+歳入・旧西那須野町!I7+歳入・旧塩原町!I7</f>
        <v>0</v>
      </c>
      <c r="J9" s="84">
        <f>歳入・旧黒磯市!J7+歳入・旧西那須野町!J7+歳入・旧塩原町!J7</f>
        <v>241941</v>
      </c>
      <c r="K9" s="84">
        <f>歳入・旧黒磯市!K7+歳入・旧西那須野町!K7+歳入・旧塩原町!K7</f>
        <v>1075449</v>
      </c>
      <c r="L9" s="84">
        <f>歳入・旧黒磯市!L7+歳入・旧西那須野町!L7+歳入・旧塩原町!L7</f>
        <v>1020345</v>
      </c>
      <c r="M9" s="84">
        <f>歳入・旧黒磯市!M7+歳入・旧西那須野町!M7+歳入・旧塩原町!M7</f>
        <v>1052252</v>
      </c>
      <c r="N9" s="84">
        <f>歳入・旧黒磯市!N7+歳入・旧西那須野町!N7+歳入・旧塩原町!N7</f>
        <v>1033617</v>
      </c>
      <c r="O9" s="84">
        <f>歳入・旧黒磯市!O7+歳入・旧西那須野町!O7+歳入・旧塩原町!O7</f>
        <v>925458</v>
      </c>
      <c r="P9" s="84">
        <f>歳入・旧黒磯市!P7+歳入・旧西那須野町!P7+歳入・旧塩原町!P7</f>
        <v>1054920</v>
      </c>
      <c r="Q9" s="7">
        <v>1164196</v>
      </c>
      <c r="R9" s="7">
        <v>1075252</v>
      </c>
      <c r="S9" s="7">
        <v>1123786</v>
      </c>
      <c r="T9" s="7">
        <v>1126079</v>
      </c>
      <c r="U9" s="7">
        <v>1081831</v>
      </c>
      <c r="V9" s="7">
        <v>1146270</v>
      </c>
      <c r="W9" s="7">
        <v>1144300</v>
      </c>
      <c r="X9" s="7">
        <v>1141659</v>
      </c>
      <c r="Y9" s="112">
        <v>1149394</v>
      </c>
      <c r="Z9" s="112">
        <v>1139598</v>
      </c>
      <c r="AA9" s="112">
        <v>1384093</v>
      </c>
      <c r="AB9" s="112">
        <v>2284876</v>
      </c>
      <c r="AC9" s="137">
        <v>2061308</v>
      </c>
      <c r="AD9" s="112">
        <v>2191746</v>
      </c>
      <c r="AE9" s="112">
        <v>2265722</v>
      </c>
      <c r="AF9" s="112">
        <v>2143042</v>
      </c>
    </row>
    <row r="10" spans="1:32" ht="15" customHeight="1" x14ac:dyDescent="0.15">
      <c r="A10" s="3" t="s">
        <v>100</v>
      </c>
      <c r="B10" s="65"/>
      <c r="C10" s="65"/>
      <c r="D10" s="84">
        <f>歳入・旧黒磯市!D8+歳入・旧西那須野町!D8+歳入・旧塩原町!D8</f>
        <v>93282</v>
      </c>
      <c r="E10" s="84">
        <f>歳入・旧黒磯市!E8+歳入・旧西那須野町!E8+歳入・旧塩原町!E8</f>
        <v>99124</v>
      </c>
      <c r="F10" s="84">
        <f>歳入・旧黒磯市!F8+歳入・旧西那須野町!F8+歳入・旧塩原町!F8</f>
        <v>102959</v>
      </c>
      <c r="G10" s="84">
        <f>歳入・旧黒磯市!G8+歳入・旧西那須野町!G8+歳入・旧塩原町!G8</f>
        <v>102397</v>
      </c>
      <c r="H10" s="84">
        <f>歳入・旧黒磯市!H8+歳入・旧西那須野町!H8+歳入・旧塩原町!H8</f>
        <v>97641</v>
      </c>
      <c r="I10" s="84">
        <f>歳入・旧黒磯市!I8+歳入・旧西那須野町!I8+歳入・旧塩原町!I8</f>
        <v>96194</v>
      </c>
      <c r="J10" s="84">
        <f>歳入・旧黒磯市!J8+歳入・旧西那須野町!J8+歳入・旧塩原町!J8</f>
        <v>97244</v>
      </c>
      <c r="K10" s="84">
        <f>歳入・旧黒磯市!K8+歳入・旧西那須野町!K8+歳入・旧塩原町!K8</f>
        <v>91381</v>
      </c>
      <c r="L10" s="84">
        <f>歳入・旧黒磯市!L8+歳入・旧西那須野町!L8+歳入・旧塩原町!L8</f>
        <v>89782</v>
      </c>
      <c r="M10" s="84">
        <f>歳入・旧黒磯市!M8+歳入・旧西那須野町!M8+歳入・旧塩原町!M8</f>
        <v>86323</v>
      </c>
      <c r="N10" s="84">
        <f>歳入・旧黒磯市!N8+歳入・旧西那須野町!N8+歳入・旧塩原町!N8</f>
        <v>84388</v>
      </c>
      <c r="O10" s="84">
        <f>歳入・旧黒磯市!O8+歳入・旧西那須野町!O8+歳入・旧塩原町!O8</f>
        <v>81161</v>
      </c>
      <c r="P10" s="84">
        <f>歳入・旧黒磯市!P8+歳入・旧西那須野町!P8+歳入・旧塩原町!P8</f>
        <v>75384</v>
      </c>
      <c r="Q10" s="7">
        <v>71484</v>
      </c>
      <c r="R10" s="7">
        <v>68672</v>
      </c>
      <c r="S10" s="7">
        <v>69996</v>
      </c>
      <c r="T10" s="7">
        <v>68978</v>
      </c>
      <c r="U10" s="7">
        <v>63153</v>
      </c>
      <c r="V10" s="7">
        <v>63365</v>
      </c>
      <c r="W10" s="7">
        <v>53028</v>
      </c>
      <c r="X10" s="7">
        <v>40107</v>
      </c>
      <c r="Y10" s="112">
        <v>41418</v>
      </c>
      <c r="Z10" s="112">
        <v>40653</v>
      </c>
      <c r="AA10" s="112">
        <v>40173</v>
      </c>
      <c r="AB10" s="112">
        <v>39923</v>
      </c>
      <c r="AC10" s="137">
        <v>39365</v>
      </c>
      <c r="AD10" s="112">
        <v>38323</v>
      </c>
      <c r="AE10" s="112">
        <v>36584</v>
      </c>
      <c r="AF10" s="112">
        <v>35927</v>
      </c>
    </row>
    <row r="11" spans="1:32" ht="15" customHeight="1" x14ac:dyDescent="0.15">
      <c r="A11" s="3" t="s">
        <v>101</v>
      </c>
      <c r="B11" s="65"/>
      <c r="C11" s="65"/>
      <c r="D11" s="85">
        <f>歳入・旧黒磯市!D9+歳入・旧西那須野町!D9+歳入・旧塩原町!D9</f>
        <v>36810</v>
      </c>
      <c r="E11" s="85">
        <f>歳入・旧黒磯市!E9+歳入・旧西那須野町!E9+歳入・旧塩原町!E9</f>
        <v>66802</v>
      </c>
      <c r="F11" s="85">
        <f>歳入・旧黒磯市!F9+歳入・旧西那須野町!F9+歳入・旧塩原町!F9</f>
        <v>60702</v>
      </c>
      <c r="G11" s="85">
        <f>歳入・旧黒磯市!G9+歳入・旧西那須野町!G9+歳入・旧塩原町!G9</f>
        <v>53568</v>
      </c>
      <c r="H11" s="85">
        <f>歳入・旧黒磯市!H9+歳入・旧西那須野町!H9+歳入・旧塩原町!H9</f>
        <v>47259</v>
      </c>
      <c r="I11" s="85">
        <f>歳入・旧黒磯市!I9+歳入・旧西那須野町!I9+歳入・旧塩原町!I9</f>
        <v>42164</v>
      </c>
      <c r="J11" s="85">
        <f>歳入・旧黒磯市!J9+歳入・旧西那須野町!J9+歳入・旧塩原町!J9</f>
        <v>87352</v>
      </c>
      <c r="K11" s="85">
        <f>歳入・旧黒磯市!K9+歳入・旧西那須野町!K9+歳入・旧塩原町!K9</f>
        <v>84233</v>
      </c>
      <c r="L11" s="85">
        <f>歳入・旧黒磯市!L9+歳入・旧西那須野町!L9+歳入・旧塩原町!L9</f>
        <v>79593</v>
      </c>
      <c r="M11" s="85">
        <f>歳入・旧黒磯市!M9+歳入・旧西那須野町!M9+歳入・旧塩原町!M9</f>
        <v>12124</v>
      </c>
      <c r="N11" s="85">
        <f>歳入・旧黒磯市!N9+歳入・旧西那須野町!N9+歳入・旧塩原町!N9</f>
        <v>413</v>
      </c>
      <c r="O11" s="85">
        <f>歳入・旧黒磯市!O9+歳入・旧西那須野町!O9+歳入・旧塩原町!O9</f>
        <v>258</v>
      </c>
      <c r="P11" s="85">
        <f>歳入・旧黒磯市!P9+歳入・旧西那須野町!P9+歳入・旧塩原町!P9</f>
        <v>560</v>
      </c>
      <c r="Q11" s="13">
        <v>756</v>
      </c>
      <c r="R11" s="13">
        <v>0</v>
      </c>
      <c r="S11" s="13">
        <v>341</v>
      </c>
      <c r="T11" s="13">
        <v>341</v>
      </c>
      <c r="U11" s="13">
        <v>0</v>
      </c>
      <c r="V11" s="13">
        <v>0</v>
      </c>
      <c r="W11" s="13">
        <v>0</v>
      </c>
      <c r="X11" s="13">
        <v>0</v>
      </c>
      <c r="Y11" s="113">
        <v>0</v>
      </c>
      <c r="Z11" s="113">
        <v>0</v>
      </c>
      <c r="AA11" s="113">
        <v>0</v>
      </c>
      <c r="AB11" s="113">
        <v>0</v>
      </c>
      <c r="AC11" s="138">
        <v>0</v>
      </c>
      <c r="AD11" s="113">
        <v>0</v>
      </c>
      <c r="AE11" s="113">
        <v>0</v>
      </c>
      <c r="AF11" s="113">
        <v>0</v>
      </c>
    </row>
    <row r="12" spans="1:32" ht="15" customHeight="1" x14ac:dyDescent="0.15">
      <c r="A12" s="3" t="s">
        <v>102</v>
      </c>
      <c r="B12" s="65"/>
      <c r="C12" s="65"/>
      <c r="D12" s="84">
        <f>歳入・旧黒磯市!D10+歳入・旧西那須野町!D10+歳入・旧塩原町!D10</f>
        <v>490506</v>
      </c>
      <c r="E12" s="84">
        <f>歳入・旧黒磯市!E10+歳入・旧西那須野町!E10+歳入・旧塩原町!E10</f>
        <v>455818</v>
      </c>
      <c r="F12" s="84">
        <f>歳入・旧黒磯市!F10+歳入・旧西那須野町!F10+歳入・旧塩原町!F10</f>
        <v>395420</v>
      </c>
      <c r="G12" s="84">
        <f>歳入・旧黒磯市!G10+歳入・旧西那須野町!G10+歳入・旧塩原町!G10</f>
        <v>436599</v>
      </c>
      <c r="H12" s="84">
        <f>歳入・旧黒磯市!H10+歳入・旧西那須野町!H10+歳入・旧塩原町!H10</f>
        <v>469733</v>
      </c>
      <c r="I12" s="84">
        <f>歳入・旧黒磯市!I10+歳入・旧西那須野町!I10+歳入・旧塩原町!I10</f>
        <v>465620</v>
      </c>
      <c r="J12" s="84">
        <f>歳入・旧黒磯市!J10+歳入・旧西那須野町!J10+歳入・旧塩原町!J10</f>
        <v>397194</v>
      </c>
      <c r="K12" s="84">
        <f>歳入・旧黒磯市!K10+歳入・旧西那須野町!K10+歳入・旧塩原町!K10</f>
        <v>364050</v>
      </c>
      <c r="L12" s="84">
        <f>歳入・旧黒磯市!L10+歳入・旧西那須野町!L10+歳入・旧塩原町!L10</f>
        <v>350915</v>
      </c>
      <c r="M12" s="84">
        <f>歳入・旧黒磯市!M10+歳入・旧西那須野町!M10+歳入・旧塩原町!M10</f>
        <v>333999</v>
      </c>
      <c r="N12" s="84">
        <f>歳入・旧黒磯市!N10+歳入・旧西那須野町!N10+歳入・旧塩原町!N10</f>
        <v>348798</v>
      </c>
      <c r="O12" s="84">
        <f>歳入・旧黒磯市!O10+歳入・旧西那須野町!O10+歳入・旧塩原町!O10</f>
        <v>295306</v>
      </c>
      <c r="P12" s="84">
        <f>歳入・旧黒磯市!P10+歳入・旧西那須野町!P10+歳入・旧塩原町!P10</f>
        <v>333823</v>
      </c>
      <c r="Q12" s="7">
        <v>318894</v>
      </c>
      <c r="R12" s="7">
        <v>345753</v>
      </c>
      <c r="S12" s="7">
        <v>327528</v>
      </c>
      <c r="T12" s="7">
        <v>328811</v>
      </c>
      <c r="U12" s="7">
        <v>275642</v>
      </c>
      <c r="V12" s="7">
        <v>173326</v>
      </c>
      <c r="W12" s="7">
        <v>143928</v>
      </c>
      <c r="X12" s="7">
        <v>107807</v>
      </c>
      <c r="Y12" s="112">
        <v>151247</v>
      </c>
      <c r="Z12" s="112">
        <v>126991</v>
      </c>
      <c r="AA12" s="112">
        <v>61006</v>
      </c>
      <c r="AB12" s="112">
        <v>93998</v>
      </c>
      <c r="AC12" s="137">
        <v>96712</v>
      </c>
      <c r="AD12" s="112">
        <v>114824</v>
      </c>
      <c r="AE12" s="112">
        <v>150823</v>
      </c>
      <c r="AF12" s="112">
        <v>67702</v>
      </c>
    </row>
    <row r="13" spans="1:32" ht="15" customHeight="1" x14ac:dyDescent="0.15">
      <c r="A13" s="3" t="s">
        <v>324</v>
      </c>
      <c r="B13" s="65"/>
      <c r="C13" s="65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7">
        <v>1</v>
      </c>
      <c r="W13" s="7">
        <v>1</v>
      </c>
      <c r="X13" s="7">
        <v>1</v>
      </c>
      <c r="Y13" s="112">
        <v>1</v>
      </c>
      <c r="Z13" s="112">
        <v>1</v>
      </c>
      <c r="AA13" s="112">
        <v>1</v>
      </c>
      <c r="AB13" s="112">
        <v>1</v>
      </c>
      <c r="AC13" s="137"/>
      <c r="AD13" s="112"/>
      <c r="AE13" s="112"/>
      <c r="AF13" s="112">
        <v>21302</v>
      </c>
    </row>
    <row r="14" spans="1:32" ht="15" customHeight="1" x14ac:dyDescent="0.15">
      <c r="A14" s="3" t="s">
        <v>104</v>
      </c>
      <c r="B14" s="65"/>
      <c r="C14" s="65"/>
      <c r="D14" s="84">
        <f>歳入・旧黒磯市!D12+歳入・旧西那須野町!D12+歳入・旧塩原町!D12</f>
        <v>0</v>
      </c>
      <c r="E14" s="84">
        <f>歳入・旧黒磯市!E12+歳入・旧西那須野町!E12+歳入・旧塩原町!E12</f>
        <v>0</v>
      </c>
      <c r="F14" s="84">
        <f>歳入・旧黒磯市!F12+歳入・旧西那須野町!F12+歳入・旧塩原町!F12</f>
        <v>0</v>
      </c>
      <c r="G14" s="84">
        <f>歳入・旧黒磯市!G12+歳入・旧西那須野町!G12+歳入・旧塩原町!G12</f>
        <v>0</v>
      </c>
      <c r="H14" s="84">
        <f>歳入・旧黒磯市!H12+歳入・旧西那須野町!H12+歳入・旧塩原町!H12</f>
        <v>0</v>
      </c>
      <c r="I14" s="84">
        <f>歳入・旧黒磯市!I12+歳入・旧西那須野町!I12+歳入・旧塩原町!I12</f>
        <v>0</v>
      </c>
      <c r="J14" s="84">
        <f>歳入・旧黒磯市!J12+歳入・旧西那須野町!J12+歳入・旧塩原町!J12</f>
        <v>0</v>
      </c>
      <c r="K14" s="84">
        <f>歳入・旧黒磯市!K12+歳入・旧西那須野町!K12+歳入・旧塩原町!K12</f>
        <v>0</v>
      </c>
      <c r="L14" s="84">
        <f>歳入・旧黒磯市!L12+歳入・旧西那須野町!L12+歳入・旧塩原町!L12</f>
        <v>346530</v>
      </c>
      <c r="M14" s="84">
        <f>歳入・旧黒磯市!M12+歳入・旧西那須野町!M12+歳入・旧塩原町!M12</f>
        <v>521912</v>
      </c>
      <c r="N14" s="84">
        <f>歳入・旧黒磯市!N12+歳入・旧西那須野町!N12+歳入・旧塩原町!N12</f>
        <v>531048</v>
      </c>
      <c r="O14" s="84">
        <f>歳入・旧黒磯市!O12+歳入・旧西那須野町!O12+歳入・旧塩原町!O12</f>
        <v>443372</v>
      </c>
      <c r="P14" s="84">
        <f>歳入・旧黒磯市!P12+歳入・旧西那須野町!P12+歳入・旧塩原町!P12</f>
        <v>430384</v>
      </c>
      <c r="Q14" s="7">
        <v>411288</v>
      </c>
      <c r="R14" s="7">
        <v>461292</v>
      </c>
      <c r="S14" s="7">
        <v>395809</v>
      </c>
      <c r="T14" s="7">
        <v>106884</v>
      </c>
      <c r="U14" s="7">
        <v>196459</v>
      </c>
      <c r="V14" s="7">
        <v>219083</v>
      </c>
      <c r="W14" s="7">
        <v>199573</v>
      </c>
      <c r="X14" s="7">
        <v>173490</v>
      </c>
      <c r="Y14" s="112">
        <v>66659</v>
      </c>
      <c r="Z14" s="112">
        <v>68173</v>
      </c>
      <c r="AA14" s="112">
        <v>70370</v>
      </c>
      <c r="AB14" s="112">
        <v>72779</v>
      </c>
      <c r="AC14" s="137">
        <v>74550</v>
      </c>
      <c r="AD14" s="112">
        <v>79571</v>
      </c>
      <c r="AE14" s="112">
        <v>93040</v>
      </c>
      <c r="AF14" s="112">
        <v>301152</v>
      </c>
    </row>
    <row r="15" spans="1:32" ht="15" customHeight="1" x14ac:dyDescent="0.15">
      <c r="A15" s="3" t="s">
        <v>105</v>
      </c>
      <c r="B15" s="65"/>
      <c r="C15" s="65"/>
      <c r="D15" s="84">
        <f>歳入・旧黒磯市!D13+歳入・旧西那須野町!D13+歳入・旧塩原町!D13</f>
        <v>4569547</v>
      </c>
      <c r="E15" s="84">
        <f>歳入・旧黒磯市!E13+歳入・旧西那須野町!E13+歳入・旧塩原町!E13</f>
        <v>4494160</v>
      </c>
      <c r="F15" s="84">
        <f>歳入・旧黒磯市!F13+歳入・旧西那須野町!F13+歳入・旧塩原町!F13</f>
        <v>4851308</v>
      </c>
      <c r="G15" s="84">
        <f>歳入・旧黒磯市!G13+歳入・旧西那須野町!G13+歳入・旧塩原町!G13</f>
        <v>4621758</v>
      </c>
      <c r="H15" s="84">
        <f>歳入・旧黒磯市!H13+歳入・旧西那須野町!H13+歳入・旧塩原町!H13</f>
        <v>3124228</v>
      </c>
      <c r="I15" s="84">
        <f>歳入・旧黒磯市!I13+歳入・旧西那須野町!I13+歳入・旧塩原町!I13</f>
        <v>3215902</v>
      </c>
      <c r="J15" s="84">
        <f>歳入・旧黒磯市!J13+歳入・旧西那須野町!J13+歳入・旧塩原町!J13</f>
        <v>3363795</v>
      </c>
      <c r="K15" s="84">
        <f>歳入・旧黒磯市!K13+歳入・旧西那須野町!K13+歳入・旧塩原町!K13</f>
        <v>3917582</v>
      </c>
      <c r="L15" s="84">
        <f>歳入・旧黒磯市!L13+歳入・旧西那須野町!L13+歳入・旧塩原町!L13</f>
        <v>4785471</v>
      </c>
      <c r="M15" s="84">
        <f>歳入・旧黒磯市!M13+歳入・旧西那須野町!M13+歳入・旧塩原町!M13</f>
        <v>4995141</v>
      </c>
      <c r="N15" s="84">
        <f>歳入・旧黒磯市!N13+歳入・旧西那須野町!N13+歳入・旧塩原町!N13</f>
        <v>4500410</v>
      </c>
      <c r="O15" s="84">
        <f>歳入・旧黒磯市!O13+歳入・旧西那須野町!O13+歳入・旧塩原町!O13</f>
        <v>4620922</v>
      </c>
      <c r="P15" s="84">
        <f>歳入・旧黒磯市!P13+歳入・旧西那須野町!P13+歳入・旧塩原町!P13</f>
        <v>4115399</v>
      </c>
      <c r="Q15" s="7">
        <v>4028695</v>
      </c>
      <c r="R15" s="7">
        <v>4286196</v>
      </c>
      <c r="S15" s="7">
        <v>4020876</v>
      </c>
      <c r="T15" s="7">
        <v>3798249</v>
      </c>
      <c r="U15" s="7">
        <v>3933885</v>
      </c>
      <c r="V15" s="7">
        <v>4810557</v>
      </c>
      <c r="W15" s="7">
        <v>5603750</v>
      </c>
      <c r="X15" s="7">
        <v>6477197</v>
      </c>
      <c r="Y15" s="112">
        <v>6318695</v>
      </c>
      <c r="Z15" s="112">
        <v>5668756</v>
      </c>
      <c r="AA15" s="112">
        <v>7576343</v>
      </c>
      <c r="AB15" s="112">
        <v>5650129</v>
      </c>
      <c r="AC15" s="137">
        <v>5376546</v>
      </c>
      <c r="AD15" s="112">
        <v>5315446</v>
      </c>
      <c r="AE15" s="112">
        <v>4764782</v>
      </c>
      <c r="AF15" s="112">
        <v>5291959</v>
      </c>
    </row>
    <row r="16" spans="1:32" ht="15" customHeight="1" x14ac:dyDescent="0.15">
      <c r="A16" s="3" t="s">
        <v>106</v>
      </c>
      <c r="B16" s="65"/>
      <c r="C16" s="65"/>
      <c r="D16" s="86">
        <f>歳入・旧黒磯市!D14+歳入・旧西那須野町!D14+歳入・旧塩原町!D14</f>
        <v>3863879</v>
      </c>
      <c r="E16" s="86">
        <f>歳入・旧黒磯市!E14+歳入・旧西那須野町!E14+歳入・旧塩原町!E14</f>
        <v>3756580</v>
      </c>
      <c r="F16" s="86">
        <f>歳入・旧黒磯市!F14+歳入・旧西那須野町!F14+歳入・旧塩原町!F14</f>
        <v>0</v>
      </c>
      <c r="G16" s="86">
        <f>歳入・旧黒磯市!G14+歳入・旧西那須野町!G14+歳入・旧塩原町!G14</f>
        <v>0</v>
      </c>
      <c r="H16" s="86">
        <f>歳入・旧黒磯市!H14+歳入・旧西那須野町!H14+歳入・旧塩原町!H14</f>
        <v>0</v>
      </c>
      <c r="I16" s="86">
        <f>歳入・旧黒磯市!I14+歳入・旧西那須野町!I14+歳入・旧塩原町!I14</f>
        <v>0</v>
      </c>
      <c r="J16" s="86">
        <f>歳入・旧黒磯市!J14+歳入・旧西那須野町!J14+歳入・旧塩原町!J14</f>
        <v>2669858</v>
      </c>
      <c r="K16" s="86">
        <f>歳入・旧黒磯市!K14+歳入・旧西那須野町!K14+歳入・旧塩原町!K14</f>
        <v>3104748</v>
      </c>
      <c r="L16" s="86">
        <f>歳入・旧黒磯市!L14+歳入・旧西那須野町!L14+歳入・旧塩原町!L14</f>
        <v>3894337</v>
      </c>
      <c r="M16" s="86">
        <f>歳入・旧黒磯市!M14+歳入・旧西那須野町!M14+歳入・旧塩原町!M14</f>
        <v>4046816</v>
      </c>
      <c r="N16" s="86">
        <f>歳入・旧黒磯市!N14+歳入・旧西那須野町!N14+歳入・旧塩原町!N14</f>
        <v>3610088</v>
      </c>
      <c r="O16" s="86">
        <f>歳入・旧黒磯市!O14+歳入・旧西那須野町!O14+歳入・旧塩原町!O14</f>
        <v>3760157</v>
      </c>
      <c r="P16" s="86">
        <f>歳入・旧黒磯市!P14+歳入・旧西那須野町!P14+歳入・旧塩原町!P14</f>
        <v>3282115</v>
      </c>
      <c r="Q16" s="6">
        <v>3206661</v>
      </c>
      <c r="R16" s="6">
        <v>3364156</v>
      </c>
      <c r="S16" s="6">
        <v>3162827</v>
      </c>
      <c r="T16" s="6">
        <v>3019914</v>
      </c>
      <c r="U16" s="6">
        <v>3207887</v>
      </c>
      <c r="V16" s="6">
        <v>4055824</v>
      </c>
      <c r="W16" s="6">
        <v>4812898</v>
      </c>
      <c r="X16" s="6">
        <v>5364752</v>
      </c>
      <c r="Y16" s="6">
        <v>5382429</v>
      </c>
      <c r="Z16" s="6">
        <v>4631307</v>
      </c>
      <c r="AA16" s="6">
        <v>4523985</v>
      </c>
      <c r="AB16" s="6">
        <v>4760890</v>
      </c>
      <c r="AC16" s="139">
        <v>4640967</v>
      </c>
      <c r="AD16" s="6">
        <v>4551857</v>
      </c>
      <c r="AE16" s="6">
        <v>4050224</v>
      </c>
      <c r="AF16" s="6">
        <v>4200864</v>
      </c>
    </row>
    <row r="17" spans="1:32" ht="15" customHeight="1" x14ac:dyDescent="0.15">
      <c r="A17" s="3" t="s">
        <v>107</v>
      </c>
      <c r="B17" s="65"/>
      <c r="C17" s="65"/>
      <c r="D17" s="86">
        <f>歳入・旧黒磯市!D15+歳入・旧西那須野町!D15+歳入・旧塩原町!D15</f>
        <v>705668</v>
      </c>
      <c r="E17" s="86">
        <f>歳入・旧黒磯市!E15+歳入・旧西那須野町!E15+歳入・旧塩原町!E15</f>
        <v>737580</v>
      </c>
      <c r="F17" s="86">
        <f>歳入・旧黒磯市!F15+歳入・旧西那須野町!F15+歳入・旧塩原町!F15</f>
        <v>0</v>
      </c>
      <c r="G17" s="86">
        <f>歳入・旧黒磯市!G15+歳入・旧西那須野町!G15+歳入・旧塩原町!G15</f>
        <v>0</v>
      </c>
      <c r="H17" s="86">
        <f>歳入・旧黒磯市!H15+歳入・旧西那須野町!H15+歳入・旧塩原町!H15</f>
        <v>0</v>
      </c>
      <c r="I17" s="86">
        <f>歳入・旧黒磯市!I15+歳入・旧西那須野町!I15+歳入・旧塩原町!I15</f>
        <v>0</v>
      </c>
      <c r="J17" s="86">
        <f>歳入・旧黒磯市!J15+歳入・旧西那須野町!J15+歳入・旧塩原町!J15</f>
        <v>693937</v>
      </c>
      <c r="K17" s="86">
        <f>歳入・旧黒磯市!K15+歳入・旧西那須野町!K15+歳入・旧塩原町!K15</f>
        <v>812834</v>
      </c>
      <c r="L17" s="86">
        <f>歳入・旧黒磯市!L15+歳入・旧西那須野町!L15+歳入・旧塩原町!L15</f>
        <v>891134</v>
      </c>
      <c r="M17" s="86">
        <f>歳入・旧黒磯市!M15+歳入・旧西那須野町!M15+歳入・旧塩原町!M15</f>
        <v>948325</v>
      </c>
      <c r="N17" s="86">
        <f>歳入・旧黒磯市!N15+歳入・旧西那須野町!N15+歳入・旧塩原町!N15</f>
        <v>890322</v>
      </c>
      <c r="O17" s="86">
        <f>歳入・旧黒磯市!O15+歳入・旧西那須野町!O15+歳入・旧塩原町!O15</f>
        <v>860765</v>
      </c>
      <c r="P17" s="86">
        <f>歳入・旧黒磯市!P15+歳入・旧西那須野町!P15+歳入・旧塩原町!P15</f>
        <v>833284</v>
      </c>
      <c r="Q17" s="6">
        <v>822034</v>
      </c>
      <c r="R17" s="6">
        <v>922040</v>
      </c>
      <c r="S17" s="6">
        <v>858049</v>
      </c>
      <c r="T17" s="6">
        <v>778335</v>
      </c>
      <c r="U17" s="6">
        <v>725998</v>
      </c>
      <c r="V17" s="6">
        <v>754733</v>
      </c>
      <c r="W17" s="6">
        <v>790852</v>
      </c>
      <c r="X17" s="6">
        <v>914195</v>
      </c>
      <c r="Y17" s="6">
        <v>827613</v>
      </c>
      <c r="Z17" s="6">
        <v>819329</v>
      </c>
      <c r="AA17" s="6">
        <v>799172</v>
      </c>
      <c r="AB17" s="6">
        <v>835470</v>
      </c>
      <c r="AC17" s="139">
        <v>732637</v>
      </c>
      <c r="AD17" s="6">
        <v>699405</v>
      </c>
      <c r="AE17" s="6">
        <v>691665</v>
      </c>
      <c r="AF17" s="6">
        <v>721702</v>
      </c>
    </row>
    <row r="18" spans="1:32" ht="15" customHeight="1" x14ac:dyDescent="0.15">
      <c r="A18" s="3" t="s">
        <v>309</v>
      </c>
      <c r="B18" s="65"/>
      <c r="C18" s="6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6"/>
      <c r="R18" s="6"/>
      <c r="S18" s="6"/>
      <c r="T18" s="6"/>
      <c r="U18" s="6"/>
      <c r="V18" s="6"/>
      <c r="W18" s="6"/>
      <c r="X18" s="6">
        <v>198250</v>
      </c>
      <c r="Y18" s="6">
        <v>108653</v>
      </c>
      <c r="Z18" s="6">
        <v>218120</v>
      </c>
      <c r="AA18" s="6">
        <v>2253186</v>
      </c>
      <c r="AB18" s="6">
        <v>53769</v>
      </c>
      <c r="AC18" s="139">
        <v>2942</v>
      </c>
      <c r="AD18" s="6">
        <v>64184</v>
      </c>
      <c r="AE18" s="6">
        <v>22893</v>
      </c>
      <c r="AF18" s="6">
        <v>369393</v>
      </c>
    </row>
    <row r="19" spans="1:32" ht="15" customHeight="1" x14ac:dyDescent="0.15">
      <c r="A19" s="3" t="s">
        <v>108</v>
      </c>
      <c r="B19" s="65"/>
      <c r="C19" s="65"/>
      <c r="D19" s="84">
        <f>歳入・旧黒磯市!D16+歳入・旧西那須野町!D16+歳入・旧塩原町!D16</f>
        <v>23204</v>
      </c>
      <c r="E19" s="84">
        <f>歳入・旧黒磯市!E16+歳入・旧西那須野町!E16+歳入・旧塩原町!E16</f>
        <v>23450</v>
      </c>
      <c r="F19" s="84">
        <f>歳入・旧黒磯市!F16+歳入・旧西那須野町!F16+歳入・旧塩原町!F16</f>
        <v>24994</v>
      </c>
      <c r="G19" s="84">
        <f>歳入・旧黒磯市!G16+歳入・旧西那須野町!G16+歳入・旧塩原町!G16</f>
        <v>25127</v>
      </c>
      <c r="H19" s="84">
        <f>歳入・旧黒磯市!H16+歳入・旧西那須野町!H16+歳入・旧塩原町!H16</f>
        <v>23635</v>
      </c>
      <c r="I19" s="84">
        <f>歳入・旧黒磯市!I16+歳入・旧西那須野町!I16+歳入・旧塩原町!I16</f>
        <v>23810</v>
      </c>
      <c r="J19" s="84">
        <f>歳入・旧黒磯市!J16+歳入・旧西那須野町!J16+歳入・旧塩原町!J16</f>
        <v>23971</v>
      </c>
      <c r="K19" s="84">
        <f>歳入・旧黒磯市!K16+歳入・旧西那須野町!K16+歳入・旧塩原町!K16</f>
        <v>23769</v>
      </c>
      <c r="L19" s="84">
        <f>歳入・旧黒磯市!L16+歳入・旧西那須野町!L16+歳入・旧塩原町!L16</f>
        <v>24405</v>
      </c>
      <c r="M19" s="84">
        <f>歳入・旧黒磯市!M16+歳入・旧西那須野町!M16+歳入・旧塩原町!M16</f>
        <v>21357</v>
      </c>
      <c r="N19" s="84">
        <f>歳入・旧黒磯市!N16+歳入・旧西那須野町!N16+歳入・旧塩原町!N16</f>
        <v>21874</v>
      </c>
      <c r="O19" s="84">
        <f>歳入・旧黒磯市!O16+歳入・旧西那須野町!O16+歳入・旧塩原町!O16</f>
        <v>20974</v>
      </c>
      <c r="P19" s="84">
        <f>歳入・旧黒磯市!P16+歳入・旧西那須野町!P16+歳入・旧塩原町!P16</f>
        <v>22259</v>
      </c>
      <c r="Q19" s="7">
        <v>21670</v>
      </c>
      <c r="R19" s="7">
        <v>21218</v>
      </c>
      <c r="S19" s="7">
        <v>22049</v>
      </c>
      <c r="T19" s="7">
        <v>21703</v>
      </c>
      <c r="U19" s="7">
        <v>19212</v>
      </c>
      <c r="V19" s="7">
        <v>19242</v>
      </c>
      <c r="W19" s="7">
        <v>18250</v>
      </c>
      <c r="X19" s="7">
        <v>17712</v>
      </c>
      <c r="Y19" s="112">
        <v>16711</v>
      </c>
      <c r="Z19" s="112">
        <v>15399</v>
      </c>
      <c r="AA19" s="112">
        <v>14384</v>
      </c>
      <c r="AB19" s="112">
        <v>16033</v>
      </c>
      <c r="AC19" s="137">
        <v>14920</v>
      </c>
      <c r="AD19" s="112">
        <v>14490</v>
      </c>
      <c r="AE19" s="112">
        <v>12749</v>
      </c>
      <c r="AF19" s="112">
        <v>11905</v>
      </c>
    </row>
    <row r="20" spans="1:32" ht="15" customHeight="1" x14ac:dyDescent="0.15">
      <c r="A20" s="3" t="s">
        <v>109</v>
      </c>
      <c r="B20" s="65"/>
      <c r="C20" s="65"/>
      <c r="D20" s="84">
        <f>歳入・旧黒磯市!D17+歳入・旧西那須野町!D17+歳入・旧塩原町!D17</f>
        <v>98202</v>
      </c>
      <c r="E20" s="84">
        <f>歳入・旧黒磯市!E17+歳入・旧西那須野町!E17+歳入・旧塩原町!E17</f>
        <v>148448</v>
      </c>
      <c r="F20" s="84">
        <f>歳入・旧黒磯市!F17+歳入・旧西那須野町!F17+歳入・旧塩原町!F17</f>
        <v>143613</v>
      </c>
      <c r="G20" s="84">
        <f>歳入・旧黒磯市!G17+歳入・旧西那須野町!G17+歳入・旧塩原町!G17</f>
        <v>156542</v>
      </c>
      <c r="H20" s="84">
        <f>歳入・旧黒磯市!H17+歳入・旧西那須野町!H17+歳入・旧塩原町!H17</f>
        <v>483718</v>
      </c>
      <c r="I20" s="84">
        <f>歳入・旧黒磯市!I17+歳入・旧西那須野町!I17+歳入・旧塩原町!I17</f>
        <v>470168</v>
      </c>
      <c r="J20" s="84">
        <f>歳入・旧黒磯市!J17+歳入・旧西那須野町!J17+歳入・旧塩原町!J17</f>
        <v>638340</v>
      </c>
      <c r="K20" s="84">
        <f>歳入・旧黒磯市!K17+歳入・旧西那須野町!K17+歳入・旧塩原町!K17</f>
        <v>1005323</v>
      </c>
      <c r="L20" s="84">
        <f>歳入・旧黒磯市!L17+歳入・旧西那須野町!L17+歳入・旧塩原町!L17</f>
        <v>368650</v>
      </c>
      <c r="M20" s="84">
        <f>歳入・旧黒磯市!M17+歳入・旧西那須野町!M17+歳入・旧塩原町!M17</f>
        <v>88261</v>
      </c>
      <c r="N20" s="84">
        <f>歳入・旧黒磯市!N17+歳入・旧西那須野町!N17+歳入・旧塩原町!N17</f>
        <v>68236</v>
      </c>
      <c r="O20" s="84">
        <f>歳入・旧黒磯市!O17+歳入・旧西那須野町!O17+歳入・旧塩原町!O17</f>
        <v>112197</v>
      </c>
      <c r="P20" s="84">
        <f>歳入・旧黒磯市!P17+歳入・旧西那須野町!P17+歳入・旧塩原町!P17</f>
        <v>73806</v>
      </c>
      <c r="Q20" s="7">
        <v>91231</v>
      </c>
      <c r="R20" s="7">
        <v>111306</v>
      </c>
      <c r="S20" s="7">
        <v>116446</v>
      </c>
      <c r="T20" s="7">
        <v>123696</v>
      </c>
      <c r="U20" s="7">
        <v>125891</v>
      </c>
      <c r="V20" s="7">
        <v>139147</v>
      </c>
      <c r="W20" s="7">
        <v>146768</v>
      </c>
      <c r="X20" s="7">
        <v>178076</v>
      </c>
      <c r="Y20" s="112">
        <v>189312</v>
      </c>
      <c r="Z20" s="112">
        <v>242390</v>
      </c>
      <c r="AA20" s="112">
        <v>242520</v>
      </c>
      <c r="AB20" s="112">
        <v>245505</v>
      </c>
      <c r="AC20" s="137">
        <v>248741</v>
      </c>
      <c r="AD20" s="112">
        <v>258133</v>
      </c>
      <c r="AE20" s="112">
        <v>254118</v>
      </c>
      <c r="AF20" s="112">
        <v>199060</v>
      </c>
    </row>
    <row r="21" spans="1:32" ht="15" customHeight="1" x14ac:dyDescent="0.15">
      <c r="A21" s="3" t="s">
        <v>110</v>
      </c>
      <c r="B21" s="65"/>
      <c r="C21" s="65"/>
      <c r="D21" s="84">
        <f>歳入・旧黒磯市!D18+歳入・旧西那須野町!D18+歳入・旧塩原町!D18</f>
        <v>506577</v>
      </c>
      <c r="E21" s="84">
        <f>歳入・旧黒磯市!E18+歳入・旧西那須野町!E18+歳入・旧塩原町!E18</f>
        <v>541832</v>
      </c>
      <c r="F21" s="84">
        <f>歳入・旧黒磯市!F18+歳入・旧西那須野町!F18+歳入・旧塩原町!F18</f>
        <v>556942</v>
      </c>
      <c r="G21" s="84">
        <f>歳入・旧黒磯市!G18+歳入・旧西那須野町!G18+歳入・旧塩原町!G18</f>
        <v>580643</v>
      </c>
      <c r="H21" s="84">
        <f>歳入・旧黒磯市!H18+歳入・旧西那須野町!H18+歳入・旧塩原町!H18</f>
        <v>639589</v>
      </c>
      <c r="I21" s="84">
        <f>歳入・旧黒磯市!I18+歳入・旧西那須野町!I18+歳入・旧塩原町!I18</f>
        <v>699448</v>
      </c>
      <c r="J21" s="84">
        <f>歳入・旧黒磯市!J18+歳入・旧西那須野町!J18+歳入・旧塩原町!J18</f>
        <v>728132</v>
      </c>
      <c r="K21" s="84">
        <f>歳入・旧黒磯市!K18+歳入・旧西那須野町!K18+歳入・旧塩原町!K18</f>
        <v>777023</v>
      </c>
      <c r="L21" s="84">
        <f>歳入・旧黒磯市!L18+歳入・旧西那須野町!L18+歳入・旧塩原町!L18</f>
        <v>1099223</v>
      </c>
      <c r="M21" s="84">
        <f>歳入・旧黒磯市!M18+歳入・旧西那須野町!M18+歳入・旧塩原町!M18</f>
        <v>979976</v>
      </c>
      <c r="N21" s="84">
        <f>歳入・旧黒磯市!N18+歳入・旧西那須野町!N18+歳入・旧塩原町!N18</f>
        <v>934153</v>
      </c>
      <c r="O21" s="84">
        <f>歳入・旧黒磯市!O18+歳入・旧西那須野町!O18+歳入・旧塩原町!O18</f>
        <v>903095</v>
      </c>
      <c r="P21" s="84">
        <f>歳入・旧黒磯市!P18+歳入・旧西那須野町!P18+歳入・旧塩原町!P18</f>
        <v>884678</v>
      </c>
      <c r="Q21" s="7">
        <v>852785</v>
      </c>
      <c r="R21" s="7">
        <v>888357</v>
      </c>
      <c r="S21" s="7">
        <v>903367</v>
      </c>
      <c r="T21" s="7">
        <v>918877</v>
      </c>
      <c r="U21" s="7">
        <v>969572</v>
      </c>
      <c r="V21" s="7">
        <v>874464</v>
      </c>
      <c r="W21" s="7">
        <v>837417</v>
      </c>
      <c r="X21" s="7">
        <v>733807</v>
      </c>
      <c r="Y21" s="112">
        <v>760475</v>
      </c>
      <c r="Z21" s="112">
        <v>713426</v>
      </c>
      <c r="AA21" s="112">
        <v>704921</v>
      </c>
      <c r="AB21" s="112">
        <v>676943</v>
      </c>
      <c r="AC21" s="137">
        <v>608610</v>
      </c>
      <c r="AD21" s="112">
        <v>583481</v>
      </c>
      <c r="AE21" s="112">
        <v>546131</v>
      </c>
      <c r="AF21" s="112">
        <v>483582</v>
      </c>
    </row>
    <row r="22" spans="1:32" ht="15" customHeight="1" x14ac:dyDescent="0.15">
      <c r="A22" s="4" t="s">
        <v>111</v>
      </c>
      <c r="B22" s="69"/>
      <c r="C22" s="69"/>
      <c r="D22" s="87">
        <f>歳入・旧黒磯市!D19+歳入・旧西那須野町!D19+歳入・旧塩原町!D19</f>
        <v>99659</v>
      </c>
      <c r="E22" s="87">
        <f>歳入・旧黒磯市!E19+歳入・旧西那須野町!E19+歳入・旧塩原町!E19</f>
        <v>105657</v>
      </c>
      <c r="F22" s="87">
        <f>歳入・旧黒磯市!F19+歳入・旧西那須野町!F19+歳入・旧塩原町!F19</f>
        <v>115729</v>
      </c>
      <c r="G22" s="87">
        <f>歳入・旧黒磯市!G19+歳入・旧西那須野町!G19+歳入・旧塩原町!G19</f>
        <v>117443</v>
      </c>
      <c r="H22" s="87">
        <f>歳入・旧黒磯市!H19+歳入・旧西那須野町!H19+歳入・旧塩原町!H19</f>
        <v>123147</v>
      </c>
      <c r="I22" s="87">
        <f>歳入・旧黒磯市!I19+歳入・旧西那須野町!I19+歳入・旧塩原町!I19</f>
        <v>125350</v>
      </c>
      <c r="J22" s="87">
        <f>歳入・旧黒磯市!J19+歳入・旧西那須野町!J19+歳入・旧塩原町!J19</f>
        <v>122226</v>
      </c>
      <c r="K22" s="87">
        <f>歳入・旧黒磯市!K19+歳入・旧西那須野町!K19+歳入・旧塩原町!K19</f>
        <v>127553</v>
      </c>
      <c r="L22" s="87">
        <f>歳入・旧黒磯市!L19+歳入・旧西那須野町!L19+歳入・旧塩原町!L19</f>
        <v>133356</v>
      </c>
      <c r="M22" s="87">
        <f>歳入・旧黒磯市!M19+歳入・旧西那須野町!M19+歳入・旧塩原町!M19</f>
        <v>153670</v>
      </c>
      <c r="N22" s="87">
        <f>歳入・旧黒磯市!N19+歳入・旧西那須野町!N19+歳入・旧塩原町!N19</f>
        <v>158845</v>
      </c>
      <c r="O22" s="87">
        <f>歳入・旧黒磯市!O19+歳入・旧西那須野町!O19+歳入・旧塩原町!O19</f>
        <v>161273</v>
      </c>
      <c r="P22" s="87">
        <f>歳入・旧黒磯市!P19+歳入・旧西那須野町!P19+歳入・旧塩原町!P19</f>
        <v>164455</v>
      </c>
      <c r="Q22" s="8">
        <v>160942</v>
      </c>
      <c r="R22" s="8">
        <v>143863</v>
      </c>
      <c r="S22" s="8">
        <v>175898</v>
      </c>
      <c r="T22" s="8">
        <v>181262</v>
      </c>
      <c r="U22" s="8">
        <v>219733</v>
      </c>
      <c r="V22" s="8">
        <v>448457</v>
      </c>
      <c r="W22" s="8">
        <v>448308</v>
      </c>
      <c r="X22" s="8">
        <v>450645</v>
      </c>
      <c r="Y22" s="114">
        <v>452421</v>
      </c>
      <c r="Z22" s="114">
        <v>476401</v>
      </c>
      <c r="AA22" s="114">
        <v>462408</v>
      </c>
      <c r="AB22" s="114">
        <v>452427</v>
      </c>
      <c r="AC22" s="140">
        <v>456496</v>
      </c>
      <c r="AD22" s="114">
        <v>454654</v>
      </c>
      <c r="AE22" s="114">
        <v>464833</v>
      </c>
      <c r="AF22" s="114">
        <v>534361</v>
      </c>
    </row>
    <row r="23" spans="1:32" ht="15" customHeight="1" x14ac:dyDescent="0.15">
      <c r="A23" s="3" t="s">
        <v>112</v>
      </c>
      <c r="B23" s="65"/>
      <c r="C23" s="65"/>
      <c r="D23" s="84">
        <f>歳入・旧黒磯市!D20+歳入・旧西那須野町!D20+歳入・旧塩原町!D20</f>
        <v>2402072</v>
      </c>
      <c r="E23" s="84">
        <f>歳入・旧黒磯市!E20+歳入・旧西那須野町!E20+歳入・旧塩原町!E20</f>
        <v>2879056</v>
      </c>
      <c r="F23" s="84">
        <f>歳入・旧黒磯市!F20+歳入・旧西那須野町!F20+歳入・旧塩原町!F20</f>
        <v>3428771</v>
      </c>
      <c r="G23" s="84">
        <f>歳入・旧黒磯市!G20+歳入・旧西那須野町!G20+歳入・旧塩原町!G20</f>
        <v>3169293</v>
      </c>
      <c r="H23" s="84">
        <f>歳入・旧黒磯市!H20+歳入・旧西那須野町!H20+歳入・旧塩原町!H20</f>
        <v>2923676</v>
      </c>
      <c r="I23" s="84">
        <f>歳入・旧黒磯市!I20+歳入・旧西那須野町!I20+歳入・旧塩原町!I20</f>
        <v>2592372</v>
      </c>
      <c r="J23" s="84">
        <f>歳入・旧黒磯市!J20+歳入・旧西那須野町!J20+歳入・旧塩原町!J20</f>
        <v>2501607</v>
      </c>
      <c r="K23" s="84">
        <f>歳入・旧黒磯市!K20+歳入・旧西那須野町!K20+歳入・旧塩原町!K20</f>
        <v>3140392</v>
      </c>
      <c r="L23" s="84">
        <f>歳入・旧黒磯市!L20+歳入・旧西那須野町!L20+歳入・旧塩原町!L20</f>
        <v>3991505</v>
      </c>
      <c r="M23" s="84">
        <f>歳入・旧黒磯市!M20+歳入・旧西那須野町!M20+歳入・旧塩原町!M20</f>
        <v>2112087</v>
      </c>
      <c r="N23" s="84">
        <f>歳入・旧黒磯市!N20+歳入・旧西那須野町!N20+歳入・旧塩原町!N20</f>
        <v>2702998</v>
      </c>
      <c r="O23" s="84">
        <f>歳入・旧黒磯市!O20+歳入・旧西那須野町!O20+歳入・旧塩原町!O20</f>
        <v>2767638</v>
      </c>
      <c r="P23" s="84">
        <f>歳入・旧黒磯市!P20+歳入・旧西那須野町!P20+歳入・旧塩原町!P20</f>
        <v>2700536</v>
      </c>
      <c r="Q23" s="7">
        <v>2570362</v>
      </c>
      <c r="R23" s="7">
        <v>3329436</v>
      </c>
      <c r="S23" s="7">
        <v>3282271</v>
      </c>
      <c r="T23" s="7">
        <v>3834603</v>
      </c>
      <c r="U23" s="7">
        <v>5394464</v>
      </c>
      <c r="V23" s="7">
        <v>4621502</v>
      </c>
      <c r="W23" s="7">
        <v>6931052</v>
      </c>
      <c r="X23" s="7">
        <v>5535386</v>
      </c>
      <c r="Y23" s="112">
        <v>5272158</v>
      </c>
      <c r="Z23" s="112">
        <v>9635897</v>
      </c>
      <c r="AA23" s="112">
        <v>9201172</v>
      </c>
      <c r="AB23" s="112">
        <v>7135658</v>
      </c>
      <c r="AC23" s="137">
        <v>7289649</v>
      </c>
      <c r="AD23" s="112">
        <v>6821480</v>
      </c>
      <c r="AE23" s="112">
        <v>7205546</v>
      </c>
      <c r="AF23" s="112">
        <v>7854215</v>
      </c>
    </row>
    <row r="24" spans="1:32" ht="15" customHeight="1" x14ac:dyDescent="0.15">
      <c r="A24" s="3" t="s">
        <v>113</v>
      </c>
      <c r="B24" s="65"/>
      <c r="C24" s="65"/>
      <c r="D24" s="84">
        <f>歳入・旧黒磯市!D21+歳入・旧西那須野町!D21+歳入・旧塩原町!D21</f>
        <v>1304941</v>
      </c>
      <c r="E24" s="84">
        <f>歳入・旧黒磯市!E21+歳入・旧西那須野町!E21+歳入・旧塩原町!E21</f>
        <v>1687903</v>
      </c>
      <c r="F24" s="84">
        <f>歳入・旧黒磯市!F21+歳入・旧西那須野町!F21+歳入・旧塩原町!F21</f>
        <v>2450415</v>
      </c>
      <c r="G24" s="84">
        <f>歳入・旧黒磯市!G21+歳入・旧西那須野町!G21+歳入・旧塩原町!G21</f>
        <v>2205071</v>
      </c>
      <c r="H24" s="84">
        <f>歳入・旧黒磯市!H21+歳入・旧西那須野町!H21+歳入・旧塩原町!H21</f>
        <v>2101968</v>
      </c>
      <c r="I24" s="84">
        <f>歳入・旧黒磯市!I21+歳入・旧西那須野町!I21+歳入・旧塩原町!I21</f>
        <v>3043143</v>
      </c>
      <c r="J24" s="84">
        <f>歳入・旧黒磯市!J21+歳入・旧西那須野町!J21+歳入・旧塩原町!J21</f>
        <v>2705713</v>
      </c>
      <c r="K24" s="84">
        <f>歳入・旧黒磯市!K21+歳入・旧西那須野町!K21+歳入・旧塩原町!K21</f>
        <v>2218019</v>
      </c>
      <c r="L24" s="84">
        <f>歳入・旧黒磯市!L21+歳入・旧西那須野町!L21+歳入・旧塩原町!L21</f>
        <v>2488422</v>
      </c>
      <c r="M24" s="84">
        <f>歳入・旧黒磯市!M21+歳入・旧西那須野町!M21+歳入・旧塩原町!M21</f>
        <v>1739787</v>
      </c>
      <c r="N24" s="84">
        <f>歳入・旧黒磯市!N21+歳入・旧西那須野町!N21+歳入・旧塩原町!N21</f>
        <v>1856411</v>
      </c>
      <c r="O24" s="84">
        <f>歳入・旧黒磯市!O21+歳入・旧西那須野町!O21+歳入・旧塩原町!O21</f>
        <v>2115027</v>
      </c>
      <c r="P24" s="84">
        <f>歳入・旧黒磯市!P21+歳入・旧西那須野町!P21+歳入・旧塩原町!P21</f>
        <v>1832421</v>
      </c>
      <c r="Q24" s="7">
        <v>2700309</v>
      </c>
      <c r="R24" s="7">
        <v>2376486</v>
      </c>
      <c r="S24" s="7">
        <v>1923647</v>
      </c>
      <c r="T24" s="7">
        <v>1940034</v>
      </c>
      <c r="U24" s="7">
        <v>2063636</v>
      </c>
      <c r="V24" s="7">
        <v>2304094</v>
      </c>
      <c r="W24" s="7">
        <v>2779444</v>
      </c>
      <c r="X24" s="7">
        <v>2955467</v>
      </c>
      <c r="Y24" s="112">
        <v>3175980</v>
      </c>
      <c r="Z24" s="112">
        <v>2926240</v>
      </c>
      <c r="AA24" s="112">
        <v>2949506</v>
      </c>
      <c r="AB24" s="112">
        <v>3799586</v>
      </c>
      <c r="AC24" s="137">
        <v>3213070</v>
      </c>
      <c r="AD24" s="112">
        <v>3371727</v>
      </c>
      <c r="AE24" s="112">
        <v>4001001</v>
      </c>
      <c r="AF24" s="112">
        <v>3630547</v>
      </c>
    </row>
    <row r="25" spans="1:32" ht="15" customHeight="1" x14ac:dyDescent="0.15">
      <c r="A25" s="3" t="s">
        <v>114</v>
      </c>
      <c r="B25" s="65"/>
      <c r="C25" s="65"/>
      <c r="D25" s="84">
        <f>歳入・旧黒磯市!D22+歳入・旧西那須野町!D22+歳入・旧塩原町!D22</f>
        <v>646150</v>
      </c>
      <c r="E25" s="84">
        <f>歳入・旧黒磯市!E22+歳入・旧西那須野町!E22+歳入・旧塩原町!E22</f>
        <v>627501</v>
      </c>
      <c r="F25" s="84">
        <f>歳入・旧黒磯市!F22+歳入・旧西那須野町!F22+歳入・旧塩原町!F22</f>
        <v>440194</v>
      </c>
      <c r="G25" s="84">
        <f>歳入・旧黒磯市!G22+歳入・旧西那須野町!G22+歳入・旧塩原町!G22</f>
        <v>733682</v>
      </c>
      <c r="H25" s="84">
        <f>歳入・旧黒磯市!H22+歳入・旧西那須野町!H22+歳入・旧塩原町!H22</f>
        <v>416706</v>
      </c>
      <c r="I25" s="84">
        <f>歳入・旧黒磯市!I22+歳入・旧西那須野町!I22+歳入・旧塩原町!I22</f>
        <v>416905</v>
      </c>
      <c r="J25" s="84">
        <f>歳入・旧黒磯市!J22+歳入・旧西那須野町!J22+歳入・旧塩原町!J22</f>
        <v>302705</v>
      </c>
      <c r="K25" s="84">
        <f>歳入・旧黒磯市!K22+歳入・旧西那須野町!K22+歳入・旧塩原町!K22</f>
        <v>224156</v>
      </c>
      <c r="L25" s="84">
        <f>歳入・旧黒磯市!L22+歳入・旧西那須野町!L22+歳入・旧塩原町!L22</f>
        <v>323880</v>
      </c>
      <c r="M25" s="84">
        <f>歳入・旧黒磯市!M22+歳入・旧西那須野町!M22+歳入・旧塩原町!M22</f>
        <v>98224</v>
      </c>
      <c r="N25" s="84">
        <f>歳入・旧黒磯市!N22+歳入・旧西那須野町!N22+歳入・旧塩原町!N22</f>
        <v>263222</v>
      </c>
      <c r="O25" s="84">
        <f>歳入・旧黒磯市!O22+歳入・旧西那須野町!O22+歳入・旧塩原町!O22</f>
        <v>525391</v>
      </c>
      <c r="P25" s="84">
        <f>歳入・旧黒磯市!P22+歳入・旧西那須野町!P22+歳入・旧塩原町!P22</f>
        <v>103635</v>
      </c>
      <c r="Q25" s="7">
        <v>123805</v>
      </c>
      <c r="R25" s="7">
        <v>101667</v>
      </c>
      <c r="S25" s="7">
        <v>343291</v>
      </c>
      <c r="T25" s="7">
        <v>285944</v>
      </c>
      <c r="U25" s="7">
        <v>167558</v>
      </c>
      <c r="V25" s="7">
        <v>109650</v>
      </c>
      <c r="W25" s="7">
        <v>92098</v>
      </c>
      <c r="X25" s="7">
        <v>585862</v>
      </c>
      <c r="Y25" s="112">
        <v>128684</v>
      </c>
      <c r="Z25" s="112">
        <v>157365</v>
      </c>
      <c r="AA25" s="112">
        <v>170523</v>
      </c>
      <c r="AB25" s="112">
        <v>103921</v>
      </c>
      <c r="AC25" s="137">
        <v>153530</v>
      </c>
      <c r="AD25" s="112">
        <v>171996</v>
      </c>
      <c r="AE25" s="112">
        <v>197863</v>
      </c>
      <c r="AF25" s="112">
        <v>120989</v>
      </c>
    </row>
    <row r="26" spans="1:32" ht="15" customHeight="1" x14ac:dyDescent="0.15">
      <c r="A26" s="3" t="s">
        <v>115</v>
      </c>
      <c r="B26" s="65"/>
      <c r="C26" s="65"/>
      <c r="D26" s="85">
        <f>歳入・旧黒磯市!D23+歳入・旧西那須野町!D23+歳入・旧塩原町!D23</f>
        <v>9196</v>
      </c>
      <c r="E26" s="85">
        <f>歳入・旧黒磯市!E23+歳入・旧西那須野町!E23+歳入・旧塩原町!E23</f>
        <v>7431</v>
      </c>
      <c r="F26" s="85">
        <f>歳入・旧黒磯市!F23+歳入・旧西那須野町!F23+歳入・旧塩原町!F23</f>
        <v>60435</v>
      </c>
      <c r="G26" s="85">
        <f>歳入・旧黒磯市!G23+歳入・旧西那須野町!G23+歳入・旧塩原町!G23</f>
        <v>130241</v>
      </c>
      <c r="H26" s="85">
        <f>歳入・旧黒磯市!H23+歳入・旧西那須野町!H23+歳入・旧塩原町!H23</f>
        <v>15575</v>
      </c>
      <c r="I26" s="85">
        <f>歳入・旧黒磯市!I23+歳入・旧西那須野町!I23+歳入・旧塩原町!I23</f>
        <v>26387</v>
      </c>
      <c r="J26" s="85">
        <f>歳入・旧黒磯市!J23+歳入・旧西那須野町!J23+歳入・旧塩原町!J23</f>
        <v>20047</v>
      </c>
      <c r="K26" s="85">
        <f>歳入・旧黒磯市!K23+歳入・旧西那須野町!K23+歳入・旧塩原町!K23</f>
        <v>111479</v>
      </c>
      <c r="L26" s="85">
        <f>歳入・旧黒磯市!L23+歳入・旧西那須野町!L23+歳入・旧塩原町!L23</f>
        <v>7776</v>
      </c>
      <c r="M26" s="85">
        <f>歳入・旧黒磯市!M23+歳入・旧西那須野町!M23+歳入・旧塩原町!M23</f>
        <v>5110</v>
      </c>
      <c r="N26" s="85">
        <f>歳入・旧黒磯市!N23+歳入・旧西那須野町!N23+歳入・旧塩原町!N23</f>
        <v>6678</v>
      </c>
      <c r="O26" s="85">
        <f>歳入・旧黒磯市!O23+歳入・旧西那須野町!O23+歳入・旧塩原町!O23</f>
        <v>5314</v>
      </c>
      <c r="P26" s="85">
        <f>歳入・旧黒磯市!P23+歳入・旧西那須野町!P23+歳入・旧塩原町!P23</f>
        <v>36520</v>
      </c>
      <c r="Q26" s="13">
        <v>157537</v>
      </c>
      <c r="R26" s="13">
        <v>5500</v>
      </c>
      <c r="S26" s="13">
        <v>300</v>
      </c>
      <c r="T26" s="13">
        <v>4300</v>
      </c>
      <c r="U26" s="13">
        <v>1480</v>
      </c>
      <c r="V26" s="13">
        <v>1734</v>
      </c>
      <c r="W26" s="13">
        <v>2760</v>
      </c>
      <c r="X26" s="13">
        <v>5690</v>
      </c>
      <c r="Y26" s="113">
        <v>1575</v>
      </c>
      <c r="Z26" s="113">
        <v>2842</v>
      </c>
      <c r="AA26" s="113">
        <v>18624</v>
      </c>
      <c r="AB26" s="113">
        <v>138745</v>
      </c>
      <c r="AC26" s="138">
        <v>231801</v>
      </c>
      <c r="AD26" s="113">
        <v>232467</v>
      </c>
      <c r="AE26" s="113">
        <v>248452</v>
      </c>
      <c r="AF26" s="113">
        <v>449426</v>
      </c>
    </row>
    <row r="27" spans="1:32" ht="15" customHeight="1" x14ac:dyDescent="0.15">
      <c r="A27" s="3" t="s">
        <v>116</v>
      </c>
      <c r="B27" s="65"/>
      <c r="C27" s="65"/>
      <c r="D27" s="84">
        <f>歳入・旧黒磯市!D24+歳入・旧西那須野町!D24+歳入・旧塩原町!D24</f>
        <v>498736</v>
      </c>
      <c r="E27" s="84">
        <f>歳入・旧黒磯市!E24+歳入・旧西那須野町!E24+歳入・旧塩原町!E24</f>
        <v>1377219</v>
      </c>
      <c r="F27" s="84">
        <f>歳入・旧黒磯市!F24+歳入・旧西那須野町!F24+歳入・旧塩原町!F24</f>
        <v>913482</v>
      </c>
      <c r="G27" s="84">
        <f>歳入・旧黒磯市!G24+歳入・旧西那須野町!G24+歳入・旧塩原町!G24</f>
        <v>887176</v>
      </c>
      <c r="H27" s="84">
        <f>歳入・旧黒磯市!H24+歳入・旧西那須野町!H24+歳入・旧塩原町!H24</f>
        <v>722054</v>
      </c>
      <c r="I27" s="84">
        <f>歳入・旧黒磯市!I24+歳入・旧西那須野町!I24+歳入・旧塩原町!I24</f>
        <v>439936</v>
      </c>
      <c r="J27" s="84">
        <f>歳入・旧黒磯市!J24+歳入・旧西那須野町!J24+歳入・旧塩原町!J24</f>
        <v>534931</v>
      </c>
      <c r="K27" s="84">
        <f>歳入・旧黒磯市!K24+歳入・旧西那須野町!K24+歳入・旧塩原町!K24</f>
        <v>1084735</v>
      </c>
      <c r="L27" s="84">
        <f>歳入・旧黒磯市!L24+歳入・旧西那須野町!L24+歳入・旧塩原町!L24</f>
        <v>636655</v>
      </c>
      <c r="M27" s="84">
        <f>歳入・旧黒磯市!M24+歳入・旧西那須野町!M24+歳入・旧塩原町!M24</f>
        <v>547848</v>
      </c>
      <c r="N27" s="84">
        <f>歳入・旧黒磯市!N24+歳入・旧西那須野町!N24+歳入・旧塩原町!N24</f>
        <v>629518</v>
      </c>
      <c r="O27" s="84">
        <f>歳入・旧黒磯市!O24+歳入・旧西那須野町!O24+歳入・旧塩原町!O24</f>
        <v>768166</v>
      </c>
      <c r="P27" s="84">
        <f>歳入・旧黒磯市!P24+歳入・旧西那須野町!P24+歳入・旧塩原町!P24</f>
        <v>1569531</v>
      </c>
      <c r="Q27" s="7">
        <v>5859598</v>
      </c>
      <c r="R27" s="7">
        <v>483455</v>
      </c>
      <c r="S27" s="7">
        <v>1648903</v>
      </c>
      <c r="T27" s="7">
        <v>931825</v>
      </c>
      <c r="U27" s="7">
        <v>1187512</v>
      </c>
      <c r="V27" s="7">
        <v>833949</v>
      </c>
      <c r="W27" s="7">
        <v>362554</v>
      </c>
      <c r="X27" s="7">
        <v>352305</v>
      </c>
      <c r="Y27" s="112">
        <v>437666</v>
      </c>
      <c r="Z27" s="112">
        <v>222302</v>
      </c>
      <c r="AA27" s="112">
        <v>529002</v>
      </c>
      <c r="AB27" s="112">
        <v>380009</v>
      </c>
      <c r="AC27" s="137">
        <v>508988</v>
      </c>
      <c r="AD27" s="112">
        <v>1735722</v>
      </c>
      <c r="AE27" s="112">
        <v>1655481</v>
      </c>
      <c r="AF27" s="112">
        <v>2109569</v>
      </c>
    </row>
    <row r="28" spans="1:32" ht="15" customHeight="1" x14ac:dyDescent="0.15">
      <c r="A28" s="3" t="s">
        <v>117</v>
      </c>
      <c r="B28" s="65"/>
      <c r="C28" s="65"/>
      <c r="D28" s="84">
        <f>歳入・旧黒磯市!D25+歳入・旧西那須野町!D25+歳入・旧塩原町!D25</f>
        <v>1092772</v>
      </c>
      <c r="E28" s="84">
        <f>歳入・旧黒磯市!E25+歳入・旧西那須野町!E25+歳入・旧塩原町!E25</f>
        <v>947068</v>
      </c>
      <c r="F28" s="84">
        <f>歳入・旧黒磯市!F25+歳入・旧西那須野町!F25+歳入・旧塩原町!F25</f>
        <v>991462</v>
      </c>
      <c r="G28" s="84">
        <f>歳入・旧黒磯市!G25+歳入・旧西那須野町!G25+歳入・旧塩原町!G25</f>
        <v>906993</v>
      </c>
      <c r="H28" s="84">
        <f>歳入・旧黒磯市!H25+歳入・旧西那須野町!H25+歳入・旧塩原町!H25</f>
        <v>1355074</v>
      </c>
      <c r="I28" s="84">
        <f>歳入・旧黒磯市!I25+歳入・旧西那須野町!I25+歳入・旧塩原町!I25</f>
        <v>1774052</v>
      </c>
      <c r="J28" s="84">
        <f>歳入・旧黒磯市!J25+歳入・旧西那須野町!J25+歳入・旧塩原町!J25</f>
        <v>1452379</v>
      </c>
      <c r="K28" s="84">
        <f>歳入・旧黒磯市!K25+歳入・旧西那須野町!K25+歳入・旧塩原町!K25</f>
        <v>1167106</v>
      </c>
      <c r="L28" s="84">
        <f>歳入・旧黒磯市!L25+歳入・旧西那須野町!L25+歳入・旧塩原町!L25</f>
        <v>1650178</v>
      </c>
      <c r="M28" s="84">
        <f>歳入・旧黒磯市!M25+歳入・旧西那須野町!M25+歳入・旧塩原町!M25</f>
        <v>2081509</v>
      </c>
      <c r="N28" s="84">
        <f>歳入・旧黒磯市!N25+歳入・旧西那須野町!N25+歳入・旧塩原町!N25</f>
        <v>1575457</v>
      </c>
      <c r="O28" s="84">
        <f>歳入・旧黒磯市!O25+歳入・旧西那須野町!O25+歳入・旧塩原町!O25</f>
        <v>1618646</v>
      </c>
      <c r="P28" s="84">
        <f>歳入・旧黒磯市!P25+歳入・旧西那須野町!P25+歳入・旧塩原町!P25</f>
        <v>1642863</v>
      </c>
      <c r="Q28" s="7">
        <v>1468071</v>
      </c>
      <c r="R28" s="7">
        <v>1556694</v>
      </c>
      <c r="S28" s="7">
        <v>1687401</v>
      </c>
      <c r="T28" s="7">
        <v>1641660</v>
      </c>
      <c r="U28" s="7">
        <v>1350796</v>
      </c>
      <c r="V28" s="7">
        <v>2916224</v>
      </c>
      <c r="W28" s="7">
        <v>1845740</v>
      </c>
      <c r="X28" s="7">
        <v>2118428</v>
      </c>
      <c r="Y28" s="112">
        <v>1678328</v>
      </c>
      <c r="Z28" s="112">
        <v>2402976</v>
      </c>
      <c r="AA28" s="112">
        <v>2752576</v>
      </c>
      <c r="AB28" s="112">
        <v>2726036</v>
      </c>
      <c r="AC28" s="137">
        <v>2403090</v>
      </c>
      <c r="AD28" s="112">
        <v>2275588</v>
      </c>
      <c r="AE28" s="112">
        <v>2667771</v>
      </c>
      <c r="AF28" s="112">
        <v>2495916</v>
      </c>
    </row>
    <row r="29" spans="1:32" ht="15" customHeight="1" x14ac:dyDescent="0.15">
      <c r="A29" s="3" t="s">
        <v>118</v>
      </c>
      <c r="B29" s="65"/>
      <c r="C29" s="65"/>
      <c r="D29" s="84">
        <f>歳入・旧黒磯市!D26+歳入・旧西那須野町!D26+歳入・旧塩原町!D26</f>
        <v>680753</v>
      </c>
      <c r="E29" s="84">
        <f>歳入・旧黒磯市!E26+歳入・旧西那須野町!E26+歳入・旧塩原町!E26</f>
        <v>616699</v>
      </c>
      <c r="F29" s="84">
        <f>歳入・旧黒磯市!F26+歳入・旧西那須野町!F26+歳入・旧塩原町!F26</f>
        <v>674958</v>
      </c>
      <c r="G29" s="84">
        <f>歳入・旧黒磯市!G26+歳入・旧西那須野町!G26+歳入・旧塩原町!G26</f>
        <v>624833</v>
      </c>
      <c r="H29" s="84">
        <f>歳入・旧黒磯市!H26+歳入・旧西那須野町!H26+歳入・旧塩原町!H26</f>
        <v>813387</v>
      </c>
      <c r="I29" s="84">
        <f>歳入・旧黒磯市!I26+歳入・旧西那須野町!I26+歳入・旧塩原町!I26</f>
        <v>714685</v>
      </c>
      <c r="J29" s="84">
        <f>歳入・旧黒磯市!J26+歳入・旧西那須野町!J26+歳入・旧塩原町!J26</f>
        <v>785989</v>
      </c>
      <c r="K29" s="84">
        <f>歳入・旧黒磯市!K26+歳入・旧西那須野町!K26+歳入・旧塩原町!K26</f>
        <v>1183386</v>
      </c>
      <c r="L29" s="84">
        <f>歳入・旧黒磯市!L26+歳入・旧西那須野町!L26+歳入・旧塩原町!L26</f>
        <v>1374516</v>
      </c>
      <c r="M29" s="84">
        <f>歳入・旧黒磯市!M26+歳入・旧西那須野町!M26+歳入・旧塩原町!M26</f>
        <v>1295899</v>
      </c>
      <c r="N29" s="84">
        <f>歳入・旧黒磯市!N26+歳入・旧西那須野町!N26+歳入・旧塩原町!N26</f>
        <v>1327530</v>
      </c>
      <c r="O29" s="84">
        <f>歳入・旧黒磯市!O26+歳入・旧西那須野町!O26+歳入・旧塩原町!O26</f>
        <v>1370195</v>
      </c>
      <c r="P29" s="84">
        <f>歳入・旧黒磯市!P26+歳入・旧西那須野町!P26+歳入・旧塩原町!P26</f>
        <v>2096836</v>
      </c>
      <c r="Q29" s="7">
        <v>1997739</v>
      </c>
      <c r="R29" s="7">
        <v>1939523</v>
      </c>
      <c r="S29" s="7">
        <v>1974411</v>
      </c>
      <c r="T29" s="7">
        <v>2003008</v>
      </c>
      <c r="U29" s="7">
        <v>2033410</v>
      </c>
      <c r="V29" s="7">
        <v>2190552</v>
      </c>
      <c r="W29" s="7">
        <v>2196246</v>
      </c>
      <c r="X29" s="7">
        <v>2653293</v>
      </c>
      <c r="Y29" s="112">
        <v>2584560</v>
      </c>
      <c r="Z29" s="112">
        <v>2352293</v>
      </c>
      <c r="AA29" s="112">
        <v>2299225</v>
      </c>
      <c r="AB29" s="112">
        <v>2235658</v>
      </c>
      <c r="AC29" s="137">
        <v>2061375</v>
      </c>
      <c r="AD29" s="112">
        <v>2287346</v>
      </c>
      <c r="AE29" s="112">
        <v>2057057</v>
      </c>
      <c r="AF29" s="112">
        <v>2140391</v>
      </c>
    </row>
    <row r="30" spans="1:32" ht="15" customHeight="1" x14ac:dyDescent="0.15">
      <c r="A30" s="3" t="s">
        <v>119</v>
      </c>
      <c r="B30" s="65"/>
      <c r="C30" s="65"/>
      <c r="D30" s="84">
        <f>歳入・旧黒磯市!D27+歳入・旧西那須野町!D27+歳入・旧塩原町!D27</f>
        <v>2138537</v>
      </c>
      <c r="E30" s="84">
        <f>歳入・旧黒磯市!E27+歳入・旧西那須野町!E27+歳入・旧塩原町!E27</f>
        <v>4905800</v>
      </c>
      <c r="F30" s="84">
        <f>歳入・旧黒磯市!F27+歳入・旧西那須野町!F27+歳入・旧塩原町!F27</f>
        <v>7873100</v>
      </c>
      <c r="G30" s="84">
        <f>歳入・旧黒磯市!G27+歳入・旧西那須野町!G27+歳入・旧塩原町!G27</f>
        <v>4608620</v>
      </c>
      <c r="H30" s="84">
        <f>歳入・旧黒磯市!H27+歳入・旧西那須野町!H27+歳入・旧塩原町!H27</f>
        <v>4403400</v>
      </c>
      <c r="I30" s="84">
        <f>歳入・旧黒磯市!I27+歳入・旧西那須野町!I27+歳入・旧塩原町!I27</f>
        <v>4128580</v>
      </c>
      <c r="J30" s="84">
        <f>歳入・旧黒磯市!J27+歳入・旧西那須野町!J27+歳入・旧塩原町!J27</f>
        <v>4182500</v>
      </c>
      <c r="K30" s="84">
        <f>歳入・旧黒磯市!K27+歳入・旧西那須野町!K27+歳入・旧塩原町!K27</f>
        <v>3211160</v>
      </c>
      <c r="L30" s="84">
        <f>歳入・旧黒磯市!L27+歳入・旧西那須野町!L27+歳入・旧塩原町!L27</f>
        <v>2519800</v>
      </c>
      <c r="M30" s="84">
        <f>歳入・旧黒磯市!M27+歳入・旧西那須野町!M27+歳入・旧塩原町!M27</f>
        <v>2008300</v>
      </c>
      <c r="N30" s="84">
        <f>歳入・旧黒磯市!N27+歳入・旧西那須野町!N27+歳入・旧塩原町!N27</f>
        <v>3598473</v>
      </c>
      <c r="O30" s="84">
        <f>歳入・旧黒磯市!O27+歳入・旧西那須野町!O27+歳入・旧塩原町!O27</f>
        <v>4413268</v>
      </c>
      <c r="P30" s="84">
        <f>歳入・旧黒磯市!P27+歳入・旧西那須野町!P27+歳入・旧塩原町!P27</f>
        <v>4600100</v>
      </c>
      <c r="Q30" s="7">
        <v>6326500</v>
      </c>
      <c r="R30" s="7">
        <v>3184500</v>
      </c>
      <c r="S30" s="7">
        <v>3488200</v>
      </c>
      <c r="T30" s="7">
        <v>3977900</v>
      </c>
      <c r="U30" s="7">
        <v>8697500</v>
      </c>
      <c r="V30" s="7">
        <v>5034200</v>
      </c>
      <c r="W30" s="7">
        <v>2695800</v>
      </c>
      <c r="X30" s="7">
        <v>2617400</v>
      </c>
      <c r="Y30" s="112">
        <v>2618100</v>
      </c>
      <c r="Z30" s="112">
        <v>4229700</v>
      </c>
      <c r="AA30" s="112">
        <v>4480900</v>
      </c>
      <c r="AB30" s="112">
        <v>4649400</v>
      </c>
      <c r="AC30" s="137">
        <v>3154100</v>
      </c>
      <c r="AD30" s="112">
        <v>4229800</v>
      </c>
      <c r="AE30" s="112">
        <v>5310600</v>
      </c>
      <c r="AF30" s="112">
        <v>4727300</v>
      </c>
    </row>
    <row r="31" spans="1:32" ht="15" customHeight="1" x14ac:dyDescent="0.15">
      <c r="A31" s="3" t="s">
        <v>158</v>
      </c>
      <c r="B31" s="65"/>
      <c r="C31" s="65"/>
      <c r="D31" s="84">
        <f>歳入・旧黒磯市!D28+歳入・旧西那須野町!D28+歳入・旧塩原町!D28</f>
        <v>0</v>
      </c>
      <c r="E31" s="84">
        <f>歳入・旧黒磯市!E28+歳入・旧西那須野町!E28+歳入・旧塩原町!E28</f>
        <v>0</v>
      </c>
      <c r="F31" s="84">
        <f>歳入・旧黒磯市!F28+歳入・旧西那須野町!F28+歳入・旧塩原町!F28</f>
        <v>0</v>
      </c>
      <c r="G31" s="84">
        <f>歳入・旧黒磯市!G28+歳入・旧西那須野町!G28+歳入・旧塩原町!G28</f>
        <v>0</v>
      </c>
      <c r="H31" s="84">
        <f>歳入・旧黒磯市!H28+歳入・旧西那須野町!H28+歳入・旧塩原町!H28</f>
        <v>0</v>
      </c>
      <c r="I31" s="84">
        <f>歳入・旧黒磯市!I28+歳入・旧西那須野町!I28+歳入・旧塩原町!I28</f>
        <v>0</v>
      </c>
      <c r="J31" s="84">
        <f>歳入・旧黒磯市!J28+歳入・旧西那須野町!J28+歳入・旧塩原町!J28</f>
        <v>0</v>
      </c>
      <c r="K31" s="84">
        <f>歳入・旧黒磯市!K28+歳入・旧西那須野町!K28+歳入・旧塩原町!K28</f>
        <v>0</v>
      </c>
      <c r="L31" s="84">
        <f>歳入・旧黒磯市!L28+歳入・旧西那須野町!L28+歳入・旧塩原町!L28</f>
        <v>0</v>
      </c>
      <c r="M31" s="84">
        <f>歳入・旧黒磯市!M28+歳入・旧西那須野町!M28+歳入・旧塩原町!M28</f>
        <v>0</v>
      </c>
      <c r="N31" s="84">
        <f>歳入・旧黒磯市!N28+歳入・旧西那須野町!N28+歳入・旧塩原町!N28</f>
        <v>133000</v>
      </c>
      <c r="O31" s="84">
        <f>歳入・旧黒磯市!O28+歳入・旧西那須野町!O28+歳入・旧塩原町!O28</f>
        <v>174700</v>
      </c>
      <c r="P31" s="84">
        <f>歳入・旧黒磯市!P28+歳入・旧西那須野町!P28+歳入・旧塩原町!P28</f>
        <v>183200</v>
      </c>
      <c r="Q31" s="7">
        <v>187700</v>
      </c>
      <c r="R31" s="7">
        <v>183500</v>
      </c>
      <c r="S31" s="7">
        <v>147200</v>
      </c>
      <c r="T31" s="7"/>
      <c r="U31" s="7">
        <v>0</v>
      </c>
      <c r="V31" s="7">
        <v>0</v>
      </c>
      <c r="W31" s="7"/>
      <c r="X31" s="7"/>
      <c r="Y31" s="112"/>
      <c r="Z31" s="112"/>
      <c r="AA31" s="112"/>
      <c r="AB31" s="112"/>
      <c r="AC31" s="137"/>
      <c r="AD31" s="112"/>
      <c r="AE31" s="112"/>
      <c r="AF31" s="112"/>
    </row>
    <row r="32" spans="1:32" ht="15" customHeight="1" x14ac:dyDescent="0.15">
      <c r="A32" s="3" t="s">
        <v>159</v>
      </c>
      <c r="B32" s="65"/>
      <c r="C32" s="65"/>
      <c r="D32" s="84">
        <f>歳入・旧黒磯市!D29+歳入・旧西那須野町!D29+歳入・旧塩原町!D29</f>
        <v>0</v>
      </c>
      <c r="E32" s="84">
        <f>歳入・旧黒磯市!E29+歳入・旧西那須野町!E29+歳入・旧塩原町!E29</f>
        <v>0</v>
      </c>
      <c r="F32" s="84">
        <f>歳入・旧黒磯市!F29+歳入・旧西那須野町!F29+歳入・旧塩原町!F29</f>
        <v>0</v>
      </c>
      <c r="G32" s="84">
        <f>歳入・旧黒磯市!G29+歳入・旧西那須野町!G29+歳入・旧塩原町!G29</f>
        <v>0</v>
      </c>
      <c r="H32" s="84">
        <f>歳入・旧黒磯市!H29+歳入・旧西那須野町!H29+歳入・旧塩原町!H29</f>
        <v>0</v>
      </c>
      <c r="I32" s="84">
        <f>歳入・旧黒磯市!I29+歳入・旧西那須野町!I29+歳入・旧塩原町!I29</f>
        <v>0</v>
      </c>
      <c r="J32" s="84">
        <f>歳入・旧黒磯市!J29+歳入・旧西那須野町!J29+歳入・旧塩原町!J29</f>
        <v>0</v>
      </c>
      <c r="K32" s="84">
        <f>歳入・旧黒磯市!K29+歳入・旧西那須野町!K29+歳入・旧塩原町!K29</f>
        <v>0</v>
      </c>
      <c r="L32" s="84">
        <f>歳入・旧黒磯市!L29+歳入・旧西那須野町!L29+歳入・旧塩原町!L29</f>
        <v>0</v>
      </c>
      <c r="M32" s="84">
        <f>歳入・旧黒磯市!M29+歳入・旧西那須野町!M29+歳入・旧塩原町!M29</f>
        <v>0</v>
      </c>
      <c r="N32" s="84">
        <f>歳入・旧黒磯市!N29+歳入・旧西那須野町!N29+歳入・旧塩原町!N29</f>
        <v>385200</v>
      </c>
      <c r="O32" s="84">
        <f>歳入・旧黒磯市!O29+歳入・旧西那須野町!O29+歳入・旧塩原町!O29</f>
        <v>1193600</v>
      </c>
      <c r="P32" s="84">
        <f>歳入・旧黒磯市!P29+歳入・旧西那須野町!P29+歳入・旧塩原町!P29</f>
        <v>2355400</v>
      </c>
      <c r="Q32" s="7">
        <v>1673500</v>
      </c>
      <c r="R32" s="7">
        <v>1287100</v>
      </c>
      <c r="S32" s="7">
        <v>1190500</v>
      </c>
      <c r="T32" s="7">
        <v>1080100</v>
      </c>
      <c r="U32" s="7">
        <v>1011600</v>
      </c>
      <c r="V32" s="7">
        <v>1000000</v>
      </c>
      <c r="W32" s="7">
        <v>1000000</v>
      </c>
      <c r="X32" s="7">
        <v>1000000</v>
      </c>
      <c r="Y32" s="112">
        <v>1100000</v>
      </c>
      <c r="Z32" s="112">
        <v>1000000</v>
      </c>
      <c r="AA32" s="112">
        <v>1000000</v>
      </c>
      <c r="AB32" s="112">
        <v>1000000</v>
      </c>
      <c r="AC32" s="137">
        <v>1200000</v>
      </c>
      <c r="AD32" s="112">
        <v>1600000</v>
      </c>
      <c r="AE32" s="112">
        <v>1800000</v>
      </c>
      <c r="AF32" s="112">
        <v>1500000</v>
      </c>
    </row>
    <row r="33" spans="1:32" ht="15" customHeight="1" x14ac:dyDescent="0.15">
      <c r="A33" s="3" t="s">
        <v>0</v>
      </c>
      <c r="B33" s="65"/>
      <c r="C33" s="65"/>
      <c r="D33" s="86">
        <f>歳入・旧黒磯市!D30+歳入・旧西那須野町!D30+歳入・旧塩原町!D30</f>
        <v>29879802</v>
      </c>
      <c r="E33" s="86">
        <f>歳入・旧黒磯市!E30+歳入・旧西那須野町!E30+歳入・旧塩原町!E30</f>
        <v>35467937</v>
      </c>
      <c r="F33" s="86">
        <f>歳入・旧黒磯市!F30+歳入・旧西那須野町!F30+歳入・旧塩原町!F30</f>
        <v>39432898</v>
      </c>
      <c r="G33" s="86">
        <f>歳入・旧黒磯市!G30+歳入・旧西那須野町!G30+歳入・旧塩原町!G30</f>
        <v>35616572</v>
      </c>
      <c r="H33" s="86">
        <f>歳入・旧黒磯市!H30+歳入・旧西那須野町!H30+歳入・旧塩原町!H30</f>
        <v>37031919</v>
      </c>
      <c r="I33" s="86">
        <f>歳入・旧黒磯市!I30+歳入・旧西那須野町!I30+歳入・旧塩原町!I30</f>
        <v>38371892</v>
      </c>
      <c r="J33" s="86">
        <f>歳入・旧黒磯市!J30+歳入・旧西那須野町!J30+歳入・旧塩原町!J30</f>
        <v>38799380</v>
      </c>
      <c r="K33" s="86">
        <f>歳入・旧黒磯市!K30+歳入・旧西那須野町!K30+歳入・旧塩原町!K30</f>
        <v>39686023</v>
      </c>
      <c r="L33" s="86">
        <f>歳入・旧黒磯市!L30+歳入・旧西那須野町!L30+歳入・旧塩原町!L30</f>
        <v>41357378</v>
      </c>
      <c r="M33" s="86">
        <f>歳入・旧黒磯市!M30+歳入・旧西那須野町!M30+歳入・旧塩原町!M30</f>
        <v>37999726</v>
      </c>
      <c r="N33" s="86">
        <f>歳入・旧黒磯市!N30+歳入・旧西那須野町!N30+歳入・旧塩原町!N30</f>
        <v>38585501</v>
      </c>
      <c r="O33" s="86">
        <f>歳入・旧黒磯市!O30+歳入・旧西那須野町!O30+歳入・旧塩原町!O30</f>
        <v>39498919</v>
      </c>
      <c r="P33" s="86">
        <f>歳入・旧黒磯市!P30+歳入・旧西那須野町!P30+歳入・旧塩原町!P30</f>
        <v>39369334</v>
      </c>
      <c r="Q33" s="6">
        <f t="shared" ref="Q33:V33" si="0">SUM(Q4:Q30)-Q16-Q17</f>
        <v>46675037</v>
      </c>
      <c r="R33" s="6">
        <f t="shared" si="0"/>
        <v>39221051</v>
      </c>
      <c r="S33" s="6">
        <f t="shared" si="0"/>
        <v>41138781</v>
      </c>
      <c r="T33" s="6">
        <f t="shared" si="0"/>
        <v>41496621</v>
      </c>
      <c r="U33" s="6">
        <f t="shared" si="0"/>
        <v>47508085</v>
      </c>
      <c r="V33" s="6">
        <f t="shared" si="0"/>
        <v>44817035</v>
      </c>
      <c r="W33" s="6">
        <f>SUM(W4:W30)-W16-W17</f>
        <v>44552297</v>
      </c>
      <c r="X33" s="6">
        <f>SUM(X4:X30)-X16-X17-X18</f>
        <v>45250344</v>
      </c>
      <c r="Y33" s="6">
        <f t="shared" ref="Y33:AB33" si="1">SUM(Y4:Y30)-Y16-Y17-Y18</f>
        <v>44697923</v>
      </c>
      <c r="Z33" s="6">
        <f t="shared" si="1"/>
        <v>50197420</v>
      </c>
      <c r="AA33" s="6">
        <f t="shared" si="1"/>
        <v>52631883</v>
      </c>
      <c r="AB33" s="6">
        <f t="shared" si="1"/>
        <v>49912062</v>
      </c>
      <c r="AC33" s="6">
        <f t="shared" ref="AC33" si="2">SUM(AC4:AC30)-AC16-AC17-AC18</f>
        <v>47343215</v>
      </c>
      <c r="AD33" s="6">
        <f t="shared" ref="AD33:AE33" si="3">SUM(AD4:AD30)-AD16-AD17-AD18</f>
        <v>50316473</v>
      </c>
      <c r="AE33" s="6">
        <f t="shared" si="3"/>
        <v>51837102</v>
      </c>
      <c r="AF33" s="6">
        <f t="shared" ref="AF33" si="4">SUM(AF4:AF30)-AF16-AF17-AF18</f>
        <v>53019990</v>
      </c>
    </row>
    <row r="34" spans="1:32" ht="15" customHeight="1" x14ac:dyDescent="0.15">
      <c r="A34" s="3" t="s">
        <v>1</v>
      </c>
      <c r="B34" s="65"/>
      <c r="C34" s="65"/>
      <c r="D34" s="88">
        <f>歳入・旧黒磯市!D31+歳入・旧西那須野町!D31+歳入・旧塩原町!D31</f>
        <v>20402207</v>
      </c>
      <c r="E34" s="88">
        <f>歳入・旧黒磯市!E31+歳入・旧西那須野町!E31+歳入・旧塩原町!E31</f>
        <v>21623323</v>
      </c>
      <c r="F34" s="88">
        <f>歳入・旧黒磯市!F31+歳入・旧西那須野町!F31+歳入・旧塩原町!F31</f>
        <v>21783797</v>
      </c>
      <c r="G34" s="88">
        <f>歳入・旧黒磯市!G31+歳入・旧西那須野町!G31+歳入・旧塩原町!G31</f>
        <v>21496035</v>
      </c>
      <c r="H34" s="88">
        <f>歳入・旧黒磯市!H31+歳入・旧西那須野町!H31+歳入・旧塩原町!H31</f>
        <v>23033625</v>
      </c>
      <c r="I34" s="88">
        <f>歳入・旧黒磯市!I31+歳入・旧西那須野町!I31+歳入・旧塩原町!I31</f>
        <v>23940866</v>
      </c>
      <c r="J34" s="88">
        <f>歳入・旧黒磯市!J31+歳入・旧西那須野町!J31+歳入・旧塩原町!J31</f>
        <v>24824811</v>
      </c>
      <c r="K34" s="88">
        <f>歳入・旧黒磯市!K31+歳入・旧西那須野町!K31+歳入・旧塩原町!K31</f>
        <v>25435691</v>
      </c>
      <c r="L34" s="88">
        <f>歳入・旧黒磯市!L31+歳入・旧西那須野町!L31+歳入・旧塩原町!L31</f>
        <v>26763417</v>
      </c>
      <c r="M34" s="88">
        <f>歳入・旧黒磯市!M31+歳入・旧西那須野町!M31+歳入・旧塩原町!M31</f>
        <v>26889055</v>
      </c>
      <c r="N34" s="88">
        <f>歳入・旧黒磯市!N31+歳入・旧西那須野町!N31+歳入・旧塩原町!N31</f>
        <v>25463980</v>
      </c>
      <c r="O34" s="88">
        <f>歳入・旧黒磯市!O31+歳入・旧西那須野町!O31+歳入・旧塩原町!O31</f>
        <v>24738709</v>
      </c>
      <c r="P34" s="88">
        <f>歳入・旧黒磯市!P31+歳入・旧西那須野町!P31+歳入・旧塩原町!P31</f>
        <v>23663953</v>
      </c>
      <c r="Q34" s="9">
        <f t="shared" ref="Q34:V34" si="5">SUM(Q4:Q15)+Q19</f>
        <v>24366158</v>
      </c>
      <c r="R34" s="9">
        <f t="shared" si="5"/>
        <v>25100264</v>
      </c>
      <c r="S34" s="9">
        <f t="shared" si="5"/>
        <v>25594646</v>
      </c>
      <c r="T34" s="9">
        <f t="shared" si="5"/>
        <v>25653512</v>
      </c>
      <c r="U34" s="9">
        <f t="shared" si="5"/>
        <v>25296533</v>
      </c>
      <c r="V34" s="9">
        <f t="shared" si="5"/>
        <v>25343062</v>
      </c>
      <c r="W34" s="9">
        <f>SUM(W4:W15)+W19</f>
        <v>26214110</v>
      </c>
      <c r="X34" s="9">
        <f>SUM(X4:X15)+X19</f>
        <v>27063985</v>
      </c>
      <c r="Y34" s="115">
        <f t="shared" ref="Y34:AB34" si="6">SUM(Y4:Y15)+Y19</f>
        <v>27398664</v>
      </c>
      <c r="Z34" s="115">
        <f t="shared" si="6"/>
        <v>26835588</v>
      </c>
      <c r="AA34" s="115">
        <f t="shared" si="6"/>
        <v>28820506</v>
      </c>
      <c r="AB34" s="115">
        <f t="shared" si="6"/>
        <v>27368174</v>
      </c>
      <c r="AC34" s="115">
        <f t="shared" ref="AC34" si="7">SUM(AC4:AC15)+AC19</f>
        <v>27013765</v>
      </c>
      <c r="AD34" s="115">
        <f t="shared" ref="AD34:AE34" si="8">SUM(AD4:AD15)+AD19</f>
        <v>27894079</v>
      </c>
      <c r="AE34" s="115">
        <f t="shared" si="8"/>
        <v>27228249</v>
      </c>
      <c r="AF34" s="115">
        <f t="shared" ref="AF34" si="9">SUM(AF4:AF15)+AF19</f>
        <v>28274634</v>
      </c>
    </row>
    <row r="35" spans="1:32" ht="15" customHeight="1" x14ac:dyDescent="0.15">
      <c r="A35" s="3" t="s">
        <v>151</v>
      </c>
      <c r="B35" s="65"/>
      <c r="C35" s="65"/>
      <c r="D35" s="88">
        <f>歳入・旧黒磯市!D32+歳入・旧西那須野町!D32+歳入・旧塩原町!D32</f>
        <v>9477595</v>
      </c>
      <c r="E35" s="88">
        <f>歳入・旧黒磯市!E32+歳入・旧西那須野町!E32+歳入・旧塩原町!E32</f>
        <v>13844614</v>
      </c>
      <c r="F35" s="88">
        <f>歳入・旧黒磯市!F32+歳入・旧西那須野町!F32+歳入・旧塩原町!F32</f>
        <v>17649101</v>
      </c>
      <c r="G35" s="88">
        <f>歳入・旧黒磯市!G32+歳入・旧西那須野町!G32+歳入・旧塩原町!G32</f>
        <v>14120537</v>
      </c>
      <c r="H35" s="88">
        <f>歳入・旧黒磯市!H32+歳入・旧西那須野町!H32+歳入・旧塩原町!H32</f>
        <v>13998294</v>
      </c>
      <c r="I35" s="88">
        <f>歳入・旧黒磯市!I32+歳入・旧西那須野町!I32+歳入・旧塩原町!I32</f>
        <v>14431026</v>
      </c>
      <c r="J35" s="88">
        <f>歳入・旧黒磯市!J32+歳入・旧西那須野町!J32+歳入・旧塩原町!J32</f>
        <v>13974569</v>
      </c>
      <c r="K35" s="88">
        <f>歳入・旧黒磯市!K32+歳入・旧西那須野町!K32+歳入・旧塩原町!K32</f>
        <v>14250332</v>
      </c>
      <c r="L35" s="88">
        <f>歳入・旧黒磯市!L32+歳入・旧西那須野町!L32+歳入・旧塩原町!L32</f>
        <v>14593961</v>
      </c>
      <c r="M35" s="88">
        <f>歳入・旧黒磯市!M32+歳入・旧西那須野町!M32+歳入・旧塩原町!M32</f>
        <v>11110671</v>
      </c>
      <c r="N35" s="88">
        <f>歳入・旧黒磯市!N32+歳入・旧西那須野町!N32+歳入・旧塩原町!N32</f>
        <v>13121521</v>
      </c>
      <c r="O35" s="88">
        <f>歳入・旧黒磯市!O32+歳入・旧西那須野町!O32+歳入・旧塩原町!O32</f>
        <v>14760210</v>
      </c>
      <c r="P35" s="88">
        <f>歳入・旧黒磯市!P32+歳入・旧西那須野町!P32+歳入・旧塩原町!P32</f>
        <v>15705381</v>
      </c>
      <c r="Q35" s="9">
        <f t="shared" ref="Q35:V35" si="10">SUM(Q20:Q30)</f>
        <v>22308879</v>
      </c>
      <c r="R35" s="9">
        <f t="shared" si="10"/>
        <v>14120787</v>
      </c>
      <c r="S35" s="9">
        <f t="shared" si="10"/>
        <v>15544135</v>
      </c>
      <c r="T35" s="9">
        <f t="shared" si="10"/>
        <v>15843109</v>
      </c>
      <c r="U35" s="9">
        <f t="shared" si="10"/>
        <v>22211552</v>
      </c>
      <c r="V35" s="9">
        <f t="shared" si="10"/>
        <v>19473973</v>
      </c>
      <c r="W35" s="9">
        <f>SUM(W20:W30)</f>
        <v>18338187</v>
      </c>
      <c r="X35" s="9">
        <f>SUM(X20:X30)</f>
        <v>18186359</v>
      </c>
      <c r="Y35" s="115">
        <f t="shared" ref="Y35:AB35" si="11">SUM(Y20:Y30)</f>
        <v>17299259</v>
      </c>
      <c r="Z35" s="115">
        <f t="shared" si="11"/>
        <v>23361832</v>
      </c>
      <c r="AA35" s="115">
        <f t="shared" si="11"/>
        <v>23811377</v>
      </c>
      <c r="AB35" s="115">
        <f t="shared" si="11"/>
        <v>22543888</v>
      </c>
      <c r="AC35" s="115">
        <f t="shared" ref="AC35" si="12">SUM(AC20:AC30)</f>
        <v>20329450</v>
      </c>
      <c r="AD35" s="115">
        <f t="shared" ref="AD35:AE35" si="13">SUM(AD20:AD30)</f>
        <v>22422394</v>
      </c>
      <c r="AE35" s="115">
        <f t="shared" si="13"/>
        <v>24608853</v>
      </c>
      <c r="AF35" s="115">
        <f t="shared" ref="AF35" si="14">SUM(AF20:AF30)</f>
        <v>24745356</v>
      </c>
    </row>
    <row r="36" spans="1:32" ht="15" customHeight="1" x14ac:dyDescent="0.15">
      <c r="A36" s="3" t="s">
        <v>3</v>
      </c>
      <c r="B36" s="65"/>
      <c r="C36" s="65"/>
      <c r="D36" s="88">
        <f>歳入・旧黒磯市!D33+歳入・旧西那須野町!D33+歳入・旧塩原町!D33</f>
        <v>17599682</v>
      </c>
      <c r="E36" s="88">
        <f>歳入・旧黒磯市!E33+歳入・旧西那須野町!E33+歳入・旧塩原町!E33</f>
        <v>19699646</v>
      </c>
      <c r="F36" s="88">
        <f>歳入・旧黒磯市!F33+歳入・旧西那須野町!F33+歳入・旧塩原町!F33</f>
        <v>18983919</v>
      </c>
      <c r="G36" s="88">
        <f>歳入・旧黒磯市!G33+歳入・旧西那須野町!G33+歳入・旧塩原町!G33</f>
        <v>19000017</v>
      </c>
      <c r="H36" s="88">
        <f>歳入・旧黒磯市!H33+歳入・旧西那須野町!H33+歳入・旧塩原町!H33</f>
        <v>22557053</v>
      </c>
      <c r="I36" s="88">
        <f>歳入・旧黒磯市!I33+歳入・旧西那須野町!I33+歳入・旧塩原町!I33</f>
        <v>23593585</v>
      </c>
      <c r="J36" s="88">
        <f>歳入・旧黒磯市!J33+歳入・旧西那須野町!J33+歳入・旧塩原町!J33</f>
        <v>24396072</v>
      </c>
      <c r="K36" s="88">
        <f>歳入・旧黒磯市!K33+歳入・旧西那須野町!K33+歳入・旧塩原町!K33</f>
        <v>24942988</v>
      </c>
      <c r="L36" s="88">
        <f>歳入・旧黒磯市!L33+歳入・旧西那須野町!L33+歳入・旧塩原町!L33</f>
        <v>25052290</v>
      </c>
      <c r="M36" s="88">
        <f>歳入・旧黒磯市!M33+歳入・旧西那須野町!M33+歳入・旧塩原町!M33</f>
        <v>24119356</v>
      </c>
      <c r="N36" s="88">
        <f>歳入・旧黒磯市!N33+歳入・旧西那須野町!N33+歳入・旧塩原町!N33</f>
        <v>22881052</v>
      </c>
      <c r="O36" s="88">
        <f>歳入・旧黒磯市!O33+歳入・旧西那須野町!O33+歳入・旧塩原町!O33</f>
        <v>23156303</v>
      </c>
      <c r="P36" s="88">
        <f>歳入・旧黒磯市!P33+歳入・旧西那須野町!P33+歳入・旧塩原町!P33</f>
        <v>23567868</v>
      </c>
      <c r="Q36" s="9">
        <f t="shared" ref="Q36:V36" si="15">+Q4+Q20+Q21+Q22+Q25+Q26+Q27+Q28+Q29</f>
        <v>28164568</v>
      </c>
      <c r="R36" s="9">
        <f t="shared" si="15"/>
        <v>22971491</v>
      </c>
      <c r="S36" s="9">
        <f t="shared" si="15"/>
        <v>24958825</v>
      </c>
      <c r="T36" s="9">
        <f t="shared" si="15"/>
        <v>25593770</v>
      </c>
      <c r="U36" s="9">
        <f t="shared" si="15"/>
        <v>25153139</v>
      </c>
      <c r="V36" s="9">
        <f t="shared" si="15"/>
        <v>25847367</v>
      </c>
      <c r="W36" s="9">
        <f>+W4+W20+W21+W22+W25+W26+W27+W28+W29</f>
        <v>24429584</v>
      </c>
      <c r="X36" s="9">
        <f>+X4+X20+X21+X22+X25+X26+X27+X28+X29</f>
        <v>25654346</v>
      </c>
      <c r="Y36" s="115">
        <f t="shared" ref="Y36:AB36" si="16">+Y4+Y20+Y21+Y22+Y25+Y26+Y27+Y28+Y29</f>
        <v>25386228</v>
      </c>
      <c r="Z36" s="115">
        <f t="shared" si="16"/>
        <v>25760006</v>
      </c>
      <c r="AA36" s="115">
        <f t="shared" si="16"/>
        <v>26272536</v>
      </c>
      <c r="AB36" s="115">
        <f t="shared" si="16"/>
        <v>25588925</v>
      </c>
      <c r="AC36" s="115">
        <f t="shared" ref="AC36" si="17">+AC4+AC20+AC21+AC22+AC25+AC26+AC27+AC28+AC29</f>
        <v>25531556</v>
      </c>
      <c r="AD36" s="115">
        <f t="shared" ref="AD36:AE36" si="18">+AD4+AD20+AD21+AD22+AD25+AD26+AD27+AD28+AD29</f>
        <v>27564837</v>
      </c>
      <c r="AE36" s="115">
        <f t="shared" si="18"/>
        <v>27455428</v>
      </c>
      <c r="AF36" s="115">
        <f t="shared" ref="AF36" si="19">+AF4+AF20+AF21+AF22+AF25+AF26+AF27+AF28+AF29</f>
        <v>28386066</v>
      </c>
    </row>
    <row r="37" spans="1:32" ht="15" customHeight="1" x14ac:dyDescent="0.15">
      <c r="A37" s="3" t="s">
        <v>2</v>
      </c>
      <c r="B37" s="65"/>
      <c r="C37" s="65"/>
      <c r="D37" s="88">
        <f>歳入・旧黒磯市!D34+歳入・旧西那須野町!D34+歳入・旧塩原町!D34</f>
        <v>12280120</v>
      </c>
      <c r="E37" s="88">
        <f>歳入・旧黒磯市!E34+歳入・旧西那須野町!E34+歳入・旧塩原町!E34</f>
        <v>15768291</v>
      </c>
      <c r="F37" s="88">
        <f>歳入・旧黒磯市!F34+歳入・旧西那須野町!F34+歳入・旧塩原町!F34</f>
        <v>20448979</v>
      </c>
      <c r="G37" s="88">
        <f>歳入・旧黒磯市!G34+歳入・旧西那須野町!G34+歳入・旧塩原町!G34</f>
        <v>16616555</v>
      </c>
      <c r="H37" s="88">
        <f>歳入・旧黒磯市!H34+歳入・旧西那須野町!H34+歳入・旧塩原町!H34</f>
        <v>14474866</v>
      </c>
      <c r="I37" s="88">
        <f>歳入・旧黒磯市!I34+歳入・旧西那須野町!I34+歳入・旧塩原町!I34</f>
        <v>14778307</v>
      </c>
      <c r="J37" s="88">
        <f>歳入・旧黒磯市!J34+歳入・旧西那須野町!J34+歳入・旧塩原町!J34</f>
        <v>14403308</v>
      </c>
      <c r="K37" s="88">
        <f>歳入・旧黒磯市!K34+歳入・旧西那須野町!K34+歳入・旧塩原町!K34</f>
        <v>14743035</v>
      </c>
      <c r="L37" s="88">
        <f>歳入・旧黒磯市!L34+歳入・旧西那須野町!L34+歳入・旧塩原町!L34</f>
        <v>16305088</v>
      </c>
      <c r="M37" s="88">
        <f>歳入・旧黒磯市!M34+歳入・旧西那須野町!M34+歳入・旧塩原町!M34</f>
        <v>13880370</v>
      </c>
      <c r="N37" s="88">
        <f>歳入・旧黒磯市!N34+歳入・旧西那須野町!N34+歳入・旧塩原町!N34</f>
        <v>15704449</v>
      </c>
      <c r="O37" s="88">
        <f>歳入・旧黒磯市!O34+歳入・旧西那須野町!O34+歳入・旧塩原町!O34</f>
        <v>16342616</v>
      </c>
      <c r="P37" s="88">
        <f>歳入・旧黒磯市!P34+歳入・旧西那須野町!P34+歳入・旧塩原町!P34</f>
        <v>15801466</v>
      </c>
      <c r="Q37" s="9">
        <f t="shared" ref="Q37:V37" si="20">SUM(Q5:Q19)-Q16-Q17+Q23+Q24+Q30</f>
        <v>18510469</v>
      </c>
      <c r="R37" s="9">
        <f t="shared" si="20"/>
        <v>16249560</v>
      </c>
      <c r="S37" s="9">
        <f t="shared" si="20"/>
        <v>16179956</v>
      </c>
      <c r="T37" s="9">
        <f t="shared" si="20"/>
        <v>15902851</v>
      </c>
      <c r="U37" s="9">
        <f t="shared" si="20"/>
        <v>22354946</v>
      </c>
      <c r="V37" s="9">
        <f t="shared" si="20"/>
        <v>18969668</v>
      </c>
      <c r="W37" s="9">
        <f>SUM(W5:W19)-W16-W17+W23+W24+W30</f>
        <v>20122713</v>
      </c>
      <c r="X37" s="9">
        <f>SUM(X5:X19)-X16-X17+X23+X24+X30</f>
        <v>19794248</v>
      </c>
      <c r="Y37" s="115">
        <f t="shared" ref="Y37:AB37" si="21">SUM(Y5:Y19)-Y16-Y17+Y23+Y24+Y30</f>
        <v>19420348</v>
      </c>
      <c r="Z37" s="115">
        <f t="shared" si="21"/>
        <v>24655534</v>
      </c>
      <c r="AA37" s="115">
        <f t="shared" si="21"/>
        <v>28612533</v>
      </c>
      <c r="AB37" s="115">
        <f t="shared" si="21"/>
        <v>24376906</v>
      </c>
      <c r="AC37" s="115">
        <f t="shared" ref="AC37" si="22">SUM(AC5:AC19)-AC16-AC17+AC23+AC24+AC30</f>
        <v>21814601</v>
      </c>
      <c r="AD37" s="115">
        <f t="shared" ref="AD37:AE37" si="23">SUM(AD5:AD19)-AD16-AD17+AD23+AD24+AD30</f>
        <v>22815820</v>
      </c>
      <c r="AE37" s="115">
        <f t="shared" si="23"/>
        <v>24404567</v>
      </c>
      <c r="AF37" s="115">
        <f t="shared" ref="AF37" si="24">SUM(AF5:AF19)-AF16-AF17+AF23+AF24+AF30</f>
        <v>25003317</v>
      </c>
    </row>
    <row r="38" spans="1:32" ht="15" customHeight="1" x14ac:dyDescent="0.2">
      <c r="A38" s="22" t="s">
        <v>78</v>
      </c>
      <c r="B38" s="22"/>
      <c r="C38" s="22"/>
      <c r="D38" s="22"/>
      <c r="E38" s="22"/>
      <c r="F38" s="22"/>
      <c r="G38" s="22"/>
      <c r="H38" s="22"/>
      <c r="I38" s="22"/>
      <c r="J38" s="22"/>
      <c r="K38" s="23" t="s">
        <v>161</v>
      </c>
      <c r="L38" s="51"/>
      <c r="M38" s="22"/>
      <c r="N38" s="22"/>
      <c r="O38" s="22"/>
      <c r="P38" s="22"/>
      <c r="U38" s="23" t="s">
        <v>161</v>
      </c>
      <c r="V38" s="51"/>
      <c r="W38" s="23"/>
      <c r="X38" s="23"/>
      <c r="Y38" s="23"/>
      <c r="Z38" s="23"/>
      <c r="AA38" s="23"/>
      <c r="AB38" s="23"/>
      <c r="AC38" s="23"/>
      <c r="AD38" s="23"/>
      <c r="AE38" s="23" t="s">
        <v>161</v>
      </c>
      <c r="AF38" s="51"/>
    </row>
    <row r="39" spans="1:32" ht="15" customHeight="1" x14ac:dyDescent="0.15">
      <c r="K39" s="15"/>
      <c r="L39" s="15" t="s">
        <v>325</v>
      </c>
      <c r="M39" s="35" t="s">
        <v>205</v>
      </c>
      <c r="Q39" s="51"/>
      <c r="R39" s="51"/>
      <c r="S39" s="51"/>
      <c r="T39" s="51"/>
      <c r="U39" s="15"/>
      <c r="V39" s="15" t="s">
        <v>325</v>
      </c>
      <c r="W39" s="51"/>
      <c r="X39" s="51"/>
      <c r="Y39" s="51"/>
      <c r="Z39" s="51"/>
      <c r="AA39" s="51"/>
      <c r="AB39" s="51"/>
      <c r="AC39" s="51"/>
      <c r="AD39" s="51"/>
      <c r="AE39" s="15"/>
      <c r="AF39" s="15" t="s">
        <v>325</v>
      </c>
    </row>
    <row r="40" spans="1:32" ht="15" customHeight="1" x14ac:dyDescent="0.15">
      <c r="A40" s="2"/>
      <c r="B40" s="60" t="s">
        <v>172</v>
      </c>
      <c r="C40" s="60" t="s">
        <v>174</v>
      </c>
      <c r="D40" s="60" t="s">
        <v>176</v>
      </c>
      <c r="E40" s="60" t="s">
        <v>178</v>
      </c>
      <c r="F40" s="60" t="s">
        <v>180</v>
      </c>
      <c r="G40" s="60" t="s">
        <v>182</v>
      </c>
      <c r="H40" s="62" t="s">
        <v>184</v>
      </c>
      <c r="I40" s="60" t="s">
        <v>186</v>
      </c>
      <c r="J40" s="62" t="s">
        <v>188</v>
      </c>
      <c r="K40" s="62" t="s">
        <v>190</v>
      </c>
      <c r="L40" s="60" t="s">
        <v>192</v>
      </c>
      <c r="M40" s="60" t="s">
        <v>194</v>
      </c>
      <c r="N40" s="60" t="s">
        <v>196</v>
      </c>
      <c r="O40" s="60" t="s">
        <v>198</v>
      </c>
      <c r="P40" s="60" t="s">
        <v>200</v>
      </c>
      <c r="Q40" s="2" t="s">
        <v>168</v>
      </c>
      <c r="R40" s="2" t="s">
        <v>169</v>
      </c>
      <c r="S40" s="39" t="s">
        <v>296</v>
      </c>
      <c r="T40" s="39" t="s">
        <v>297</v>
      </c>
      <c r="U40" s="39" t="s">
        <v>304</v>
      </c>
      <c r="V40" s="39" t="s">
        <v>305</v>
      </c>
      <c r="W40" s="39" t="s">
        <v>306</v>
      </c>
      <c r="X40" s="39" t="s">
        <v>307</v>
      </c>
      <c r="Y40" s="39" t="s">
        <v>312</v>
      </c>
      <c r="Z40" s="39" t="s">
        <v>311</v>
      </c>
      <c r="AA40" s="39" t="s">
        <v>314</v>
      </c>
      <c r="AB40" s="39" t="s">
        <v>315</v>
      </c>
      <c r="AC40" s="39" t="s">
        <v>318</v>
      </c>
      <c r="AD40" s="39" t="s">
        <v>320</v>
      </c>
      <c r="AE40" s="39" t="str">
        <f>AE3</f>
        <v>１８(H30)</v>
      </c>
      <c r="AF40" s="39" t="str">
        <f>AF3</f>
        <v>１９(R1)</v>
      </c>
    </row>
    <row r="41" spans="1:32" ht="15" customHeight="1" x14ac:dyDescent="0.15">
      <c r="A41" s="3" t="s">
        <v>97</v>
      </c>
      <c r="B41" s="65"/>
      <c r="C41" s="65"/>
      <c r="D41" s="89">
        <f t="shared" ref="D41:X41" si="25">+D4/D$33*100</f>
        <v>46.746082855569121</v>
      </c>
      <c r="E41" s="89">
        <f t="shared" si="25"/>
        <v>43.215907933974286</v>
      </c>
      <c r="F41" s="89">
        <f t="shared" si="25"/>
        <v>38.260195839524656</v>
      </c>
      <c r="G41" s="89">
        <f t="shared" si="25"/>
        <v>41.729069265846249</v>
      </c>
      <c r="H41" s="89">
        <f t="shared" si="25"/>
        <v>48.573780364987293</v>
      </c>
      <c r="I41" s="89">
        <f t="shared" si="25"/>
        <v>49.324265793305159</v>
      </c>
      <c r="J41" s="89">
        <f t="shared" si="25"/>
        <v>51.060926746767599</v>
      </c>
      <c r="K41" s="89">
        <f t="shared" si="25"/>
        <v>48.536551520922117</v>
      </c>
      <c r="L41" s="89">
        <f t="shared" si="25"/>
        <v>47.048572566665129</v>
      </c>
      <c r="M41" s="89">
        <f t="shared" si="25"/>
        <v>49.655250145751054</v>
      </c>
      <c r="N41" s="89">
        <f t="shared" si="25"/>
        <v>46.435610619647001</v>
      </c>
      <c r="O41" s="89">
        <f t="shared" si="25"/>
        <v>44.791165044288931</v>
      </c>
      <c r="P41" s="89">
        <f t="shared" si="25"/>
        <v>43.169498371498996</v>
      </c>
      <c r="Q41" s="20">
        <f t="shared" si="25"/>
        <v>37.392278874894089</v>
      </c>
      <c r="R41" s="20">
        <f t="shared" si="25"/>
        <v>45.233683309506418</v>
      </c>
      <c r="S41" s="20">
        <f t="shared" si="25"/>
        <v>44.018824962266137</v>
      </c>
      <c r="T41" s="20">
        <f t="shared" si="25"/>
        <v>46.999484608638376</v>
      </c>
      <c r="U41" s="20">
        <f t="shared" si="25"/>
        <v>40.197762128277745</v>
      </c>
      <c r="V41" s="20">
        <f t="shared" si="25"/>
        <v>40.906744500166063</v>
      </c>
      <c r="W41" s="20">
        <f t="shared" si="25"/>
        <v>41.519055684154736</v>
      </c>
      <c r="X41" s="20">
        <f t="shared" si="25"/>
        <v>41.052152001319591</v>
      </c>
      <c r="Y41" s="20">
        <f t="shared" ref="Y41:AB41" si="26">+Y4/Y$33*100</f>
        <v>42.850328862036832</v>
      </c>
      <c r="Z41" s="20">
        <f t="shared" si="26"/>
        <v>38.229078307211807</v>
      </c>
      <c r="AA41" s="20">
        <f t="shared" si="26"/>
        <v>36.275990733601532</v>
      </c>
      <c r="AB41" s="20">
        <f t="shared" si="26"/>
        <v>37.325007730596269</v>
      </c>
      <c r="AC41" s="20">
        <f t="shared" ref="AC41" si="27">+AC4/AC$33*100</f>
        <v>39.834483146106578</v>
      </c>
      <c r="AD41" s="20">
        <f t="shared" ref="AD41:AE41" si="28">+AD4/AD$33*100</f>
        <v>38.884780338240319</v>
      </c>
      <c r="AE41" s="20">
        <f t="shared" si="28"/>
        <v>37.354947041599665</v>
      </c>
      <c r="AF41" s="20">
        <f t="shared" ref="AF41" si="29">+AF4/AF$33*100</f>
        <v>37.443937654458253</v>
      </c>
    </row>
    <row r="42" spans="1:32" ht="15" customHeight="1" x14ac:dyDescent="0.15">
      <c r="A42" s="3" t="s">
        <v>98</v>
      </c>
      <c r="B42" s="65"/>
      <c r="C42" s="65"/>
      <c r="D42" s="89">
        <f t="shared" ref="D42:X42" si="30">+D5/D$33*100</f>
        <v>2.5891302760306107</v>
      </c>
      <c r="E42" s="89">
        <f t="shared" si="30"/>
        <v>2.3266281317687016</v>
      </c>
      <c r="F42" s="89">
        <f t="shared" si="30"/>
        <v>2.272318407843116</v>
      </c>
      <c r="G42" s="89">
        <f t="shared" si="30"/>
        <v>2.5486703212201332</v>
      </c>
      <c r="H42" s="89">
        <f t="shared" si="30"/>
        <v>2.5310705610476192</v>
      </c>
      <c r="I42" s="89">
        <f t="shared" si="30"/>
        <v>2.5481907433701734</v>
      </c>
      <c r="J42" s="89">
        <f t="shared" si="30"/>
        <v>1.6716968157738603</v>
      </c>
      <c r="K42" s="89">
        <f t="shared" si="30"/>
        <v>1.2414874627271169</v>
      </c>
      <c r="L42" s="89">
        <f t="shared" si="30"/>
        <v>1.1852492196192901</v>
      </c>
      <c r="M42" s="89">
        <f t="shared" si="30"/>
        <v>1.2985488369047715</v>
      </c>
      <c r="N42" s="89">
        <f t="shared" si="30"/>
        <v>1.3353953859508005</v>
      </c>
      <c r="O42" s="89">
        <f t="shared" si="30"/>
        <v>1.2598699220097642</v>
      </c>
      <c r="P42" s="89">
        <f t="shared" si="30"/>
        <v>1.3322425012320502</v>
      </c>
      <c r="Q42" s="20">
        <f t="shared" si="30"/>
        <v>1.6051235267365724</v>
      </c>
      <c r="R42" s="20">
        <f t="shared" si="30"/>
        <v>2.4506533493964757</v>
      </c>
      <c r="S42" s="20">
        <f t="shared" si="30"/>
        <v>3.3985596218808722</v>
      </c>
      <c r="T42" s="20">
        <f t="shared" si="30"/>
        <v>1.3393283274799652</v>
      </c>
      <c r="U42" s="20">
        <f t="shared" si="30"/>
        <v>1.1339501476432905</v>
      </c>
      <c r="V42" s="20">
        <f t="shared" si="30"/>
        <v>1.1283968250019216</v>
      </c>
      <c r="W42" s="20">
        <f t="shared" si="30"/>
        <v>1.0898427975554212</v>
      </c>
      <c r="X42" s="20">
        <f t="shared" si="30"/>
        <v>1.0369026144862015</v>
      </c>
      <c r="Y42" s="20">
        <f t="shared" ref="Y42:AB42" si="31">+Y5/Y$33*100</f>
        <v>0.98050417241982368</v>
      </c>
      <c r="Z42" s="20">
        <f t="shared" si="31"/>
        <v>0.83212842413016452</v>
      </c>
      <c r="AA42" s="20">
        <f t="shared" si="31"/>
        <v>0.75280035107237186</v>
      </c>
      <c r="AB42" s="20">
        <f t="shared" si="31"/>
        <v>0.82875558216769329</v>
      </c>
      <c r="AC42" s="20">
        <f t="shared" ref="AC42" si="32">+AC5/AC$33*100</f>
        <v>0.86340777659480883</v>
      </c>
      <c r="AD42" s="20">
        <f t="shared" ref="AD42:AE42" si="33">+AD5/AD$33*100</f>
        <v>0.82294321384569236</v>
      </c>
      <c r="AE42" s="20">
        <f t="shared" si="33"/>
        <v>0.80985430088279242</v>
      </c>
      <c r="AF42" s="20">
        <f t="shared" ref="AF42" si="34">+AF5/AF$33*100</f>
        <v>0.82109973992827989</v>
      </c>
    </row>
    <row r="43" spans="1:32" ht="15" customHeight="1" x14ac:dyDescent="0.15">
      <c r="A43" s="3" t="s">
        <v>165</v>
      </c>
      <c r="B43" s="65"/>
      <c r="C43" s="65"/>
      <c r="D43" s="89">
        <f t="shared" ref="D43:X43" si="35">+D6/D$33*100</f>
        <v>1.4979818139357148</v>
      </c>
      <c r="E43" s="89">
        <f t="shared" si="35"/>
        <v>0.93315548631994016</v>
      </c>
      <c r="F43" s="89">
        <f t="shared" si="35"/>
        <v>0.92630523883890037</v>
      </c>
      <c r="G43" s="89">
        <f t="shared" si="35"/>
        <v>1.365580606690616</v>
      </c>
      <c r="H43" s="89">
        <f t="shared" si="35"/>
        <v>0.93438852034646114</v>
      </c>
      <c r="I43" s="89">
        <f t="shared" si="35"/>
        <v>0.50227651010797181</v>
      </c>
      <c r="J43" s="89">
        <f t="shared" si="35"/>
        <v>0.3953233273315192</v>
      </c>
      <c r="K43" s="89">
        <f t="shared" si="35"/>
        <v>0.31321606601901131</v>
      </c>
      <c r="L43" s="89">
        <f t="shared" si="35"/>
        <v>0.28563706335541872</v>
      </c>
      <c r="M43" s="89">
        <f t="shared" si="35"/>
        <v>1.325385872519186</v>
      </c>
      <c r="N43" s="89">
        <f t="shared" si="35"/>
        <v>1.3236837329130442</v>
      </c>
      <c r="O43" s="89">
        <f t="shared" si="35"/>
        <v>0.40911499375463917</v>
      </c>
      <c r="P43" s="89">
        <f t="shared" si="35"/>
        <v>0.28241524227968906</v>
      </c>
      <c r="Q43" s="20">
        <f t="shared" si="35"/>
        <v>0.23551775652582771</v>
      </c>
      <c r="R43" s="20">
        <f t="shared" si="35"/>
        <v>0.16345813884487695</v>
      </c>
      <c r="S43" s="20">
        <f t="shared" si="35"/>
        <v>0.1080294527929741</v>
      </c>
      <c r="T43" s="20">
        <f t="shared" si="35"/>
        <v>0.14410811906829715</v>
      </c>
      <c r="U43" s="20">
        <f t="shared" si="35"/>
        <v>0.12666686101955066</v>
      </c>
      <c r="V43" s="20">
        <f t="shared" si="35"/>
        <v>0.10849669104616136</v>
      </c>
      <c r="W43" s="20">
        <f t="shared" si="35"/>
        <v>9.3685405266534294E-2</v>
      </c>
      <c r="X43" s="20">
        <f t="shared" si="35"/>
        <v>7.2772927427910819E-2</v>
      </c>
      <c r="Y43" s="20">
        <f t="shared" ref="Y43:AB43" si="36">+Y6/Y$33*100</f>
        <v>6.5962796526362083E-2</v>
      </c>
      <c r="Z43" s="20">
        <f t="shared" si="36"/>
        <v>5.5373363810331283E-2</v>
      </c>
      <c r="AA43" s="20">
        <f t="shared" si="36"/>
        <v>4.7269826922209865E-2</v>
      </c>
      <c r="AB43" s="20">
        <f t="shared" si="36"/>
        <v>4.0785732314565566E-2</v>
      </c>
      <c r="AC43" s="20">
        <f t="shared" ref="AC43" si="37">+AC6/AC$33*100</f>
        <v>2.474905855041741E-2</v>
      </c>
      <c r="AD43" s="20">
        <f t="shared" ref="AD43:AE43" si="38">+AD6/AD$33*100</f>
        <v>4.3689469251948561E-2</v>
      </c>
      <c r="AE43" s="20">
        <f t="shared" si="38"/>
        <v>4.6289238931605393E-2</v>
      </c>
      <c r="AF43" s="20">
        <f t="shared" ref="AF43" si="39">+AF6/AF$33*100</f>
        <v>1.8417581746054647E-2</v>
      </c>
    </row>
    <row r="44" spans="1:32" ht="15" customHeight="1" x14ac:dyDescent="0.15">
      <c r="A44" s="3" t="s">
        <v>166</v>
      </c>
      <c r="B44" s="65"/>
      <c r="C44" s="65"/>
      <c r="D44" s="89">
        <f t="shared" ref="D44:X44" si="40">+D7/D$33*100</f>
        <v>0</v>
      </c>
      <c r="E44" s="89">
        <f t="shared" si="40"/>
        <v>0</v>
      </c>
      <c r="F44" s="89">
        <f t="shared" si="40"/>
        <v>0</v>
      </c>
      <c r="G44" s="89">
        <f t="shared" si="40"/>
        <v>0</v>
      </c>
      <c r="H44" s="89">
        <f t="shared" si="40"/>
        <v>0</v>
      </c>
      <c r="I44" s="89">
        <f t="shared" si="40"/>
        <v>0</v>
      </c>
      <c r="J44" s="89">
        <f t="shared" si="40"/>
        <v>0</v>
      </c>
      <c r="K44" s="89">
        <f t="shared" si="40"/>
        <v>0</v>
      </c>
      <c r="L44" s="89">
        <f t="shared" si="40"/>
        <v>0</v>
      </c>
      <c r="M44" s="89">
        <f t="shared" si="40"/>
        <v>0</v>
      </c>
      <c r="N44" s="89">
        <f t="shared" si="40"/>
        <v>0</v>
      </c>
      <c r="O44" s="89">
        <f t="shared" si="40"/>
        <v>0</v>
      </c>
      <c r="P44" s="89">
        <f t="shared" si="40"/>
        <v>0</v>
      </c>
      <c r="Q44" s="20">
        <f t="shared" si="40"/>
        <v>3.686767297045742E-2</v>
      </c>
      <c r="R44" s="20">
        <f t="shared" si="40"/>
        <v>7.7384463766664482E-2</v>
      </c>
      <c r="S44" s="20">
        <f t="shared" si="40"/>
        <v>0.11626742173036192</v>
      </c>
      <c r="T44" s="20">
        <f t="shared" si="40"/>
        <v>0.12783691472132153</v>
      </c>
      <c r="U44" s="20">
        <f t="shared" si="40"/>
        <v>4.0308928469754153E-2</v>
      </c>
      <c r="V44" s="20">
        <f t="shared" si="40"/>
        <v>3.3257443291373465E-2</v>
      </c>
      <c r="W44" s="20">
        <f t="shared" si="40"/>
        <v>4.2552239225735096E-2</v>
      </c>
      <c r="X44" s="20">
        <f t="shared" si="40"/>
        <v>4.8474769606171392E-2</v>
      </c>
      <c r="Y44" s="20">
        <f t="shared" ref="Y44:AB44" si="41">+Y7/Y$33*100</f>
        <v>5.8150352981725793E-2</v>
      </c>
      <c r="Z44" s="20">
        <f t="shared" si="41"/>
        <v>0.10711905113848481</v>
      </c>
      <c r="AA44" s="20">
        <f t="shared" si="41"/>
        <v>0.19704596166547944</v>
      </c>
      <c r="AB44" s="20">
        <f t="shared" si="41"/>
        <v>0.15824030672185013</v>
      </c>
      <c r="AC44" s="20">
        <f t="shared" ref="AC44" si="42">+AC7/AC$33*100</f>
        <v>9.4995660941066207E-2</v>
      </c>
      <c r="AD44" s="20">
        <f t="shared" ref="AD44:AE44" si="43">+AD7/AD$33*100</f>
        <v>0.13319693532573318</v>
      </c>
      <c r="AE44" s="20">
        <f t="shared" si="43"/>
        <v>9.8433357636389482E-2</v>
      </c>
      <c r="AF44" s="20">
        <f t="shared" ref="AF44" si="44">+AF7/AF$33*100</f>
        <v>0.11556584601392794</v>
      </c>
    </row>
    <row r="45" spans="1:32" ht="15" customHeight="1" x14ac:dyDescent="0.15">
      <c r="A45" s="3" t="s">
        <v>167</v>
      </c>
      <c r="B45" s="65"/>
      <c r="C45" s="65"/>
      <c r="D45" s="89">
        <f t="shared" ref="D45:X45" si="45">+D8/D$33*100</f>
        <v>0</v>
      </c>
      <c r="E45" s="89">
        <f t="shared" si="45"/>
        <v>0</v>
      </c>
      <c r="F45" s="89">
        <f t="shared" si="45"/>
        <v>0</v>
      </c>
      <c r="G45" s="89">
        <f t="shared" si="45"/>
        <v>0</v>
      </c>
      <c r="H45" s="89">
        <f t="shared" si="45"/>
        <v>0</v>
      </c>
      <c r="I45" s="89">
        <f t="shared" si="45"/>
        <v>0</v>
      </c>
      <c r="J45" s="89">
        <f t="shared" si="45"/>
        <v>0</v>
      </c>
      <c r="K45" s="89">
        <f t="shared" si="45"/>
        <v>0</v>
      </c>
      <c r="L45" s="89">
        <f t="shared" si="45"/>
        <v>0</v>
      </c>
      <c r="M45" s="89">
        <f t="shared" si="45"/>
        <v>0</v>
      </c>
      <c r="N45" s="89">
        <f t="shared" si="45"/>
        <v>0</v>
      </c>
      <c r="O45" s="89">
        <f t="shared" si="45"/>
        <v>0</v>
      </c>
      <c r="P45" s="89">
        <f t="shared" si="45"/>
        <v>0</v>
      </c>
      <c r="Q45" s="20">
        <f t="shared" si="45"/>
        <v>4.2819462574823455E-2</v>
      </c>
      <c r="R45" s="20">
        <f t="shared" si="45"/>
        <v>0.11504281208578526</v>
      </c>
      <c r="S45" s="20">
        <f t="shared" si="45"/>
        <v>8.5206705565728846E-2</v>
      </c>
      <c r="T45" s="20">
        <f t="shared" si="45"/>
        <v>7.3846976600817682E-2</v>
      </c>
      <c r="U45" s="20">
        <f t="shared" si="45"/>
        <v>2.3402332466147605E-2</v>
      </c>
      <c r="V45" s="20">
        <f t="shared" si="45"/>
        <v>1.95996901624572E-2</v>
      </c>
      <c r="W45" s="20">
        <f t="shared" si="45"/>
        <v>1.6475020356413947E-2</v>
      </c>
      <c r="X45" s="20">
        <f t="shared" si="45"/>
        <v>1.2607638960711548E-2</v>
      </c>
      <c r="Y45" s="20">
        <f t="shared" ref="Y45:AB45" si="46">+Y8/Y$33*100</f>
        <v>1.6982892023864285E-2</v>
      </c>
      <c r="Z45" s="20">
        <f t="shared" si="46"/>
        <v>0.17278178838673383</v>
      </c>
      <c r="AA45" s="20">
        <f t="shared" si="46"/>
        <v>0.10753557876696147</v>
      </c>
      <c r="AB45" s="20">
        <f t="shared" si="46"/>
        <v>0.13577279175522741</v>
      </c>
      <c r="AC45" s="20">
        <f t="shared" ref="AC45" si="47">+AC8/AC$33*100</f>
        <v>5.4882204345437877E-2</v>
      </c>
      <c r="AD45" s="20">
        <f t="shared" ref="AD45:AE45" si="48">+AD8/AD$33*100</f>
        <v>0.14140498281745623</v>
      </c>
      <c r="AE45" s="20">
        <f t="shared" si="48"/>
        <v>8.8743386927764595E-2</v>
      </c>
      <c r="AF45" s="20">
        <f t="shared" ref="AF45" si="49">+AF8/AF$33*100</f>
        <v>8.0135812926407562E-2</v>
      </c>
    </row>
    <row r="46" spans="1:32" ht="15" customHeight="1" x14ac:dyDescent="0.15">
      <c r="A46" s="3" t="s">
        <v>99</v>
      </c>
      <c r="B46" s="65"/>
      <c r="C46" s="65"/>
      <c r="D46" s="89">
        <f t="shared" ref="D46:X46" si="50">+D9/D$33*100</f>
        <v>0</v>
      </c>
      <c r="E46" s="89">
        <f t="shared" si="50"/>
        <v>0</v>
      </c>
      <c r="F46" s="89">
        <f t="shared" si="50"/>
        <v>0</v>
      </c>
      <c r="G46" s="89">
        <f t="shared" si="50"/>
        <v>0</v>
      </c>
      <c r="H46" s="89">
        <f t="shared" si="50"/>
        <v>0</v>
      </c>
      <c r="I46" s="89">
        <f t="shared" si="50"/>
        <v>0</v>
      </c>
      <c r="J46" s="89">
        <f t="shared" si="50"/>
        <v>0.62356924260129931</v>
      </c>
      <c r="K46" s="89">
        <f t="shared" si="50"/>
        <v>2.7098936066231682</v>
      </c>
      <c r="L46" s="89">
        <f t="shared" si="50"/>
        <v>2.4671414130750744</v>
      </c>
      <c r="M46" s="89">
        <f t="shared" si="50"/>
        <v>2.7691041772248566</v>
      </c>
      <c r="N46" s="89">
        <f t="shared" si="50"/>
        <v>2.678770453181365</v>
      </c>
      <c r="O46" s="89">
        <f t="shared" si="50"/>
        <v>2.3429957665423702</v>
      </c>
      <c r="P46" s="89">
        <f t="shared" si="50"/>
        <v>2.6795474873920906</v>
      </c>
      <c r="Q46" s="20">
        <f t="shared" si="50"/>
        <v>2.4942583334213531</v>
      </c>
      <c r="R46" s="20">
        <f t="shared" si="50"/>
        <v>2.7415175590271663</v>
      </c>
      <c r="S46" s="20">
        <f t="shared" si="50"/>
        <v>2.7316949425409565</v>
      </c>
      <c r="T46" s="20">
        <f t="shared" si="50"/>
        <v>2.7136643246205514</v>
      </c>
      <c r="U46" s="20">
        <f t="shared" si="50"/>
        <v>2.2771513522382558</v>
      </c>
      <c r="V46" s="20">
        <f t="shared" si="50"/>
        <v>2.5576658518351336</v>
      </c>
      <c r="W46" s="20">
        <f t="shared" si="50"/>
        <v>2.5684422062458419</v>
      </c>
      <c r="X46" s="20">
        <f t="shared" si="50"/>
        <v>2.5229841346620483</v>
      </c>
      <c r="Y46" s="20">
        <f t="shared" ref="Y46:AB46" si="51">+Y9/Y$33*100</f>
        <v>2.5714707146459581</v>
      </c>
      <c r="Z46" s="20">
        <f t="shared" si="51"/>
        <v>2.2702322151218128</v>
      </c>
      <c r="AA46" s="20">
        <f t="shared" si="51"/>
        <v>2.629761507867769</v>
      </c>
      <c r="AB46" s="20">
        <f t="shared" si="51"/>
        <v>4.5778032572567326</v>
      </c>
      <c r="AC46" s="20">
        <f t="shared" ref="AC46" si="52">+AC9/AC$33*100</f>
        <v>4.353967089053838</v>
      </c>
      <c r="AD46" s="20">
        <f t="shared" ref="AD46:AE46" si="53">+AD9/AD$33*100</f>
        <v>4.3559213699259089</v>
      </c>
      <c r="AE46" s="20">
        <f t="shared" si="53"/>
        <v>4.3708500525357303</v>
      </c>
      <c r="AF46" s="20">
        <f t="shared" ref="AF46" si="54">+AF9/AF$33*100</f>
        <v>4.0419509698134615</v>
      </c>
    </row>
    <row r="47" spans="1:32" ht="15" customHeight="1" x14ac:dyDescent="0.15">
      <c r="A47" s="3" t="s">
        <v>100</v>
      </c>
      <c r="B47" s="65"/>
      <c r="C47" s="65"/>
      <c r="D47" s="89">
        <f t="shared" ref="D47:X47" si="55">+D10/D$33*100</f>
        <v>0.31219082375445462</v>
      </c>
      <c r="E47" s="89">
        <f t="shared" si="55"/>
        <v>0.2794749522646327</v>
      </c>
      <c r="F47" s="89">
        <f t="shared" si="55"/>
        <v>0.26109924763835513</v>
      </c>
      <c r="G47" s="89">
        <f t="shared" si="55"/>
        <v>0.28749819044909769</v>
      </c>
      <c r="H47" s="89">
        <f t="shared" si="55"/>
        <v>0.2636671353704354</v>
      </c>
      <c r="I47" s="89">
        <f t="shared" si="55"/>
        <v>0.25068870724435477</v>
      </c>
      <c r="J47" s="89">
        <f t="shared" si="55"/>
        <v>0.25063287093762837</v>
      </c>
      <c r="K47" s="89">
        <f t="shared" si="55"/>
        <v>0.23025990787739048</v>
      </c>
      <c r="L47" s="89">
        <f t="shared" si="55"/>
        <v>0.21708823030318797</v>
      </c>
      <c r="M47" s="89">
        <f t="shared" si="55"/>
        <v>0.22716742747039809</v>
      </c>
      <c r="N47" s="89">
        <f t="shared" si="55"/>
        <v>0.21870391160659025</v>
      </c>
      <c r="O47" s="89">
        <f t="shared" si="55"/>
        <v>0.20547650936978806</v>
      </c>
      <c r="P47" s="89">
        <f t="shared" si="55"/>
        <v>0.19147898209301686</v>
      </c>
      <c r="Q47" s="20">
        <f t="shared" si="55"/>
        <v>0.15315252990586808</v>
      </c>
      <c r="R47" s="20">
        <f t="shared" si="55"/>
        <v>0.17508964764865684</v>
      </c>
      <c r="S47" s="20">
        <f t="shared" si="55"/>
        <v>0.17014602352947697</v>
      </c>
      <c r="T47" s="20">
        <f t="shared" si="55"/>
        <v>0.16622558256008363</v>
      </c>
      <c r="U47" s="20">
        <f t="shared" si="55"/>
        <v>0.13293105794518975</v>
      </c>
      <c r="V47" s="20">
        <f t="shared" si="55"/>
        <v>0.14138597075866352</v>
      </c>
      <c r="W47" s="20">
        <f t="shared" si="55"/>
        <v>0.1190241661389535</v>
      </c>
      <c r="X47" s="20">
        <f t="shared" si="55"/>
        <v>8.8633580332560566E-2</v>
      </c>
      <c r="Y47" s="20">
        <f t="shared" ref="Y47:AB47" si="56">+Y10/Y$33*100</f>
        <v>9.2662023691794354E-2</v>
      </c>
      <c r="Z47" s="20">
        <f t="shared" si="56"/>
        <v>8.0986233953856596E-2</v>
      </c>
      <c r="AA47" s="20">
        <f t="shared" si="56"/>
        <v>7.632825905164746E-2</v>
      </c>
      <c r="AB47" s="20">
        <f t="shared" si="56"/>
        <v>7.9986677368688947E-2</v>
      </c>
      <c r="AC47" s="20">
        <f t="shared" ref="AC47" si="57">+AC10/AC$33*100</f>
        <v>8.3148134320831402E-2</v>
      </c>
      <c r="AD47" s="20">
        <f t="shared" ref="AD47:AE47" si="58">+AD10/AD$33*100</f>
        <v>7.6163923492809205E-2</v>
      </c>
      <c r="AE47" s="20">
        <f t="shared" si="58"/>
        <v>7.0574932989116559E-2</v>
      </c>
      <c r="AF47" s="20">
        <f t="shared" ref="AF47" si="59">+AF10/AF$33*100</f>
        <v>6.7761234960625236E-2</v>
      </c>
    </row>
    <row r="48" spans="1:32" ht="15" customHeight="1" x14ac:dyDescent="0.15">
      <c r="A48" s="3" t="s">
        <v>101</v>
      </c>
      <c r="B48" s="65"/>
      <c r="C48" s="65"/>
      <c r="D48" s="89">
        <f t="shared" ref="D48:X48" si="60">+D11/D$33*100</f>
        <v>0.12319358742738658</v>
      </c>
      <c r="E48" s="89">
        <f t="shared" si="60"/>
        <v>0.18834475768917713</v>
      </c>
      <c r="F48" s="89">
        <f t="shared" si="60"/>
        <v>0.15393745597901529</v>
      </c>
      <c r="G48" s="89">
        <f t="shared" si="60"/>
        <v>0.1504018971842658</v>
      </c>
      <c r="H48" s="89">
        <f t="shared" si="60"/>
        <v>0.12761693500139704</v>
      </c>
      <c r="I48" s="89">
        <f t="shared" si="60"/>
        <v>0.1098825150451273</v>
      </c>
      <c r="J48" s="89">
        <f t="shared" si="60"/>
        <v>0.22513761817843483</v>
      </c>
      <c r="K48" s="89">
        <f t="shared" si="60"/>
        <v>0.21224852890903176</v>
      </c>
      <c r="L48" s="89">
        <f t="shared" si="60"/>
        <v>0.1924517555247337</v>
      </c>
      <c r="M48" s="89">
        <f t="shared" si="60"/>
        <v>3.1905493213293168E-2</v>
      </c>
      <c r="N48" s="89">
        <f t="shared" si="60"/>
        <v>1.0703502333687465E-3</v>
      </c>
      <c r="O48" s="89">
        <f t="shared" si="60"/>
        <v>6.5318243266353703E-4</v>
      </c>
      <c r="P48" s="89">
        <f t="shared" si="60"/>
        <v>1.4224269071963472E-3</v>
      </c>
      <c r="Q48" s="20">
        <f t="shared" si="60"/>
        <v>1.6197094819657026E-3</v>
      </c>
      <c r="R48" s="20">
        <f t="shared" si="60"/>
        <v>0</v>
      </c>
      <c r="S48" s="20">
        <f t="shared" si="60"/>
        <v>8.2890156614023153E-4</v>
      </c>
      <c r="T48" s="20">
        <f t="shared" si="60"/>
        <v>8.2175365555667778E-4</v>
      </c>
      <c r="U48" s="20">
        <f t="shared" si="60"/>
        <v>0</v>
      </c>
      <c r="V48" s="20">
        <f t="shared" si="60"/>
        <v>0</v>
      </c>
      <c r="W48" s="20">
        <f t="shared" si="60"/>
        <v>0</v>
      </c>
      <c r="X48" s="20">
        <f t="shared" si="60"/>
        <v>0</v>
      </c>
      <c r="Y48" s="20">
        <f t="shared" ref="Y48:AB48" si="61">+Y11/Y$33*100</f>
        <v>0</v>
      </c>
      <c r="Z48" s="20">
        <f t="shared" si="61"/>
        <v>0</v>
      </c>
      <c r="AA48" s="20">
        <f t="shared" si="61"/>
        <v>0</v>
      </c>
      <c r="AB48" s="20">
        <f t="shared" si="61"/>
        <v>0</v>
      </c>
      <c r="AC48" s="20">
        <f t="shared" ref="AC48" si="62">+AC11/AC$33*100</f>
        <v>0</v>
      </c>
      <c r="AD48" s="20">
        <f t="shared" ref="AD48:AE48" si="63">+AD11/AD$33*100</f>
        <v>0</v>
      </c>
      <c r="AE48" s="20">
        <f t="shared" si="63"/>
        <v>0</v>
      </c>
      <c r="AF48" s="20">
        <f t="shared" ref="AF48" si="64">+AF11/AF$33*100</f>
        <v>0</v>
      </c>
    </row>
    <row r="49" spans="1:32" ht="15" customHeight="1" x14ac:dyDescent="0.15">
      <c r="A49" s="3" t="s">
        <v>102</v>
      </c>
      <c r="B49" s="65"/>
      <c r="C49" s="65"/>
      <c r="D49" s="89">
        <f t="shared" ref="D49:X49" si="65">+D12/D$33*100</f>
        <v>1.6415972234354161</v>
      </c>
      <c r="E49" s="89">
        <f t="shared" si="65"/>
        <v>1.2851550965594645</v>
      </c>
      <c r="F49" s="89">
        <f t="shared" si="65"/>
        <v>1.0027667761065899</v>
      </c>
      <c r="G49" s="89">
        <f t="shared" si="65"/>
        <v>1.2258310541508599</v>
      </c>
      <c r="H49" s="89">
        <f t="shared" si="65"/>
        <v>1.2684543839059488</v>
      </c>
      <c r="I49" s="89">
        <f t="shared" si="65"/>
        <v>1.2134402963502555</v>
      </c>
      <c r="J49" s="89">
        <f t="shared" si="65"/>
        <v>1.0237122345769443</v>
      </c>
      <c r="K49" s="89">
        <f t="shared" si="65"/>
        <v>0.91732547753651195</v>
      </c>
      <c r="L49" s="89">
        <f t="shared" si="65"/>
        <v>0.84849431218777949</v>
      </c>
      <c r="M49" s="89">
        <f t="shared" si="65"/>
        <v>0.87895107454195853</v>
      </c>
      <c r="N49" s="89">
        <f t="shared" si="65"/>
        <v>0.90396130919746265</v>
      </c>
      <c r="O49" s="89">
        <f t="shared" si="65"/>
        <v>0.74763058705480012</v>
      </c>
      <c r="P49" s="89">
        <f t="shared" si="65"/>
        <v>0.8479264597160826</v>
      </c>
      <c r="Q49" s="20">
        <f t="shared" si="65"/>
        <v>0.68322174013488191</v>
      </c>
      <c r="R49" s="20">
        <f t="shared" si="65"/>
        <v>0.88154955358029541</v>
      </c>
      <c r="S49" s="20">
        <f t="shared" si="65"/>
        <v>0.79615387728673837</v>
      </c>
      <c r="T49" s="20">
        <f t="shared" si="65"/>
        <v>0.79238017958136886</v>
      </c>
      <c r="U49" s="20">
        <f t="shared" si="65"/>
        <v>0.58020019118851029</v>
      </c>
      <c r="V49" s="20">
        <f t="shared" si="65"/>
        <v>0.38674133619058021</v>
      </c>
      <c r="W49" s="20">
        <f t="shared" si="65"/>
        <v>0.32305405038936597</v>
      </c>
      <c r="X49" s="20">
        <f t="shared" si="65"/>
        <v>0.23824570261830494</v>
      </c>
      <c r="Y49" s="20">
        <f t="shared" ref="Y49:AB49" si="66">+Y12/Y$33*100</f>
        <v>0.33837590171695447</v>
      </c>
      <c r="Z49" s="20">
        <f t="shared" si="66"/>
        <v>0.25298312144329327</v>
      </c>
      <c r="AA49" s="20">
        <f t="shared" si="66"/>
        <v>0.11591073038371058</v>
      </c>
      <c r="AB49" s="20">
        <f t="shared" si="66"/>
        <v>0.18832722238564298</v>
      </c>
      <c r="AC49" s="20">
        <f t="shared" ref="AC49" si="67">+AC12/AC$33*100</f>
        <v>0.2042784800314047</v>
      </c>
      <c r="AD49" s="20">
        <f t="shared" ref="AD49:AE49" si="68">+AD12/AD$33*100</f>
        <v>0.22820359447690222</v>
      </c>
      <c r="AE49" s="20">
        <f t="shared" si="68"/>
        <v>0.29095569424386414</v>
      </c>
      <c r="AF49" s="20">
        <f t="shared" ref="AF49" si="69">+AF12/AF$33*100</f>
        <v>0.12769146127715225</v>
      </c>
    </row>
    <row r="50" spans="1:32" ht="15" customHeight="1" x14ac:dyDescent="0.15">
      <c r="A50" s="3" t="s">
        <v>324</v>
      </c>
      <c r="B50" s="65"/>
      <c r="C50" s="65"/>
      <c r="D50" s="89">
        <f t="shared" ref="D50:X50" si="70">+D13/D$33*100</f>
        <v>0</v>
      </c>
      <c r="E50" s="89">
        <f t="shared" si="70"/>
        <v>0</v>
      </c>
      <c r="F50" s="89">
        <f t="shared" si="70"/>
        <v>0</v>
      </c>
      <c r="G50" s="89">
        <f t="shared" si="70"/>
        <v>0</v>
      </c>
      <c r="H50" s="89">
        <f t="shared" si="70"/>
        <v>0</v>
      </c>
      <c r="I50" s="89">
        <f t="shared" si="70"/>
        <v>0</v>
      </c>
      <c r="J50" s="89">
        <f t="shared" si="70"/>
        <v>0</v>
      </c>
      <c r="K50" s="89">
        <f t="shared" si="70"/>
        <v>0</v>
      </c>
      <c r="L50" s="89">
        <f t="shared" si="70"/>
        <v>0</v>
      </c>
      <c r="M50" s="89">
        <f t="shared" si="70"/>
        <v>0</v>
      </c>
      <c r="N50" s="89">
        <f t="shared" si="70"/>
        <v>0</v>
      </c>
      <c r="O50" s="89">
        <f t="shared" si="70"/>
        <v>0</v>
      </c>
      <c r="P50" s="89">
        <f t="shared" si="70"/>
        <v>0</v>
      </c>
      <c r="Q50" s="20">
        <f t="shared" si="70"/>
        <v>2.1424728597429929E-6</v>
      </c>
      <c r="R50" s="20">
        <f t="shared" si="70"/>
        <v>2.5496512064401333E-6</v>
      </c>
      <c r="S50" s="20">
        <f t="shared" si="70"/>
        <v>2.4307963816429077E-6</v>
      </c>
      <c r="T50" s="20">
        <f t="shared" si="70"/>
        <v>2.4098347670283805E-6</v>
      </c>
      <c r="U50" s="20">
        <f t="shared" si="70"/>
        <v>2.1049048809271096E-6</v>
      </c>
      <c r="V50" s="20">
        <f t="shared" si="70"/>
        <v>2.2312944174017758E-6</v>
      </c>
      <c r="W50" s="20">
        <f t="shared" si="70"/>
        <v>2.2445531820727447E-6</v>
      </c>
      <c r="X50" s="20">
        <f t="shared" si="70"/>
        <v>2.2099279510449691E-6</v>
      </c>
      <c r="Y50" s="20">
        <f t="shared" ref="Y50:AB50" si="71">+Y13/Y$33*100</f>
        <v>2.2372404194262E-6</v>
      </c>
      <c r="Z50" s="20">
        <f t="shared" si="71"/>
        <v>1.9921342570992693E-6</v>
      </c>
      <c r="AA50" s="20">
        <f t="shared" si="71"/>
        <v>1.8999890237634097E-6</v>
      </c>
      <c r="AB50" s="20">
        <f t="shared" si="71"/>
        <v>2.0035237173731671E-6</v>
      </c>
      <c r="AC50" s="20">
        <f t="shared" ref="AC50" si="72">+AC13/AC$33*100</f>
        <v>0</v>
      </c>
      <c r="AD50" s="20">
        <f t="shared" ref="AD50:AE50" si="73">+AD13/AD$33*100</f>
        <v>0</v>
      </c>
      <c r="AE50" s="20">
        <f t="shared" si="73"/>
        <v>0</v>
      </c>
      <c r="AF50" s="20">
        <f t="shared" ref="AF50" si="74">+AF13/AF$33*100</f>
        <v>4.0177299165842922E-2</v>
      </c>
    </row>
    <row r="51" spans="1:32" ht="15" customHeight="1" x14ac:dyDescent="0.15">
      <c r="A51" s="3" t="s">
        <v>104</v>
      </c>
      <c r="B51" s="65"/>
      <c r="C51" s="65"/>
      <c r="D51" s="89">
        <f t="shared" ref="D51:X51" si="75">+D14/D$33*100</f>
        <v>0</v>
      </c>
      <c r="E51" s="89">
        <f t="shared" si="75"/>
        <v>0</v>
      </c>
      <c r="F51" s="89">
        <f t="shared" si="75"/>
        <v>0</v>
      </c>
      <c r="G51" s="89">
        <f t="shared" si="75"/>
        <v>0</v>
      </c>
      <c r="H51" s="89">
        <f t="shared" si="75"/>
        <v>0</v>
      </c>
      <c r="I51" s="89">
        <f t="shared" si="75"/>
        <v>0</v>
      </c>
      <c r="J51" s="89">
        <f t="shared" si="75"/>
        <v>0</v>
      </c>
      <c r="K51" s="89">
        <f t="shared" si="75"/>
        <v>0</v>
      </c>
      <c r="L51" s="89">
        <f t="shared" si="75"/>
        <v>0.83789160908604976</v>
      </c>
      <c r="M51" s="89">
        <f t="shared" si="75"/>
        <v>1.3734625349666996</v>
      </c>
      <c r="N51" s="89">
        <f t="shared" si="75"/>
        <v>1.3762889848184165</v>
      </c>
      <c r="O51" s="89">
        <f t="shared" si="75"/>
        <v>1.1224914788174329</v>
      </c>
      <c r="P51" s="89">
        <f t="shared" si="75"/>
        <v>1.0931960393335585</v>
      </c>
      <c r="Q51" s="20">
        <f t="shared" si="75"/>
        <v>0.88117337753797609</v>
      </c>
      <c r="R51" s="20">
        <f t="shared" si="75"/>
        <v>1.1761337043211819</v>
      </c>
      <c r="S51" s="20">
        <f t="shared" si="75"/>
        <v>0.96213108502169764</v>
      </c>
      <c r="T51" s="20">
        <f t="shared" si="75"/>
        <v>0.25757277923906141</v>
      </c>
      <c r="U51" s="20">
        <f t="shared" si="75"/>
        <v>0.41352750800205901</v>
      </c>
      <c r="V51" s="20">
        <f t="shared" si="75"/>
        <v>0.48883867484763327</v>
      </c>
      <c r="W51" s="20">
        <f t="shared" si="75"/>
        <v>0.44795221220580389</v>
      </c>
      <c r="X51" s="20">
        <f t="shared" si="75"/>
        <v>0.38340040022679167</v>
      </c>
      <c r="Y51" s="20">
        <f t="shared" ref="Y51:AB51" si="76">+Y14/Y$33*100</f>
        <v>0.14913220911853109</v>
      </c>
      <c r="Z51" s="20">
        <f t="shared" si="76"/>
        <v>0.13580976870922851</v>
      </c>
      <c r="AA51" s="20">
        <f t="shared" si="76"/>
        <v>0.13370222760223113</v>
      </c>
      <c r="AB51" s="20">
        <f t="shared" si="76"/>
        <v>0.14581445262670173</v>
      </c>
      <c r="AC51" s="20">
        <f t="shared" ref="AC51" si="77">+AC14/AC$33*100</f>
        <v>0.15746712596514623</v>
      </c>
      <c r="AD51" s="20">
        <f t="shared" ref="AD51:AE51" si="78">+AD14/AD$33*100</f>
        <v>0.15814105253363051</v>
      </c>
      <c r="AE51" s="20">
        <f t="shared" si="78"/>
        <v>0.17948534237118427</v>
      </c>
      <c r="AF51" s="20">
        <f t="shared" ref="AF51" si="79">+AF14/AF$33*100</f>
        <v>0.56799708939967741</v>
      </c>
    </row>
    <row r="52" spans="1:32" ht="15" customHeight="1" x14ac:dyDescent="0.15">
      <c r="A52" s="3" t="s">
        <v>105</v>
      </c>
      <c r="B52" s="65"/>
      <c r="C52" s="65"/>
      <c r="D52" s="89">
        <f t="shared" ref="D52:X52" si="80">+D15/D$33*100</f>
        <v>15.293096654388808</v>
      </c>
      <c r="E52" s="89">
        <f t="shared" si="80"/>
        <v>12.671049911924678</v>
      </c>
      <c r="F52" s="89">
        <f t="shared" si="80"/>
        <v>12.302692031409917</v>
      </c>
      <c r="G52" s="89">
        <f t="shared" si="80"/>
        <v>12.976425693073438</v>
      </c>
      <c r="H52" s="89">
        <f t="shared" si="80"/>
        <v>8.4365814258774972</v>
      </c>
      <c r="I52" s="89">
        <f t="shared" si="80"/>
        <v>8.3808794208010386</v>
      </c>
      <c r="J52" s="89">
        <f t="shared" si="80"/>
        <v>8.6697132789235294</v>
      </c>
      <c r="K52" s="89">
        <f t="shared" si="80"/>
        <v>9.8714401289340579</v>
      </c>
      <c r="L52" s="89">
        <f t="shared" si="80"/>
        <v>11.571021257682244</v>
      </c>
      <c r="M52" s="89">
        <f t="shared" si="80"/>
        <v>13.145202678566683</v>
      </c>
      <c r="N52" s="89">
        <f t="shared" si="80"/>
        <v>11.663474319019468</v>
      </c>
      <c r="O52" s="89">
        <f t="shared" si="80"/>
        <v>11.698856872513396</v>
      </c>
      <c r="P52" s="89">
        <f t="shared" si="80"/>
        <v>10.453311199015964</v>
      </c>
      <c r="Q52" s="20">
        <f t="shared" si="80"/>
        <v>8.6313696976822971</v>
      </c>
      <c r="R52" s="20">
        <f t="shared" si="80"/>
        <v>10.928304802438873</v>
      </c>
      <c r="S52" s="20">
        <f t="shared" si="80"/>
        <v>9.7739308318348073</v>
      </c>
      <c r="T52" s="20">
        <f t="shared" si="80"/>
        <v>9.1531524940307794</v>
      </c>
      <c r="U52" s="20">
        <f t="shared" si="80"/>
        <v>8.2804537375059422</v>
      </c>
      <c r="V52" s="20">
        <f t="shared" si="80"/>
        <v>10.733768978693035</v>
      </c>
      <c r="W52" s="20">
        <f t="shared" si="80"/>
        <v>12.577914894040143</v>
      </c>
      <c r="X52" s="20">
        <f t="shared" si="80"/>
        <v>14.314138694724617</v>
      </c>
      <c r="Y52" s="20">
        <f t="shared" ref="Y52:AB52" si="81">+Y15/Y$33*100</f>
        <v>14.136439852026234</v>
      </c>
      <c r="Z52" s="20">
        <f t="shared" si="81"/>
        <v>11.292923022737025</v>
      </c>
      <c r="AA52" s="20">
        <f t="shared" si="81"/>
        <v>14.394968540266742</v>
      </c>
      <c r="AB52" s="20">
        <f t="shared" si="81"/>
        <v>11.320167457717936</v>
      </c>
      <c r="AC52" s="20">
        <f t="shared" ref="AC52" si="82">+AC15/AC$33*100</f>
        <v>11.356529124606347</v>
      </c>
      <c r="AD52" s="20">
        <f t="shared" ref="AD52:AE52" si="83">+AD15/AD$33*100</f>
        <v>10.564027411062774</v>
      </c>
      <c r="AE52" s="20">
        <f t="shared" si="83"/>
        <v>9.1918371516987971</v>
      </c>
      <c r="AF52" s="20">
        <f t="shared" ref="AF52" si="84">+AF15/AF$33*100</f>
        <v>9.9810637459569502</v>
      </c>
    </row>
    <row r="53" spans="1:32" ht="15" customHeight="1" x14ac:dyDescent="0.15">
      <c r="A53" s="3" t="s">
        <v>106</v>
      </c>
      <c r="B53" s="65"/>
      <c r="C53" s="65"/>
      <c r="D53" s="89">
        <f t="shared" ref="D53:X53" si="85">+D16/D$33*100</f>
        <v>12.931407644535261</v>
      </c>
      <c r="E53" s="89">
        <f t="shared" si="85"/>
        <v>10.591481540073785</v>
      </c>
      <c r="F53" s="89">
        <f t="shared" si="85"/>
        <v>0</v>
      </c>
      <c r="G53" s="89">
        <f t="shared" si="85"/>
        <v>0</v>
      </c>
      <c r="H53" s="89">
        <f t="shared" si="85"/>
        <v>0</v>
      </c>
      <c r="I53" s="89">
        <f t="shared" si="85"/>
        <v>0</v>
      </c>
      <c r="J53" s="89">
        <f t="shared" si="85"/>
        <v>6.8811872767039066</v>
      </c>
      <c r="K53" s="89">
        <f t="shared" si="85"/>
        <v>7.8232782357657751</v>
      </c>
      <c r="L53" s="89">
        <f t="shared" si="85"/>
        <v>9.4163053566887136</v>
      </c>
      <c r="M53" s="89">
        <f t="shared" si="85"/>
        <v>10.649592578641224</v>
      </c>
      <c r="N53" s="89">
        <f t="shared" si="85"/>
        <v>9.3560739304641913</v>
      </c>
      <c r="O53" s="89">
        <f t="shared" si="85"/>
        <v>9.5196453351039807</v>
      </c>
      <c r="P53" s="89">
        <f t="shared" si="85"/>
        <v>8.3367298009156059</v>
      </c>
      <c r="Q53" s="20">
        <f t="shared" si="85"/>
        <v>6.8701841628963258</v>
      </c>
      <c r="R53" s="20">
        <f t="shared" si="85"/>
        <v>8.5774244040528131</v>
      </c>
      <c r="S53" s="20">
        <f t="shared" si="85"/>
        <v>7.6881884273624923</v>
      </c>
      <c r="T53" s="20">
        <f t="shared" si="85"/>
        <v>7.2774937506357436</v>
      </c>
      <c r="U53" s="20">
        <f t="shared" si="85"/>
        <v>6.7522970037626227</v>
      </c>
      <c r="V53" s="20">
        <f t="shared" si="85"/>
        <v>9.0497374491641391</v>
      </c>
      <c r="W53" s="20">
        <f t="shared" si="85"/>
        <v>10.80280552089155</v>
      </c>
      <c r="X53" s="20">
        <f t="shared" si="85"/>
        <v>11.855715395224399</v>
      </c>
      <c r="Y53" s="20">
        <f t="shared" ref="Y53:AB53" si="86">+Y16/Y$33*100</f>
        <v>12.041787713491743</v>
      </c>
      <c r="Z53" s="20">
        <f t="shared" si="86"/>
        <v>9.2261853298436449</v>
      </c>
      <c r="AA53" s="20">
        <f t="shared" si="86"/>
        <v>8.5955218436703085</v>
      </c>
      <c r="AB53" s="20">
        <f t="shared" si="86"/>
        <v>9.5385560308047381</v>
      </c>
      <c r="AC53" s="20">
        <f t="shared" ref="AC53" si="87">+AC16/AC$33*100</f>
        <v>9.8028133492835252</v>
      </c>
      <c r="AD53" s="20">
        <f t="shared" ref="AD53:AE53" si="88">+AD16/AD$33*100</f>
        <v>9.0464548260367934</v>
      </c>
      <c r="AE53" s="20">
        <f t="shared" si="88"/>
        <v>7.8133688877900624</v>
      </c>
      <c r="AF53" s="20">
        <f t="shared" ref="AF53" si="89">+AF16/AF$33*100</f>
        <v>7.9231701099905907</v>
      </c>
    </row>
    <row r="54" spans="1:32" ht="15" customHeight="1" x14ac:dyDescent="0.15">
      <c r="A54" s="3" t="s">
        <v>107</v>
      </c>
      <c r="B54" s="65"/>
      <c r="C54" s="65"/>
      <c r="D54" s="89">
        <f t="shared" ref="D54:X54" si="90">+D17/D$33*100</f>
        <v>2.3616890098535457</v>
      </c>
      <c r="E54" s="89">
        <f t="shared" si="90"/>
        <v>2.0795683718508919</v>
      </c>
      <c r="F54" s="89">
        <f t="shared" si="90"/>
        <v>0</v>
      </c>
      <c r="G54" s="89">
        <f t="shared" si="90"/>
        <v>0</v>
      </c>
      <c r="H54" s="89">
        <f t="shared" si="90"/>
        <v>0</v>
      </c>
      <c r="I54" s="89">
        <f t="shared" si="90"/>
        <v>0</v>
      </c>
      <c r="J54" s="89">
        <f t="shared" si="90"/>
        <v>1.7885260022196232</v>
      </c>
      <c r="K54" s="89">
        <f t="shared" si="90"/>
        <v>2.0481618931682823</v>
      </c>
      <c r="L54" s="89">
        <f t="shared" si="90"/>
        <v>2.1547159009935304</v>
      </c>
      <c r="M54" s="89">
        <f t="shared" si="90"/>
        <v>2.4956100999254573</v>
      </c>
      <c r="N54" s="89">
        <f t="shared" si="90"/>
        <v>2.3074003885552763</v>
      </c>
      <c r="O54" s="89">
        <f t="shared" si="90"/>
        <v>2.1792115374094161</v>
      </c>
      <c r="P54" s="89">
        <f t="shared" si="90"/>
        <v>2.1165813981003589</v>
      </c>
      <c r="Q54" s="20">
        <f t="shared" si="90"/>
        <v>1.7611855347859713</v>
      </c>
      <c r="R54" s="20">
        <f t="shared" si="90"/>
        <v>2.3508803983860607</v>
      </c>
      <c r="S54" s="20">
        <f t="shared" si="90"/>
        <v>2.085742404472315</v>
      </c>
      <c r="T54" s="20">
        <f t="shared" si="90"/>
        <v>1.8756587433950347</v>
      </c>
      <c r="U54" s="20">
        <f t="shared" si="90"/>
        <v>1.5281567337433197</v>
      </c>
      <c r="V54" s="20">
        <f t="shared" si="90"/>
        <v>1.6840315295288943</v>
      </c>
      <c r="W54" s="20">
        <f t="shared" si="90"/>
        <v>1.7751093731485943</v>
      </c>
      <c r="X54" s="20">
        <f t="shared" si="90"/>
        <v>2.0203050832055554</v>
      </c>
      <c r="Y54" s="20">
        <f t="shared" ref="Y54:AB54" si="91">+Y17/Y$33*100</f>
        <v>1.8515692552425758</v>
      </c>
      <c r="Z54" s="20">
        <f t="shared" si="91"/>
        <v>1.6322133687348872</v>
      </c>
      <c r="AA54" s="20">
        <f t="shared" si="91"/>
        <v>1.5184180280990518</v>
      </c>
      <c r="AB54" s="20">
        <f t="shared" si="91"/>
        <v>1.6738839601537598</v>
      </c>
      <c r="AC54" s="20">
        <f t="shared" ref="AC54" si="92">+AC17/AC$33*100</f>
        <v>1.547501579687818</v>
      </c>
      <c r="AD54" s="20">
        <f t="shared" ref="AD54:AE54" si="93">+AD17/AD$33*100</f>
        <v>1.3900119748059447</v>
      </c>
      <c r="AE54" s="20">
        <f t="shared" si="93"/>
        <v>1.3343049154252489</v>
      </c>
      <c r="AF54" s="20">
        <f t="shared" ref="AF54" si="94">+AF17/AF$33*100</f>
        <v>1.3611884875874174</v>
      </c>
    </row>
    <row r="55" spans="1:32" ht="15" customHeight="1" x14ac:dyDescent="0.15">
      <c r="A55" s="3" t="s">
        <v>309</v>
      </c>
      <c r="B55" s="65"/>
      <c r="C55" s="65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20"/>
      <c r="R55" s="20"/>
      <c r="S55" s="20"/>
      <c r="T55" s="20"/>
      <c r="U55" s="20"/>
      <c r="V55" s="20"/>
      <c r="W55" s="20"/>
      <c r="X55" s="20">
        <f t="shared" ref="X55:AB69" si="95">+X18/X$33*100</f>
        <v>0.43811821629466507</v>
      </c>
      <c r="Y55" s="20">
        <f t="shared" si="95"/>
        <v>0.24308288329191494</v>
      </c>
      <c r="Z55" s="20">
        <f t="shared" si="95"/>
        <v>0.43452432415849263</v>
      </c>
      <c r="AA55" s="20">
        <f t="shared" si="95"/>
        <v>4.281028668497382</v>
      </c>
      <c r="AB55" s="20">
        <f t="shared" si="95"/>
        <v>0.10772746675943783</v>
      </c>
      <c r="AC55" s="20">
        <f t="shared" ref="AC55" si="96">+AC18/AC$33*100</f>
        <v>6.2141956350028199E-3</v>
      </c>
      <c r="AD55" s="20">
        <f t="shared" ref="AD55:AE55" si="97">+AD18/AD$33*100</f>
        <v>0.1275606102200367</v>
      </c>
      <c r="AE55" s="20">
        <f t="shared" si="97"/>
        <v>4.4163348483485819E-2</v>
      </c>
      <c r="AF55" s="20">
        <f t="shared" ref="AF55" si="98">+AF18/AF$33*100</f>
        <v>0.6967051483789416</v>
      </c>
    </row>
    <row r="56" spans="1:32" ht="15" customHeight="1" x14ac:dyDescent="0.15">
      <c r="A56" s="3" t="s">
        <v>108</v>
      </c>
      <c r="B56" s="65"/>
      <c r="C56" s="65"/>
      <c r="D56" s="89">
        <f t="shared" ref="D56:W56" si="99">+D19/D$33*100</f>
        <v>7.7657810450015699E-2</v>
      </c>
      <c r="E56" s="89">
        <f t="shared" si="99"/>
        <v>6.6116052929720726E-2</v>
      </c>
      <c r="F56" s="89">
        <f t="shared" si="99"/>
        <v>6.3383624505609498E-2</v>
      </c>
      <c r="G56" s="89">
        <f t="shared" si="99"/>
        <v>7.0548619895255502E-2</v>
      </c>
      <c r="H56" s="89">
        <f t="shared" si="99"/>
        <v>6.3823319553059088E-2</v>
      </c>
      <c r="I56" s="89">
        <f t="shared" si="99"/>
        <v>6.2050628100381394E-2</v>
      </c>
      <c r="J56" s="89">
        <f t="shared" si="99"/>
        <v>6.1781915071838778E-2</v>
      </c>
      <c r="K56" s="89">
        <f t="shared" si="99"/>
        <v>5.9892622649540872E-2</v>
      </c>
      <c r="L56" s="89">
        <f t="shared" si="99"/>
        <v>5.9010027183057888E-2</v>
      </c>
      <c r="M56" s="89">
        <f t="shared" si="99"/>
        <v>5.6203036832423475E-2</v>
      </c>
      <c r="N56" s="89">
        <f t="shared" si="99"/>
        <v>5.6689687662731143E-2</v>
      </c>
      <c r="O56" s="89">
        <f t="shared" si="99"/>
        <v>5.3100187374748149E-2</v>
      </c>
      <c r="P56" s="89">
        <f t="shared" si="99"/>
        <v>5.6538929513006243E-2</v>
      </c>
      <c r="Q56" s="20">
        <f t="shared" si="99"/>
        <v>4.6427386870630659E-2</v>
      </c>
      <c r="R56" s="20">
        <f t="shared" si="99"/>
        <v>5.4098499298246755E-2</v>
      </c>
      <c r="S56" s="20">
        <f t="shared" si="99"/>
        <v>5.3596629418844466E-2</v>
      </c>
      <c r="T56" s="20">
        <f t="shared" si="99"/>
        <v>5.2300643948816943E-2</v>
      </c>
      <c r="U56" s="20">
        <f t="shared" si="99"/>
        <v>4.0439432572371634E-2</v>
      </c>
      <c r="V56" s="20">
        <f t="shared" si="99"/>
        <v>4.2934567179644972E-2</v>
      </c>
      <c r="W56" s="20">
        <f t="shared" si="99"/>
        <v>4.0963095572827589E-2</v>
      </c>
      <c r="X56" s="20">
        <f t="shared" si="95"/>
        <v>3.9142243868908487E-2</v>
      </c>
      <c r="Y56" s="20">
        <f t="shared" si="95"/>
        <v>3.7386524649031229E-2</v>
      </c>
      <c r="Z56" s="20">
        <f t="shared" si="95"/>
        <v>3.0676875425071647E-2</v>
      </c>
      <c r="AA56" s="20">
        <f t="shared" si="95"/>
        <v>2.7329442117812887E-2</v>
      </c>
      <c r="AB56" s="20">
        <f t="shared" si="95"/>
        <v>3.2122495760643986E-2</v>
      </c>
      <c r="AC56" s="20">
        <f t="shared" ref="AC56" si="100">+AC19/AC$33*100</f>
        <v>3.1514547543930002E-2</v>
      </c>
      <c r="AD56" s="20">
        <f t="shared" ref="AD56:AE56" si="101">+AD19/AD$33*100</f>
        <v>2.8797725945536763E-2</v>
      </c>
      <c r="AE56" s="20">
        <f t="shared" si="101"/>
        <v>2.4594353287728164E-2</v>
      </c>
      <c r="AF56" s="20">
        <f t="shared" ref="AF56" si="102">+AF19/AF$33*100</f>
        <v>2.2453795257222794E-2</v>
      </c>
    </row>
    <row r="57" spans="1:32" ht="15" customHeight="1" x14ac:dyDescent="0.15">
      <c r="A57" s="3" t="s">
        <v>109</v>
      </c>
      <c r="B57" s="65"/>
      <c r="C57" s="65"/>
      <c r="D57" s="89">
        <f t="shared" ref="D57:W57" si="103">+D20/D$33*100</f>
        <v>0.32865679632013628</v>
      </c>
      <c r="E57" s="89">
        <f t="shared" si="103"/>
        <v>0.4185413998000504</v>
      </c>
      <c r="F57" s="89">
        <f t="shared" si="103"/>
        <v>0.36419590566232291</v>
      </c>
      <c r="G57" s="89">
        <f t="shared" si="103"/>
        <v>0.43952012001604202</v>
      </c>
      <c r="H57" s="89">
        <f t="shared" si="103"/>
        <v>1.306219102499117</v>
      </c>
      <c r="I57" s="89">
        <f t="shared" si="103"/>
        <v>1.2252927220789636</v>
      </c>
      <c r="J57" s="89">
        <f t="shared" si="103"/>
        <v>1.6452324753642973</v>
      </c>
      <c r="K57" s="89">
        <f t="shared" si="103"/>
        <v>2.5331915974548522</v>
      </c>
      <c r="L57" s="89">
        <f t="shared" si="103"/>
        <v>0.89137662450458044</v>
      </c>
      <c r="M57" s="89">
        <f t="shared" si="103"/>
        <v>0.23226746424434747</v>
      </c>
      <c r="N57" s="89">
        <f t="shared" si="103"/>
        <v>0.17684362838777187</v>
      </c>
      <c r="O57" s="89">
        <f t="shared" si="103"/>
        <v>0.28405081161841417</v>
      </c>
      <c r="P57" s="89">
        <f t="shared" si="103"/>
        <v>0.18747078627238145</v>
      </c>
      <c r="Q57" s="20">
        <f t="shared" si="103"/>
        <v>0.19545994146721299</v>
      </c>
      <c r="R57" s="20">
        <f t="shared" si="103"/>
        <v>0.28379147718402548</v>
      </c>
      <c r="S57" s="20">
        <f t="shared" si="103"/>
        <v>0.28305651545679</v>
      </c>
      <c r="T57" s="20">
        <f t="shared" si="103"/>
        <v>0.29808692134234255</v>
      </c>
      <c r="U57" s="20">
        <f t="shared" si="103"/>
        <v>0.26498858036479472</v>
      </c>
      <c r="V57" s="20">
        <f t="shared" si="103"/>
        <v>0.31047792429820492</v>
      </c>
      <c r="W57" s="20">
        <f t="shared" si="103"/>
        <v>0.32942858142645259</v>
      </c>
      <c r="X57" s="20">
        <f t="shared" si="95"/>
        <v>0.39353512981028388</v>
      </c>
      <c r="Y57" s="20">
        <f t="shared" si="95"/>
        <v>0.42353645828241288</v>
      </c>
      <c r="Z57" s="20">
        <f t="shared" si="95"/>
        <v>0.48287342257829186</v>
      </c>
      <c r="AA57" s="20">
        <f t="shared" si="95"/>
        <v>0.46078533804310212</v>
      </c>
      <c r="AB57" s="20">
        <f t="shared" si="95"/>
        <v>0.49187509023369946</v>
      </c>
      <c r="AC57" s="20">
        <f t="shared" ref="AC57" si="104">+AC20/AC$33*100</f>
        <v>0.52539946854052899</v>
      </c>
      <c r="AD57" s="20">
        <f t="shared" ref="AD57:AE57" si="105">+AD20/AD$33*100</f>
        <v>0.51301886759829129</v>
      </c>
      <c r="AE57" s="20">
        <f t="shared" si="105"/>
        <v>0.49022416415176912</v>
      </c>
      <c r="AF57" s="20">
        <f t="shared" ref="AF57" si="106">+AF20/AF$33*100</f>
        <v>0.37544329978183699</v>
      </c>
    </row>
    <row r="58" spans="1:32" ht="15" customHeight="1" x14ac:dyDescent="0.15">
      <c r="A58" s="3" t="s">
        <v>110</v>
      </c>
      <c r="B58" s="65"/>
      <c r="C58" s="65"/>
      <c r="D58" s="89">
        <f t="shared" ref="D58:W58" si="107">+D21/D$33*100</f>
        <v>1.6953827204075851</v>
      </c>
      <c r="E58" s="89">
        <f t="shared" si="107"/>
        <v>1.5276670870369484</v>
      </c>
      <c r="F58" s="89">
        <f t="shared" si="107"/>
        <v>1.4123790749541156</v>
      </c>
      <c r="G58" s="89">
        <f t="shared" si="107"/>
        <v>1.6302607673753668</v>
      </c>
      <c r="H58" s="89">
        <f t="shared" si="107"/>
        <v>1.727128966770531</v>
      </c>
      <c r="I58" s="89">
        <f t="shared" si="107"/>
        <v>1.8228134281207713</v>
      </c>
      <c r="J58" s="89">
        <f t="shared" si="107"/>
        <v>1.8766588538270457</v>
      </c>
      <c r="K58" s="89">
        <f t="shared" si="107"/>
        <v>1.9579260940306364</v>
      </c>
      <c r="L58" s="89">
        <f t="shared" si="107"/>
        <v>2.6578643355969036</v>
      </c>
      <c r="M58" s="89">
        <f t="shared" si="107"/>
        <v>2.5789028057728625</v>
      </c>
      <c r="N58" s="89">
        <f t="shared" si="107"/>
        <v>2.4209948705862341</v>
      </c>
      <c r="O58" s="89">
        <f t="shared" si="107"/>
        <v>2.2863790272336315</v>
      </c>
      <c r="P58" s="89">
        <f t="shared" si="107"/>
        <v>2.2471246275083034</v>
      </c>
      <c r="Q58" s="20">
        <f t="shared" si="107"/>
        <v>1.8270687176959282</v>
      </c>
      <c r="R58" s="20">
        <f t="shared" si="107"/>
        <v>2.2650004967995376</v>
      </c>
      <c r="S58" s="20">
        <f t="shared" si="107"/>
        <v>2.1959012348956088</v>
      </c>
      <c r="T58" s="20">
        <f t="shared" si="107"/>
        <v>2.2143417412227371</v>
      </c>
      <c r="U58" s="20">
        <f t="shared" si="107"/>
        <v>2.0408568352102594</v>
      </c>
      <c r="V58" s="20">
        <f t="shared" si="107"/>
        <v>1.9511866414188266</v>
      </c>
      <c r="W58" s="20">
        <f t="shared" si="107"/>
        <v>1.8796269920718118</v>
      </c>
      <c r="X58" s="20">
        <f t="shared" si="95"/>
        <v>1.6216605999724556</v>
      </c>
      <c r="Y58" s="20">
        <f t="shared" si="95"/>
        <v>1.7013654079631395</v>
      </c>
      <c r="Z58" s="20">
        <f t="shared" si="95"/>
        <v>1.4212403745053033</v>
      </c>
      <c r="AA58" s="20">
        <f t="shared" si="95"/>
        <v>1.3393421626203266</v>
      </c>
      <c r="AB58" s="20">
        <f t="shared" si="95"/>
        <v>1.3562713558097439</v>
      </c>
      <c r="AC58" s="20">
        <f t="shared" ref="AC58" si="108">+AC21/AC$33*100</f>
        <v>1.2855273981709945</v>
      </c>
      <c r="AD58" s="20">
        <f t="shared" ref="AD58:AE58" si="109">+AD21/AD$33*100</f>
        <v>1.15962221755885</v>
      </c>
      <c r="AE58" s="20">
        <f t="shared" si="109"/>
        <v>1.0535523378602454</v>
      </c>
      <c r="AF58" s="20">
        <f t="shared" ref="AF58" si="110">+AF21/AF$33*100</f>
        <v>0.91207486082136202</v>
      </c>
    </row>
    <row r="59" spans="1:32" ht="15" customHeight="1" x14ac:dyDescent="0.15">
      <c r="A59" s="4" t="s">
        <v>111</v>
      </c>
      <c r="B59" s="69"/>
      <c r="C59" s="69"/>
      <c r="D59" s="89">
        <f t="shared" ref="D59:W59" si="111">+D22/D$33*100</f>
        <v>0.33353299998440417</v>
      </c>
      <c r="E59" s="89">
        <f t="shared" si="111"/>
        <v>0.29789440530471223</v>
      </c>
      <c r="F59" s="89">
        <f t="shared" si="111"/>
        <v>0.29348337522644163</v>
      </c>
      <c r="G59" s="89">
        <f t="shared" si="111"/>
        <v>0.32974257039672433</v>
      </c>
      <c r="H59" s="89">
        <f t="shared" si="111"/>
        <v>0.33254285309924125</v>
      </c>
      <c r="I59" s="89">
        <f t="shared" si="111"/>
        <v>0.32667140833191127</v>
      </c>
      <c r="J59" s="89">
        <f t="shared" si="111"/>
        <v>0.31502049775022178</v>
      </c>
      <c r="K59" s="89">
        <f t="shared" si="111"/>
        <v>0.32140534716718777</v>
      </c>
      <c r="L59" s="89">
        <f t="shared" si="111"/>
        <v>0.32244790760187936</v>
      </c>
      <c r="M59" s="89">
        <f t="shared" si="111"/>
        <v>0.40439765276202255</v>
      </c>
      <c r="N59" s="89">
        <f t="shared" si="111"/>
        <v>0.41167017631830155</v>
      </c>
      <c r="O59" s="89">
        <f t="shared" si="111"/>
        <v>0.40829724985638211</v>
      </c>
      <c r="P59" s="89">
        <f t="shared" si="111"/>
        <v>0.41772360182674162</v>
      </c>
      <c r="Q59" s="20">
        <f t="shared" si="111"/>
        <v>0.34481386699275673</v>
      </c>
      <c r="R59" s="20">
        <f t="shared" si="111"/>
        <v>0.36680047151209694</v>
      </c>
      <c r="S59" s="20">
        <f t="shared" si="111"/>
        <v>0.42757222193822414</v>
      </c>
      <c r="T59" s="20">
        <f t="shared" si="111"/>
        <v>0.43681146954109834</v>
      </c>
      <c r="U59" s="20">
        <f t="shared" si="111"/>
        <v>0.46251706420075656</v>
      </c>
      <c r="V59" s="20">
        <f t="shared" si="111"/>
        <v>1.0006396005447482</v>
      </c>
      <c r="W59" s="20">
        <f t="shared" si="111"/>
        <v>1.006251147948668</v>
      </c>
      <c r="X59" s="20">
        <f t="shared" si="95"/>
        <v>0.9958929814986599</v>
      </c>
      <c r="Y59" s="20">
        <f t="shared" si="95"/>
        <v>1.0121745477972208</v>
      </c>
      <c r="Z59" s="20">
        <f t="shared" si="95"/>
        <v>0.94905475221634894</v>
      </c>
      <c r="AA59" s="20">
        <f t="shared" si="95"/>
        <v>0.87857012450039074</v>
      </c>
      <c r="AB59" s="20">
        <f t="shared" si="95"/>
        <v>0.90644822487998999</v>
      </c>
      <c r="AC59" s="20">
        <f t="shared" ref="AC59" si="112">+AC22/AC$33*100</f>
        <v>0.96422686967921389</v>
      </c>
      <c r="AD59" s="20">
        <f t="shared" ref="AD59:AE59" si="113">+AD22/AD$33*100</f>
        <v>0.90358877101739621</v>
      </c>
      <c r="AE59" s="20">
        <f t="shared" si="113"/>
        <v>0.89671872474661096</v>
      </c>
      <c r="AF59" s="20">
        <f t="shared" ref="AF59" si="114">+AF22/AF$33*100</f>
        <v>1.0078481719819261</v>
      </c>
    </row>
    <row r="60" spans="1:32" ht="15" customHeight="1" x14ac:dyDescent="0.15">
      <c r="A60" s="3" t="s">
        <v>112</v>
      </c>
      <c r="B60" s="65"/>
      <c r="C60" s="65"/>
      <c r="D60" s="89">
        <f t="shared" ref="D60:W60" si="115">+D23/D$33*100</f>
        <v>8.0391161895918852</v>
      </c>
      <c r="E60" s="89">
        <f t="shared" si="115"/>
        <v>8.1173483532464825</v>
      </c>
      <c r="F60" s="89">
        <f t="shared" si="115"/>
        <v>8.6952041921950549</v>
      </c>
      <c r="G60" s="89">
        <f t="shared" si="115"/>
        <v>8.8983661875151832</v>
      </c>
      <c r="H60" s="89">
        <f t="shared" si="115"/>
        <v>7.895016188602054</v>
      </c>
      <c r="I60" s="89">
        <f t="shared" si="115"/>
        <v>6.7559139382545954</v>
      </c>
      <c r="J60" s="89">
        <f t="shared" si="115"/>
        <v>6.4475437494104284</v>
      </c>
      <c r="K60" s="89">
        <f t="shared" si="115"/>
        <v>7.9130932318413461</v>
      </c>
      <c r="L60" s="89">
        <f t="shared" si="115"/>
        <v>9.6512525528093196</v>
      </c>
      <c r="M60" s="89">
        <f t="shared" si="115"/>
        <v>5.558163761496596</v>
      </c>
      <c r="N60" s="89">
        <f t="shared" si="115"/>
        <v>7.0052168041047329</v>
      </c>
      <c r="O60" s="89">
        <f t="shared" si="115"/>
        <v>7.0068702386513415</v>
      </c>
      <c r="P60" s="89">
        <f t="shared" si="115"/>
        <v>6.8594911968792767</v>
      </c>
      <c r="Q60" s="20">
        <f t="shared" si="115"/>
        <v>5.5069308247147184</v>
      </c>
      <c r="R60" s="20">
        <f t="shared" si="115"/>
        <v>8.4889005141652127</v>
      </c>
      <c r="S60" s="20">
        <f t="shared" si="115"/>
        <v>7.978532470371448</v>
      </c>
      <c r="T60" s="20">
        <f t="shared" si="115"/>
        <v>9.2407596271513288</v>
      </c>
      <c r="U60" s="20">
        <f t="shared" si="115"/>
        <v>11.354833603585579</v>
      </c>
      <c r="V60" s="20">
        <f t="shared" si="115"/>
        <v>10.311931612611142</v>
      </c>
      <c r="W60" s="20">
        <f t="shared" si="115"/>
        <v>15.557114821711663</v>
      </c>
      <c r="X60" s="20">
        <f t="shared" si="95"/>
        <v>12.232804241223006</v>
      </c>
      <c r="Y60" s="20">
        <f t="shared" si="95"/>
        <v>11.795084975201195</v>
      </c>
      <c r="Z60" s="20">
        <f t="shared" si="95"/>
        <v>19.196000511580078</v>
      </c>
      <c r="AA60" s="20">
        <f t="shared" si="95"/>
        <v>17.482125805759217</v>
      </c>
      <c r="AB60" s="20">
        <f t="shared" si="95"/>
        <v>14.296460042063581</v>
      </c>
      <c r="AC60" s="20">
        <f t="shared" ref="AC60" si="116">+AC23/AC$33*100</f>
        <v>15.397452412135509</v>
      </c>
      <c r="AD60" s="20">
        <f t="shared" ref="AD60:AE60" si="117">+AD23/AD$33*100</f>
        <v>13.557150557830235</v>
      </c>
      <c r="AE60" s="20">
        <f t="shared" si="117"/>
        <v>13.900364260332301</v>
      </c>
      <c r="AF60" s="20">
        <f t="shared" ref="AF60" si="118">+AF23/AF$33*100</f>
        <v>14.81368630963529</v>
      </c>
    </row>
    <row r="61" spans="1:32" ht="15" customHeight="1" x14ac:dyDescent="0.15">
      <c r="A61" s="3" t="s">
        <v>113</v>
      </c>
      <c r="B61" s="65"/>
      <c r="C61" s="65"/>
      <c r="D61" s="89">
        <f t="shared" ref="D61:W61" si="119">+D24/D$33*100</f>
        <v>4.3673013629742261</v>
      </c>
      <c r="E61" s="89">
        <f t="shared" si="119"/>
        <v>4.7589545453404858</v>
      </c>
      <c r="F61" s="89">
        <f t="shared" si="119"/>
        <v>6.2141387630196494</v>
      </c>
      <c r="G61" s="89">
        <f t="shared" si="119"/>
        <v>6.1911376535619427</v>
      </c>
      <c r="H61" s="89">
        <f t="shared" si="119"/>
        <v>5.6760979629492061</v>
      </c>
      <c r="I61" s="89">
        <f t="shared" si="119"/>
        <v>7.9306566379369574</v>
      </c>
      <c r="J61" s="89">
        <f t="shared" si="119"/>
        <v>6.97359854719328</v>
      </c>
      <c r="K61" s="89">
        <f t="shared" si="119"/>
        <v>5.5889172870761072</v>
      </c>
      <c r="L61" s="89">
        <f t="shared" si="119"/>
        <v>6.0168756346207442</v>
      </c>
      <c r="M61" s="89">
        <f t="shared" si="119"/>
        <v>4.578419854922112</v>
      </c>
      <c r="N61" s="89">
        <f t="shared" si="119"/>
        <v>4.8111620994632158</v>
      </c>
      <c r="O61" s="89">
        <f t="shared" si="119"/>
        <v>5.3546452752289246</v>
      </c>
      <c r="P61" s="89">
        <f t="shared" si="119"/>
        <v>4.654437385199353</v>
      </c>
      <c r="Q61" s="20">
        <f t="shared" si="119"/>
        <v>5.7853387454197414</v>
      </c>
      <c r="R61" s="20">
        <f t="shared" si="119"/>
        <v>6.0592103969880871</v>
      </c>
      <c r="S61" s="20">
        <f t="shared" si="119"/>
        <v>4.6759941671582341</v>
      </c>
      <c r="T61" s="20">
        <f t="shared" si="119"/>
        <v>4.6751613824171372</v>
      </c>
      <c r="U61" s="20">
        <f t="shared" si="119"/>
        <v>4.3437574888568964</v>
      </c>
      <c r="V61" s="20">
        <f t="shared" si="119"/>
        <v>5.1411120793689271</v>
      </c>
      <c r="W61" s="20">
        <f t="shared" si="119"/>
        <v>6.2386098745929974</v>
      </c>
      <c r="X61" s="20">
        <f t="shared" si="95"/>
        <v>6.5313691316910214</v>
      </c>
      <c r="Y61" s="20">
        <f t="shared" si="95"/>
        <v>7.105430827289223</v>
      </c>
      <c r="Z61" s="20">
        <f t="shared" si="95"/>
        <v>5.8294629484941654</v>
      </c>
      <c r="AA61" s="20">
        <f t="shared" si="95"/>
        <v>5.6040290255243193</v>
      </c>
      <c r="AB61" s="20">
        <f t="shared" si="95"/>
        <v>7.6125606671990438</v>
      </c>
      <c r="AC61" s="20">
        <f t="shared" ref="AC61" si="120">+AC24/AC$33*100</f>
        <v>6.7867592008696489</v>
      </c>
      <c r="AD61" s="20">
        <f t="shared" ref="AD61:AE61" si="121">+AD24/AD$33*100</f>
        <v>6.7010400351391883</v>
      </c>
      <c r="AE61" s="20">
        <f t="shared" si="121"/>
        <v>7.718411804733992</v>
      </c>
      <c r="AF61" s="20">
        <f t="shared" ref="AF61" si="122">+AF24/AF$33*100</f>
        <v>6.8475060066967197</v>
      </c>
    </row>
    <row r="62" spans="1:32" ht="15" customHeight="1" x14ac:dyDescent="0.15">
      <c r="A62" s="3" t="s">
        <v>114</v>
      </c>
      <c r="B62" s="65"/>
      <c r="C62" s="65"/>
      <c r="D62" s="89">
        <f t="shared" ref="D62:W62" si="123">+D25/D$33*100</f>
        <v>2.1624975962022774</v>
      </c>
      <c r="E62" s="89">
        <f t="shared" si="123"/>
        <v>1.7692063679937178</v>
      </c>
      <c r="F62" s="89">
        <f t="shared" si="123"/>
        <v>1.1163115630000109</v>
      </c>
      <c r="G62" s="89">
        <f t="shared" si="123"/>
        <v>2.0599455781426688</v>
      </c>
      <c r="H62" s="89">
        <f t="shared" si="123"/>
        <v>1.1252616965380595</v>
      </c>
      <c r="I62" s="89">
        <f t="shared" si="123"/>
        <v>1.0864853888361825</v>
      </c>
      <c r="J62" s="89">
        <f t="shared" si="123"/>
        <v>0.78017999256689152</v>
      </c>
      <c r="K62" s="89">
        <f t="shared" si="123"/>
        <v>0.56482354001558677</v>
      </c>
      <c r="L62" s="89">
        <f t="shared" si="123"/>
        <v>0.78312508109193957</v>
      </c>
      <c r="M62" s="89">
        <f t="shared" si="123"/>
        <v>0.25848607434695714</v>
      </c>
      <c r="N62" s="89">
        <f t="shared" si="123"/>
        <v>0.68217852089052833</v>
      </c>
      <c r="O62" s="89">
        <f t="shared" si="123"/>
        <v>1.3301401995330555</v>
      </c>
      <c r="P62" s="89">
        <f t="shared" si="123"/>
        <v>0.26323787951302402</v>
      </c>
      <c r="Q62" s="20">
        <f t="shared" si="123"/>
        <v>0.26524885240048124</v>
      </c>
      <c r="R62" s="20">
        <f t="shared" si="123"/>
        <v>0.25921538920514903</v>
      </c>
      <c r="S62" s="20">
        <f t="shared" si="123"/>
        <v>0.83447052065057548</v>
      </c>
      <c r="T62" s="20">
        <f t="shared" si="123"/>
        <v>0.68907779262316315</v>
      </c>
      <c r="U62" s="20">
        <f t="shared" si="123"/>
        <v>0.35269365203838465</v>
      </c>
      <c r="V62" s="20">
        <f t="shared" si="123"/>
        <v>0.24466143286810474</v>
      </c>
      <c r="W62" s="20">
        <f t="shared" si="123"/>
        <v>0.20671885896253567</v>
      </c>
      <c r="X62" s="20">
        <f t="shared" si="95"/>
        <v>1.2947128092551075</v>
      </c>
      <c r="Y62" s="20">
        <f t="shared" si="95"/>
        <v>0.28789704613344114</v>
      </c>
      <c r="Z62" s="20">
        <f t="shared" si="95"/>
        <v>0.31349220736842648</v>
      </c>
      <c r="AA62" s="20">
        <f t="shared" si="95"/>
        <v>0.32399182829920792</v>
      </c>
      <c r="AB62" s="20">
        <f t="shared" si="95"/>
        <v>0.20820818823313689</v>
      </c>
      <c r="AC62" s="20">
        <f t="shared" ref="AC62" si="124">+AC25/AC$33*100</f>
        <v>0.32429145337932797</v>
      </c>
      <c r="AD62" s="20">
        <f t="shared" ref="AD62:AE62" si="125">+AD25/AD$33*100</f>
        <v>0.3418284107473113</v>
      </c>
      <c r="AE62" s="20">
        <f t="shared" si="125"/>
        <v>0.3817015079276615</v>
      </c>
      <c r="AF62" s="20">
        <f t="shared" ref="AF62" si="126">+AF25/AF$33*100</f>
        <v>0.22819506378631907</v>
      </c>
    </row>
    <row r="63" spans="1:32" ht="15" customHeight="1" x14ac:dyDescent="0.15">
      <c r="A63" s="3" t="s">
        <v>115</v>
      </c>
      <c r="B63" s="65"/>
      <c r="C63" s="65"/>
      <c r="D63" s="89">
        <f t="shared" ref="D63:W63" si="127">+D26/D$33*100</f>
        <v>3.077664303130255E-2</v>
      </c>
      <c r="E63" s="89">
        <f t="shared" si="127"/>
        <v>2.0951317241823225E-2</v>
      </c>
      <c r="F63" s="89">
        <f t="shared" si="127"/>
        <v>0.15326035636538812</v>
      </c>
      <c r="G63" s="89">
        <f t="shared" si="127"/>
        <v>0.36567528171998137</v>
      </c>
      <c r="H63" s="89">
        <f t="shared" si="127"/>
        <v>4.2058311911948178E-2</v>
      </c>
      <c r="I63" s="89">
        <f t="shared" si="127"/>
        <v>6.8766481465130785E-2</v>
      </c>
      <c r="J63" s="89">
        <f t="shared" si="127"/>
        <v>5.1668351401491473E-2</v>
      </c>
      <c r="K63" s="89">
        <f t="shared" si="127"/>
        <v>0.28090242249771413</v>
      </c>
      <c r="L63" s="89">
        <f t="shared" si="127"/>
        <v>1.8801965637183286E-2</v>
      </c>
      <c r="M63" s="89">
        <f t="shared" si="127"/>
        <v>1.3447465384355664E-2</v>
      </c>
      <c r="N63" s="89">
        <f t="shared" si="127"/>
        <v>1.7307019027691259E-2</v>
      </c>
      <c r="O63" s="89">
        <f t="shared" si="127"/>
        <v>1.3453532740984634E-2</v>
      </c>
      <c r="P63" s="89">
        <f t="shared" si="127"/>
        <v>9.2762554733590366E-2</v>
      </c>
      <c r="Q63" s="20">
        <f t="shared" si="127"/>
        <v>0.3375187469053319</v>
      </c>
      <c r="R63" s="20">
        <f t="shared" si="127"/>
        <v>1.4023081635420733E-2</v>
      </c>
      <c r="S63" s="20">
        <f t="shared" si="127"/>
        <v>7.2923891449287227E-4</v>
      </c>
      <c r="T63" s="20">
        <f t="shared" si="127"/>
        <v>1.0362289498222037E-2</v>
      </c>
      <c r="U63" s="20">
        <f t="shared" si="127"/>
        <v>3.1152592237721224E-3</v>
      </c>
      <c r="V63" s="20">
        <f t="shared" si="127"/>
        <v>3.8690645197746796E-3</v>
      </c>
      <c r="W63" s="20">
        <f t="shared" si="127"/>
        <v>6.1949667825207761E-3</v>
      </c>
      <c r="X63" s="20">
        <f t="shared" si="95"/>
        <v>1.2574490041445873E-2</v>
      </c>
      <c r="Y63" s="20">
        <f t="shared" si="95"/>
        <v>3.5236536605962655E-3</v>
      </c>
      <c r="Z63" s="20">
        <f t="shared" si="95"/>
        <v>5.6616455586761226E-3</v>
      </c>
      <c r="AA63" s="20">
        <f t="shared" si="95"/>
        <v>3.5385395578569748E-2</v>
      </c>
      <c r="AB63" s="20">
        <f t="shared" si="95"/>
        <v>0.2779788981669401</v>
      </c>
      <c r="AC63" s="20">
        <f t="shared" ref="AC63" si="128">+AC26/AC$33*100</f>
        <v>0.48961820611464602</v>
      </c>
      <c r="AD63" s="20">
        <f t="shared" ref="AD63:AE63" si="129">+AD26/AD$33*100</f>
        <v>0.46200972790759792</v>
      </c>
      <c r="AE63" s="20">
        <f t="shared" si="129"/>
        <v>0.47929376916170968</v>
      </c>
      <c r="AF63" s="20">
        <f t="shared" ref="AF63" si="130">+AF26/AF$33*100</f>
        <v>0.84765387545339033</v>
      </c>
    </row>
    <row r="64" spans="1:32" ht="15" customHeight="1" x14ac:dyDescent="0.15">
      <c r="A64" s="3" t="s">
        <v>116</v>
      </c>
      <c r="B64" s="65"/>
      <c r="C64" s="65"/>
      <c r="D64" s="89">
        <f t="shared" ref="D64:W64" si="131">+D27/D$33*100</f>
        <v>1.6691409133166277</v>
      </c>
      <c r="E64" s="89">
        <f t="shared" si="131"/>
        <v>3.8829971982864411</v>
      </c>
      <c r="F64" s="89">
        <f t="shared" si="131"/>
        <v>2.3165479747392648</v>
      </c>
      <c r="G64" s="89">
        <f t="shared" si="131"/>
        <v>2.4909078841164165</v>
      </c>
      <c r="H64" s="89">
        <f t="shared" si="131"/>
        <v>1.9498152391184482</v>
      </c>
      <c r="I64" s="89">
        <f t="shared" si="131"/>
        <v>1.1465058850890126</v>
      </c>
      <c r="J64" s="89">
        <f t="shared" si="131"/>
        <v>1.3787101752656872</v>
      </c>
      <c r="K64" s="89">
        <f t="shared" si="131"/>
        <v>2.7332922726976192</v>
      </c>
      <c r="L64" s="89">
        <f t="shared" si="131"/>
        <v>1.5393988468031023</v>
      </c>
      <c r="M64" s="89">
        <f t="shared" si="131"/>
        <v>1.4417156586865916</v>
      </c>
      <c r="N64" s="89">
        <f t="shared" si="131"/>
        <v>1.631488470241711</v>
      </c>
      <c r="O64" s="89">
        <f t="shared" si="131"/>
        <v>1.9447772735248781</v>
      </c>
      <c r="P64" s="89">
        <f t="shared" si="131"/>
        <v>3.9866841537121251</v>
      </c>
      <c r="Q64" s="20">
        <f t="shared" si="131"/>
        <v>12.554029684004323</v>
      </c>
      <c r="R64" s="20">
        <f t="shared" si="131"/>
        <v>1.2326416240095146</v>
      </c>
      <c r="S64" s="20">
        <f t="shared" si="131"/>
        <v>4.0081474460801356</v>
      </c>
      <c r="T64" s="20">
        <f t="shared" si="131"/>
        <v>2.2455442817862208</v>
      </c>
      <c r="U64" s="20">
        <f t="shared" si="131"/>
        <v>2.4995998049595141</v>
      </c>
      <c r="V64" s="20">
        <f t="shared" si="131"/>
        <v>1.8607857480977936</v>
      </c>
      <c r="W64" s="20">
        <f t="shared" si="131"/>
        <v>0.81377173437320194</v>
      </c>
      <c r="X64" s="20">
        <f t="shared" si="95"/>
        <v>0.77856866679289782</v>
      </c>
      <c r="Y64" s="20">
        <f t="shared" si="95"/>
        <v>0.97916406540858736</v>
      </c>
      <c r="Z64" s="20">
        <f t="shared" si="95"/>
        <v>0.44285542962168178</v>
      </c>
      <c r="AA64" s="20">
        <f t="shared" si="95"/>
        <v>1.0050979935488913</v>
      </c>
      <c r="AB64" s="20">
        <f t="shared" si="95"/>
        <v>0.76135704431525986</v>
      </c>
      <c r="AC64" s="20">
        <f t="shared" ref="AC64" si="132">+AC27/AC$33*100</f>
        <v>1.0751023140274696</v>
      </c>
      <c r="AD64" s="20">
        <f t="shared" ref="AD64:AE64" si="133">+AD27/AD$33*100</f>
        <v>3.4496098325492728</v>
      </c>
      <c r="AE64" s="20">
        <f t="shared" si="133"/>
        <v>3.1936218193679116</v>
      </c>
      <c r="AF64" s="20">
        <f t="shared" ref="AF64" si="134">+AF27/AF$33*100</f>
        <v>3.9788181778231193</v>
      </c>
    </row>
    <row r="65" spans="1:32" ht="15" customHeight="1" x14ac:dyDescent="0.15">
      <c r="A65" s="3" t="s">
        <v>117</v>
      </c>
      <c r="B65" s="65"/>
      <c r="C65" s="65"/>
      <c r="D65" s="89">
        <f t="shared" ref="D65:W65" si="135">+D28/D$33*100</f>
        <v>3.6572263765335524</v>
      </c>
      <c r="E65" s="89">
        <f t="shared" si="135"/>
        <v>2.6702088706202449</v>
      </c>
      <c r="F65" s="89">
        <f t="shared" si="135"/>
        <v>2.5143016371761466</v>
      </c>
      <c r="G65" s="89">
        <f t="shared" si="135"/>
        <v>2.546547713800194</v>
      </c>
      <c r="H65" s="89">
        <f t="shared" si="135"/>
        <v>3.6592054546241579</v>
      </c>
      <c r="I65" s="89">
        <f t="shared" si="135"/>
        <v>4.6233112508499712</v>
      </c>
      <c r="J65" s="89">
        <f t="shared" si="135"/>
        <v>3.7433046610538625</v>
      </c>
      <c r="K65" s="89">
        <f t="shared" si="135"/>
        <v>2.9408489734534498</v>
      </c>
      <c r="L65" s="89">
        <f t="shared" si="135"/>
        <v>3.9900450168770369</v>
      </c>
      <c r="M65" s="89">
        <f t="shared" si="135"/>
        <v>5.4776947602201131</v>
      </c>
      <c r="N65" s="89">
        <f t="shared" si="135"/>
        <v>4.0830284930082934</v>
      </c>
      <c r="O65" s="89">
        <f t="shared" si="135"/>
        <v>4.0979501236476876</v>
      </c>
      <c r="P65" s="89">
        <f t="shared" si="135"/>
        <v>4.1729509572094869</v>
      </c>
      <c r="Q65" s="20">
        <f t="shared" si="135"/>
        <v>3.1453022736757554</v>
      </c>
      <c r="R65" s="20">
        <f t="shared" si="135"/>
        <v>3.969026735158117</v>
      </c>
      <c r="S65" s="20">
        <f t="shared" si="135"/>
        <v>4.1017282451806238</v>
      </c>
      <c r="T65" s="20">
        <f t="shared" si="135"/>
        <v>3.9561293436398111</v>
      </c>
      <c r="U65" s="20">
        <f t="shared" si="135"/>
        <v>2.8432970935368158</v>
      </c>
      <c r="V65" s="20">
        <f t="shared" si="135"/>
        <v>6.506954331093076</v>
      </c>
      <c r="W65" s="20">
        <f t="shared" si="135"/>
        <v>4.1428615902789474</v>
      </c>
      <c r="X65" s="20">
        <f t="shared" si="95"/>
        <v>4.6815732494762914</v>
      </c>
      <c r="Y65" s="20">
        <f t="shared" si="95"/>
        <v>3.7548232386547356</v>
      </c>
      <c r="Z65" s="20">
        <f t="shared" si="95"/>
        <v>4.7870508085873738</v>
      </c>
      <c r="AA65" s="20">
        <f t="shared" si="95"/>
        <v>5.2298641870745914</v>
      </c>
      <c r="AB65" s="20">
        <f t="shared" si="95"/>
        <v>5.4616777804130798</v>
      </c>
      <c r="AC65" s="20">
        <f t="shared" ref="AC65" si="136">+AC28/AC$33*100</f>
        <v>5.0758910226101035</v>
      </c>
      <c r="AD65" s="20">
        <f t="shared" ref="AD65:AE65" si="137">+AD28/AD$33*100</f>
        <v>4.5225506962699873</v>
      </c>
      <c r="AE65" s="20">
        <f t="shared" si="137"/>
        <v>5.1464508953451915</v>
      </c>
      <c r="AF65" s="20">
        <f t="shared" ref="AF65" si="138">+AF28/AF$33*100</f>
        <v>4.7074999448321284</v>
      </c>
    </row>
    <row r="66" spans="1:32" ht="15" customHeight="1" x14ac:dyDescent="0.15">
      <c r="A66" s="3" t="s">
        <v>118</v>
      </c>
      <c r="B66" s="65"/>
      <c r="C66" s="65"/>
      <c r="D66" s="89">
        <f t="shared" ref="D66:W66" si="139">+D29/D$33*100</f>
        <v>2.2783049231718469</v>
      </c>
      <c r="E66" s="89">
        <f t="shared" si="139"/>
        <v>1.7387506919277544</v>
      </c>
      <c r="F66" s="89">
        <f t="shared" si="139"/>
        <v>1.7116621760845476</v>
      </c>
      <c r="G66" s="89">
        <f t="shared" si="139"/>
        <v>1.7543322248980051</v>
      </c>
      <c r="H66" s="89">
        <f t="shared" si="139"/>
        <v>2.1964484206179002</v>
      </c>
      <c r="I66" s="89">
        <f t="shared" si="139"/>
        <v>1.8625221816010531</v>
      </c>
      <c r="J66" s="89">
        <f t="shared" si="139"/>
        <v>2.025777216027679</v>
      </c>
      <c r="K66" s="89">
        <f t="shared" si="139"/>
        <v>2.9818709725587773</v>
      </c>
      <c r="L66" s="89">
        <f t="shared" si="139"/>
        <v>3.3235085647837734</v>
      </c>
      <c r="M66" s="89">
        <f t="shared" si="139"/>
        <v>3.410285116266365</v>
      </c>
      <c r="N66" s="89">
        <f t="shared" si="139"/>
        <v>3.4404892138111669</v>
      </c>
      <c r="O66" s="89">
        <f t="shared" si="139"/>
        <v>3.4689430361372677</v>
      </c>
      <c r="P66" s="89">
        <f t="shared" si="139"/>
        <v>5.3260641899606425</v>
      </c>
      <c r="Q66" s="20">
        <f t="shared" si="139"/>
        <v>4.2801015883501066</v>
      </c>
      <c r="R66" s="20">
        <f t="shared" si="139"/>
        <v>4.9451071568683869</v>
      </c>
      <c r="S66" s="20">
        <f t="shared" si="139"/>
        <v>4.7993911146759549</v>
      </c>
      <c r="T66" s="20">
        <f t="shared" si="139"/>
        <v>4.8269183170359824</v>
      </c>
      <c r="U66" s="20">
        <f t="shared" si="139"/>
        <v>4.2801346339259938</v>
      </c>
      <c r="V66" s="20">
        <f t="shared" si="139"/>
        <v>4.8877664486282955</v>
      </c>
      <c r="W66" s="20">
        <f t="shared" si="139"/>
        <v>4.9295909479145372</v>
      </c>
      <c r="X66" s="20">
        <f t="shared" si="95"/>
        <v>5.8635863630119589</v>
      </c>
      <c r="Y66" s="20">
        <f t="shared" si="95"/>
        <v>5.7822820984321801</v>
      </c>
      <c r="Z66" s="20">
        <f t="shared" si="95"/>
        <v>4.6860834680348118</v>
      </c>
      <c r="AA66" s="20">
        <f t="shared" si="95"/>
        <v>4.3685022631624255</v>
      </c>
      <c r="AB66" s="20">
        <f t="shared" si="95"/>
        <v>4.4791938269350604</v>
      </c>
      <c r="AC66" s="20">
        <f t="shared" ref="AC66" si="140">+AC29/AC$33*100</f>
        <v>4.3541086088048724</v>
      </c>
      <c r="AD66" s="20">
        <f t="shared" ref="AD66:AE66" si="141">+AD29/AD$33*100</f>
        <v>4.5459187888626458</v>
      </c>
      <c r="AE66" s="20">
        <f t="shared" si="141"/>
        <v>3.9683101883280432</v>
      </c>
      <c r="AF66" s="20">
        <f t="shared" ref="AF66" si="142">+AF29/AF$33*100</f>
        <v>4.0369509688704204</v>
      </c>
    </row>
    <row r="67" spans="1:32" ht="15" customHeight="1" x14ac:dyDescent="0.15">
      <c r="A67" s="3" t="s">
        <v>119</v>
      </c>
      <c r="B67" s="65"/>
      <c r="C67" s="65"/>
      <c r="D67" s="89">
        <f t="shared" ref="D67:W67" si="143">+D30/D$33*100</f>
        <v>7.1571324334746267</v>
      </c>
      <c r="E67" s="89">
        <f t="shared" si="143"/>
        <v>13.831647439770741</v>
      </c>
      <c r="F67" s="89">
        <f t="shared" si="143"/>
        <v>19.965816359730905</v>
      </c>
      <c r="G67" s="89">
        <f t="shared" si="143"/>
        <v>12.939538369947561</v>
      </c>
      <c r="H67" s="89">
        <f t="shared" si="143"/>
        <v>11.890823157179621</v>
      </c>
      <c r="I67" s="89">
        <f t="shared" si="143"/>
        <v>10.759386063110988</v>
      </c>
      <c r="J67" s="89">
        <f t="shared" si="143"/>
        <v>10.779811429976458</v>
      </c>
      <c r="K67" s="89">
        <f t="shared" si="143"/>
        <v>8.0914129390087801</v>
      </c>
      <c r="L67" s="89">
        <f t="shared" si="143"/>
        <v>6.0927460149915698</v>
      </c>
      <c r="M67" s="89">
        <f t="shared" si="143"/>
        <v>5.2850381079063569</v>
      </c>
      <c r="N67" s="89">
        <f t="shared" si="143"/>
        <v>9.3259719499301053</v>
      </c>
      <c r="O67" s="89">
        <f t="shared" si="143"/>
        <v>11.17313615595404</v>
      </c>
      <c r="P67" s="89">
        <f t="shared" si="143"/>
        <v>11.684475028203424</v>
      </c>
      <c r="Q67" s="20">
        <f t="shared" si="143"/>
        <v>13.554354547164044</v>
      </c>
      <c r="R67" s="20">
        <f t="shared" si="143"/>
        <v>8.1193642669086046</v>
      </c>
      <c r="S67" s="20">
        <f t="shared" si="143"/>
        <v>8.4791039384467908</v>
      </c>
      <c r="T67" s="20">
        <f t="shared" si="143"/>
        <v>9.5860817197621948</v>
      </c>
      <c r="U67" s="20">
        <f t="shared" si="143"/>
        <v>18.307410201863537</v>
      </c>
      <c r="V67" s="20">
        <f t="shared" si="143"/>
        <v>11.232782356084019</v>
      </c>
      <c r="W67" s="20">
        <f t="shared" si="143"/>
        <v>6.050866468231705</v>
      </c>
      <c r="X67" s="20">
        <f t="shared" si="95"/>
        <v>5.7842654190651013</v>
      </c>
      <c r="Y67" s="20">
        <f t="shared" si="95"/>
        <v>5.8573191420997341</v>
      </c>
      <c r="Z67" s="20">
        <f t="shared" si="95"/>
        <v>8.4261302672527787</v>
      </c>
      <c r="AA67" s="20">
        <f t="shared" si="95"/>
        <v>8.5136608165814636</v>
      </c>
      <c r="AB67" s="20">
        <f t="shared" si="95"/>
        <v>9.3151831715548035</v>
      </c>
      <c r="AC67" s="20">
        <f t="shared" ref="AC67" si="144">+AC30/AC$33*100</f>
        <v>6.6622006976078829</v>
      </c>
      <c r="AD67" s="20">
        <f t="shared" ref="AD67:AE67" si="145">+AD30/AD$33*100</f>
        <v>8.4063920776005112</v>
      </c>
      <c r="AE67" s="20">
        <f t="shared" si="145"/>
        <v>10.24478567493993</v>
      </c>
      <c r="AF67" s="20">
        <f t="shared" ref="AF67" si="146">+AF30/AF$33*100</f>
        <v>8.9160710894136344</v>
      </c>
    </row>
    <row r="68" spans="1:32" ht="15" customHeight="1" x14ac:dyDescent="0.15">
      <c r="A68" s="3" t="s">
        <v>158</v>
      </c>
      <c r="B68" s="65"/>
      <c r="C68" s="65"/>
      <c r="D68" s="89">
        <f t="shared" ref="D68:W68" si="147">+D31/D$33*100</f>
        <v>0</v>
      </c>
      <c r="E68" s="89">
        <f t="shared" si="147"/>
        <v>0</v>
      </c>
      <c r="F68" s="89">
        <f t="shared" si="147"/>
        <v>0</v>
      </c>
      <c r="G68" s="89">
        <f t="shared" si="147"/>
        <v>0</v>
      </c>
      <c r="H68" s="89">
        <f t="shared" si="147"/>
        <v>0</v>
      </c>
      <c r="I68" s="89">
        <f t="shared" si="147"/>
        <v>0</v>
      </c>
      <c r="J68" s="89">
        <f t="shared" si="147"/>
        <v>0</v>
      </c>
      <c r="K68" s="89">
        <f t="shared" si="147"/>
        <v>0</v>
      </c>
      <c r="L68" s="89">
        <f t="shared" si="147"/>
        <v>0</v>
      </c>
      <c r="M68" s="89">
        <f t="shared" si="147"/>
        <v>0</v>
      </c>
      <c r="N68" s="89">
        <f t="shared" si="147"/>
        <v>0.3446890582034946</v>
      </c>
      <c r="O68" s="89">
        <f t="shared" si="147"/>
        <v>0.44229058521829417</v>
      </c>
      <c r="P68" s="89">
        <f t="shared" si="147"/>
        <v>0.46533680249709081</v>
      </c>
      <c r="Q68" s="20">
        <f t="shared" si="147"/>
        <v>0.40214215577375972</v>
      </c>
      <c r="R68" s="20">
        <f t="shared" si="147"/>
        <v>0.46786099638176448</v>
      </c>
      <c r="S68" s="20">
        <f t="shared" si="147"/>
        <v>0.357813227377836</v>
      </c>
      <c r="T68" s="20">
        <f t="shared" si="147"/>
        <v>0</v>
      </c>
      <c r="U68" s="20">
        <f t="shared" si="147"/>
        <v>0</v>
      </c>
      <c r="V68" s="20">
        <f t="shared" si="147"/>
        <v>0</v>
      </c>
      <c r="W68" s="20">
        <f t="shared" si="147"/>
        <v>0</v>
      </c>
      <c r="X68" s="20">
        <f t="shared" si="95"/>
        <v>0</v>
      </c>
      <c r="Y68" s="20">
        <f t="shared" si="95"/>
        <v>0</v>
      </c>
      <c r="Z68" s="20">
        <f t="shared" si="95"/>
        <v>0</v>
      </c>
      <c r="AA68" s="20">
        <f t="shared" si="95"/>
        <v>0</v>
      </c>
      <c r="AB68" s="20">
        <f t="shared" si="95"/>
        <v>0</v>
      </c>
      <c r="AC68" s="20">
        <f t="shared" ref="AC68" si="148">+AC31/AC$33*100</f>
        <v>0</v>
      </c>
      <c r="AD68" s="20">
        <f t="shared" ref="AD68:AE68" si="149">+AD31/AD$33*100</f>
        <v>0</v>
      </c>
      <c r="AE68" s="20">
        <f t="shared" si="149"/>
        <v>0</v>
      </c>
      <c r="AF68" s="20">
        <f t="shared" ref="AF68" si="150">+AF31/AF$33*100</f>
        <v>0</v>
      </c>
    </row>
    <row r="69" spans="1:32" ht="15" customHeight="1" x14ac:dyDescent="0.15">
      <c r="A69" s="3" t="s">
        <v>159</v>
      </c>
      <c r="B69" s="65"/>
      <c r="C69" s="65"/>
      <c r="D69" s="89">
        <f t="shared" ref="D69:W69" si="151">+D32/D$33*100</f>
        <v>0</v>
      </c>
      <c r="E69" s="89">
        <f t="shared" si="151"/>
        <v>0</v>
      </c>
      <c r="F69" s="89">
        <f t="shared" si="151"/>
        <v>0</v>
      </c>
      <c r="G69" s="89">
        <f t="shared" si="151"/>
        <v>0</v>
      </c>
      <c r="H69" s="89">
        <f t="shared" si="151"/>
        <v>0</v>
      </c>
      <c r="I69" s="89">
        <f t="shared" si="151"/>
        <v>0</v>
      </c>
      <c r="J69" s="89">
        <f t="shared" si="151"/>
        <v>0</v>
      </c>
      <c r="K69" s="89">
        <f t="shared" si="151"/>
        <v>0</v>
      </c>
      <c r="L69" s="89">
        <f t="shared" si="151"/>
        <v>0</v>
      </c>
      <c r="M69" s="89">
        <f t="shared" si="151"/>
        <v>0</v>
      </c>
      <c r="N69" s="89">
        <f t="shared" si="151"/>
        <v>0.99830244526305356</v>
      </c>
      <c r="O69" s="89">
        <f t="shared" si="151"/>
        <v>3.0218548512682082</v>
      </c>
      <c r="P69" s="89">
        <f t="shared" si="151"/>
        <v>5.9828291735897796</v>
      </c>
      <c r="Q69" s="20">
        <f t="shared" si="151"/>
        <v>3.585428330779898</v>
      </c>
      <c r="R69" s="20">
        <f t="shared" si="151"/>
        <v>3.281656067809096</v>
      </c>
      <c r="S69" s="20">
        <f t="shared" si="151"/>
        <v>2.8938630923458817</v>
      </c>
      <c r="T69" s="20">
        <f t="shared" si="151"/>
        <v>2.6028625318673537</v>
      </c>
      <c r="U69" s="20">
        <f t="shared" si="151"/>
        <v>2.1293217775458642</v>
      </c>
      <c r="V69" s="20">
        <f t="shared" si="151"/>
        <v>2.2312944174017759</v>
      </c>
      <c r="W69" s="20">
        <f t="shared" si="151"/>
        <v>2.2445531820727451</v>
      </c>
      <c r="X69" s="20">
        <f t="shared" si="95"/>
        <v>2.209927951044969</v>
      </c>
      <c r="Y69" s="20">
        <f t="shared" si="95"/>
        <v>2.4609644613688202</v>
      </c>
      <c r="Z69" s="20">
        <f t="shared" si="95"/>
        <v>1.9921342570992693</v>
      </c>
      <c r="AA69" s="20">
        <f t="shared" si="95"/>
        <v>1.8999890237634098</v>
      </c>
      <c r="AB69" s="20">
        <f t="shared" si="95"/>
        <v>2.003523717373167</v>
      </c>
      <c r="AC69" s="20">
        <f t="shared" ref="AC69" si="152">+AC32/AC$33*100</f>
        <v>2.5346821080908848</v>
      </c>
      <c r="AD69" s="20">
        <f t="shared" ref="AD69:AE69" si="153">+AD32/AD$33*100</f>
        <v>3.1798731202801118</v>
      </c>
      <c r="AE69" s="20">
        <f t="shared" si="153"/>
        <v>3.4724163399412253</v>
      </c>
      <c r="AF69" s="20">
        <f t="shared" ref="AF69" si="154">+AF32/AF$33*100</f>
        <v>2.8291216199776725</v>
      </c>
    </row>
    <row r="70" spans="1:32" ht="15" customHeight="1" x14ac:dyDescent="0.15">
      <c r="A70" s="3" t="s">
        <v>0</v>
      </c>
      <c r="B70" s="65"/>
      <c r="C70" s="65"/>
      <c r="D70" s="90">
        <f t="shared" ref="D70:P70" si="155">SUM(D41:D67)-D53-D54</f>
        <v>99.999999999999986</v>
      </c>
      <c r="E70" s="90">
        <f t="shared" si="155"/>
        <v>100</v>
      </c>
      <c r="F70" s="90">
        <f t="shared" si="155"/>
        <v>100.00000000000001</v>
      </c>
      <c r="G70" s="90">
        <f t="shared" si="155"/>
        <v>100</v>
      </c>
      <c r="H70" s="90">
        <f t="shared" si="155"/>
        <v>99.999999999999986</v>
      </c>
      <c r="I70" s="90">
        <f t="shared" si="155"/>
        <v>99.999999999999972</v>
      </c>
      <c r="J70" s="90">
        <f t="shared" si="155"/>
        <v>99.999999999999986</v>
      </c>
      <c r="K70" s="90">
        <f t="shared" si="155"/>
        <v>100.00000000000001</v>
      </c>
      <c r="L70" s="90">
        <f t="shared" si="155"/>
        <v>100</v>
      </c>
      <c r="M70" s="90">
        <f t="shared" si="155"/>
        <v>100.00000000000003</v>
      </c>
      <c r="N70" s="90">
        <f t="shared" si="155"/>
        <v>100</v>
      </c>
      <c r="O70" s="90">
        <f t="shared" si="155"/>
        <v>99.999997468285144</v>
      </c>
      <c r="P70" s="90">
        <f t="shared" si="155"/>
        <v>100.00000000000001</v>
      </c>
      <c r="Q70" s="21">
        <f t="shared" ref="Q70:V70" si="156">SUM(Q41:Q67)-Q53-Q54</f>
        <v>100</v>
      </c>
      <c r="R70" s="21">
        <f t="shared" si="156"/>
        <v>100</v>
      </c>
      <c r="S70" s="21">
        <f t="shared" si="156"/>
        <v>100</v>
      </c>
      <c r="T70" s="21">
        <f t="shared" si="156"/>
        <v>100</v>
      </c>
      <c r="U70" s="21">
        <f t="shared" si="156"/>
        <v>100.00000000000001</v>
      </c>
      <c r="V70" s="21">
        <f t="shared" si="156"/>
        <v>100</v>
      </c>
      <c r="W70" s="21">
        <f>SUM(W41:W67)-W53-W54</f>
        <v>99.999999999999986</v>
      </c>
      <c r="X70" s="21">
        <f>SUM(X41:X67)-X53-X54-X55</f>
        <v>100</v>
      </c>
      <c r="Y70" s="21">
        <f t="shared" ref="Y70:AB70" si="157">SUM(Y41:Y67)-Y53-Y54-Y55</f>
        <v>99.999999999999986</v>
      </c>
      <c r="Z70" s="21">
        <f t="shared" si="157"/>
        <v>100.00000000000001</v>
      </c>
      <c r="AA70" s="21">
        <f t="shared" si="157"/>
        <v>99.999999999999986</v>
      </c>
      <c r="AB70" s="21">
        <f t="shared" si="157"/>
        <v>100.00000000000004</v>
      </c>
      <c r="AC70" s="21">
        <f t="shared" ref="AC70" si="158">SUM(AC41:AC67)-AC53-AC54-AC55</f>
        <v>100.00000000000004</v>
      </c>
      <c r="AD70" s="21">
        <f t="shared" ref="AD70:AE70" si="159">SUM(AD41:AD67)-AD53-AD54-AD55</f>
        <v>100</v>
      </c>
      <c r="AE70" s="21">
        <f t="shared" si="159"/>
        <v>100.00000000000001</v>
      </c>
      <c r="AF70" s="21">
        <f t="shared" ref="AF70" si="160">SUM(AF41:AF67)-AF53-AF54-AF55</f>
        <v>99.999999999999972</v>
      </c>
    </row>
    <row r="71" spans="1:32" ht="15" customHeight="1" x14ac:dyDescent="0.15">
      <c r="A71" s="3" t="s">
        <v>1</v>
      </c>
      <c r="B71" s="65"/>
      <c r="C71" s="65"/>
      <c r="D71" s="89">
        <f t="shared" ref="D71:P71" si="161">+D34/D$33*100</f>
        <v>68.280931044991533</v>
      </c>
      <c r="E71" s="89">
        <f t="shared" si="161"/>
        <v>60.96583232343059</v>
      </c>
      <c r="F71" s="89">
        <f t="shared" si="161"/>
        <v>55.242698621846152</v>
      </c>
      <c r="G71" s="89">
        <f t="shared" si="161"/>
        <v>60.354025648509911</v>
      </c>
      <c r="H71" s="89">
        <f t="shared" si="161"/>
        <v>62.199382646089717</v>
      </c>
      <c r="I71" s="89">
        <f t="shared" si="161"/>
        <v>62.391674614324465</v>
      </c>
      <c r="J71" s="89">
        <f t="shared" si="161"/>
        <v>63.98249405016265</v>
      </c>
      <c r="K71" s="89">
        <f t="shared" si="161"/>
        <v>64.092315322197948</v>
      </c>
      <c r="L71" s="89">
        <f t="shared" si="161"/>
        <v>64.712557454681956</v>
      </c>
      <c r="M71" s="89">
        <f t="shared" si="161"/>
        <v>70.761181277991327</v>
      </c>
      <c r="N71" s="89">
        <f t="shared" si="161"/>
        <v>65.99364875423025</v>
      </c>
      <c r="O71" s="89">
        <f t="shared" si="161"/>
        <v>62.631357075873396</v>
      </c>
      <c r="P71" s="89">
        <f t="shared" si="161"/>
        <v>60.107577638981645</v>
      </c>
      <c r="Q71" s="20">
        <f t="shared" ref="Q71:R74" si="162">+Q34/Q$33*100</f>
        <v>52.203832211209601</v>
      </c>
      <c r="R71" s="20">
        <f t="shared" si="162"/>
        <v>63.996918389565849</v>
      </c>
      <c r="S71" s="20">
        <f t="shared" ref="S71:T74" si="163">+S34/S$33*100</f>
        <v>62.215372886231123</v>
      </c>
      <c r="T71" s="20">
        <f t="shared" si="163"/>
        <v>61.820725113979755</v>
      </c>
      <c r="U71" s="20">
        <f t="shared" ref="U71:V74" si="164">+U34/U$33*100</f>
        <v>53.246795782233704</v>
      </c>
      <c r="V71" s="20">
        <f t="shared" si="164"/>
        <v>56.547832760467088</v>
      </c>
      <c r="W71" s="20">
        <f t="shared" ref="W71:X74" si="165">+W34/W$33*100</f>
        <v>58.838964015704967</v>
      </c>
      <c r="X71" s="20">
        <f t="shared" si="165"/>
        <v>59.809456918161771</v>
      </c>
      <c r="Y71" s="20">
        <f t="shared" ref="Y71:AB71" si="166">+Y34/Y$33*100</f>
        <v>61.297398539077527</v>
      </c>
      <c r="Z71" s="20">
        <f t="shared" si="166"/>
        <v>53.460094164202069</v>
      </c>
      <c r="AA71" s="20">
        <f t="shared" si="166"/>
        <v>54.75864505930749</v>
      </c>
      <c r="AB71" s="20">
        <f t="shared" si="166"/>
        <v>54.832785710195665</v>
      </c>
      <c r="AC71" s="20">
        <f t="shared" ref="AC71" si="167">+AC34/AC$33*100</f>
        <v>57.059422348059798</v>
      </c>
      <c r="AD71" s="20">
        <f t="shared" ref="AD71:AE71" si="168">+AD34/AD$33*100</f>
        <v>55.437270016918717</v>
      </c>
      <c r="AE71" s="20">
        <f t="shared" si="168"/>
        <v>52.526564853104638</v>
      </c>
      <c r="AF71" s="20">
        <f t="shared" ref="AF71" si="169">+AF34/AF$33*100</f>
        <v>53.32825223090385</v>
      </c>
    </row>
    <row r="72" spans="1:32" ht="15" customHeight="1" x14ac:dyDescent="0.15">
      <c r="A72" s="3" t="s">
        <v>151</v>
      </c>
      <c r="B72" s="65"/>
      <c r="C72" s="65"/>
      <c r="D72" s="89">
        <f t="shared" ref="D72:P72" si="170">+D35/D$33*100</f>
        <v>31.719068955008474</v>
      </c>
      <c r="E72" s="89">
        <f t="shared" si="170"/>
        <v>39.034167676569403</v>
      </c>
      <c r="F72" s="89">
        <f t="shared" si="170"/>
        <v>44.757301378153848</v>
      </c>
      <c r="G72" s="89">
        <f t="shared" si="170"/>
        <v>39.645974351490089</v>
      </c>
      <c r="H72" s="89">
        <f t="shared" si="170"/>
        <v>37.80061735391029</v>
      </c>
      <c r="I72" s="89">
        <f t="shared" si="170"/>
        <v>37.608325385675535</v>
      </c>
      <c r="J72" s="89">
        <f t="shared" si="170"/>
        <v>36.017505949837343</v>
      </c>
      <c r="K72" s="89">
        <f t="shared" si="170"/>
        <v>35.907684677802052</v>
      </c>
      <c r="L72" s="89">
        <f t="shared" si="170"/>
        <v>35.287442545318029</v>
      </c>
      <c r="M72" s="89">
        <f t="shared" si="170"/>
        <v>29.238818722008681</v>
      </c>
      <c r="N72" s="89">
        <f t="shared" si="170"/>
        <v>34.00635124576975</v>
      </c>
      <c r="O72" s="89">
        <f t="shared" si="170"/>
        <v>37.368642924126604</v>
      </c>
      <c r="P72" s="89">
        <f t="shared" si="170"/>
        <v>39.892422361018347</v>
      </c>
      <c r="Q72" s="20">
        <f t="shared" si="162"/>
        <v>47.796167788790399</v>
      </c>
      <c r="R72" s="20">
        <f t="shared" si="162"/>
        <v>36.003081610434151</v>
      </c>
      <c r="S72" s="20">
        <f t="shared" si="163"/>
        <v>37.784627113768884</v>
      </c>
      <c r="T72" s="20">
        <f t="shared" si="163"/>
        <v>38.179274886020238</v>
      </c>
      <c r="U72" s="20">
        <f t="shared" si="164"/>
        <v>46.753204217766303</v>
      </c>
      <c r="V72" s="20">
        <f t="shared" si="164"/>
        <v>43.452167239532912</v>
      </c>
      <c r="W72" s="20">
        <f t="shared" si="165"/>
        <v>41.16103598429504</v>
      </c>
      <c r="X72" s="20">
        <f t="shared" si="165"/>
        <v>40.190543081838229</v>
      </c>
      <c r="Y72" s="20">
        <f t="shared" ref="Y72:AB72" si="171">+Y35/Y$33*100</f>
        <v>38.702601460922473</v>
      </c>
      <c r="Z72" s="20">
        <f t="shared" si="171"/>
        <v>46.539905835797931</v>
      </c>
      <c r="AA72" s="20">
        <f t="shared" si="171"/>
        <v>45.24135494069251</v>
      </c>
      <c r="AB72" s="20">
        <f t="shared" si="171"/>
        <v>45.167214289804335</v>
      </c>
      <c r="AC72" s="20">
        <f t="shared" ref="AC72" si="172">+AC35/AC$33*100</f>
        <v>42.940577651940195</v>
      </c>
      <c r="AD72" s="20">
        <f t="shared" ref="AD72:AE72" si="173">+AD35/AD$33*100</f>
        <v>44.562729983081283</v>
      </c>
      <c r="AE72" s="20">
        <f t="shared" si="173"/>
        <v>47.473435146895362</v>
      </c>
      <c r="AF72" s="20">
        <f t="shared" ref="AF72" si="174">+AF35/AF$33*100</f>
        <v>46.671747769096143</v>
      </c>
    </row>
    <row r="73" spans="1:32" ht="15" customHeight="1" x14ac:dyDescent="0.15">
      <c r="A73" s="3" t="s">
        <v>3</v>
      </c>
      <c r="B73" s="65"/>
      <c r="C73" s="65"/>
      <c r="D73" s="89">
        <f t="shared" ref="D73:P73" si="175">+D36/D$33*100</f>
        <v>58.901601824536854</v>
      </c>
      <c r="E73" s="89">
        <f t="shared" si="175"/>
        <v>55.54212527218597</v>
      </c>
      <c r="F73" s="89">
        <f t="shared" si="175"/>
        <v>48.142337902732891</v>
      </c>
      <c r="G73" s="89">
        <f t="shared" si="175"/>
        <v>53.34600140631165</v>
      </c>
      <c r="H73" s="89">
        <f t="shared" si="175"/>
        <v>60.912460410166702</v>
      </c>
      <c r="I73" s="89">
        <f t="shared" si="175"/>
        <v>61.48663453967815</v>
      </c>
      <c r="J73" s="89">
        <f t="shared" si="175"/>
        <v>62.877478970024782</v>
      </c>
      <c r="K73" s="89">
        <f t="shared" si="175"/>
        <v>62.850812740797934</v>
      </c>
      <c r="L73" s="89">
        <f t="shared" si="175"/>
        <v>60.575140909561533</v>
      </c>
      <c r="M73" s="89">
        <f t="shared" si="175"/>
        <v>63.472447143434664</v>
      </c>
      <c r="N73" s="89">
        <f t="shared" si="175"/>
        <v>59.299611011918699</v>
      </c>
      <c r="O73" s="89">
        <f t="shared" si="175"/>
        <v>58.625156298581238</v>
      </c>
      <c r="P73" s="89">
        <f t="shared" si="175"/>
        <v>59.863517122235287</v>
      </c>
      <c r="Q73" s="20">
        <f t="shared" si="162"/>
        <v>60.341822546385984</v>
      </c>
      <c r="R73" s="20">
        <f t="shared" si="162"/>
        <v>58.569289741878663</v>
      </c>
      <c r="S73" s="20">
        <f t="shared" si="163"/>
        <v>60.669821500058539</v>
      </c>
      <c r="T73" s="20">
        <f t="shared" si="163"/>
        <v>61.676756765327958</v>
      </c>
      <c r="U73" s="20">
        <f t="shared" si="164"/>
        <v>52.944965051738038</v>
      </c>
      <c r="V73" s="20">
        <f t="shared" si="164"/>
        <v>57.673085691634881</v>
      </c>
      <c r="W73" s="20">
        <f t="shared" si="165"/>
        <v>54.833500503913413</v>
      </c>
      <c r="X73" s="20">
        <f t="shared" si="165"/>
        <v>56.694256291178689</v>
      </c>
      <c r="Y73" s="20">
        <f t="shared" ref="Y73:AB73" si="176">+Y36/Y$33*100</f>
        <v>56.79509537836914</v>
      </c>
      <c r="Z73" s="20">
        <f t="shared" si="176"/>
        <v>51.317390415682716</v>
      </c>
      <c r="AA73" s="20">
        <f t="shared" si="176"/>
        <v>49.917530026429034</v>
      </c>
      <c r="AB73" s="20">
        <f t="shared" si="176"/>
        <v>51.26801813958317</v>
      </c>
      <c r="AC73" s="20">
        <f t="shared" ref="AC73" si="177">+AC36/AC$33*100</f>
        <v>53.928648487433726</v>
      </c>
      <c r="AD73" s="20">
        <f t="shared" ref="AD73:AE73" si="178">+AD36/AD$33*100</f>
        <v>54.782927650751681</v>
      </c>
      <c r="AE73" s="20">
        <f t="shared" si="178"/>
        <v>52.964820448488801</v>
      </c>
      <c r="AF73" s="20">
        <f t="shared" ref="AF73" si="179">+AF36/AF$33*100</f>
        <v>53.538422017808749</v>
      </c>
    </row>
    <row r="74" spans="1:32" ht="15" customHeight="1" x14ac:dyDescent="0.15">
      <c r="A74" s="3" t="s">
        <v>2</v>
      </c>
      <c r="B74" s="65"/>
      <c r="C74" s="65"/>
      <c r="D74" s="89">
        <f t="shared" ref="D74:P74" si="180">+D37/D$33*100</f>
        <v>41.098398175463146</v>
      </c>
      <c r="E74" s="89">
        <f t="shared" si="180"/>
        <v>44.457874727814023</v>
      </c>
      <c r="F74" s="89">
        <f t="shared" si="180"/>
        <v>51.857662097267109</v>
      </c>
      <c r="G74" s="89">
        <f t="shared" si="180"/>
        <v>46.653998593688357</v>
      </c>
      <c r="H74" s="89">
        <f t="shared" si="180"/>
        <v>39.087539589833298</v>
      </c>
      <c r="I74" s="89">
        <f t="shared" si="180"/>
        <v>38.513365460321843</v>
      </c>
      <c r="J74" s="89">
        <f t="shared" si="180"/>
        <v>37.122521029975218</v>
      </c>
      <c r="K74" s="89">
        <f t="shared" si="180"/>
        <v>37.149187259202058</v>
      </c>
      <c r="L74" s="89">
        <f t="shared" si="180"/>
        <v>39.424859090438467</v>
      </c>
      <c r="M74" s="89">
        <f t="shared" si="180"/>
        <v>36.527552856565329</v>
      </c>
      <c r="N74" s="89">
        <f t="shared" si="180"/>
        <v>40.700388988081301</v>
      </c>
      <c r="O74" s="89">
        <f t="shared" si="180"/>
        <v>41.374843701418769</v>
      </c>
      <c r="P74" s="89">
        <f t="shared" si="180"/>
        <v>40.136482877764706</v>
      </c>
      <c r="Q74" s="20">
        <f t="shared" si="162"/>
        <v>39.658177453614016</v>
      </c>
      <c r="R74" s="20">
        <f t="shared" si="162"/>
        <v>41.430710258121337</v>
      </c>
      <c r="S74" s="20">
        <f t="shared" si="163"/>
        <v>39.330178499941454</v>
      </c>
      <c r="T74" s="20">
        <f t="shared" si="163"/>
        <v>38.323243234672049</v>
      </c>
      <c r="U74" s="20">
        <f t="shared" si="164"/>
        <v>47.055034948261962</v>
      </c>
      <c r="V74" s="20">
        <f t="shared" si="164"/>
        <v>42.326914308365112</v>
      </c>
      <c r="W74" s="20">
        <f t="shared" si="165"/>
        <v>45.166499496086587</v>
      </c>
      <c r="X74" s="20">
        <f t="shared" si="165"/>
        <v>43.743861925115972</v>
      </c>
      <c r="Y74" s="20">
        <f t="shared" ref="Y74:AB74" si="181">+Y37/Y$33*100</f>
        <v>43.447987504922772</v>
      </c>
      <c r="Z74" s="20">
        <f t="shared" si="181"/>
        <v>49.117133908475772</v>
      </c>
      <c r="AA74" s="20">
        <f t="shared" si="181"/>
        <v>54.363498642068343</v>
      </c>
      <c r="AB74" s="20">
        <f t="shared" si="181"/>
        <v>48.839709327176266</v>
      </c>
      <c r="AC74" s="20">
        <f t="shared" ref="AC74" si="182">+AC37/AC$33*100</f>
        <v>46.07756570820127</v>
      </c>
      <c r="AD74" s="20">
        <f t="shared" ref="AD74:AE74" si="183">+AD37/AD$33*100</f>
        <v>45.344632959468363</v>
      </c>
      <c r="AE74" s="20">
        <f t="shared" si="183"/>
        <v>47.079342899994678</v>
      </c>
      <c r="AF74" s="20">
        <f t="shared" ref="AF74" si="184">+AF37/AF$33*100</f>
        <v>47.15828313057019</v>
      </c>
    </row>
    <row r="75" spans="1:32" ht="15" customHeight="1" x14ac:dyDescent="0.15"/>
    <row r="76" spans="1:32" ht="15" customHeight="1" x14ac:dyDescent="0.15"/>
    <row r="77" spans="1:32" ht="15" customHeight="1" x14ac:dyDescent="0.15"/>
    <row r="78" spans="1:32" ht="15" customHeight="1" x14ac:dyDescent="0.15"/>
    <row r="79" spans="1:32" ht="15" customHeight="1" x14ac:dyDescent="0.15"/>
    <row r="80" spans="1:3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</sheetData>
  <phoneticPr fontId="2"/>
  <pageMargins left="0.78740157480314965" right="0.78740157480314965" top="0.47244094488188981" bottom="0.55118110236220474" header="0.51181102362204722" footer="0.27559055118110237"/>
  <pageSetup paperSize="9" firstPageNumber="2" orientation="landscape" useFirstPageNumber="1" r:id="rId1"/>
  <headerFooter alignWithMargins="0">
    <oddFooter>&amp;C-&amp;P--</oddFooter>
  </headerFooter>
  <rowBreaks count="1" manualBreakCount="1">
    <brk id="37" max="16383" man="1"/>
  </rowBreaks>
  <colBreaks count="1" manualBreakCount="1">
    <brk id="12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P552"/>
  <sheetViews>
    <sheetView workbookViewId="0">
      <selection activeCell="E14" sqref="E14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80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6" ht="15" customHeight="1" x14ac:dyDescent="0.2">
      <c r="A1" s="22" t="s">
        <v>77</v>
      </c>
      <c r="L1" s="23" t="str">
        <f>[1]財政指標!$M$1</f>
        <v>黒磯市</v>
      </c>
      <c r="O1" s="23" t="str">
        <f>[1]財政指標!$M$1</f>
        <v>黒磯市</v>
      </c>
      <c r="P1" s="51"/>
    </row>
    <row r="2" spans="1:16" ht="15" customHeight="1" x14ac:dyDescent="0.15">
      <c r="M2" s="18" t="s">
        <v>148</v>
      </c>
      <c r="P2" s="18" t="s">
        <v>148</v>
      </c>
    </row>
    <row r="3" spans="1:16" ht="15" customHeight="1" x14ac:dyDescent="0.15">
      <c r="A3" s="2"/>
      <c r="B3" s="2" t="s">
        <v>172</v>
      </c>
      <c r="C3" s="2" t="s">
        <v>173</v>
      </c>
      <c r="D3" s="2" t="s">
        <v>175</v>
      </c>
      <c r="E3" s="2" t="s">
        <v>177</v>
      </c>
      <c r="F3" s="2" t="s">
        <v>179</v>
      </c>
      <c r="G3" s="2" t="s">
        <v>181</v>
      </c>
      <c r="H3" s="2" t="s">
        <v>183</v>
      </c>
      <c r="I3" s="2" t="s">
        <v>185</v>
      </c>
      <c r="J3" s="58" t="s">
        <v>225</v>
      </c>
      <c r="K3" s="58" t="s">
        <v>226</v>
      </c>
      <c r="L3" s="2" t="s">
        <v>227</v>
      </c>
      <c r="M3" s="2" t="s">
        <v>228</v>
      </c>
      <c r="N3" s="2" t="s">
        <v>195</v>
      </c>
      <c r="O3" s="2" t="s">
        <v>197</v>
      </c>
      <c r="P3" s="2" t="s">
        <v>199</v>
      </c>
    </row>
    <row r="4" spans="1:16" ht="15" customHeight="1" x14ac:dyDescent="0.15">
      <c r="A4" s="3" t="s">
        <v>97</v>
      </c>
      <c r="B4" s="12">
        <v>6620618</v>
      </c>
      <c r="C4" s="12">
        <v>7219567</v>
      </c>
      <c r="D4" s="12">
        <v>7690725</v>
      </c>
      <c r="E4" s="12">
        <v>8221806</v>
      </c>
      <c r="F4" s="12">
        <v>7935441</v>
      </c>
      <c r="G4" s="12">
        <v>7841746</v>
      </c>
      <c r="H4" s="12">
        <v>8619165</v>
      </c>
      <c r="I4" s="12">
        <v>8985269</v>
      </c>
      <c r="J4" s="6">
        <v>9391491</v>
      </c>
      <c r="K4" s="7">
        <v>9256895</v>
      </c>
      <c r="L4" s="7">
        <v>9426704</v>
      </c>
      <c r="M4" s="7">
        <v>9104078</v>
      </c>
      <c r="N4" s="7">
        <v>8093461</v>
      </c>
      <c r="O4" s="7">
        <v>8086683</v>
      </c>
      <c r="P4" s="7">
        <v>7825319</v>
      </c>
    </row>
    <row r="5" spans="1:16" ht="15" customHeight="1" x14ac:dyDescent="0.15">
      <c r="A5" s="3" t="s">
        <v>98</v>
      </c>
      <c r="B5" s="12">
        <v>401591</v>
      </c>
      <c r="C5" s="12">
        <v>429664</v>
      </c>
      <c r="D5" s="12">
        <v>418377</v>
      </c>
      <c r="E5" s="12">
        <v>424051</v>
      </c>
      <c r="F5" s="12">
        <v>459608</v>
      </c>
      <c r="G5" s="12">
        <v>465059</v>
      </c>
      <c r="H5" s="12">
        <v>481333</v>
      </c>
      <c r="I5" s="12">
        <v>502741</v>
      </c>
      <c r="J5" s="6">
        <v>319228</v>
      </c>
      <c r="K5" s="7">
        <v>247460</v>
      </c>
      <c r="L5" s="7">
        <v>239275</v>
      </c>
      <c r="M5" s="7">
        <v>243390</v>
      </c>
      <c r="N5" s="7">
        <v>264240</v>
      </c>
      <c r="O5" s="7">
        <v>249110</v>
      </c>
      <c r="P5" s="7">
        <v>262267</v>
      </c>
    </row>
    <row r="6" spans="1:16" ht="15" customHeight="1" x14ac:dyDescent="0.15">
      <c r="A6" s="3" t="s">
        <v>229</v>
      </c>
      <c r="B6" s="12">
        <v>88948</v>
      </c>
      <c r="C6" s="12">
        <v>202359</v>
      </c>
      <c r="D6" s="12">
        <v>231986</v>
      </c>
      <c r="E6" s="12">
        <v>172987</v>
      </c>
      <c r="F6" s="12">
        <v>193432</v>
      </c>
      <c r="G6" s="12">
        <v>258160</v>
      </c>
      <c r="H6" s="12">
        <v>182850</v>
      </c>
      <c r="I6" s="12">
        <v>100834</v>
      </c>
      <c r="J6" s="6">
        <v>79729</v>
      </c>
      <c r="K6" s="7">
        <v>64276</v>
      </c>
      <c r="L6" s="7">
        <v>60622</v>
      </c>
      <c r="M6" s="7">
        <v>257522</v>
      </c>
      <c r="N6" s="7">
        <v>260833</v>
      </c>
      <c r="O6" s="7">
        <v>82233</v>
      </c>
      <c r="P6" s="7">
        <v>56193</v>
      </c>
    </row>
    <row r="7" spans="1:16" ht="15" customHeight="1" x14ac:dyDescent="0.15">
      <c r="A7" s="3" t="s">
        <v>99</v>
      </c>
      <c r="B7" s="12"/>
      <c r="C7" s="12"/>
      <c r="D7" s="12"/>
      <c r="E7" s="12"/>
      <c r="F7" s="12"/>
      <c r="G7" s="12"/>
      <c r="H7" s="12"/>
      <c r="I7" s="12"/>
      <c r="J7" s="6">
        <v>127884</v>
      </c>
      <c r="K7" s="7">
        <v>559251</v>
      </c>
      <c r="L7" s="7">
        <v>530596</v>
      </c>
      <c r="M7" s="7">
        <v>547187</v>
      </c>
      <c r="N7" s="7">
        <v>536469</v>
      </c>
      <c r="O7" s="7">
        <v>480088</v>
      </c>
      <c r="P7" s="7">
        <v>549924</v>
      </c>
    </row>
    <row r="8" spans="1:16" ht="15" customHeight="1" x14ac:dyDescent="0.15">
      <c r="A8" s="3" t="s">
        <v>100</v>
      </c>
      <c r="B8" s="12">
        <v>14117</v>
      </c>
      <c r="C8" s="12">
        <v>18868</v>
      </c>
      <c r="D8" s="12">
        <v>21243</v>
      </c>
      <c r="E8" s="12">
        <v>21297</v>
      </c>
      <c r="F8" s="12">
        <v>20390</v>
      </c>
      <c r="G8" s="12">
        <v>23411</v>
      </c>
      <c r="H8" s="12">
        <v>19904</v>
      </c>
      <c r="I8" s="12">
        <v>18512</v>
      </c>
      <c r="J8" s="6">
        <v>20029</v>
      </c>
      <c r="K8" s="7">
        <v>17540</v>
      </c>
      <c r="L8" s="7">
        <v>16592</v>
      </c>
      <c r="M8" s="7">
        <v>16144</v>
      </c>
      <c r="N8" s="7">
        <v>18104</v>
      </c>
      <c r="O8" s="7">
        <v>16343</v>
      </c>
      <c r="P8" s="7">
        <v>15533</v>
      </c>
    </row>
    <row r="9" spans="1:16" ht="15" customHeight="1" x14ac:dyDescent="0.15">
      <c r="A9" s="3" t="s">
        <v>101</v>
      </c>
      <c r="B9" s="12"/>
      <c r="C9" s="12"/>
      <c r="D9" s="12">
        <v>2430</v>
      </c>
      <c r="E9" s="12">
        <v>5879</v>
      </c>
      <c r="F9" s="12">
        <v>5723</v>
      </c>
      <c r="G9" s="12">
        <v>5853</v>
      </c>
      <c r="H9" s="12">
        <v>6035</v>
      </c>
      <c r="I9" s="12">
        <v>6304</v>
      </c>
      <c r="J9" s="6">
        <v>14946</v>
      </c>
      <c r="K9" s="7">
        <v>15893</v>
      </c>
      <c r="L9" s="7">
        <v>14158</v>
      </c>
      <c r="M9" s="7">
        <v>2513</v>
      </c>
      <c r="N9" s="13">
        <v>233</v>
      </c>
      <c r="O9" s="13">
        <v>0</v>
      </c>
      <c r="P9" s="13">
        <v>0</v>
      </c>
    </row>
    <row r="10" spans="1:16" ht="15" customHeight="1" x14ac:dyDescent="0.15">
      <c r="A10" s="3" t="s">
        <v>102</v>
      </c>
      <c r="B10" s="12">
        <v>224136</v>
      </c>
      <c r="C10" s="12">
        <v>235190</v>
      </c>
      <c r="D10" s="12">
        <v>245134</v>
      </c>
      <c r="E10" s="12">
        <v>226613</v>
      </c>
      <c r="F10" s="12">
        <v>195464</v>
      </c>
      <c r="G10" s="12">
        <v>215495</v>
      </c>
      <c r="H10" s="12">
        <v>233438</v>
      </c>
      <c r="I10" s="12">
        <v>231701</v>
      </c>
      <c r="J10" s="6">
        <v>189770</v>
      </c>
      <c r="K10" s="7">
        <v>182846</v>
      </c>
      <c r="L10" s="7">
        <v>171229</v>
      </c>
      <c r="M10" s="7">
        <v>162977</v>
      </c>
      <c r="N10" s="7">
        <v>178878</v>
      </c>
      <c r="O10" s="7">
        <v>147817</v>
      </c>
      <c r="P10" s="7">
        <v>166890</v>
      </c>
    </row>
    <row r="11" spans="1:16" ht="15" customHeight="1" x14ac:dyDescent="0.15">
      <c r="A11" s="3" t="s">
        <v>103</v>
      </c>
      <c r="B11" s="12"/>
      <c r="C11" s="12"/>
      <c r="D11" s="12"/>
      <c r="E11" s="12"/>
      <c r="F11" s="12"/>
      <c r="G11" s="12"/>
      <c r="H11" s="12"/>
      <c r="I11" s="12"/>
      <c r="J11" s="6"/>
      <c r="K11" s="7"/>
      <c r="L11" s="7"/>
      <c r="M11" s="7">
        <v>0</v>
      </c>
      <c r="N11" s="7">
        <v>0</v>
      </c>
      <c r="O11" s="7">
        <v>1</v>
      </c>
      <c r="P11" s="7">
        <v>0</v>
      </c>
    </row>
    <row r="12" spans="1:16" ht="15" customHeight="1" x14ac:dyDescent="0.15">
      <c r="A12" s="3" t="s">
        <v>104</v>
      </c>
      <c r="B12" s="12"/>
      <c r="C12" s="12"/>
      <c r="D12" s="12"/>
      <c r="E12" s="12"/>
      <c r="F12" s="12"/>
      <c r="G12" s="12"/>
      <c r="H12" s="12"/>
      <c r="I12" s="12"/>
      <c r="J12" s="6"/>
      <c r="K12" s="7"/>
      <c r="L12" s="7">
        <v>185889</v>
      </c>
      <c r="M12" s="7">
        <v>313310</v>
      </c>
      <c r="N12" s="7">
        <v>312146</v>
      </c>
      <c r="O12" s="7">
        <v>212794</v>
      </c>
      <c r="P12" s="7">
        <v>214124</v>
      </c>
    </row>
    <row r="13" spans="1:16" ht="15" customHeight="1" x14ac:dyDescent="0.15">
      <c r="A13" s="3" t="s">
        <v>105</v>
      </c>
      <c r="B13" s="12">
        <v>1641099</v>
      </c>
      <c r="C13" s="12">
        <v>1787185</v>
      </c>
      <c r="D13" s="12">
        <v>1939305</v>
      </c>
      <c r="E13" s="12">
        <v>1787517</v>
      </c>
      <c r="F13" s="12">
        <v>1541604</v>
      </c>
      <c r="G13" s="12">
        <v>2288108</v>
      </c>
      <c r="H13" s="12">
        <v>1809494</v>
      </c>
      <c r="I13" s="12">
        <v>2059828</v>
      </c>
      <c r="J13" s="6">
        <v>2059939</v>
      </c>
      <c r="K13" s="7">
        <v>2514641</v>
      </c>
      <c r="L13" s="7">
        <v>2946069</v>
      </c>
      <c r="M13" s="7">
        <v>2934596</v>
      </c>
      <c r="N13" s="7">
        <v>2717060</v>
      </c>
      <c r="O13" s="7">
        <v>3066698</v>
      </c>
      <c r="P13" s="7">
        <v>2815251</v>
      </c>
    </row>
    <row r="14" spans="1:16" ht="15" customHeight="1" x14ac:dyDescent="0.15">
      <c r="A14" s="3" t="s">
        <v>106</v>
      </c>
      <c r="B14" s="12">
        <v>1289995</v>
      </c>
      <c r="C14" s="12">
        <v>1397712</v>
      </c>
      <c r="D14" s="12">
        <v>1533351</v>
      </c>
      <c r="E14" s="12">
        <v>1358924</v>
      </c>
      <c r="F14" s="12"/>
      <c r="G14" s="12"/>
      <c r="H14" s="12"/>
      <c r="I14" s="12"/>
      <c r="J14" s="6">
        <v>1595025</v>
      </c>
      <c r="K14" s="6">
        <v>1968865</v>
      </c>
      <c r="L14" s="6">
        <v>2364965</v>
      </c>
      <c r="M14" s="6">
        <v>2328481</v>
      </c>
      <c r="N14" s="6">
        <v>2139985</v>
      </c>
      <c r="O14" s="6">
        <v>2515423</v>
      </c>
      <c r="P14" s="6">
        <v>2285772</v>
      </c>
    </row>
    <row r="15" spans="1:16" ht="15" customHeight="1" x14ac:dyDescent="0.15">
      <c r="A15" s="3" t="s">
        <v>107</v>
      </c>
      <c r="B15" s="12">
        <v>351104</v>
      </c>
      <c r="C15" s="12">
        <v>389473</v>
      </c>
      <c r="D15" s="12">
        <v>405954</v>
      </c>
      <c r="E15" s="12">
        <v>428593</v>
      </c>
      <c r="F15" s="12"/>
      <c r="G15" s="12"/>
      <c r="H15" s="12"/>
      <c r="I15" s="12"/>
      <c r="J15" s="6">
        <v>464914</v>
      </c>
      <c r="K15" s="6">
        <v>545776</v>
      </c>
      <c r="L15" s="6">
        <v>581104</v>
      </c>
      <c r="M15" s="6">
        <v>606115</v>
      </c>
      <c r="N15" s="6">
        <v>577075</v>
      </c>
      <c r="O15" s="6">
        <v>551275</v>
      </c>
      <c r="P15" s="6">
        <v>529479</v>
      </c>
    </row>
    <row r="16" spans="1:16" ht="15" customHeight="1" x14ac:dyDescent="0.15">
      <c r="A16" s="3" t="s">
        <v>108</v>
      </c>
      <c r="B16" s="12">
        <v>7288</v>
      </c>
      <c r="C16" s="12">
        <v>8699</v>
      </c>
      <c r="D16" s="12">
        <v>11595</v>
      </c>
      <c r="E16" s="12">
        <v>12145</v>
      </c>
      <c r="F16" s="12">
        <v>12459</v>
      </c>
      <c r="G16" s="12">
        <v>12337</v>
      </c>
      <c r="H16" s="12">
        <v>12250</v>
      </c>
      <c r="I16" s="12">
        <v>12360</v>
      </c>
      <c r="J16" s="6">
        <v>11753</v>
      </c>
      <c r="K16" s="7">
        <v>11382</v>
      </c>
      <c r="L16" s="7">
        <v>11568</v>
      </c>
      <c r="M16" s="7">
        <v>10208</v>
      </c>
      <c r="N16" s="7">
        <v>10531</v>
      </c>
      <c r="O16" s="7">
        <v>10122</v>
      </c>
      <c r="P16" s="7">
        <v>10585</v>
      </c>
    </row>
    <row r="17" spans="1:16" ht="15" customHeight="1" x14ac:dyDescent="0.15">
      <c r="A17" s="3" t="s">
        <v>109</v>
      </c>
      <c r="B17" s="12">
        <v>36498</v>
      </c>
      <c r="C17" s="12">
        <v>41124</v>
      </c>
      <c r="D17" s="12">
        <v>52002</v>
      </c>
      <c r="E17" s="12">
        <v>59395</v>
      </c>
      <c r="F17" s="12">
        <v>61780</v>
      </c>
      <c r="G17" s="12">
        <v>64253</v>
      </c>
      <c r="H17" s="12">
        <v>73175</v>
      </c>
      <c r="I17" s="12">
        <v>74083</v>
      </c>
      <c r="J17" s="6">
        <v>213520</v>
      </c>
      <c r="K17" s="7">
        <v>238347</v>
      </c>
      <c r="L17" s="7">
        <v>227168</v>
      </c>
      <c r="M17" s="7">
        <v>27028</v>
      </c>
      <c r="N17" s="7">
        <v>28554</v>
      </c>
      <c r="O17" s="7">
        <v>35408</v>
      </c>
      <c r="P17" s="7">
        <v>16440</v>
      </c>
    </row>
    <row r="18" spans="1:16" ht="15" customHeight="1" x14ac:dyDescent="0.15">
      <c r="A18" s="3" t="s">
        <v>110</v>
      </c>
      <c r="B18" s="12">
        <v>266058</v>
      </c>
      <c r="C18" s="12">
        <v>276934</v>
      </c>
      <c r="D18" s="12">
        <v>314438</v>
      </c>
      <c r="E18" s="12">
        <v>340304</v>
      </c>
      <c r="F18" s="12">
        <v>362647</v>
      </c>
      <c r="G18" s="12">
        <v>393851</v>
      </c>
      <c r="H18" s="12">
        <v>443683</v>
      </c>
      <c r="I18" s="12">
        <v>499930</v>
      </c>
      <c r="J18" s="6">
        <v>509278</v>
      </c>
      <c r="K18" s="7">
        <v>495521</v>
      </c>
      <c r="L18" s="7">
        <v>504650</v>
      </c>
      <c r="M18" s="7">
        <v>492744</v>
      </c>
      <c r="N18" s="7">
        <v>466211</v>
      </c>
      <c r="O18" s="7">
        <v>460810</v>
      </c>
      <c r="P18" s="7">
        <v>445127</v>
      </c>
    </row>
    <row r="19" spans="1:16" ht="15" customHeight="1" x14ac:dyDescent="0.15">
      <c r="A19" s="4" t="s">
        <v>111</v>
      </c>
      <c r="B19" s="12">
        <v>40957</v>
      </c>
      <c r="C19" s="12">
        <v>53711</v>
      </c>
      <c r="D19" s="12">
        <v>58906</v>
      </c>
      <c r="E19" s="12">
        <v>61484</v>
      </c>
      <c r="F19" s="12">
        <v>65439</v>
      </c>
      <c r="G19" s="12">
        <v>65861</v>
      </c>
      <c r="H19" s="12">
        <v>67127</v>
      </c>
      <c r="I19" s="12">
        <v>67172</v>
      </c>
      <c r="J19" s="6">
        <v>66064</v>
      </c>
      <c r="K19" s="8">
        <v>68290</v>
      </c>
      <c r="L19" s="8">
        <v>68123</v>
      </c>
      <c r="M19" s="8">
        <v>85280</v>
      </c>
      <c r="N19" s="8">
        <v>89240</v>
      </c>
      <c r="O19" s="8">
        <v>91270</v>
      </c>
      <c r="P19" s="8">
        <v>93311</v>
      </c>
    </row>
    <row r="20" spans="1:16" ht="15" customHeight="1" x14ac:dyDescent="0.15">
      <c r="A20" s="3" t="s">
        <v>112</v>
      </c>
      <c r="B20" s="12">
        <v>1078525</v>
      </c>
      <c r="C20" s="12">
        <v>1495675</v>
      </c>
      <c r="D20" s="12">
        <v>1329514</v>
      </c>
      <c r="E20" s="12">
        <v>1794873</v>
      </c>
      <c r="F20" s="12">
        <v>1631814</v>
      </c>
      <c r="G20" s="12">
        <v>1614442</v>
      </c>
      <c r="H20" s="12">
        <v>1508994</v>
      </c>
      <c r="I20" s="12">
        <v>1184441</v>
      </c>
      <c r="J20" s="6">
        <v>1373053</v>
      </c>
      <c r="K20" s="7">
        <v>1772750</v>
      </c>
      <c r="L20" s="7">
        <v>2102463</v>
      </c>
      <c r="M20" s="7">
        <v>1359121</v>
      </c>
      <c r="N20" s="7">
        <v>1700262</v>
      </c>
      <c r="O20" s="7">
        <v>1827159</v>
      </c>
      <c r="P20" s="7">
        <v>1472083</v>
      </c>
    </row>
    <row r="21" spans="1:16" ht="15" customHeight="1" x14ac:dyDescent="0.15">
      <c r="A21" s="3" t="s">
        <v>113</v>
      </c>
      <c r="B21" s="12">
        <v>851723</v>
      </c>
      <c r="C21" s="12">
        <v>594002</v>
      </c>
      <c r="D21" s="12">
        <v>704398</v>
      </c>
      <c r="E21" s="12">
        <v>916478</v>
      </c>
      <c r="F21" s="12">
        <v>1153317</v>
      </c>
      <c r="G21" s="12">
        <v>1325002</v>
      </c>
      <c r="H21" s="12">
        <v>1041602</v>
      </c>
      <c r="I21" s="12">
        <v>1332238</v>
      </c>
      <c r="J21" s="6">
        <v>1407417</v>
      </c>
      <c r="K21" s="7">
        <v>1250390</v>
      </c>
      <c r="L21" s="7">
        <v>1401478</v>
      </c>
      <c r="M21" s="7">
        <v>1096505</v>
      </c>
      <c r="N21" s="7">
        <v>1165906</v>
      </c>
      <c r="O21" s="7">
        <v>1060234</v>
      </c>
      <c r="P21" s="7">
        <v>965290</v>
      </c>
    </row>
    <row r="22" spans="1:16" ht="15" customHeight="1" x14ac:dyDescent="0.15">
      <c r="A22" s="3" t="s">
        <v>114</v>
      </c>
      <c r="B22" s="12">
        <v>47652</v>
      </c>
      <c r="C22" s="12">
        <v>80100</v>
      </c>
      <c r="D22" s="12">
        <v>255459</v>
      </c>
      <c r="E22" s="12">
        <v>264240</v>
      </c>
      <c r="F22" s="12">
        <v>242386</v>
      </c>
      <c r="G22" s="12">
        <v>186427</v>
      </c>
      <c r="H22" s="12">
        <v>156054</v>
      </c>
      <c r="I22" s="12">
        <v>138096</v>
      </c>
      <c r="J22" s="6">
        <v>180986</v>
      </c>
      <c r="K22" s="7">
        <v>82344</v>
      </c>
      <c r="L22" s="7">
        <v>159016</v>
      </c>
      <c r="M22" s="7">
        <v>41930</v>
      </c>
      <c r="N22" s="13">
        <v>82781</v>
      </c>
      <c r="O22" s="7">
        <v>364700</v>
      </c>
      <c r="P22" s="7">
        <v>87337</v>
      </c>
    </row>
    <row r="23" spans="1:16" ht="15" customHeight="1" x14ac:dyDescent="0.15">
      <c r="A23" s="3" t="s">
        <v>115</v>
      </c>
      <c r="B23" s="12">
        <v>38223</v>
      </c>
      <c r="C23" s="12">
        <v>5158</v>
      </c>
      <c r="D23" s="12">
        <v>4796</v>
      </c>
      <c r="E23" s="12">
        <v>7281</v>
      </c>
      <c r="F23" s="12">
        <v>49579</v>
      </c>
      <c r="G23" s="12">
        <v>123996</v>
      </c>
      <c r="H23" s="12">
        <v>14222</v>
      </c>
      <c r="I23" s="12">
        <v>25084</v>
      </c>
      <c r="J23" s="14">
        <v>17540</v>
      </c>
      <c r="K23" s="13">
        <v>88173</v>
      </c>
      <c r="L23" s="7">
        <v>1350</v>
      </c>
      <c r="M23" s="7">
        <v>3017</v>
      </c>
      <c r="N23" s="13">
        <v>200</v>
      </c>
      <c r="O23" s="13">
        <v>45</v>
      </c>
      <c r="P23" s="13">
        <v>31050</v>
      </c>
    </row>
    <row r="24" spans="1:16" ht="15" customHeight="1" x14ac:dyDescent="0.15">
      <c r="A24" s="3" t="s">
        <v>116</v>
      </c>
      <c r="B24" s="12">
        <v>205908</v>
      </c>
      <c r="C24" s="12">
        <v>101808</v>
      </c>
      <c r="D24" s="12">
        <v>285155</v>
      </c>
      <c r="E24" s="12">
        <v>748782</v>
      </c>
      <c r="F24" s="12">
        <v>299916</v>
      </c>
      <c r="G24" s="12">
        <v>191559</v>
      </c>
      <c r="H24" s="12">
        <v>175221</v>
      </c>
      <c r="I24" s="12">
        <v>161897</v>
      </c>
      <c r="J24" s="6">
        <v>208580</v>
      </c>
      <c r="K24" s="7">
        <v>854799</v>
      </c>
      <c r="L24" s="7">
        <v>455376</v>
      </c>
      <c r="M24" s="7">
        <v>90605</v>
      </c>
      <c r="N24" s="7">
        <v>73726</v>
      </c>
      <c r="O24" s="7">
        <v>29645</v>
      </c>
      <c r="P24" s="7">
        <v>789002</v>
      </c>
    </row>
    <row r="25" spans="1:16" ht="15" customHeight="1" x14ac:dyDescent="0.15">
      <c r="A25" s="3" t="s">
        <v>117</v>
      </c>
      <c r="B25" s="12">
        <v>475392</v>
      </c>
      <c r="C25" s="12">
        <v>923093</v>
      </c>
      <c r="D25" s="12">
        <v>613510</v>
      </c>
      <c r="E25" s="12">
        <v>512552</v>
      </c>
      <c r="F25" s="12">
        <v>455208</v>
      </c>
      <c r="G25" s="12">
        <v>378635</v>
      </c>
      <c r="H25" s="12">
        <v>742026</v>
      </c>
      <c r="I25" s="12">
        <v>878781</v>
      </c>
      <c r="J25" s="6">
        <v>895622</v>
      </c>
      <c r="K25" s="7">
        <v>444437</v>
      </c>
      <c r="L25" s="7">
        <v>740985</v>
      </c>
      <c r="M25" s="7">
        <v>986807</v>
      </c>
      <c r="N25" s="7">
        <v>693061</v>
      </c>
      <c r="O25" s="7">
        <v>664764</v>
      </c>
      <c r="P25" s="7">
        <v>774904</v>
      </c>
    </row>
    <row r="26" spans="1:16" ht="15" customHeight="1" x14ac:dyDescent="0.15">
      <c r="A26" s="3" t="s">
        <v>118</v>
      </c>
      <c r="B26" s="12">
        <v>243120</v>
      </c>
      <c r="C26" s="12">
        <v>340270</v>
      </c>
      <c r="D26" s="12">
        <v>332909</v>
      </c>
      <c r="E26" s="12">
        <v>288999</v>
      </c>
      <c r="F26" s="12">
        <v>314696</v>
      </c>
      <c r="G26" s="12">
        <v>361219</v>
      </c>
      <c r="H26" s="12">
        <v>426429</v>
      </c>
      <c r="I26" s="12">
        <v>412929</v>
      </c>
      <c r="J26" s="6">
        <v>477117</v>
      </c>
      <c r="K26" s="7">
        <v>807322</v>
      </c>
      <c r="L26" s="7">
        <v>933976</v>
      </c>
      <c r="M26" s="7">
        <v>873445</v>
      </c>
      <c r="N26" s="7">
        <v>897176</v>
      </c>
      <c r="O26" s="7">
        <v>962083</v>
      </c>
      <c r="P26" s="7">
        <v>1175099</v>
      </c>
    </row>
    <row r="27" spans="1:16" ht="15" customHeight="1" x14ac:dyDescent="0.15">
      <c r="A27" s="3" t="s">
        <v>119</v>
      </c>
      <c r="B27" s="12">
        <v>1363994</v>
      </c>
      <c r="C27" s="12">
        <v>2879610</v>
      </c>
      <c r="D27" s="12">
        <v>1304237</v>
      </c>
      <c r="E27" s="12">
        <v>2179200</v>
      </c>
      <c r="F27" s="12">
        <v>3384700</v>
      </c>
      <c r="G27" s="12">
        <v>3739020</v>
      </c>
      <c r="H27" s="12">
        <v>2381000</v>
      </c>
      <c r="I27" s="12">
        <v>1905080</v>
      </c>
      <c r="J27" s="6">
        <v>1781500</v>
      </c>
      <c r="K27" s="7">
        <v>1826260</v>
      </c>
      <c r="L27" s="7">
        <v>1481100</v>
      </c>
      <c r="M27" s="7">
        <v>1349200</v>
      </c>
      <c r="N27" s="7">
        <v>2720836</v>
      </c>
      <c r="O27" s="7">
        <v>2778050</v>
      </c>
      <c r="P27" s="7">
        <v>2225300</v>
      </c>
    </row>
    <row r="28" spans="1:16" ht="15" customHeight="1" x14ac:dyDescent="0.15">
      <c r="A28" s="3" t="s">
        <v>158</v>
      </c>
      <c r="B28" s="81"/>
      <c r="C28" s="81"/>
      <c r="D28" s="81"/>
      <c r="E28" s="12"/>
      <c r="F28" s="12"/>
      <c r="G28" s="12"/>
      <c r="H28" s="12"/>
      <c r="I28" s="12"/>
      <c r="J28" s="6"/>
      <c r="K28" s="7"/>
      <c r="L28" s="7"/>
      <c r="M28" s="7"/>
      <c r="N28" s="7">
        <v>120200</v>
      </c>
      <c r="O28" s="7">
        <v>84800</v>
      </c>
      <c r="P28" s="7">
        <v>101300</v>
      </c>
    </row>
    <row r="29" spans="1:16" ht="15" customHeight="1" x14ac:dyDescent="0.15">
      <c r="A29" s="3" t="s">
        <v>159</v>
      </c>
      <c r="B29" s="81"/>
      <c r="C29" s="81"/>
      <c r="D29" s="81"/>
      <c r="E29" s="12"/>
      <c r="F29" s="12"/>
      <c r="G29" s="12"/>
      <c r="H29" s="12"/>
      <c r="I29" s="12"/>
      <c r="J29" s="6"/>
      <c r="K29" s="7"/>
      <c r="L29" s="7"/>
      <c r="M29" s="7"/>
      <c r="N29" s="7">
        <v>290100</v>
      </c>
      <c r="O29" s="7">
        <v>609500</v>
      </c>
      <c r="P29" s="7">
        <v>1132600</v>
      </c>
    </row>
    <row r="30" spans="1:16" ht="15" customHeight="1" x14ac:dyDescent="0.15">
      <c r="A30" s="3" t="s">
        <v>0</v>
      </c>
      <c r="B30" s="82">
        <f t="shared" ref="B30:K30" si="0">SUM(B4:B27)-B14-B15</f>
        <v>13645847</v>
      </c>
      <c r="C30" s="82">
        <f t="shared" si="0"/>
        <v>16693017</v>
      </c>
      <c r="D30" s="82">
        <f t="shared" si="0"/>
        <v>15816119</v>
      </c>
      <c r="E30" s="6">
        <f t="shared" si="0"/>
        <v>18045883</v>
      </c>
      <c r="F30" s="6">
        <f t="shared" si="0"/>
        <v>18385603</v>
      </c>
      <c r="G30" s="6">
        <f t="shared" si="0"/>
        <v>19554434</v>
      </c>
      <c r="H30" s="6">
        <f t="shared" si="0"/>
        <v>18394002</v>
      </c>
      <c r="I30" s="6">
        <f t="shared" si="0"/>
        <v>18597280</v>
      </c>
      <c r="J30" s="6">
        <f t="shared" si="0"/>
        <v>19345446</v>
      </c>
      <c r="K30" s="6">
        <f t="shared" si="0"/>
        <v>20798817</v>
      </c>
      <c r="L30" s="6">
        <f>SUM(L4:L27)-L14-L15</f>
        <v>21678387</v>
      </c>
      <c r="M30" s="6">
        <f>SUM(M4:M27)-M14-M15</f>
        <v>19997607</v>
      </c>
      <c r="N30" s="6">
        <f>SUM(N4:N27)-N14-N15</f>
        <v>20309908</v>
      </c>
      <c r="O30" s="6">
        <f>SUM(O4:O27)-O14-O15</f>
        <v>20626057</v>
      </c>
      <c r="P30" s="6">
        <f>SUM(P4:P27)-P14-P15</f>
        <v>19991029</v>
      </c>
    </row>
    <row r="31" spans="1:16" ht="15" customHeight="1" x14ac:dyDescent="0.15">
      <c r="A31" s="3" t="s">
        <v>1</v>
      </c>
      <c r="B31" s="12">
        <f t="shared" ref="B31:L31" si="1">+B4+B5+B6+B7+B8+B9+B10+B11+B12+B13+B16</f>
        <v>8997797</v>
      </c>
      <c r="C31" s="12">
        <f t="shared" si="1"/>
        <v>9901532</v>
      </c>
      <c r="D31" s="12">
        <f t="shared" si="1"/>
        <v>10560795</v>
      </c>
      <c r="E31" s="12">
        <f t="shared" si="1"/>
        <v>10872295</v>
      </c>
      <c r="F31" s="12">
        <f t="shared" si="1"/>
        <v>10364121</v>
      </c>
      <c r="G31" s="12">
        <f t="shared" si="1"/>
        <v>11110169</v>
      </c>
      <c r="H31" s="12">
        <f t="shared" si="1"/>
        <v>11364469</v>
      </c>
      <c r="I31" s="12">
        <f t="shared" si="1"/>
        <v>11917549</v>
      </c>
      <c r="J31" s="9">
        <f t="shared" si="1"/>
        <v>12214769</v>
      </c>
      <c r="K31" s="9">
        <f t="shared" si="1"/>
        <v>12870184</v>
      </c>
      <c r="L31" s="9">
        <f t="shared" si="1"/>
        <v>13602702</v>
      </c>
      <c r="M31" s="9">
        <f>+M4+M5+M6+M7+M8+M9+M10+M11+M12+M13+M16</f>
        <v>13591925</v>
      </c>
      <c r="N31" s="9">
        <f>+N4+N5+N6+N7+N8+N9+N10+N11+N12+N13+N16</f>
        <v>12391955</v>
      </c>
      <c r="O31" s="9">
        <f>+O4+O5+O6+O7+O8+O9+O10+O11+O12+O13+O16</f>
        <v>12351889</v>
      </c>
      <c r="P31" s="9">
        <f>+P4+P5+P6+P7+P8+P9+P10+P11+P12+P13+P16</f>
        <v>11916086</v>
      </c>
    </row>
    <row r="32" spans="1:16" ht="15" customHeight="1" x14ac:dyDescent="0.15">
      <c r="A32" s="3" t="s">
        <v>151</v>
      </c>
      <c r="B32" s="12">
        <f t="shared" ref="B32:O32" si="2">SUM(B17:B27)</f>
        <v>4648050</v>
      </c>
      <c r="C32" s="12">
        <f t="shared" si="2"/>
        <v>6791485</v>
      </c>
      <c r="D32" s="12">
        <f t="shared" si="2"/>
        <v>5255324</v>
      </c>
      <c r="E32" s="12">
        <f t="shared" si="2"/>
        <v>7173588</v>
      </c>
      <c r="F32" s="12">
        <f t="shared" si="2"/>
        <v>8021482</v>
      </c>
      <c r="G32" s="12">
        <f t="shared" si="2"/>
        <v>8444265</v>
      </c>
      <c r="H32" s="12">
        <f t="shared" si="2"/>
        <v>7029533</v>
      </c>
      <c r="I32" s="12">
        <f t="shared" si="2"/>
        <v>6679731</v>
      </c>
      <c r="J32" s="9">
        <f t="shared" si="2"/>
        <v>7130677</v>
      </c>
      <c r="K32" s="9">
        <f t="shared" si="2"/>
        <v>7928633</v>
      </c>
      <c r="L32" s="9">
        <f t="shared" si="2"/>
        <v>8075685</v>
      </c>
      <c r="M32" s="9">
        <f t="shared" si="2"/>
        <v>6405682</v>
      </c>
      <c r="N32" s="9">
        <f t="shared" si="2"/>
        <v>7917953</v>
      </c>
      <c r="O32" s="9">
        <f t="shared" si="2"/>
        <v>8274168</v>
      </c>
      <c r="P32" s="9">
        <f>SUM(P17:P27)</f>
        <v>8074943</v>
      </c>
    </row>
    <row r="33" spans="1:16" ht="15" customHeight="1" x14ac:dyDescent="0.15">
      <c r="A33" s="3" t="s">
        <v>3</v>
      </c>
      <c r="B33" s="12">
        <f t="shared" ref="B33:L33" si="3">+B4+B17+B18+B19+B22+B23+B24+B25+B26</f>
        <v>7974426</v>
      </c>
      <c r="C33" s="12">
        <f t="shared" si="3"/>
        <v>9041765</v>
      </c>
      <c r="D33" s="12">
        <f t="shared" si="3"/>
        <v>9607900</v>
      </c>
      <c r="E33" s="12">
        <f t="shared" si="3"/>
        <v>10504843</v>
      </c>
      <c r="F33" s="12">
        <f t="shared" si="3"/>
        <v>9787092</v>
      </c>
      <c r="G33" s="12">
        <f t="shared" si="3"/>
        <v>9607547</v>
      </c>
      <c r="H33" s="12">
        <f t="shared" si="3"/>
        <v>10717102</v>
      </c>
      <c r="I33" s="12">
        <f t="shared" si="3"/>
        <v>11243241</v>
      </c>
      <c r="J33" s="9">
        <f t="shared" si="3"/>
        <v>11960198</v>
      </c>
      <c r="K33" s="9">
        <f t="shared" si="3"/>
        <v>12336128</v>
      </c>
      <c r="L33" s="9">
        <f t="shared" si="3"/>
        <v>12517348</v>
      </c>
      <c r="M33" s="9">
        <f>+M4+M17+M18+M19+M22+M23+M24+M25+M26</f>
        <v>11704934</v>
      </c>
      <c r="N33" s="9">
        <f>+N4+N17+N18+N19+N22+N23+N24+N25+N26</f>
        <v>10424410</v>
      </c>
      <c r="O33" s="9">
        <f>+O4+O17+O18+O19+O22+O23+O24+O25+O26</f>
        <v>10695408</v>
      </c>
      <c r="P33" s="9">
        <f>+P4+P17+P18+P19+P22+P23+P24+P25+P26</f>
        <v>11237589</v>
      </c>
    </row>
    <row r="34" spans="1:16" ht="15" customHeight="1" x14ac:dyDescent="0.15">
      <c r="A34" s="3" t="s">
        <v>2</v>
      </c>
      <c r="B34" s="9">
        <f t="shared" ref="B34:K34" si="4">SUM(B5:B16)-B14-B15+B20+B21+B27</f>
        <v>5671421</v>
      </c>
      <c r="C34" s="9">
        <f t="shared" si="4"/>
        <v>7651252</v>
      </c>
      <c r="D34" s="9">
        <f t="shared" si="4"/>
        <v>6208219</v>
      </c>
      <c r="E34" s="9">
        <f t="shared" si="4"/>
        <v>7541040</v>
      </c>
      <c r="F34" s="9">
        <f t="shared" si="4"/>
        <v>8598511</v>
      </c>
      <c r="G34" s="9">
        <f t="shared" si="4"/>
        <v>9946887</v>
      </c>
      <c r="H34" s="9">
        <f t="shared" si="4"/>
        <v>7676900</v>
      </c>
      <c r="I34" s="9">
        <f t="shared" si="4"/>
        <v>7354039</v>
      </c>
      <c r="J34" s="9">
        <f t="shared" si="4"/>
        <v>7385248</v>
      </c>
      <c r="K34" s="9">
        <f t="shared" si="4"/>
        <v>8462689</v>
      </c>
      <c r="L34" s="9">
        <f>SUM(L5:L16)-L14-L15+L20+L21+L27</f>
        <v>9161039</v>
      </c>
      <c r="M34" s="9">
        <f>SUM(M5:M16)-M14-M15+M20+M21+M27</f>
        <v>8292673</v>
      </c>
      <c r="N34" s="9">
        <f>SUM(N5:N16)-N14-N15+N20+N21+N27</f>
        <v>9885498</v>
      </c>
      <c r="O34" s="9">
        <f>SUM(O5:O16)-O14-O15+O20+O21+O27</f>
        <v>9930649</v>
      </c>
      <c r="P34" s="9">
        <f>SUM(P5:P16)-P14-P15+P20+P21+P27</f>
        <v>8753440</v>
      </c>
    </row>
    <row r="35" spans="1:16" ht="15" customHeight="1" x14ac:dyDescent="0.15">
      <c r="N35" s="51"/>
      <c r="O35" s="51"/>
      <c r="P35" s="51"/>
    </row>
    <row r="36" spans="1:16" ht="15" customHeight="1" x14ac:dyDescent="0.15">
      <c r="N36" s="51"/>
      <c r="O36" s="51"/>
      <c r="P36" s="51"/>
    </row>
    <row r="37" spans="1:16" ht="15" customHeight="1" x14ac:dyDescent="0.2">
      <c r="A37" s="22" t="s">
        <v>78</v>
      </c>
      <c r="L37" s="23"/>
      <c r="M37" s="83" t="str">
        <f>[1]財政指標!$M$1</f>
        <v>黒磯市</v>
      </c>
      <c r="O37" s="83"/>
      <c r="P37" s="83" t="str">
        <f>[1]財政指標!$M$1</f>
        <v>黒磯市</v>
      </c>
    </row>
    <row r="38" spans="1:16" ht="15" customHeight="1" x14ac:dyDescent="0.15">
      <c r="N38" s="51"/>
      <c r="O38" s="51"/>
      <c r="P38" s="51"/>
    </row>
    <row r="39" spans="1:16" ht="15" customHeight="1" x14ac:dyDescent="0.15">
      <c r="A39" s="2"/>
      <c r="B39" s="2" t="s">
        <v>172</v>
      </c>
      <c r="C39" s="2" t="s">
        <v>173</v>
      </c>
      <c r="D39" s="2" t="s">
        <v>175</v>
      </c>
      <c r="E39" s="2" t="s">
        <v>177</v>
      </c>
      <c r="F39" s="2" t="s">
        <v>179</v>
      </c>
      <c r="G39" s="2" t="s">
        <v>181</v>
      </c>
      <c r="H39" s="2" t="s">
        <v>183</v>
      </c>
      <c r="I39" s="2" t="s">
        <v>185</v>
      </c>
      <c r="J39" s="58" t="s">
        <v>225</v>
      </c>
      <c r="K39" s="58" t="s">
        <v>226</v>
      </c>
      <c r="L39" s="2" t="s">
        <v>191</v>
      </c>
      <c r="M39" s="2" t="s">
        <v>193</v>
      </c>
      <c r="N39" s="2" t="s">
        <v>195</v>
      </c>
      <c r="O39" s="2" t="s">
        <v>197</v>
      </c>
      <c r="P39" s="2" t="s">
        <v>199</v>
      </c>
    </row>
    <row r="40" spans="1:16" ht="15" customHeight="1" x14ac:dyDescent="0.15">
      <c r="A40" s="3" t="s">
        <v>97</v>
      </c>
      <c r="B40" s="20">
        <f>+B4/$B$30*100</f>
        <v>48.517457362668658</v>
      </c>
      <c r="C40" s="20">
        <f t="shared" ref="C40:P55" si="5">+C4/C$30*100</f>
        <v>43.249024427399789</v>
      </c>
      <c r="D40" s="20">
        <f t="shared" si="5"/>
        <v>48.625867066377033</v>
      </c>
      <c r="E40" s="20">
        <f t="shared" si="5"/>
        <v>45.560563592260905</v>
      </c>
      <c r="F40" s="20">
        <f t="shared" si="5"/>
        <v>43.16116800738056</v>
      </c>
      <c r="G40" s="20">
        <f t="shared" si="5"/>
        <v>40.102137448723909</v>
      </c>
      <c r="H40" s="20">
        <f t="shared" si="5"/>
        <v>46.858562916324573</v>
      </c>
      <c r="I40" s="20">
        <f t="shared" si="5"/>
        <v>48.31496326344498</v>
      </c>
      <c r="J40" s="20">
        <f t="shared" si="5"/>
        <v>48.54626251573626</v>
      </c>
      <c r="K40" s="20">
        <f t="shared" si="5"/>
        <v>44.506834210811128</v>
      </c>
      <c r="L40" s="20">
        <f t="shared" si="5"/>
        <v>43.484342262180299</v>
      </c>
      <c r="M40" s="20">
        <f t="shared" si="5"/>
        <v>45.525837166416963</v>
      </c>
      <c r="N40" s="20">
        <f t="shared" si="5"/>
        <v>39.849816158694566</v>
      </c>
      <c r="O40" s="20">
        <f t="shared" si="5"/>
        <v>39.20615074417762</v>
      </c>
      <c r="P40" s="20">
        <f t="shared" si="5"/>
        <v>39.144153109877436</v>
      </c>
    </row>
    <row r="41" spans="1:16" ht="15" customHeight="1" x14ac:dyDescent="0.15">
      <c r="A41" s="3" t="s">
        <v>98</v>
      </c>
      <c r="B41" s="20">
        <f>+B5/$B$30*100</f>
        <v>2.9429539991178268</v>
      </c>
      <c r="C41" s="20">
        <f t="shared" si="5"/>
        <v>2.5739145895556206</v>
      </c>
      <c r="D41" s="20">
        <f t="shared" si="5"/>
        <v>2.6452570317661368</v>
      </c>
      <c r="E41" s="20">
        <f t="shared" si="5"/>
        <v>2.3498489932579081</v>
      </c>
      <c r="F41" s="20">
        <f t="shared" si="5"/>
        <v>2.4998255428445835</v>
      </c>
      <c r="G41" s="20">
        <f t="shared" si="5"/>
        <v>2.3782790133429583</v>
      </c>
      <c r="H41" s="20">
        <f t="shared" si="5"/>
        <v>2.6167932350991374</v>
      </c>
      <c r="I41" s="20">
        <f t="shared" si="5"/>
        <v>2.7033039240146945</v>
      </c>
      <c r="J41" s="20">
        <f t="shared" si="5"/>
        <v>1.6501454657597452</v>
      </c>
      <c r="K41" s="20">
        <f t="shared" si="5"/>
        <v>1.1897792071539455</v>
      </c>
      <c r="L41" s="20">
        <f t="shared" si="5"/>
        <v>1.1037490935095862</v>
      </c>
      <c r="M41" s="20">
        <f t="shared" si="5"/>
        <v>1.2170956254915901</v>
      </c>
      <c r="N41" s="20">
        <f t="shared" si="5"/>
        <v>1.3010398668472551</v>
      </c>
      <c r="O41" s="20">
        <f t="shared" si="5"/>
        <v>1.2077441655474916</v>
      </c>
      <c r="P41" s="20">
        <f t="shared" si="5"/>
        <v>1.3119234632694494</v>
      </c>
    </row>
    <row r="42" spans="1:16" ht="15" customHeight="1" x14ac:dyDescent="0.15">
      <c r="A42" s="3" t="s">
        <v>229</v>
      </c>
      <c r="B42" s="20">
        <f t="shared" ref="B42:B63" si="6">+B6/$B$30*100</f>
        <v>0.65183201892854292</v>
      </c>
      <c r="C42" s="20">
        <f t="shared" si="5"/>
        <v>1.2122374283809811</v>
      </c>
      <c r="D42" s="20">
        <f t="shared" si="5"/>
        <v>1.4667694394560384</v>
      </c>
      <c r="E42" s="20">
        <f t="shared" si="5"/>
        <v>0.95859537602011502</v>
      </c>
      <c r="F42" s="20">
        <f t="shared" si="5"/>
        <v>1.0520840681700785</v>
      </c>
      <c r="G42" s="20">
        <f t="shared" si="5"/>
        <v>1.3202120807996796</v>
      </c>
      <c r="H42" s="20">
        <f t="shared" si="5"/>
        <v>0.99407404652886311</v>
      </c>
      <c r="I42" s="20">
        <f t="shared" si="5"/>
        <v>0.54219756867670976</v>
      </c>
      <c r="J42" s="20">
        <f t="shared" si="5"/>
        <v>0.41213317077311112</v>
      </c>
      <c r="K42" s="20">
        <f t="shared" si="5"/>
        <v>0.30903680723764237</v>
      </c>
      <c r="L42" s="20">
        <f t="shared" si="5"/>
        <v>0.27964257672860993</v>
      </c>
      <c r="M42" s="20">
        <f t="shared" si="5"/>
        <v>1.2877640809722883</v>
      </c>
      <c r="N42" s="20">
        <f t="shared" si="5"/>
        <v>1.2842648031689754</v>
      </c>
      <c r="O42" s="20">
        <f t="shared" si="5"/>
        <v>0.39868502254211746</v>
      </c>
      <c r="P42" s="20">
        <f t="shared" si="5"/>
        <v>0.28109108340546152</v>
      </c>
    </row>
    <row r="43" spans="1:16" ht="15" customHeight="1" x14ac:dyDescent="0.15">
      <c r="A43" s="3" t="s">
        <v>99</v>
      </c>
      <c r="B43" s="20">
        <f t="shared" si="6"/>
        <v>0</v>
      </c>
      <c r="C43" s="20">
        <f t="shared" si="5"/>
        <v>0</v>
      </c>
      <c r="D43" s="20">
        <f t="shared" si="5"/>
        <v>0</v>
      </c>
      <c r="E43" s="20">
        <f t="shared" si="5"/>
        <v>0</v>
      </c>
      <c r="F43" s="20">
        <f t="shared" si="5"/>
        <v>0</v>
      </c>
      <c r="G43" s="20">
        <f t="shared" si="5"/>
        <v>0</v>
      </c>
      <c r="H43" s="20">
        <f t="shared" si="5"/>
        <v>0</v>
      </c>
      <c r="I43" s="20">
        <f t="shared" si="5"/>
        <v>0</v>
      </c>
      <c r="J43" s="20">
        <f t="shared" si="5"/>
        <v>0.66105480328548638</v>
      </c>
      <c r="K43" s="20">
        <f t="shared" si="5"/>
        <v>2.6888596596623739</v>
      </c>
      <c r="L43" s="20">
        <f t="shared" si="5"/>
        <v>2.4475806248868976</v>
      </c>
      <c r="M43" s="20">
        <f t="shared" si="5"/>
        <v>2.7362623937954176</v>
      </c>
      <c r="N43" s="20">
        <f t="shared" si="5"/>
        <v>2.6414152146824099</v>
      </c>
      <c r="O43" s="20">
        <f t="shared" si="5"/>
        <v>2.3275801089854449</v>
      </c>
      <c r="P43" s="20">
        <f t="shared" si="5"/>
        <v>2.7508538955148332</v>
      </c>
    </row>
    <row r="44" spans="1:16" ht="15" customHeight="1" x14ac:dyDescent="0.15">
      <c r="A44" s="3" t="s">
        <v>100</v>
      </c>
      <c r="B44" s="20">
        <f t="shared" si="6"/>
        <v>0.10345272081681701</v>
      </c>
      <c r="C44" s="20">
        <f t="shared" si="5"/>
        <v>0.1130292984186142</v>
      </c>
      <c r="D44" s="20">
        <f t="shared" si="5"/>
        <v>0.13431234299640765</v>
      </c>
      <c r="E44" s="20">
        <f t="shared" si="5"/>
        <v>0.11801583773983242</v>
      </c>
      <c r="F44" s="20">
        <f t="shared" si="5"/>
        <v>0.11090199217289745</v>
      </c>
      <c r="G44" s="20">
        <f t="shared" si="5"/>
        <v>0.11972220724977262</v>
      </c>
      <c r="H44" s="20">
        <f t="shared" si="5"/>
        <v>0.10820918688602948</v>
      </c>
      <c r="I44" s="20">
        <f t="shared" si="5"/>
        <v>9.9541438317861539E-2</v>
      </c>
      <c r="J44" s="20">
        <f t="shared" si="5"/>
        <v>0.10353341039539746</v>
      </c>
      <c r="K44" s="20">
        <f t="shared" si="5"/>
        <v>8.433171944346643E-2</v>
      </c>
      <c r="L44" s="20">
        <f t="shared" si="5"/>
        <v>7.6537059699137211E-2</v>
      </c>
      <c r="M44" s="20">
        <f t="shared" si="5"/>
        <v>8.0729659303735699E-2</v>
      </c>
      <c r="N44" s="20">
        <f t="shared" si="5"/>
        <v>8.9138759269613635E-2</v>
      </c>
      <c r="O44" s="20">
        <f t="shared" si="5"/>
        <v>7.9234727219070517E-2</v>
      </c>
      <c r="P44" s="20">
        <f t="shared" si="5"/>
        <v>7.7699852268735145E-2</v>
      </c>
    </row>
    <row r="45" spans="1:16" ht="15" customHeight="1" x14ac:dyDescent="0.15">
      <c r="A45" s="3" t="s">
        <v>101</v>
      </c>
      <c r="B45" s="20">
        <f t="shared" si="6"/>
        <v>0</v>
      </c>
      <c r="C45" s="20">
        <f t="shared" si="5"/>
        <v>0</v>
      </c>
      <c r="D45" s="20">
        <f t="shared" si="5"/>
        <v>1.5364072564198587E-2</v>
      </c>
      <c r="E45" s="20">
        <f t="shared" si="5"/>
        <v>3.2578067806379993E-2</v>
      </c>
      <c r="F45" s="20">
        <f t="shared" si="5"/>
        <v>3.1127616537787745E-2</v>
      </c>
      <c r="G45" s="20">
        <f t="shared" si="5"/>
        <v>2.9931830294857933E-2</v>
      </c>
      <c r="H45" s="20">
        <f t="shared" si="5"/>
        <v>3.2809608262519489E-2</v>
      </c>
      <c r="I45" s="20">
        <f t="shared" si="5"/>
        <v>3.3897430161830118E-2</v>
      </c>
      <c r="J45" s="20">
        <f t="shared" si="5"/>
        <v>7.7258492773958271E-2</v>
      </c>
      <c r="K45" s="20">
        <f t="shared" si="5"/>
        <v>7.6412999835519496E-2</v>
      </c>
      <c r="L45" s="20">
        <f t="shared" si="5"/>
        <v>6.5309287079338516E-2</v>
      </c>
      <c r="M45" s="20">
        <f t="shared" si="5"/>
        <v>1.2566503582153605E-2</v>
      </c>
      <c r="N45" s="20">
        <f t="shared" si="5"/>
        <v>1.1472233158318589E-3</v>
      </c>
      <c r="O45" s="20">
        <f t="shared" si="5"/>
        <v>0</v>
      </c>
      <c r="P45" s="20">
        <f t="shared" si="5"/>
        <v>0</v>
      </c>
    </row>
    <row r="46" spans="1:16" ht="15" customHeight="1" x14ac:dyDescent="0.15">
      <c r="A46" s="3" t="s">
        <v>102</v>
      </c>
      <c r="B46" s="20">
        <f t="shared" si="6"/>
        <v>1.6425217137492454</v>
      </c>
      <c r="C46" s="20">
        <f t="shared" si="5"/>
        <v>1.4089124811889906</v>
      </c>
      <c r="D46" s="20">
        <f t="shared" si="5"/>
        <v>1.549899820556484</v>
      </c>
      <c r="E46" s="20">
        <f t="shared" si="5"/>
        <v>1.2557601088292549</v>
      </c>
      <c r="F46" s="20">
        <f t="shared" si="5"/>
        <v>1.063136194118844</v>
      </c>
      <c r="G46" s="20">
        <f t="shared" si="5"/>
        <v>1.1020262718931164</v>
      </c>
      <c r="H46" s="20">
        <f t="shared" si="5"/>
        <v>1.2690984811244448</v>
      </c>
      <c r="I46" s="20">
        <f t="shared" si="5"/>
        <v>1.24588649522941</v>
      </c>
      <c r="J46" s="20">
        <f t="shared" si="5"/>
        <v>0.98095438068473584</v>
      </c>
      <c r="K46" s="20">
        <f t="shared" si="5"/>
        <v>0.87911730748917116</v>
      </c>
      <c r="L46" s="20">
        <f t="shared" si="5"/>
        <v>0.78986042642379251</v>
      </c>
      <c r="M46" s="20">
        <f t="shared" si="5"/>
        <v>0.81498251265763944</v>
      </c>
      <c r="N46" s="20">
        <f t="shared" si="5"/>
        <v>0.880742542014469</v>
      </c>
      <c r="O46" s="20">
        <f t="shared" si="5"/>
        <v>0.71665175753174737</v>
      </c>
      <c r="P46" s="20">
        <f t="shared" si="5"/>
        <v>0.83482446051176251</v>
      </c>
    </row>
    <row r="47" spans="1:16" ht="15" customHeight="1" x14ac:dyDescent="0.15">
      <c r="A47" s="3" t="s">
        <v>103</v>
      </c>
      <c r="B47" s="20">
        <f t="shared" si="6"/>
        <v>0</v>
      </c>
      <c r="C47" s="20">
        <f t="shared" si="5"/>
        <v>0</v>
      </c>
      <c r="D47" s="20">
        <f t="shared" si="5"/>
        <v>0</v>
      </c>
      <c r="E47" s="20">
        <f t="shared" si="5"/>
        <v>0</v>
      </c>
      <c r="F47" s="20">
        <f t="shared" si="5"/>
        <v>0</v>
      </c>
      <c r="G47" s="20">
        <f t="shared" si="5"/>
        <v>0</v>
      </c>
      <c r="H47" s="20">
        <f t="shared" si="5"/>
        <v>0</v>
      </c>
      <c r="I47" s="20">
        <f t="shared" si="5"/>
        <v>0</v>
      </c>
      <c r="J47" s="20">
        <f t="shared" si="5"/>
        <v>0</v>
      </c>
      <c r="K47" s="20">
        <f t="shared" si="5"/>
        <v>0</v>
      </c>
      <c r="L47" s="20">
        <f t="shared" si="5"/>
        <v>0</v>
      </c>
      <c r="M47" s="20">
        <f t="shared" si="5"/>
        <v>0</v>
      </c>
      <c r="N47" s="20">
        <f t="shared" si="5"/>
        <v>0</v>
      </c>
      <c r="O47" s="20">
        <f t="shared" si="5"/>
        <v>4.8482363837159952E-6</v>
      </c>
      <c r="P47" s="20">
        <f t="shared" si="5"/>
        <v>0</v>
      </c>
    </row>
    <row r="48" spans="1:16" ht="15" customHeight="1" x14ac:dyDescent="0.15">
      <c r="A48" s="3" t="s">
        <v>104</v>
      </c>
      <c r="B48" s="20">
        <f t="shared" si="6"/>
        <v>0</v>
      </c>
      <c r="C48" s="20">
        <f t="shared" si="5"/>
        <v>0</v>
      </c>
      <c r="D48" s="20">
        <f t="shared" si="5"/>
        <v>0</v>
      </c>
      <c r="E48" s="20">
        <f t="shared" si="5"/>
        <v>0</v>
      </c>
      <c r="F48" s="20">
        <f t="shared" si="5"/>
        <v>0</v>
      </c>
      <c r="G48" s="20">
        <f t="shared" si="5"/>
        <v>0</v>
      </c>
      <c r="H48" s="20">
        <f t="shared" si="5"/>
        <v>0</v>
      </c>
      <c r="I48" s="20">
        <f t="shared" si="5"/>
        <v>0</v>
      </c>
      <c r="J48" s="20">
        <f t="shared" si="5"/>
        <v>0</v>
      </c>
      <c r="K48" s="20">
        <f t="shared" si="5"/>
        <v>0</v>
      </c>
      <c r="L48" s="20">
        <f t="shared" si="5"/>
        <v>0.85748538394484797</v>
      </c>
      <c r="M48" s="20">
        <f t="shared" si="5"/>
        <v>1.5667374601371056</v>
      </c>
      <c r="N48" s="20">
        <f t="shared" si="5"/>
        <v>1.5369148890285471</v>
      </c>
      <c r="O48" s="20">
        <f t="shared" si="5"/>
        <v>1.0316756130364617</v>
      </c>
      <c r="P48" s="20">
        <f t="shared" si="5"/>
        <v>1.0711004421033055</v>
      </c>
    </row>
    <row r="49" spans="1:16" ht="15" customHeight="1" x14ac:dyDescent="0.15">
      <c r="A49" s="3" t="s">
        <v>105</v>
      </c>
      <c r="B49" s="20">
        <f t="shared" si="6"/>
        <v>12.026362306421873</v>
      </c>
      <c r="C49" s="20">
        <f t="shared" si="5"/>
        <v>10.706183310063123</v>
      </c>
      <c r="D49" s="20">
        <f t="shared" si="5"/>
        <v>12.261573145725572</v>
      </c>
      <c r="E49" s="20">
        <f t="shared" si="5"/>
        <v>9.9054005836123391</v>
      </c>
      <c r="F49" s="20">
        <f t="shared" si="5"/>
        <v>8.3848432928743204</v>
      </c>
      <c r="G49" s="20">
        <f t="shared" si="5"/>
        <v>11.701223364480915</v>
      </c>
      <c r="H49" s="20">
        <f t="shared" si="5"/>
        <v>9.8374133046196253</v>
      </c>
      <c r="I49" s="20">
        <f t="shared" si="5"/>
        <v>11.075963796856314</v>
      </c>
      <c r="J49" s="20">
        <f t="shared" si="5"/>
        <v>10.648185624668463</v>
      </c>
      <c r="K49" s="20">
        <f t="shared" si="5"/>
        <v>12.090307828565441</v>
      </c>
      <c r="L49" s="20">
        <f t="shared" si="5"/>
        <v>13.589890244140395</v>
      </c>
      <c r="M49" s="20">
        <f t="shared" si="5"/>
        <v>14.674735832142316</v>
      </c>
      <c r="N49" s="20">
        <f t="shared" si="5"/>
        <v>13.378002500060562</v>
      </c>
      <c r="O49" s="20">
        <f t="shared" si="5"/>
        <v>14.868076821469076</v>
      </c>
      <c r="P49" s="20">
        <f t="shared" si="5"/>
        <v>14.082571737552879</v>
      </c>
    </row>
    <row r="50" spans="1:16" ht="15" customHeight="1" x14ac:dyDescent="0.15">
      <c r="A50" s="3" t="s">
        <v>106</v>
      </c>
      <c r="B50" s="20">
        <f t="shared" si="6"/>
        <v>9.4533890054607834</v>
      </c>
      <c r="C50" s="20">
        <f t="shared" si="5"/>
        <v>8.3730340656814768</v>
      </c>
      <c r="D50" s="20">
        <f t="shared" si="5"/>
        <v>9.6948625639450494</v>
      </c>
      <c r="E50" s="20">
        <f t="shared" si="5"/>
        <v>7.530382414648261</v>
      </c>
      <c r="F50" s="20">
        <f t="shared" si="5"/>
        <v>0</v>
      </c>
      <c r="G50" s="20">
        <f t="shared" si="5"/>
        <v>0</v>
      </c>
      <c r="H50" s="20">
        <f t="shared" si="5"/>
        <v>0</v>
      </c>
      <c r="I50" s="20">
        <f t="shared" si="5"/>
        <v>0</v>
      </c>
      <c r="J50" s="20">
        <f t="shared" si="5"/>
        <v>8.244963698433212</v>
      </c>
      <c r="K50" s="20">
        <f t="shared" si="5"/>
        <v>9.466235507529106</v>
      </c>
      <c r="L50" s="20">
        <f t="shared" si="5"/>
        <v>10.909321805169361</v>
      </c>
      <c r="M50" s="20">
        <f t="shared" si="5"/>
        <v>11.643798180452292</v>
      </c>
      <c r="N50" s="20">
        <f t="shared" si="5"/>
        <v>10.536655311289445</v>
      </c>
      <c r="O50" s="20">
        <f t="shared" si="5"/>
        <v>12.19536530903604</v>
      </c>
      <c r="P50" s="20">
        <f t="shared" si="5"/>
        <v>11.433988715638399</v>
      </c>
    </row>
    <row r="51" spans="1:16" ht="15" customHeight="1" x14ac:dyDescent="0.15">
      <c r="A51" s="3" t="s">
        <v>107</v>
      </c>
      <c r="B51" s="20">
        <f t="shared" si="6"/>
        <v>2.5729733009610909</v>
      </c>
      <c r="C51" s="20">
        <f t="shared" si="5"/>
        <v>2.3331492443816479</v>
      </c>
      <c r="D51" s="20">
        <f t="shared" si="5"/>
        <v>2.5667105817805238</v>
      </c>
      <c r="E51" s="20">
        <f t="shared" si="5"/>
        <v>2.375018168964079</v>
      </c>
      <c r="F51" s="20">
        <f t="shared" si="5"/>
        <v>0</v>
      </c>
      <c r="G51" s="20">
        <f t="shared" si="5"/>
        <v>0</v>
      </c>
      <c r="H51" s="20">
        <f t="shared" si="5"/>
        <v>0</v>
      </c>
      <c r="I51" s="20">
        <f t="shared" si="5"/>
        <v>0</v>
      </c>
      <c r="J51" s="20">
        <f t="shared" si="5"/>
        <v>2.4032219262352497</v>
      </c>
      <c r="K51" s="20">
        <f t="shared" si="5"/>
        <v>2.6240723210363361</v>
      </c>
      <c r="L51" s="20">
        <f t="shared" si="5"/>
        <v>2.680568438971036</v>
      </c>
      <c r="M51" s="20">
        <f t="shared" si="5"/>
        <v>3.0309376516900248</v>
      </c>
      <c r="N51" s="20">
        <f t="shared" si="5"/>
        <v>2.8413471887711159</v>
      </c>
      <c r="O51" s="20">
        <f t="shared" si="5"/>
        <v>2.6727115124330356</v>
      </c>
      <c r="P51" s="20">
        <f t="shared" si="5"/>
        <v>2.6485830219144799</v>
      </c>
    </row>
    <row r="52" spans="1:16" ht="15" customHeight="1" x14ac:dyDescent="0.15">
      <c r="A52" s="3" t="s">
        <v>108</v>
      </c>
      <c r="B52" s="20">
        <f t="shared" si="6"/>
        <v>5.3408190785079156E-2</v>
      </c>
      <c r="C52" s="20">
        <f t="shared" si="5"/>
        <v>5.2111610501564813E-2</v>
      </c>
      <c r="D52" s="20">
        <f t="shared" si="5"/>
        <v>7.3311284519293266E-2</v>
      </c>
      <c r="E52" s="20">
        <f t="shared" si="5"/>
        <v>6.7300669077816802E-2</v>
      </c>
      <c r="F52" s="20">
        <f t="shared" si="5"/>
        <v>6.7764978934876374E-2</v>
      </c>
      <c r="G52" s="20">
        <f t="shared" si="5"/>
        <v>6.3090550204623674E-2</v>
      </c>
      <c r="H52" s="20">
        <f t="shared" si="5"/>
        <v>6.6597796390366809E-2</v>
      </c>
      <c r="I52" s="20">
        <f t="shared" si="5"/>
        <v>6.6461331979730365E-2</v>
      </c>
      <c r="J52" s="20">
        <f t="shared" si="5"/>
        <v>6.0753316310205516E-2</v>
      </c>
      <c r="K52" s="20">
        <f t="shared" si="5"/>
        <v>5.4724266288799027E-2</v>
      </c>
      <c r="L52" s="20">
        <f t="shared" si="5"/>
        <v>5.3361903724663651E-2</v>
      </c>
      <c r="M52" s="20">
        <f t="shared" si="5"/>
        <v>5.1046107666782324E-2</v>
      </c>
      <c r="N52" s="20">
        <f t="shared" si="5"/>
        <v>5.1851539652469136E-2</v>
      </c>
      <c r="O52" s="20">
        <f t="shared" si="5"/>
        <v>4.9073848675973308E-2</v>
      </c>
      <c r="P52" s="20">
        <f t="shared" si="5"/>
        <v>5.2948750161885112E-2</v>
      </c>
    </row>
    <row r="53" spans="1:16" ht="15" customHeight="1" x14ac:dyDescent="0.15">
      <c r="A53" s="3" t="s">
        <v>109</v>
      </c>
      <c r="B53" s="20">
        <f t="shared" si="6"/>
        <v>0.26746599166764801</v>
      </c>
      <c r="C53" s="20">
        <f t="shared" si="5"/>
        <v>0.24635450859482139</v>
      </c>
      <c r="D53" s="20">
        <f t="shared" si="5"/>
        <v>0.32879115287384975</v>
      </c>
      <c r="E53" s="20">
        <f t="shared" si="5"/>
        <v>0.3291332432998707</v>
      </c>
      <c r="F53" s="20">
        <f t="shared" si="5"/>
        <v>0.33602378991866627</v>
      </c>
      <c r="G53" s="20">
        <f t="shared" si="5"/>
        <v>0.32858532238775101</v>
      </c>
      <c r="H53" s="20">
        <f t="shared" si="5"/>
        <v>0.39781989802980344</v>
      </c>
      <c r="I53" s="20">
        <f t="shared" si="5"/>
        <v>0.39835395283611363</v>
      </c>
      <c r="J53" s="20">
        <f t="shared" si="5"/>
        <v>1.1037222920577794</v>
      </c>
      <c r="K53" s="20">
        <f t="shared" si="5"/>
        <v>1.1459642151762766</v>
      </c>
      <c r="L53" s="20">
        <f t="shared" si="5"/>
        <v>1.0479008424381389</v>
      </c>
      <c r="M53" s="20">
        <f t="shared" si="5"/>
        <v>0.1351561714359123</v>
      </c>
      <c r="N53" s="20">
        <f t="shared" si="5"/>
        <v>0.14059147879941161</v>
      </c>
      <c r="O53" s="20">
        <f t="shared" si="5"/>
        <v>0.17166635387461598</v>
      </c>
      <c r="P53" s="20">
        <f t="shared" si="5"/>
        <v>8.2236887355823449E-2</v>
      </c>
    </row>
    <row r="54" spans="1:16" ht="15" customHeight="1" x14ac:dyDescent="0.15">
      <c r="A54" s="3" t="s">
        <v>110</v>
      </c>
      <c r="B54" s="20">
        <f t="shared" si="6"/>
        <v>1.9497360625544167</v>
      </c>
      <c r="C54" s="20">
        <f t="shared" si="5"/>
        <v>1.658981117673336</v>
      </c>
      <c r="D54" s="20">
        <f t="shared" si="5"/>
        <v>1.9880856991528706</v>
      </c>
      <c r="E54" s="20">
        <f t="shared" si="5"/>
        <v>1.8857708431335836</v>
      </c>
      <c r="F54" s="20">
        <f t="shared" si="5"/>
        <v>1.9724509443611939</v>
      </c>
      <c r="G54" s="20">
        <f t="shared" si="5"/>
        <v>2.0141263101759939</v>
      </c>
      <c r="H54" s="20">
        <f t="shared" si="5"/>
        <v>2.4121069466013978</v>
      </c>
      <c r="I54" s="20">
        <f t="shared" si="5"/>
        <v>2.6881888104066833</v>
      </c>
      <c r="J54" s="20">
        <f t="shared" si="5"/>
        <v>2.632547215504879</v>
      </c>
      <c r="K54" s="20">
        <f t="shared" si="5"/>
        <v>2.3824480017300984</v>
      </c>
      <c r="L54" s="20">
        <f t="shared" si="5"/>
        <v>2.327894598431147</v>
      </c>
      <c r="M54" s="20">
        <f t="shared" si="5"/>
        <v>2.4640148193731379</v>
      </c>
      <c r="N54" s="20">
        <f t="shared" si="5"/>
        <v>2.2954855334647504</v>
      </c>
      <c r="O54" s="20">
        <f t="shared" si="5"/>
        <v>2.2341158079801677</v>
      </c>
      <c r="P54" s="20">
        <f t="shared" si="5"/>
        <v>2.22663375657151</v>
      </c>
    </row>
    <row r="55" spans="1:16" ht="15" customHeight="1" x14ac:dyDescent="0.15">
      <c r="A55" s="4" t="s">
        <v>111</v>
      </c>
      <c r="B55" s="20">
        <f t="shared" si="6"/>
        <v>0.30014260016252564</v>
      </c>
      <c r="C55" s="20">
        <f t="shared" si="5"/>
        <v>0.32175729528101482</v>
      </c>
      <c r="D55" s="20">
        <f t="shared" si="5"/>
        <v>0.37244282241427246</v>
      </c>
      <c r="E55" s="20">
        <f t="shared" si="5"/>
        <v>0.3407092908670637</v>
      </c>
      <c r="F55" s="20">
        <f t="shared" si="5"/>
        <v>0.35592523128014891</v>
      </c>
      <c r="G55" s="20">
        <f t="shared" si="5"/>
        <v>0.33680852127962385</v>
      </c>
      <c r="H55" s="20">
        <f t="shared" si="5"/>
        <v>0.36493961455478802</v>
      </c>
      <c r="I55" s="20">
        <f t="shared" si="5"/>
        <v>0.36119260450990681</v>
      </c>
      <c r="J55" s="20">
        <f t="shared" si="5"/>
        <v>0.34149639145047367</v>
      </c>
      <c r="K55" s="20">
        <f t="shared" si="5"/>
        <v>0.32833598180127266</v>
      </c>
      <c r="L55" s="20">
        <f t="shared" si="5"/>
        <v>0.31424385956390577</v>
      </c>
      <c r="M55" s="20">
        <f t="shared" si="5"/>
        <v>0.42645102486512515</v>
      </c>
      <c r="N55" s="20">
        <f t="shared" si="5"/>
        <v>0.43939145366882015</v>
      </c>
      <c r="O55" s="20">
        <f t="shared" si="5"/>
        <v>0.44249853474175899</v>
      </c>
      <c r="P55" s="20">
        <f t="shared" si="5"/>
        <v>0.46676436715688818</v>
      </c>
    </row>
    <row r="56" spans="1:16" ht="15" customHeight="1" x14ac:dyDescent="0.15">
      <c r="A56" s="3" t="s">
        <v>112</v>
      </c>
      <c r="B56" s="20">
        <f t="shared" si="6"/>
        <v>7.9036867407351119</v>
      </c>
      <c r="C56" s="20">
        <f t="shared" ref="C56:P65" si="7">+C20/C$30*100</f>
        <v>8.9598842438128479</v>
      </c>
      <c r="D56" s="20">
        <f t="shared" si="7"/>
        <v>8.4060697823530539</v>
      </c>
      <c r="E56" s="20">
        <f t="shared" si="7"/>
        <v>9.9461633437388475</v>
      </c>
      <c r="F56" s="20">
        <f t="shared" si="7"/>
        <v>8.8754989433852121</v>
      </c>
      <c r="G56" s="20">
        <f t="shared" si="7"/>
        <v>8.2561428267368928</v>
      </c>
      <c r="H56" s="20">
        <f t="shared" si="7"/>
        <v>8.2037285850028709</v>
      </c>
      <c r="I56" s="20">
        <f t="shared" si="7"/>
        <v>6.3688937306961009</v>
      </c>
      <c r="J56" s="20">
        <f t="shared" si="7"/>
        <v>7.0975515374522766</v>
      </c>
      <c r="K56" s="20">
        <f t="shared" si="7"/>
        <v>8.5233213023606105</v>
      </c>
      <c r="L56" s="20">
        <f t="shared" si="7"/>
        <v>9.6984291312817685</v>
      </c>
      <c r="M56" s="20">
        <f t="shared" si="7"/>
        <v>6.7964181914366053</v>
      </c>
      <c r="N56" s="20">
        <f t="shared" si="7"/>
        <v>8.3715888816433832</v>
      </c>
      <c r="O56" s="20">
        <f t="shared" si="7"/>
        <v>8.8584987426341364</v>
      </c>
      <c r="P56" s="20">
        <f t="shared" si="7"/>
        <v>7.3637179957069741</v>
      </c>
    </row>
    <row r="57" spans="1:16" ht="15" customHeight="1" x14ac:dyDescent="0.15">
      <c r="A57" s="3" t="s">
        <v>113</v>
      </c>
      <c r="B57" s="20">
        <f t="shared" si="6"/>
        <v>6.2416279473161325</v>
      </c>
      <c r="C57" s="20">
        <f t="shared" si="7"/>
        <v>3.558386120375963</v>
      </c>
      <c r="D57" s="20">
        <f t="shared" si="7"/>
        <v>4.4536715992083771</v>
      </c>
      <c r="E57" s="20">
        <f t="shared" si="7"/>
        <v>5.0785988139233753</v>
      </c>
      <c r="F57" s="20">
        <f t="shared" si="7"/>
        <v>6.2729354049470123</v>
      </c>
      <c r="G57" s="20">
        <f t="shared" si="7"/>
        <v>6.775967026199786</v>
      </c>
      <c r="H57" s="20">
        <f t="shared" si="7"/>
        <v>5.6627263604733757</v>
      </c>
      <c r="I57" s="20">
        <f t="shared" si="7"/>
        <v>7.1636174752436919</v>
      </c>
      <c r="J57" s="20">
        <f t="shared" si="7"/>
        <v>7.2751850745648357</v>
      </c>
      <c r="K57" s="20">
        <f t="shared" si="7"/>
        <v>6.0118323075778779</v>
      </c>
      <c r="L57" s="20">
        <f t="shared" si="7"/>
        <v>6.4648629070050267</v>
      </c>
      <c r="M57" s="20">
        <f t="shared" si="7"/>
        <v>5.4831810626141415</v>
      </c>
      <c r="N57" s="20">
        <f t="shared" si="7"/>
        <v>5.7405774560869505</v>
      </c>
      <c r="O57" s="20">
        <f t="shared" si="7"/>
        <v>5.1402650540527448</v>
      </c>
      <c r="P57" s="20">
        <f t="shared" si="7"/>
        <v>4.8286158756510229</v>
      </c>
    </row>
    <row r="58" spans="1:16" ht="15" customHeight="1" x14ac:dyDescent="0.15">
      <c r="A58" s="3" t="s">
        <v>114</v>
      </c>
      <c r="B58" s="20">
        <f t="shared" si="6"/>
        <v>0.34920514644492201</v>
      </c>
      <c r="C58" s="20">
        <f t="shared" si="7"/>
        <v>0.47984136121109805</v>
      </c>
      <c r="D58" s="20">
        <f t="shared" si="7"/>
        <v>1.6151813222953115</v>
      </c>
      <c r="E58" s="20">
        <f t="shared" si="7"/>
        <v>1.4642675007922858</v>
      </c>
      <c r="F58" s="20">
        <f t="shared" si="7"/>
        <v>1.3183467520755234</v>
      </c>
      <c r="G58" s="20">
        <f t="shared" si="7"/>
        <v>0.95337456456167435</v>
      </c>
      <c r="H58" s="20">
        <f t="shared" si="7"/>
        <v>0.8483961239103921</v>
      </c>
      <c r="I58" s="20">
        <f t="shared" si="7"/>
        <v>0.74256020235217191</v>
      </c>
      <c r="J58" s="20">
        <f t="shared" si="7"/>
        <v>0.93554834558996469</v>
      </c>
      <c r="K58" s="20">
        <f t="shared" si="7"/>
        <v>0.39590713260278215</v>
      </c>
      <c r="L58" s="20">
        <f t="shared" si="7"/>
        <v>0.73352320908377544</v>
      </c>
      <c r="M58" s="20">
        <f t="shared" si="7"/>
        <v>0.20967508762423423</v>
      </c>
      <c r="N58" s="20">
        <f t="shared" si="7"/>
        <v>0.40758924166470867</v>
      </c>
      <c r="O58" s="20">
        <f t="shared" si="7"/>
        <v>1.7681518091412236</v>
      </c>
      <c r="P58" s="20">
        <f t="shared" si="7"/>
        <v>0.43688096295593393</v>
      </c>
    </row>
    <row r="59" spans="1:16" ht="15" customHeight="1" x14ac:dyDescent="0.15">
      <c r="A59" s="3" t="s">
        <v>115</v>
      </c>
      <c r="B59" s="20">
        <f t="shared" si="6"/>
        <v>0.28010720038118558</v>
      </c>
      <c r="C59" s="20">
        <f t="shared" si="7"/>
        <v>3.089914782929892E-2</v>
      </c>
      <c r="D59" s="20">
        <f t="shared" si="7"/>
        <v>3.0323494657570546E-2</v>
      </c>
      <c r="E59" s="20">
        <f t="shared" si="7"/>
        <v>4.034715286583649E-2</v>
      </c>
      <c r="F59" s="20">
        <f t="shared" si="7"/>
        <v>0.26966208288082799</v>
      </c>
      <c r="G59" s="20">
        <f t="shared" si="7"/>
        <v>0.63410682201284885</v>
      </c>
      <c r="H59" s="20">
        <f t="shared" si="7"/>
        <v>7.731868247051403E-2</v>
      </c>
      <c r="I59" s="20">
        <f t="shared" si="7"/>
        <v>0.13487993943200297</v>
      </c>
      <c r="J59" s="20">
        <f t="shared" si="7"/>
        <v>9.0667333283502488E-2</v>
      </c>
      <c r="K59" s="20">
        <f t="shared" si="7"/>
        <v>0.42393276502216448</v>
      </c>
      <c r="L59" s="20">
        <f t="shared" si="7"/>
        <v>6.2274005902745438E-3</v>
      </c>
      <c r="M59" s="20">
        <f t="shared" si="7"/>
        <v>1.508680513623455E-2</v>
      </c>
      <c r="N59" s="20">
        <f t="shared" si="7"/>
        <v>9.8474104363249684E-4</v>
      </c>
      <c r="O59" s="20">
        <f t="shared" si="7"/>
        <v>2.1817063726721982E-4</v>
      </c>
      <c r="P59" s="20">
        <f t="shared" si="7"/>
        <v>0.15531966863736729</v>
      </c>
    </row>
    <row r="60" spans="1:16" ht="15" customHeight="1" x14ac:dyDescent="0.15">
      <c r="A60" s="3" t="s">
        <v>116</v>
      </c>
      <c r="B60" s="20">
        <f t="shared" si="6"/>
        <v>1.5089426108910646</v>
      </c>
      <c r="C60" s="20">
        <f t="shared" si="7"/>
        <v>0.60988376157527424</v>
      </c>
      <c r="D60" s="20">
        <f t="shared" si="7"/>
        <v>1.8029391407588677</v>
      </c>
      <c r="E60" s="20">
        <f t="shared" si="7"/>
        <v>4.1493231447859884</v>
      </c>
      <c r="F60" s="20">
        <f t="shared" si="7"/>
        <v>1.631254628961585</v>
      </c>
      <c r="G60" s="20">
        <f t="shared" si="7"/>
        <v>0.97961925157230323</v>
      </c>
      <c r="H60" s="20">
        <f t="shared" si="7"/>
        <v>0.95259856990338487</v>
      </c>
      <c r="I60" s="20">
        <f t="shared" si="7"/>
        <v>0.8705412834565055</v>
      </c>
      <c r="J60" s="20">
        <f t="shared" si="7"/>
        <v>1.0781865664921864</v>
      </c>
      <c r="K60" s="20">
        <f t="shared" si="7"/>
        <v>4.1098443243190221</v>
      </c>
      <c r="L60" s="20">
        <f t="shared" si="7"/>
        <v>2.1005990897754523</v>
      </c>
      <c r="M60" s="20">
        <f t="shared" si="7"/>
        <v>0.45307921092758746</v>
      </c>
      <c r="N60" s="20">
        <f t="shared" si="7"/>
        <v>0.36300509091424737</v>
      </c>
      <c r="O60" s="20">
        <f t="shared" si="7"/>
        <v>0.14372596759526071</v>
      </c>
      <c r="P60" s="20">
        <f t="shared" si="7"/>
        <v>3.9467803283162661</v>
      </c>
    </row>
    <row r="61" spans="1:16" ht="15" customHeight="1" x14ac:dyDescent="0.15">
      <c r="A61" s="3" t="s">
        <v>117</v>
      </c>
      <c r="B61" s="20">
        <f t="shared" si="6"/>
        <v>3.4837852131861071</v>
      </c>
      <c r="C61" s="20">
        <f t="shared" si="7"/>
        <v>5.5298152514910877</v>
      </c>
      <c r="D61" s="20">
        <f t="shared" si="7"/>
        <v>3.8790173493257099</v>
      </c>
      <c r="E61" s="20">
        <f t="shared" si="7"/>
        <v>2.8402711022785643</v>
      </c>
      <c r="F61" s="20">
        <f t="shared" si="7"/>
        <v>2.4758937740578864</v>
      </c>
      <c r="G61" s="20">
        <f t="shared" si="7"/>
        <v>1.9363127564827498</v>
      </c>
      <c r="H61" s="20">
        <f t="shared" si="7"/>
        <v>4.034065017498639</v>
      </c>
      <c r="I61" s="20">
        <f t="shared" si="7"/>
        <v>4.7253200468025431</v>
      </c>
      <c r="J61" s="20">
        <f t="shared" si="7"/>
        <v>4.6296270450420218</v>
      </c>
      <c r="K61" s="20">
        <f t="shared" si="7"/>
        <v>2.1368378788082034</v>
      </c>
      <c r="L61" s="20">
        <f t="shared" si="7"/>
        <v>3.4180817973219133</v>
      </c>
      <c r="M61" s="20">
        <f t="shared" si="7"/>
        <v>4.9346254279324517</v>
      </c>
      <c r="N61" s="20">
        <f t="shared" si="7"/>
        <v>3.4124280622049099</v>
      </c>
      <c r="O61" s="20">
        <f t="shared" si="7"/>
        <v>3.2229330113845802</v>
      </c>
      <c r="P61" s="20">
        <f t="shared" si="7"/>
        <v>3.8762586958380183</v>
      </c>
    </row>
    <row r="62" spans="1:16" ht="15" customHeight="1" x14ac:dyDescent="0.15">
      <c r="A62" s="3" t="s">
        <v>118</v>
      </c>
      <c r="B62" s="20">
        <f t="shared" si="6"/>
        <v>1.781640963730577</v>
      </c>
      <c r="C62" s="20">
        <f t="shared" si="7"/>
        <v>2.0383972531747854</v>
      </c>
      <c r="D62" s="20">
        <f t="shared" si="7"/>
        <v>2.1048716186315999</v>
      </c>
      <c r="E62" s="20">
        <f t="shared" si="7"/>
        <v>1.6014677696846422</v>
      </c>
      <c r="F62" s="20">
        <f t="shared" si="7"/>
        <v>1.7116436159314439</v>
      </c>
      <c r="G62" s="20">
        <f t="shared" si="7"/>
        <v>1.8472485575394306</v>
      </c>
      <c r="H62" s="20">
        <f t="shared" si="7"/>
        <v>2.318304629954917</v>
      </c>
      <c r="I62" s="20">
        <f t="shared" si="7"/>
        <v>2.2203730868169966</v>
      </c>
      <c r="J62" s="20">
        <f t="shared" si="7"/>
        <v>2.466301371392523</v>
      </c>
      <c r="K62" s="20">
        <f t="shared" si="7"/>
        <v>3.8815765338961348</v>
      </c>
      <c r="L62" s="20">
        <f t="shared" si="7"/>
        <v>4.3083279212609318</v>
      </c>
      <c r="M62" s="20">
        <f t="shared" si="7"/>
        <v>4.3677476010004597</v>
      </c>
      <c r="N62" s="20">
        <f t="shared" si="7"/>
        <v>4.4174301528101454</v>
      </c>
      <c r="O62" s="20">
        <f t="shared" si="7"/>
        <v>4.6644058047546366</v>
      </c>
      <c r="P62" s="20">
        <f t="shared" si="7"/>
        <v>5.8781316359453033</v>
      </c>
    </row>
    <row r="63" spans="1:16" ht="15" customHeight="1" x14ac:dyDescent="0.15">
      <c r="A63" s="3" t="s">
        <v>119</v>
      </c>
      <c r="B63" s="20">
        <f t="shared" si="6"/>
        <v>9.9956712104422678</v>
      </c>
      <c r="C63" s="20">
        <f t="shared" si="7"/>
        <v>17.250386793471787</v>
      </c>
      <c r="D63" s="20">
        <f t="shared" si="7"/>
        <v>8.2462518143673549</v>
      </c>
      <c r="E63" s="20">
        <f t="shared" si="7"/>
        <v>12.075884566025392</v>
      </c>
      <c r="F63" s="20">
        <f t="shared" si="7"/>
        <v>18.409513139166553</v>
      </c>
      <c r="G63" s="20">
        <f t="shared" si="7"/>
        <v>19.121085274061116</v>
      </c>
      <c r="H63" s="20">
        <f t="shared" si="7"/>
        <v>12.944436996364358</v>
      </c>
      <c r="I63" s="20">
        <f t="shared" si="7"/>
        <v>10.243863618765756</v>
      </c>
      <c r="J63" s="20">
        <f t="shared" si="7"/>
        <v>9.2088856467821927</v>
      </c>
      <c r="K63" s="20">
        <f t="shared" si="7"/>
        <v>8.7805955502180719</v>
      </c>
      <c r="L63" s="20">
        <f t="shared" si="7"/>
        <v>6.8321503809300941</v>
      </c>
      <c r="M63" s="20">
        <f t="shared" si="7"/>
        <v>6.7468072554881182</v>
      </c>
      <c r="N63" s="20">
        <f t="shared" si="7"/>
        <v>13.396594410964344</v>
      </c>
      <c r="O63" s="20">
        <f t="shared" si="7"/>
        <v>13.468643085782222</v>
      </c>
      <c r="P63" s="20">
        <f t="shared" si="7"/>
        <v>11.131493031199144</v>
      </c>
    </row>
    <row r="64" spans="1:16" ht="15" customHeight="1" x14ac:dyDescent="0.15">
      <c r="A64" s="3" t="s">
        <v>158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>
        <f t="shared" si="7"/>
        <v>0.59182936722313073</v>
      </c>
      <c r="O64" s="20">
        <f t="shared" si="7"/>
        <v>0.41113044533911647</v>
      </c>
      <c r="P64" s="20">
        <f t="shared" si="7"/>
        <v>0.50672729252706306</v>
      </c>
    </row>
    <row r="65" spans="1:16" ht="15" customHeight="1" x14ac:dyDescent="0.15">
      <c r="A65" s="3" t="s">
        <v>159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>
        <f t="shared" si="7"/>
        <v>1.4283668837889367</v>
      </c>
      <c r="O65" s="20">
        <f t="shared" si="7"/>
        <v>2.9550000758748993</v>
      </c>
      <c r="P65" s="20">
        <f t="shared" si="7"/>
        <v>5.6655412785404895</v>
      </c>
    </row>
    <row r="66" spans="1:16" ht="15" customHeight="1" x14ac:dyDescent="0.15">
      <c r="A66" s="3" t="s">
        <v>0</v>
      </c>
      <c r="B66" s="21">
        <f t="shared" ref="B66:P66" si="8">SUM(B40:B63)-B50-B51</f>
        <v>100.00000000000001</v>
      </c>
      <c r="C66" s="21">
        <f t="shared" si="8"/>
        <v>100</v>
      </c>
      <c r="D66" s="21">
        <f t="shared" si="8"/>
        <v>100</v>
      </c>
      <c r="E66" s="21">
        <f t="shared" si="8"/>
        <v>100.00000000000001</v>
      </c>
      <c r="F66" s="21">
        <f t="shared" si="8"/>
        <v>100</v>
      </c>
      <c r="G66" s="21">
        <f t="shared" si="8"/>
        <v>100</v>
      </c>
      <c r="H66" s="21">
        <f t="shared" si="8"/>
        <v>100.00000000000001</v>
      </c>
      <c r="I66" s="21">
        <f t="shared" si="8"/>
        <v>100</v>
      </c>
      <c r="J66" s="21">
        <f t="shared" si="8"/>
        <v>100.00000000000003</v>
      </c>
      <c r="K66" s="21">
        <f t="shared" si="8"/>
        <v>100.00000000000003</v>
      </c>
      <c r="L66" s="21">
        <f t="shared" si="8"/>
        <v>99.999999999999986</v>
      </c>
      <c r="M66" s="21">
        <f t="shared" si="8"/>
        <v>99.999999999999972</v>
      </c>
      <c r="N66" s="21">
        <f t="shared" si="8"/>
        <v>100</v>
      </c>
      <c r="O66" s="21">
        <f t="shared" si="8"/>
        <v>100.00000000000003</v>
      </c>
      <c r="P66" s="21">
        <f t="shared" si="8"/>
        <v>100.00000000000003</v>
      </c>
    </row>
    <row r="67" spans="1:16" ht="15" customHeight="1" x14ac:dyDescent="0.15">
      <c r="A67" s="3" t="s">
        <v>1</v>
      </c>
      <c r="B67" s="20">
        <f>+B31/$B$30*100</f>
        <v>65.937988312488045</v>
      </c>
      <c r="C67" s="20">
        <f t="shared" ref="C67:P70" si="9">+C31/C$30*100</f>
        <v>59.315413145508685</v>
      </c>
      <c r="D67" s="20">
        <f t="shared" si="9"/>
        <v>66.772354203961157</v>
      </c>
      <c r="E67" s="20">
        <f t="shared" si="9"/>
        <v>60.248063228604551</v>
      </c>
      <c r="F67" s="20">
        <f t="shared" si="9"/>
        <v>56.370851693033941</v>
      </c>
      <c r="G67" s="20">
        <f t="shared" si="9"/>
        <v>56.81662276698983</v>
      </c>
      <c r="H67" s="20">
        <f t="shared" si="9"/>
        <v>61.783558575235553</v>
      </c>
      <c r="I67" s="20">
        <f t="shared" si="9"/>
        <v>64.082215248681536</v>
      </c>
      <c r="J67" s="20">
        <f t="shared" si="9"/>
        <v>63.140281180387362</v>
      </c>
      <c r="K67" s="20">
        <f t="shared" si="9"/>
        <v>61.879404006487484</v>
      </c>
      <c r="L67" s="20">
        <f t="shared" si="9"/>
        <v>62.747758862317568</v>
      </c>
      <c r="M67" s="20">
        <f t="shared" si="9"/>
        <v>67.967757342165996</v>
      </c>
      <c r="N67" s="20">
        <f t="shared" si="9"/>
        <v>61.014333496734693</v>
      </c>
      <c r="O67" s="20">
        <f t="shared" si="9"/>
        <v>59.884877657421384</v>
      </c>
      <c r="P67" s="20">
        <f t="shared" si="9"/>
        <v>59.607166794665744</v>
      </c>
    </row>
    <row r="68" spans="1:16" ht="15" customHeight="1" x14ac:dyDescent="0.15">
      <c r="A68" s="3" t="s">
        <v>151</v>
      </c>
      <c r="B68" s="20">
        <f>+B32/$B$30*100</f>
        <v>34.062011687511955</v>
      </c>
      <c r="C68" s="20">
        <f t="shared" si="9"/>
        <v>40.684586854491315</v>
      </c>
      <c r="D68" s="20">
        <f t="shared" si="9"/>
        <v>33.227645796038843</v>
      </c>
      <c r="E68" s="20">
        <f t="shared" si="9"/>
        <v>39.751936771395449</v>
      </c>
      <c r="F68" s="20">
        <f t="shared" si="9"/>
        <v>43.629148306966052</v>
      </c>
      <c r="G68" s="20">
        <f t="shared" si="9"/>
        <v>43.18337723301017</v>
      </c>
      <c r="H68" s="20">
        <f t="shared" si="9"/>
        <v>38.21644142476444</v>
      </c>
      <c r="I68" s="20">
        <f t="shared" si="9"/>
        <v>35.917784751318472</v>
      </c>
      <c r="J68" s="20">
        <f t="shared" si="9"/>
        <v>36.859718819612638</v>
      </c>
      <c r="K68" s="20">
        <f t="shared" si="9"/>
        <v>38.120595993512516</v>
      </c>
      <c r="L68" s="20">
        <f t="shared" si="9"/>
        <v>37.252241137682432</v>
      </c>
      <c r="M68" s="20">
        <f t="shared" si="9"/>
        <v>32.032242657834011</v>
      </c>
      <c r="N68" s="20">
        <f t="shared" si="9"/>
        <v>38.985666503265307</v>
      </c>
      <c r="O68" s="20">
        <f t="shared" si="9"/>
        <v>40.115122342578616</v>
      </c>
      <c r="P68" s="20">
        <f t="shared" si="9"/>
        <v>40.392833205334256</v>
      </c>
    </row>
    <row r="69" spans="1:16" ht="15" customHeight="1" x14ac:dyDescent="0.15">
      <c r="A69" s="3" t="s">
        <v>3</v>
      </c>
      <c r="B69" s="20">
        <f>+B33/$B$30*100</f>
        <v>58.438483151687102</v>
      </c>
      <c r="C69" s="20">
        <f t="shared" si="9"/>
        <v>54.164954124230512</v>
      </c>
      <c r="D69" s="20">
        <f t="shared" si="9"/>
        <v>60.747519666487079</v>
      </c>
      <c r="E69" s="20">
        <f t="shared" si="9"/>
        <v>58.211853639968737</v>
      </c>
      <c r="F69" s="20">
        <f t="shared" si="9"/>
        <v>53.232368826847832</v>
      </c>
      <c r="G69" s="20">
        <f t="shared" si="9"/>
        <v>49.132319554736284</v>
      </c>
      <c r="H69" s="20">
        <f t="shared" si="9"/>
        <v>58.264112399248404</v>
      </c>
      <c r="I69" s="20">
        <f t="shared" si="9"/>
        <v>60.456373190057903</v>
      </c>
      <c r="J69" s="20">
        <f t="shared" si="9"/>
        <v>61.824359076549598</v>
      </c>
      <c r="K69" s="20">
        <f t="shared" si="9"/>
        <v>59.311681044167074</v>
      </c>
      <c r="L69" s="20">
        <f t="shared" si="9"/>
        <v>57.741140980645831</v>
      </c>
      <c r="M69" s="20">
        <f t="shared" si="9"/>
        <v>58.531673314712108</v>
      </c>
      <c r="N69" s="20">
        <f t="shared" si="9"/>
        <v>51.326721913265196</v>
      </c>
      <c r="O69" s="20">
        <f t="shared" si="9"/>
        <v>51.853866204287137</v>
      </c>
      <c r="P69" s="20">
        <f t="shared" si="9"/>
        <v>56.213159412654548</v>
      </c>
    </row>
    <row r="70" spans="1:16" ht="15" customHeight="1" x14ac:dyDescent="0.15">
      <c r="A70" s="3" t="s">
        <v>2</v>
      </c>
      <c r="B70" s="20">
        <f>+B34/$B$30*100</f>
        <v>41.561516848312898</v>
      </c>
      <c r="C70" s="20">
        <f t="shared" si="9"/>
        <v>45.835045875769495</v>
      </c>
      <c r="D70" s="20">
        <f t="shared" si="9"/>
        <v>39.252480333512921</v>
      </c>
      <c r="E70" s="20">
        <f t="shared" si="9"/>
        <v>41.788146360031256</v>
      </c>
      <c r="F70" s="20">
        <f t="shared" si="9"/>
        <v>46.767631173152168</v>
      </c>
      <c r="G70" s="20">
        <f t="shared" si="9"/>
        <v>50.867680445263716</v>
      </c>
      <c r="H70" s="20">
        <f t="shared" si="9"/>
        <v>41.735887600751589</v>
      </c>
      <c r="I70" s="20">
        <f t="shared" si="9"/>
        <v>39.543626809942097</v>
      </c>
      <c r="J70" s="20">
        <f t="shared" si="9"/>
        <v>38.175640923450409</v>
      </c>
      <c r="K70" s="20">
        <f t="shared" si="9"/>
        <v>40.688318955832919</v>
      </c>
      <c r="L70" s="20">
        <f t="shared" si="9"/>
        <v>42.258859019354162</v>
      </c>
      <c r="M70" s="20">
        <f t="shared" si="9"/>
        <v>41.468326685287892</v>
      </c>
      <c r="N70" s="20">
        <f t="shared" si="9"/>
        <v>48.673278086734811</v>
      </c>
      <c r="O70" s="20">
        <f t="shared" si="9"/>
        <v>48.146133795712871</v>
      </c>
      <c r="P70" s="20">
        <f t="shared" si="9"/>
        <v>43.786840587345452</v>
      </c>
    </row>
    <row r="71" spans="1:16" ht="15" customHeight="1" x14ac:dyDescent="0.15"/>
    <row r="72" spans="1:16" ht="15" customHeight="1" x14ac:dyDescent="0.15"/>
    <row r="73" spans="1:16" ht="15" customHeight="1" x14ac:dyDescent="0.15"/>
    <row r="74" spans="1:16" ht="15" customHeight="1" x14ac:dyDescent="0.15"/>
    <row r="75" spans="1:16" ht="15" customHeight="1" x14ac:dyDescent="0.15"/>
    <row r="76" spans="1:16" ht="15" customHeight="1" x14ac:dyDescent="0.15"/>
    <row r="77" spans="1:16" ht="15" customHeight="1" x14ac:dyDescent="0.15"/>
    <row r="78" spans="1:16" ht="15" customHeight="1" x14ac:dyDescent="0.15"/>
    <row r="79" spans="1:16" ht="15" customHeight="1" x14ac:dyDescent="0.15"/>
    <row r="80" spans="1:16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P550"/>
  <sheetViews>
    <sheetView workbookViewId="0">
      <selection activeCell="F14" sqref="F14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80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6" ht="15" customHeight="1" x14ac:dyDescent="0.2">
      <c r="A1" s="22" t="s">
        <v>77</v>
      </c>
      <c r="L1" s="23" t="str">
        <f>[2]財政指標!$M$1</f>
        <v>西那須野町</v>
      </c>
      <c r="O1" s="23" t="str">
        <f>[2]財政指標!$M$1</f>
        <v>西那須野町</v>
      </c>
      <c r="P1" s="51"/>
    </row>
    <row r="2" spans="1:16" ht="15" customHeight="1" x14ac:dyDescent="0.15">
      <c r="M2" s="18" t="s">
        <v>148</v>
      </c>
      <c r="P2" s="18" t="s">
        <v>148</v>
      </c>
    </row>
    <row r="3" spans="1:16" ht="15" customHeight="1" x14ac:dyDescent="0.15">
      <c r="A3" s="2"/>
      <c r="B3" s="2" t="s">
        <v>172</v>
      </c>
      <c r="C3" s="2" t="s">
        <v>174</v>
      </c>
      <c r="D3" s="2" t="s">
        <v>176</v>
      </c>
      <c r="E3" s="2" t="s">
        <v>178</v>
      </c>
      <c r="F3" s="2" t="s">
        <v>180</v>
      </c>
      <c r="G3" s="2" t="s">
        <v>182</v>
      </c>
      <c r="H3" s="2" t="s">
        <v>184</v>
      </c>
      <c r="I3" s="2" t="s">
        <v>186</v>
      </c>
      <c r="J3" s="58" t="s">
        <v>230</v>
      </c>
      <c r="K3" s="58" t="s">
        <v>231</v>
      </c>
      <c r="L3" s="2" t="s">
        <v>232</v>
      </c>
      <c r="M3" s="2" t="s">
        <v>233</v>
      </c>
      <c r="N3" s="2" t="s">
        <v>196</v>
      </c>
      <c r="O3" s="2" t="s">
        <v>260</v>
      </c>
      <c r="P3" s="2" t="s">
        <v>262</v>
      </c>
    </row>
    <row r="4" spans="1:16" ht="15" customHeight="1" x14ac:dyDescent="0.15">
      <c r="A4" s="3" t="s">
        <v>234</v>
      </c>
      <c r="B4" s="12"/>
      <c r="C4" s="12"/>
      <c r="D4" s="12">
        <v>4416794</v>
      </c>
      <c r="E4" s="12">
        <v>5096265</v>
      </c>
      <c r="F4" s="12">
        <v>5096049</v>
      </c>
      <c r="G4" s="12">
        <v>5060597</v>
      </c>
      <c r="H4" s="12">
        <v>5568409</v>
      </c>
      <c r="I4" s="12">
        <v>5693809</v>
      </c>
      <c r="J4" s="6">
        <v>6219831</v>
      </c>
      <c r="K4" s="7">
        <v>6032936</v>
      </c>
      <c r="L4" s="7">
        <v>6134762</v>
      </c>
      <c r="M4" s="7">
        <v>6026512</v>
      </c>
      <c r="N4" s="7">
        <v>6062785</v>
      </c>
      <c r="O4" s="7">
        <v>6084595</v>
      </c>
      <c r="P4" s="7">
        <v>5942718</v>
      </c>
    </row>
    <row r="5" spans="1:16" ht="15" customHeight="1" x14ac:dyDescent="0.15">
      <c r="A5" s="3" t="s">
        <v>235</v>
      </c>
      <c r="B5" s="12"/>
      <c r="C5" s="12"/>
      <c r="D5" s="12">
        <v>252171</v>
      </c>
      <c r="E5" s="12">
        <v>292213</v>
      </c>
      <c r="F5" s="12">
        <v>317389</v>
      </c>
      <c r="G5" s="12">
        <v>322297</v>
      </c>
      <c r="H5" s="12">
        <v>332068</v>
      </c>
      <c r="I5" s="12">
        <v>349978</v>
      </c>
      <c r="J5" s="6">
        <v>234184</v>
      </c>
      <c r="K5" s="7">
        <v>172619</v>
      </c>
      <c r="L5" s="7">
        <v>176984</v>
      </c>
      <c r="M5" s="7">
        <v>180260</v>
      </c>
      <c r="N5" s="7">
        <v>181403</v>
      </c>
      <c r="O5" s="7">
        <v>183458</v>
      </c>
      <c r="P5" s="7">
        <v>193930</v>
      </c>
    </row>
    <row r="6" spans="1:16" ht="15" customHeight="1" x14ac:dyDescent="0.15">
      <c r="A6" s="3" t="s">
        <v>236</v>
      </c>
      <c r="B6" s="12"/>
      <c r="C6" s="12"/>
      <c r="D6" s="12">
        <v>178288</v>
      </c>
      <c r="E6" s="12">
        <v>130513</v>
      </c>
      <c r="F6" s="12">
        <v>141638</v>
      </c>
      <c r="G6" s="12">
        <v>187088</v>
      </c>
      <c r="H6" s="12">
        <v>133355</v>
      </c>
      <c r="I6" s="12">
        <v>75159</v>
      </c>
      <c r="J6" s="6">
        <v>60805</v>
      </c>
      <c r="K6" s="7">
        <v>50002</v>
      </c>
      <c r="L6" s="7">
        <v>48378</v>
      </c>
      <c r="M6" s="7">
        <v>208652</v>
      </c>
      <c r="N6" s="7">
        <v>212885</v>
      </c>
      <c r="O6" s="7">
        <v>67890</v>
      </c>
      <c r="P6" s="7">
        <v>47174</v>
      </c>
    </row>
    <row r="7" spans="1:16" ht="15" customHeight="1" x14ac:dyDescent="0.15">
      <c r="A7" s="3" t="s">
        <v>237</v>
      </c>
      <c r="B7" s="12"/>
      <c r="C7" s="12"/>
      <c r="D7" s="12"/>
      <c r="E7" s="12"/>
      <c r="F7" s="12"/>
      <c r="G7" s="12"/>
      <c r="H7" s="12"/>
      <c r="I7" s="12"/>
      <c r="J7" s="6">
        <v>87020</v>
      </c>
      <c r="K7" s="7">
        <v>404730</v>
      </c>
      <c r="L7" s="7">
        <v>383993</v>
      </c>
      <c r="M7" s="7">
        <v>396001</v>
      </c>
      <c r="N7" s="7">
        <v>392003</v>
      </c>
      <c r="O7" s="7">
        <v>354820</v>
      </c>
      <c r="P7" s="7">
        <v>406007</v>
      </c>
    </row>
    <row r="8" spans="1:16" ht="15" customHeight="1" x14ac:dyDescent="0.15">
      <c r="A8" s="3" t="s">
        <v>238</v>
      </c>
      <c r="B8" s="12"/>
      <c r="C8" s="12"/>
      <c r="D8" s="12">
        <v>24158</v>
      </c>
      <c r="E8" s="12">
        <v>26131</v>
      </c>
      <c r="F8" s="12">
        <v>36148</v>
      </c>
      <c r="G8" s="12">
        <v>40136</v>
      </c>
      <c r="H8" s="12">
        <v>37295</v>
      </c>
      <c r="I8" s="12">
        <v>40302</v>
      </c>
      <c r="J8" s="6">
        <v>41186</v>
      </c>
      <c r="K8" s="7">
        <v>38897</v>
      </c>
      <c r="L8" s="7">
        <v>40981</v>
      </c>
      <c r="M8" s="7">
        <v>39784</v>
      </c>
      <c r="N8" s="7">
        <v>38966</v>
      </c>
      <c r="O8" s="7">
        <v>40552</v>
      </c>
      <c r="P8" s="7">
        <v>37435</v>
      </c>
    </row>
    <row r="9" spans="1:16" ht="15" customHeight="1" x14ac:dyDescent="0.15">
      <c r="A9" s="3" t="s">
        <v>239</v>
      </c>
      <c r="B9" s="12"/>
      <c r="C9" s="12"/>
      <c r="D9" s="12">
        <v>1195</v>
      </c>
      <c r="E9" s="12">
        <v>3679</v>
      </c>
      <c r="F9" s="12">
        <v>3373</v>
      </c>
      <c r="G9" s="12">
        <v>3132</v>
      </c>
      <c r="H9" s="12">
        <v>3003</v>
      </c>
      <c r="I9" s="12">
        <v>2282</v>
      </c>
      <c r="J9" s="6">
        <v>4699</v>
      </c>
      <c r="K9" s="7">
        <v>4117</v>
      </c>
      <c r="L9" s="7">
        <v>3282</v>
      </c>
      <c r="M9" s="7">
        <v>711</v>
      </c>
      <c r="N9" s="7">
        <v>0</v>
      </c>
      <c r="O9" s="7">
        <v>0</v>
      </c>
      <c r="P9" s="7">
        <v>0</v>
      </c>
    </row>
    <row r="10" spans="1:16" ht="15" customHeight="1" x14ac:dyDescent="0.15">
      <c r="A10" s="3" t="s">
        <v>240</v>
      </c>
      <c r="B10" s="12"/>
      <c r="C10" s="12"/>
      <c r="D10" s="12">
        <v>172140</v>
      </c>
      <c r="E10" s="12">
        <v>162091</v>
      </c>
      <c r="F10" s="12">
        <v>140737</v>
      </c>
      <c r="G10" s="12">
        <v>156159</v>
      </c>
      <c r="H10" s="12">
        <v>167203</v>
      </c>
      <c r="I10" s="12">
        <v>165646</v>
      </c>
      <c r="J10" s="6">
        <v>143598</v>
      </c>
      <c r="K10" s="7">
        <v>127547</v>
      </c>
      <c r="L10" s="7">
        <v>126725</v>
      </c>
      <c r="M10" s="7">
        <v>120615</v>
      </c>
      <c r="N10" s="7">
        <v>122794</v>
      </c>
      <c r="O10" s="7">
        <v>108871</v>
      </c>
      <c r="P10" s="7">
        <v>123441</v>
      </c>
    </row>
    <row r="11" spans="1:16" ht="15" customHeight="1" x14ac:dyDescent="0.15">
      <c r="A11" s="3" t="s">
        <v>241</v>
      </c>
      <c r="B11" s="12"/>
      <c r="C11" s="12"/>
      <c r="D11" s="12"/>
      <c r="E11" s="12"/>
      <c r="F11" s="12"/>
      <c r="G11" s="12"/>
      <c r="H11" s="12"/>
      <c r="I11" s="12"/>
      <c r="J11" s="6"/>
      <c r="K11" s="7"/>
      <c r="L11" s="7"/>
      <c r="M11" s="7">
        <v>0</v>
      </c>
      <c r="N11" s="7">
        <v>0</v>
      </c>
      <c r="O11" s="7">
        <v>0</v>
      </c>
      <c r="P11" s="7">
        <v>0</v>
      </c>
    </row>
    <row r="12" spans="1:16" ht="15" customHeight="1" x14ac:dyDescent="0.15">
      <c r="A12" s="3" t="s">
        <v>104</v>
      </c>
      <c r="B12" s="12"/>
      <c r="C12" s="12"/>
      <c r="D12" s="12"/>
      <c r="E12" s="12"/>
      <c r="F12" s="12"/>
      <c r="G12" s="12"/>
      <c r="H12" s="12"/>
      <c r="I12" s="12"/>
      <c r="J12" s="6"/>
      <c r="K12" s="7"/>
      <c r="L12" s="7">
        <v>137018</v>
      </c>
      <c r="M12" s="7">
        <v>180632</v>
      </c>
      <c r="N12" s="7">
        <v>188542</v>
      </c>
      <c r="O12" s="7">
        <v>192781</v>
      </c>
      <c r="P12" s="7">
        <v>188532</v>
      </c>
    </row>
    <row r="13" spans="1:16" ht="15" customHeight="1" x14ac:dyDescent="0.15">
      <c r="A13" s="3" t="s">
        <v>242</v>
      </c>
      <c r="B13" s="12"/>
      <c r="C13" s="12"/>
      <c r="D13" s="12">
        <v>1355699</v>
      </c>
      <c r="E13" s="12">
        <v>1295714</v>
      </c>
      <c r="F13" s="12">
        <v>2081809</v>
      </c>
      <c r="G13" s="12">
        <v>1156978</v>
      </c>
      <c r="H13" s="12">
        <v>1287286</v>
      </c>
      <c r="I13" s="12">
        <v>1121319</v>
      </c>
      <c r="J13" s="6">
        <v>1271836</v>
      </c>
      <c r="K13" s="7">
        <v>1333111</v>
      </c>
      <c r="L13" s="7">
        <v>1749484</v>
      </c>
      <c r="M13" s="7">
        <v>1907284</v>
      </c>
      <c r="N13" s="7">
        <v>1689219</v>
      </c>
      <c r="O13" s="7">
        <v>1452716</v>
      </c>
      <c r="P13" s="7">
        <v>1189577</v>
      </c>
    </row>
    <row r="14" spans="1:16" ht="15" customHeight="1" x14ac:dyDescent="0.15">
      <c r="A14" s="3" t="s">
        <v>243</v>
      </c>
      <c r="B14" s="12"/>
      <c r="C14" s="12"/>
      <c r="D14" s="12">
        <v>1197003</v>
      </c>
      <c r="E14" s="12">
        <v>1131968</v>
      </c>
      <c r="F14" s="12"/>
      <c r="G14" s="12"/>
      <c r="H14" s="12"/>
      <c r="I14" s="12"/>
      <c r="J14" s="6">
        <v>1074833</v>
      </c>
      <c r="K14" s="6">
        <v>1135883</v>
      </c>
      <c r="L14" s="6">
        <v>1529372</v>
      </c>
      <c r="M14" s="6">
        <v>1666154</v>
      </c>
      <c r="N14" s="6">
        <v>1470103</v>
      </c>
      <c r="O14" s="6">
        <v>1244734</v>
      </c>
      <c r="P14" s="6">
        <v>996343</v>
      </c>
    </row>
    <row r="15" spans="1:16" ht="15" customHeight="1" x14ac:dyDescent="0.15">
      <c r="A15" s="3" t="s">
        <v>244</v>
      </c>
      <c r="B15" s="12"/>
      <c r="C15" s="12"/>
      <c r="D15" s="12">
        <v>158696</v>
      </c>
      <c r="E15" s="12">
        <v>163746</v>
      </c>
      <c r="F15" s="12"/>
      <c r="G15" s="12"/>
      <c r="H15" s="12"/>
      <c r="I15" s="12"/>
      <c r="J15" s="6">
        <v>197003</v>
      </c>
      <c r="K15" s="6">
        <v>197228</v>
      </c>
      <c r="L15" s="6">
        <v>220112</v>
      </c>
      <c r="M15" s="6">
        <v>241130</v>
      </c>
      <c r="N15" s="6">
        <v>219116</v>
      </c>
      <c r="O15" s="6">
        <v>207982</v>
      </c>
      <c r="P15" s="6">
        <v>193234</v>
      </c>
    </row>
    <row r="16" spans="1:16" ht="15" customHeight="1" x14ac:dyDescent="0.15">
      <c r="A16" s="3" t="s">
        <v>245</v>
      </c>
      <c r="B16" s="12"/>
      <c r="C16" s="12"/>
      <c r="D16" s="12">
        <v>9117</v>
      </c>
      <c r="E16" s="12">
        <v>8737</v>
      </c>
      <c r="F16" s="12">
        <v>9753</v>
      </c>
      <c r="G16" s="12">
        <v>9945</v>
      </c>
      <c r="H16" s="12">
        <v>9018</v>
      </c>
      <c r="I16" s="12">
        <v>9181</v>
      </c>
      <c r="J16" s="6">
        <v>9459</v>
      </c>
      <c r="K16" s="7">
        <v>9635</v>
      </c>
      <c r="L16" s="7">
        <v>10136</v>
      </c>
      <c r="M16" s="7">
        <v>8927</v>
      </c>
      <c r="N16" s="7">
        <v>9007</v>
      </c>
      <c r="O16" s="7">
        <v>8667</v>
      </c>
      <c r="P16" s="7">
        <v>9373</v>
      </c>
    </row>
    <row r="17" spans="1:16" ht="15" customHeight="1" x14ac:dyDescent="0.15">
      <c r="A17" s="3" t="s">
        <v>246</v>
      </c>
      <c r="B17" s="12"/>
      <c r="C17" s="12"/>
      <c r="D17" s="12">
        <v>0</v>
      </c>
      <c r="E17" s="12">
        <v>287</v>
      </c>
      <c r="F17" s="12">
        <v>14747</v>
      </c>
      <c r="G17" s="12">
        <v>20529</v>
      </c>
      <c r="H17" s="12">
        <v>29341</v>
      </c>
      <c r="I17" s="12">
        <v>40334</v>
      </c>
      <c r="J17" s="6">
        <v>40306</v>
      </c>
      <c r="K17" s="7">
        <v>41486</v>
      </c>
      <c r="L17" s="7">
        <v>45534</v>
      </c>
      <c r="M17" s="7">
        <v>5918</v>
      </c>
      <c r="N17" s="7">
        <v>5496</v>
      </c>
      <c r="O17" s="7">
        <v>5973</v>
      </c>
      <c r="P17" s="7">
        <v>16229</v>
      </c>
    </row>
    <row r="18" spans="1:16" ht="15" customHeight="1" x14ac:dyDescent="0.15">
      <c r="A18" s="3" t="s">
        <v>247</v>
      </c>
      <c r="B18" s="12"/>
      <c r="C18" s="12"/>
      <c r="D18" s="12">
        <v>111892</v>
      </c>
      <c r="E18" s="12">
        <v>114866</v>
      </c>
      <c r="F18" s="12">
        <v>113684</v>
      </c>
      <c r="G18" s="12">
        <v>108421</v>
      </c>
      <c r="H18" s="12">
        <v>114041</v>
      </c>
      <c r="I18" s="12">
        <v>118582</v>
      </c>
      <c r="J18" s="6">
        <v>126049</v>
      </c>
      <c r="K18" s="7">
        <v>173000</v>
      </c>
      <c r="L18" s="7">
        <v>181151</v>
      </c>
      <c r="M18" s="7">
        <v>190669</v>
      </c>
      <c r="N18" s="7">
        <v>199921</v>
      </c>
      <c r="O18" s="7">
        <v>196639</v>
      </c>
      <c r="P18" s="7">
        <v>216207</v>
      </c>
    </row>
    <row r="19" spans="1:16" ht="15" customHeight="1" x14ac:dyDescent="0.15">
      <c r="A19" s="4" t="s">
        <v>248</v>
      </c>
      <c r="B19" s="12"/>
      <c r="C19" s="12"/>
      <c r="D19" s="12">
        <v>29662</v>
      </c>
      <c r="E19" s="12">
        <v>30636</v>
      </c>
      <c r="F19" s="12">
        <v>32498</v>
      </c>
      <c r="G19" s="12">
        <v>33404</v>
      </c>
      <c r="H19" s="12">
        <v>37062</v>
      </c>
      <c r="I19" s="12">
        <v>40106</v>
      </c>
      <c r="J19" s="6">
        <v>39974</v>
      </c>
      <c r="K19" s="8">
        <v>42146</v>
      </c>
      <c r="L19" s="8">
        <v>44331</v>
      </c>
      <c r="M19" s="8">
        <v>49663</v>
      </c>
      <c r="N19" s="8">
        <v>50395</v>
      </c>
      <c r="O19" s="8">
        <v>51315</v>
      </c>
      <c r="P19" s="8">
        <v>51251</v>
      </c>
    </row>
    <row r="20" spans="1:16" ht="15" customHeight="1" x14ac:dyDescent="0.15">
      <c r="A20" s="3" t="s">
        <v>249</v>
      </c>
      <c r="B20" s="12"/>
      <c r="C20" s="12"/>
      <c r="D20" s="12">
        <v>777646</v>
      </c>
      <c r="E20" s="12">
        <v>790984</v>
      </c>
      <c r="F20" s="12">
        <v>1104721</v>
      </c>
      <c r="G20" s="12">
        <v>954717</v>
      </c>
      <c r="H20" s="12">
        <v>1101628</v>
      </c>
      <c r="I20" s="12">
        <v>1139564</v>
      </c>
      <c r="J20" s="6">
        <v>790381</v>
      </c>
      <c r="K20" s="7">
        <v>1181770</v>
      </c>
      <c r="L20" s="7">
        <v>1572187</v>
      </c>
      <c r="M20" s="7">
        <v>648731</v>
      </c>
      <c r="N20" s="7">
        <v>859127</v>
      </c>
      <c r="O20" s="7">
        <v>672021</v>
      </c>
      <c r="P20" s="7">
        <v>923016</v>
      </c>
    </row>
    <row r="21" spans="1:16" ht="15" customHeight="1" x14ac:dyDescent="0.15">
      <c r="A21" s="3" t="s">
        <v>250</v>
      </c>
      <c r="B21" s="12"/>
      <c r="C21" s="12"/>
      <c r="D21" s="12">
        <v>353664</v>
      </c>
      <c r="E21" s="12">
        <v>506234</v>
      </c>
      <c r="F21" s="12">
        <v>890256</v>
      </c>
      <c r="G21" s="12">
        <v>450952</v>
      </c>
      <c r="H21" s="12">
        <v>456168</v>
      </c>
      <c r="I21" s="12">
        <v>815676</v>
      </c>
      <c r="J21" s="6">
        <v>711206</v>
      </c>
      <c r="K21" s="7">
        <v>439450</v>
      </c>
      <c r="L21" s="7">
        <v>533373</v>
      </c>
      <c r="M21" s="7">
        <v>410045</v>
      </c>
      <c r="N21" s="7">
        <v>481193</v>
      </c>
      <c r="O21" s="7">
        <v>589524</v>
      </c>
      <c r="P21" s="7">
        <v>457868</v>
      </c>
    </row>
    <row r="22" spans="1:16" ht="15" customHeight="1" x14ac:dyDescent="0.15">
      <c r="A22" s="3" t="s">
        <v>251</v>
      </c>
      <c r="B22" s="12"/>
      <c r="C22" s="12"/>
      <c r="D22" s="12">
        <v>269968</v>
      </c>
      <c r="E22" s="12">
        <v>254890</v>
      </c>
      <c r="F22" s="12">
        <v>125649</v>
      </c>
      <c r="G22" s="12">
        <v>243934</v>
      </c>
      <c r="H22" s="12">
        <v>114257</v>
      </c>
      <c r="I22" s="12">
        <v>179702</v>
      </c>
      <c r="J22" s="6">
        <v>16409</v>
      </c>
      <c r="K22" s="7">
        <v>72232</v>
      </c>
      <c r="L22" s="7">
        <v>12612</v>
      </c>
      <c r="M22" s="7">
        <v>12225</v>
      </c>
      <c r="N22" s="7">
        <v>173128</v>
      </c>
      <c r="O22" s="7">
        <v>158462</v>
      </c>
      <c r="P22" s="7">
        <v>2352</v>
      </c>
    </row>
    <row r="23" spans="1:16" ht="15" customHeight="1" x14ac:dyDescent="0.15">
      <c r="A23" s="3" t="s">
        <v>115</v>
      </c>
      <c r="B23" s="12"/>
      <c r="C23" s="12"/>
      <c r="D23" s="12">
        <v>100</v>
      </c>
      <c r="E23" s="12">
        <v>150</v>
      </c>
      <c r="F23" s="12">
        <v>306</v>
      </c>
      <c r="G23" s="12">
        <v>5945</v>
      </c>
      <c r="H23" s="12">
        <v>1353</v>
      </c>
      <c r="I23" s="12">
        <v>303</v>
      </c>
      <c r="J23" s="14">
        <v>107</v>
      </c>
      <c r="K23" s="13">
        <v>23006</v>
      </c>
      <c r="L23" s="7">
        <v>2256</v>
      </c>
      <c r="M23" s="7">
        <v>2093</v>
      </c>
      <c r="N23" s="7">
        <v>2278</v>
      </c>
      <c r="O23" s="7">
        <v>2269</v>
      </c>
      <c r="P23" s="7">
        <v>2340</v>
      </c>
    </row>
    <row r="24" spans="1:16" ht="15" customHeight="1" x14ac:dyDescent="0.15">
      <c r="A24" s="3" t="s">
        <v>252</v>
      </c>
      <c r="B24" s="12"/>
      <c r="C24" s="12"/>
      <c r="D24" s="12">
        <v>51901</v>
      </c>
      <c r="E24" s="12">
        <v>241320</v>
      </c>
      <c r="F24" s="12">
        <v>405404</v>
      </c>
      <c r="G24" s="12">
        <v>349479</v>
      </c>
      <c r="H24" s="12">
        <v>470181</v>
      </c>
      <c r="I24" s="12">
        <v>254630</v>
      </c>
      <c r="J24" s="6">
        <v>298548</v>
      </c>
      <c r="K24" s="7">
        <v>155983</v>
      </c>
      <c r="L24" s="7">
        <v>124099</v>
      </c>
      <c r="M24" s="7">
        <v>165236</v>
      </c>
      <c r="N24" s="7">
        <v>149386</v>
      </c>
      <c r="O24" s="7">
        <v>625700</v>
      </c>
      <c r="P24" s="7">
        <v>512113</v>
      </c>
    </row>
    <row r="25" spans="1:16" ht="15" customHeight="1" x14ac:dyDescent="0.15">
      <c r="A25" s="3" t="s">
        <v>253</v>
      </c>
      <c r="B25" s="12"/>
      <c r="C25" s="12"/>
      <c r="D25" s="12">
        <v>348238</v>
      </c>
      <c r="E25" s="12">
        <v>245991</v>
      </c>
      <c r="F25" s="12">
        <v>260494</v>
      </c>
      <c r="G25" s="12">
        <v>310503</v>
      </c>
      <c r="H25" s="12">
        <v>318277</v>
      </c>
      <c r="I25" s="12">
        <v>518384</v>
      </c>
      <c r="J25" s="6">
        <v>323738</v>
      </c>
      <c r="K25" s="7">
        <v>450763</v>
      </c>
      <c r="L25" s="7">
        <v>623800</v>
      </c>
      <c r="M25" s="7">
        <v>659705</v>
      </c>
      <c r="N25" s="7">
        <v>647445</v>
      </c>
      <c r="O25" s="7">
        <v>626989</v>
      </c>
      <c r="P25" s="7">
        <v>612289</v>
      </c>
    </row>
    <row r="26" spans="1:16" ht="15" customHeight="1" x14ac:dyDescent="0.15">
      <c r="A26" s="3" t="s">
        <v>254</v>
      </c>
      <c r="B26" s="12"/>
      <c r="C26" s="12"/>
      <c r="D26" s="12">
        <v>261315</v>
      </c>
      <c r="E26" s="12">
        <v>276186</v>
      </c>
      <c r="F26" s="12">
        <v>298746</v>
      </c>
      <c r="G26" s="12">
        <v>223932</v>
      </c>
      <c r="H26" s="12">
        <v>342960</v>
      </c>
      <c r="I26" s="12">
        <v>240725</v>
      </c>
      <c r="J26" s="6">
        <v>240379</v>
      </c>
      <c r="K26" s="7">
        <v>294697</v>
      </c>
      <c r="L26" s="7">
        <v>298856</v>
      </c>
      <c r="M26" s="7">
        <v>322371</v>
      </c>
      <c r="N26" s="7">
        <v>313207</v>
      </c>
      <c r="O26" s="7">
        <v>315276</v>
      </c>
      <c r="P26" s="7">
        <v>742890</v>
      </c>
    </row>
    <row r="27" spans="1:16" ht="15" customHeight="1" x14ac:dyDescent="0.15">
      <c r="A27" s="3" t="s">
        <v>255</v>
      </c>
      <c r="B27" s="12"/>
      <c r="C27" s="12"/>
      <c r="D27" s="12">
        <v>352200</v>
      </c>
      <c r="E27" s="12">
        <v>1034300</v>
      </c>
      <c r="F27" s="12">
        <v>4180500</v>
      </c>
      <c r="G27" s="12">
        <v>647100</v>
      </c>
      <c r="H27" s="12">
        <v>1893900</v>
      </c>
      <c r="I27" s="12">
        <v>1998900</v>
      </c>
      <c r="J27" s="6">
        <v>1872900</v>
      </c>
      <c r="K27" s="7">
        <v>856000</v>
      </c>
      <c r="L27" s="7">
        <v>1004100</v>
      </c>
      <c r="M27" s="7">
        <v>563900</v>
      </c>
      <c r="N27" s="7">
        <v>609837</v>
      </c>
      <c r="O27" s="7">
        <v>1047979</v>
      </c>
      <c r="P27" s="7">
        <v>1617300</v>
      </c>
    </row>
    <row r="28" spans="1:16" ht="15" customHeight="1" x14ac:dyDescent="0.15">
      <c r="A28" s="3" t="s">
        <v>158</v>
      </c>
      <c r="B28" s="81"/>
      <c r="C28" s="81"/>
      <c r="D28" s="81"/>
      <c r="E28" s="12"/>
      <c r="F28" s="12"/>
      <c r="G28" s="12"/>
      <c r="H28" s="12"/>
      <c r="I28" s="12"/>
      <c r="J28" s="6"/>
      <c r="K28" s="7"/>
      <c r="L28" s="7"/>
      <c r="M28" s="7"/>
      <c r="N28" s="13">
        <v>0</v>
      </c>
      <c r="O28" s="13">
        <v>75000</v>
      </c>
      <c r="P28" s="13">
        <v>71000</v>
      </c>
    </row>
    <row r="29" spans="1:16" ht="15" customHeight="1" x14ac:dyDescent="0.15">
      <c r="A29" s="3" t="s">
        <v>159</v>
      </c>
      <c r="B29" s="81"/>
      <c r="C29" s="81"/>
      <c r="D29" s="81"/>
      <c r="E29" s="12"/>
      <c r="F29" s="12"/>
      <c r="G29" s="12"/>
      <c r="H29" s="12"/>
      <c r="I29" s="12"/>
      <c r="J29" s="6"/>
      <c r="K29" s="7"/>
      <c r="L29" s="7"/>
      <c r="M29" s="7"/>
      <c r="N29" s="13">
        <v>0</v>
      </c>
      <c r="O29" s="13">
        <v>390000</v>
      </c>
      <c r="P29" s="13">
        <v>859900</v>
      </c>
    </row>
    <row r="30" spans="1:16" ht="15" customHeight="1" x14ac:dyDescent="0.15">
      <c r="A30" s="3" t="s">
        <v>0</v>
      </c>
      <c r="B30" s="82">
        <f t="shared" ref="B30:K30" si="0">SUM(B4:B27)-B14-B15</f>
        <v>0</v>
      </c>
      <c r="C30" s="82">
        <f t="shared" si="0"/>
        <v>0</v>
      </c>
      <c r="D30" s="82">
        <f t="shared" si="0"/>
        <v>8966148</v>
      </c>
      <c r="E30" s="6">
        <f t="shared" si="0"/>
        <v>10511187</v>
      </c>
      <c r="F30" s="6">
        <f t="shared" si="0"/>
        <v>15253901</v>
      </c>
      <c r="G30" s="6">
        <f t="shared" si="0"/>
        <v>10285248</v>
      </c>
      <c r="H30" s="6">
        <f t="shared" si="0"/>
        <v>12416805</v>
      </c>
      <c r="I30" s="6">
        <f t="shared" si="0"/>
        <v>12804582</v>
      </c>
      <c r="J30" s="6">
        <f t="shared" si="0"/>
        <v>12532615</v>
      </c>
      <c r="K30" s="6">
        <f t="shared" si="0"/>
        <v>11904127</v>
      </c>
      <c r="L30" s="6">
        <f>SUM(L4:L27)-L14-L15</f>
        <v>13254042</v>
      </c>
      <c r="M30" s="6">
        <f>SUM(M4:M27)-M14-M15</f>
        <v>12099934</v>
      </c>
      <c r="N30" s="6">
        <f>SUM(N4:N27)-N14-N15</f>
        <v>12389017</v>
      </c>
      <c r="O30" s="6">
        <f>SUM(O4:O27)-O14-O15</f>
        <v>12786497</v>
      </c>
      <c r="P30" s="6">
        <f>SUM(P4:P27)-P14-P15</f>
        <v>13292042</v>
      </c>
    </row>
    <row r="31" spans="1:16" ht="15" customHeight="1" x14ac:dyDescent="0.15">
      <c r="A31" s="3" t="s">
        <v>256</v>
      </c>
      <c r="B31" s="12">
        <f t="shared" ref="B31:L31" si="1">+B4+B5+B6+B7+B8+B9+B10+B11+B12+B13+B16</f>
        <v>0</v>
      </c>
      <c r="C31" s="12">
        <f t="shared" si="1"/>
        <v>0</v>
      </c>
      <c r="D31" s="12">
        <f t="shared" si="1"/>
        <v>6409562</v>
      </c>
      <c r="E31" s="12">
        <f t="shared" si="1"/>
        <v>7015343</v>
      </c>
      <c r="F31" s="12">
        <f t="shared" si="1"/>
        <v>7826896</v>
      </c>
      <c r="G31" s="12">
        <f t="shared" si="1"/>
        <v>6936332</v>
      </c>
      <c r="H31" s="12">
        <f t="shared" si="1"/>
        <v>7537637</v>
      </c>
      <c r="I31" s="12">
        <f t="shared" si="1"/>
        <v>7457676</v>
      </c>
      <c r="J31" s="9">
        <f t="shared" si="1"/>
        <v>8072618</v>
      </c>
      <c r="K31" s="9">
        <f t="shared" si="1"/>
        <v>8173594</v>
      </c>
      <c r="L31" s="9">
        <f t="shared" si="1"/>
        <v>8811743</v>
      </c>
      <c r="M31" s="9">
        <f>+M4+M5+M6+M7+M8+M9+M10+M11+M12+M13+M16</f>
        <v>9069378</v>
      </c>
      <c r="N31" s="9">
        <f>+N4+N5+N6+N7+N8+N9+N10+N11+N12+N13+N16</f>
        <v>8897604</v>
      </c>
      <c r="O31" s="9">
        <f>+O4+O5+O6+O7+O8+O9+O10+O11+O12+O13+O16</f>
        <v>8494350</v>
      </c>
      <c r="P31" s="9">
        <f>+P4+P5+P6+P7+P8+P9+P10+P11+P12+P13+P16</f>
        <v>8138187</v>
      </c>
    </row>
    <row r="32" spans="1:16" ht="15" customHeight="1" x14ac:dyDescent="0.15">
      <c r="A32" s="3" t="s">
        <v>151</v>
      </c>
      <c r="B32" s="12">
        <f t="shared" ref="B32:P32" si="2">SUM(B17:B27)</f>
        <v>0</v>
      </c>
      <c r="C32" s="12">
        <f t="shared" si="2"/>
        <v>0</v>
      </c>
      <c r="D32" s="12">
        <f t="shared" si="2"/>
        <v>2556586</v>
      </c>
      <c r="E32" s="12">
        <f t="shared" si="2"/>
        <v>3495844</v>
      </c>
      <c r="F32" s="12">
        <f t="shared" si="2"/>
        <v>7427005</v>
      </c>
      <c r="G32" s="12">
        <f t="shared" si="2"/>
        <v>3348916</v>
      </c>
      <c r="H32" s="12">
        <f t="shared" si="2"/>
        <v>4879168</v>
      </c>
      <c r="I32" s="12">
        <f t="shared" si="2"/>
        <v>5346906</v>
      </c>
      <c r="J32" s="9">
        <f t="shared" si="2"/>
        <v>4459997</v>
      </c>
      <c r="K32" s="9">
        <f t="shared" si="2"/>
        <v>3730533</v>
      </c>
      <c r="L32" s="9">
        <f t="shared" si="2"/>
        <v>4442299</v>
      </c>
      <c r="M32" s="9">
        <f t="shared" si="2"/>
        <v>3030556</v>
      </c>
      <c r="N32" s="9">
        <f t="shared" si="2"/>
        <v>3491413</v>
      </c>
      <c r="O32" s="9">
        <f t="shared" si="2"/>
        <v>4292147</v>
      </c>
      <c r="P32" s="9">
        <f t="shared" si="2"/>
        <v>5153855</v>
      </c>
    </row>
    <row r="33" spans="1:16" ht="15" customHeight="1" x14ac:dyDescent="0.15">
      <c r="A33" s="3" t="s">
        <v>257</v>
      </c>
      <c r="B33" s="12">
        <f t="shared" ref="B33:L33" si="3">+B4+B17+B18+B19+B22+B23+B24+B25+B26</f>
        <v>0</v>
      </c>
      <c r="C33" s="12">
        <f t="shared" si="3"/>
        <v>0</v>
      </c>
      <c r="D33" s="12">
        <f t="shared" si="3"/>
        <v>5489870</v>
      </c>
      <c r="E33" s="12">
        <f t="shared" si="3"/>
        <v>6260591</v>
      </c>
      <c r="F33" s="12">
        <f t="shared" si="3"/>
        <v>6347577</v>
      </c>
      <c r="G33" s="12">
        <f t="shared" si="3"/>
        <v>6356744</v>
      </c>
      <c r="H33" s="12">
        <f t="shared" si="3"/>
        <v>6995881</v>
      </c>
      <c r="I33" s="12">
        <f t="shared" si="3"/>
        <v>7086575</v>
      </c>
      <c r="J33" s="9">
        <f t="shared" si="3"/>
        <v>7305341</v>
      </c>
      <c r="K33" s="9">
        <f t="shared" si="3"/>
        <v>7286249</v>
      </c>
      <c r="L33" s="9">
        <f t="shared" si="3"/>
        <v>7467401</v>
      </c>
      <c r="M33" s="9">
        <f>+M4+M17+M18+M19+M22+M23+M24+M25+M26</f>
        <v>7434392</v>
      </c>
      <c r="N33" s="9">
        <f>+N4+N17+N18+N19+N22+N23+N24+N25+N26</f>
        <v>7604041</v>
      </c>
      <c r="O33" s="9">
        <f>+O4+O17+O18+O19+O22+O23+O24+O25+O26</f>
        <v>8067218</v>
      </c>
      <c r="P33" s="9">
        <f>+P4+P17+P18+P19+P22+P23+P24+P25+P26</f>
        <v>8098389</v>
      </c>
    </row>
    <row r="34" spans="1:16" ht="15" customHeight="1" x14ac:dyDescent="0.15">
      <c r="A34" s="3" t="s">
        <v>258</v>
      </c>
      <c r="B34" s="9">
        <f t="shared" ref="B34:K34" si="4">SUM(B5:B16)-B14-B15+B20+B21+B27</f>
        <v>0</v>
      </c>
      <c r="C34" s="9">
        <f t="shared" si="4"/>
        <v>0</v>
      </c>
      <c r="D34" s="9">
        <f t="shared" si="4"/>
        <v>3476278</v>
      </c>
      <c r="E34" s="9">
        <f t="shared" si="4"/>
        <v>4250596</v>
      </c>
      <c r="F34" s="9">
        <f t="shared" si="4"/>
        <v>8906324</v>
      </c>
      <c r="G34" s="9">
        <f t="shared" si="4"/>
        <v>3928504</v>
      </c>
      <c r="H34" s="9">
        <f t="shared" si="4"/>
        <v>5420924</v>
      </c>
      <c r="I34" s="9">
        <f t="shared" si="4"/>
        <v>5718007</v>
      </c>
      <c r="J34" s="9">
        <f t="shared" si="4"/>
        <v>5227274</v>
      </c>
      <c r="K34" s="9">
        <f t="shared" si="4"/>
        <v>4617878</v>
      </c>
      <c r="L34" s="9">
        <f>SUM(L5:L16)-L14-L15+L20+L21+L27</f>
        <v>5786641</v>
      </c>
      <c r="M34" s="9">
        <f>SUM(M5:M16)-M14-M15+M20+M21+M27</f>
        <v>4665542</v>
      </c>
      <c r="N34" s="9">
        <f>SUM(N5:N16)-N14-N15+N20+N21+N27</f>
        <v>4784976</v>
      </c>
      <c r="O34" s="9">
        <f>SUM(O5:O16)-O14-O15+O20+O21+O27</f>
        <v>4719279</v>
      </c>
      <c r="P34" s="9">
        <f>SUM(P5:P16)-P14-P15+P20+P21+P27</f>
        <v>5193653</v>
      </c>
    </row>
    <row r="35" spans="1:16" ht="15" customHeight="1" x14ac:dyDescent="0.2">
      <c r="A35" s="22" t="s">
        <v>78</v>
      </c>
      <c r="L35" s="23"/>
      <c r="M35" s="83" t="str">
        <f>[2]財政指標!$M$1</f>
        <v>西那須野町</v>
      </c>
      <c r="P35" s="83" t="str">
        <f>[2]財政指標!$M$1</f>
        <v>西那須野町</v>
      </c>
    </row>
    <row r="36" spans="1:16" ht="15" customHeight="1" x14ac:dyDescent="0.15">
      <c r="N36" s="51"/>
    </row>
    <row r="37" spans="1:16" ht="15" customHeight="1" x14ac:dyDescent="0.15">
      <c r="A37" s="2"/>
      <c r="B37" s="2" t="s">
        <v>172</v>
      </c>
      <c r="C37" s="2" t="s">
        <v>174</v>
      </c>
      <c r="D37" s="2" t="s">
        <v>176</v>
      </c>
      <c r="E37" s="2" t="s">
        <v>178</v>
      </c>
      <c r="F37" s="2" t="s">
        <v>180</v>
      </c>
      <c r="G37" s="2" t="s">
        <v>182</v>
      </c>
      <c r="H37" s="2" t="s">
        <v>184</v>
      </c>
      <c r="I37" s="2" t="s">
        <v>186</v>
      </c>
      <c r="J37" s="58" t="s">
        <v>230</v>
      </c>
      <c r="K37" s="58" t="s">
        <v>231</v>
      </c>
      <c r="L37" s="2" t="s">
        <v>192</v>
      </c>
      <c r="M37" s="2" t="s">
        <v>194</v>
      </c>
      <c r="N37" s="2" t="s">
        <v>196</v>
      </c>
      <c r="O37" s="2" t="s">
        <v>260</v>
      </c>
      <c r="P37" s="2" t="s">
        <v>262</v>
      </c>
    </row>
    <row r="38" spans="1:16" ht="15" customHeight="1" x14ac:dyDescent="0.15">
      <c r="A38" s="3" t="s">
        <v>234</v>
      </c>
      <c r="B38" s="20" t="e">
        <f>+B4/$B$30*100</f>
        <v>#DIV/0!</v>
      </c>
      <c r="C38" s="20" t="e">
        <f t="shared" ref="C38:P53" si="5">+C4/C$30*100</f>
        <v>#DIV/0!</v>
      </c>
      <c r="D38" s="20">
        <f t="shared" si="5"/>
        <v>49.260775084239071</v>
      </c>
      <c r="E38" s="20">
        <f t="shared" si="5"/>
        <v>48.484200690178945</v>
      </c>
      <c r="F38" s="20">
        <f t="shared" si="5"/>
        <v>33.408168834975392</v>
      </c>
      <c r="G38" s="20">
        <f t="shared" si="5"/>
        <v>49.202479123498044</v>
      </c>
      <c r="H38" s="20">
        <f t="shared" si="5"/>
        <v>44.845747356103281</v>
      </c>
      <c r="I38" s="20">
        <f t="shared" si="5"/>
        <v>44.466965028612414</v>
      </c>
      <c r="J38" s="20">
        <f t="shared" si="5"/>
        <v>49.629155607189723</v>
      </c>
      <c r="K38" s="20">
        <f t="shared" si="5"/>
        <v>50.679365231906544</v>
      </c>
      <c r="L38" s="20">
        <f t="shared" si="5"/>
        <v>46.285970725006003</v>
      </c>
      <c r="M38" s="20">
        <f t="shared" si="5"/>
        <v>49.806155967462303</v>
      </c>
      <c r="N38" s="20">
        <f t="shared" si="5"/>
        <v>48.936771981183007</v>
      </c>
      <c r="O38" s="20">
        <f t="shared" si="5"/>
        <v>47.586098053282299</v>
      </c>
      <c r="P38" s="20">
        <f t="shared" si="5"/>
        <v>44.708841576034743</v>
      </c>
    </row>
    <row r="39" spans="1:16" ht="15" customHeight="1" x14ac:dyDescent="0.15">
      <c r="A39" s="3" t="s">
        <v>235</v>
      </c>
      <c r="B39" s="20" t="e">
        <f>+B5/$B$30*100</f>
        <v>#DIV/0!</v>
      </c>
      <c r="C39" s="20" t="e">
        <f t="shared" si="5"/>
        <v>#DIV/0!</v>
      </c>
      <c r="D39" s="20">
        <f t="shared" si="5"/>
        <v>2.8124786697698947</v>
      </c>
      <c r="E39" s="20">
        <f t="shared" si="5"/>
        <v>2.7800190406659113</v>
      </c>
      <c r="F39" s="20">
        <f t="shared" si="5"/>
        <v>2.0807070925660263</v>
      </c>
      <c r="G39" s="20">
        <f t="shared" si="5"/>
        <v>3.1335851114139399</v>
      </c>
      <c r="H39" s="20">
        <f t="shared" si="5"/>
        <v>2.6743433596645838</v>
      </c>
      <c r="I39" s="20">
        <f t="shared" si="5"/>
        <v>2.733224715964957</v>
      </c>
      <c r="J39" s="20">
        <f t="shared" si="5"/>
        <v>1.8685964581214694</v>
      </c>
      <c r="K39" s="20">
        <f t="shared" si="5"/>
        <v>1.4500769355031242</v>
      </c>
      <c r="L39" s="20">
        <f t="shared" si="5"/>
        <v>1.3353209534117969</v>
      </c>
      <c r="M39" s="20">
        <f t="shared" si="5"/>
        <v>1.4897601920803865</v>
      </c>
      <c r="N39" s="20">
        <f t="shared" si="5"/>
        <v>1.4642243206220478</v>
      </c>
      <c r="O39" s="20">
        <f t="shared" si="5"/>
        <v>1.434779204969117</v>
      </c>
      <c r="P39" s="20">
        <f t="shared" si="5"/>
        <v>1.4589932833495409</v>
      </c>
    </row>
    <row r="40" spans="1:16" ht="15" customHeight="1" x14ac:dyDescent="0.15">
      <c r="A40" s="3" t="s">
        <v>236</v>
      </c>
      <c r="B40" s="20" t="e">
        <f t="shared" ref="B40:B61" si="6">+B6/$B$30*100</f>
        <v>#DIV/0!</v>
      </c>
      <c r="C40" s="20" t="e">
        <f t="shared" si="5"/>
        <v>#DIV/0!</v>
      </c>
      <c r="D40" s="20">
        <f t="shared" si="5"/>
        <v>1.9884570274771283</v>
      </c>
      <c r="E40" s="20">
        <f t="shared" si="5"/>
        <v>1.2416580544138354</v>
      </c>
      <c r="F40" s="20">
        <f t="shared" si="5"/>
        <v>0.9285362478752156</v>
      </c>
      <c r="G40" s="20">
        <f t="shared" si="5"/>
        <v>1.8189935721530486</v>
      </c>
      <c r="H40" s="20">
        <f t="shared" si="5"/>
        <v>1.0739880347641764</v>
      </c>
      <c r="I40" s="20">
        <f t="shared" si="5"/>
        <v>0.58696957073647538</v>
      </c>
      <c r="J40" s="20">
        <f t="shared" si="5"/>
        <v>0.48517408378059967</v>
      </c>
      <c r="K40" s="20">
        <f t="shared" si="5"/>
        <v>0.42003920153069602</v>
      </c>
      <c r="L40" s="20">
        <f t="shared" si="5"/>
        <v>0.36500563375308454</v>
      </c>
      <c r="M40" s="20">
        <f t="shared" si="5"/>
        <v>1.7244061000663309</v>
      </c>
      <c r="N40" s="20">
        <f t="shared" si="5"/>
        <v>1.7183364911033698</v>
      </c>
      <c r="O40" s="20">
        <f t="shared" si="5"/>
        <v>0.53095073654653024</v>
      </c>
      <c r="P40" s="20">
        <f t="shared" si="5"/>
        <v>0.35490408471474888</v>
      </c>
    </row>
    <row r="41" spans="1:16" ht="15" customHeight="1" x14ac:dyDescent="0.15">
      <c r="A41" s="3" t="s">
        <v>237</v>
      </c>
      <c r="B41" s="20" t="e">
        <f t="shared" si="6"/>
        <v>#DIV/0!</v>
      </c>
      <c r="C41" s="20" t="e">
        <f t="shared" si="5"/>
        <v>#DIV/0!</v>
      </c>
      <c r="D41" s="20">
        <f t="shared" si="5"/>
        <v>0</v>
      </c>
      <c r="E41" s="20">
        <f t="shared" si="5"/>
        <v>0</v>
      </c>
      <c r="F41" s="20">
        <f t="shared" si="5"/>
        <v>0</v>
      </c>
      <c r="G41" s="20">
        <f t="shared" si="5"/>
        <v>0</v>
      </c>
      <c r="H41" s="20">
        <f t="shared" si="5"/>
        <v>0</v>
      </c>
      <c r="I41" s="20">
        <f t="shared" si="5"/>
        <v>0</v>
      </c>
      <c r="J41" s="20">
        <f t="shared" si="5"/>
        <v>0.69434830639894396</v>
      </c>
      <c r="K41" s="20">
        <f t="shared" si="5"/>
        <v>3.3999133241774051</v>
      </c>
      <c r="L41" s="20">
        <f t="shared" si="5"/>
        <v>2.8971765745121374</v>
      </c>
      <c r="M41" s="20">
        <f t="shared" si="5"/>
        <v>3.2727533885722018</v>
      </c>
      <c r="N41" s="20">
        <f t="shared" si="5"/>
        <v>3.164117056260396</v>
      </c>
      <c r="O41" s="20">
        <f t="shared" si="5"/>
        <v>2.7749586145447029</v>
      </c>
      <c r="P41" s="20">
        <f t="shared" si="5"/>
        <v>3.0545118650693404</v>
      </c>
    </row>
    <row r="42" spans="1:16" ht="15" customHeight="1" x14ac:dyDescent="0.15">
      <c r="A42" s="3" t="s">
        <v>238</v>
      </c>
      <c r="B42" s="20" t="e">
        <f t="shared" si="6"/>
        <v>#DIV/0!</v>
      </c>
      <c r="C42" s="20" t="e">
        <f t="shared" si="5"/>
        <v>#DIV/0!</v>
      </c>
      <c r="D42" s="20">
        <f t="shared" si="5"/>
        <v>0.26943565954967508</v>
      </c>
      <c r="E42" s="20">
        <f t="shared" si="5"/>
        <v>0.24860179920688313</v>
      </c>
      <c r="F42" s="20">
        <f t="shared" si="5"/>
        <v>0.23697544647759286</v>
      </c>
      <c r="G42" s="20">
        <f t="shared" si="5"/>
        <v>0.39022880148344502</v>
      </c>
      <c r="H42" s="20">
        <f t="shared" si="5"/>
        <v>0.30035906982512817</v>
      </c>
      <c r="I42" s="20">
        <f t="shared" si="5"/>
        <v>0.31474670551526007</v>
      </c>
      <c r="J42" s="20">
        <f t="shared" si="5"/>
        <v>0.32863053720233171</v>
      </c>
      <c r="K42" s="20">
        <f t="shared" si="5"/>
        <v>0.32675222634973566</v>
      </c>
      <c r="L42" s="20">
        <f t="shared" si="5"/>
        <v>0.30919624368173876</v>
      </c>
      <c r="M42" s="20">
        <f t="shared" si="5"/>
        <v>0.32879518185801676</v>
      </c>
      <c r="N42" s="20">
        <f t="shared" si="5"/>
        <v>0.31452051442015133</v>
      </c>
      <c r="O42" s="20">
        <f t="shared" si="5"/>
        <v>0.31714706537685811</v>
      </c>
      <c r="P42" s="20">
        <f t="shared" si="5"/>
        <v>0.28163468035987249</v>
      </c>
    </row>
    <row r="43" spans="1:16" ht="15" customHeight="1" x14ac:dyDescent="0.15">
      <c r="A43" s="3" t="s">
        <v>239</v>
      </c>
      <c r="B43" s="20" t="e">
        <f t="shared" si="6"/>
        <v>#DIV/0!</v>
      </c>
      <c r="C43" s="20" t="e">
        <f t="shared" si="5"/>
        <v>#DIV/0!</v>
      </c>
      <c r="D43" s="20">
        <f t="shared" si="5"/>
        <v>1.3327908484223102E-2</v>
      </c>
      <c r="E43" s="20">
        <f t="shared" si="5"/>
        <v>3.5000804381084646E-2</v>
      </c>
      <c r="F43" s="20">
        <f t="shared" si="5"/>
        <v>2.2112376368510586E-2</v>
      </c>
      <c r="G43" s="20">
        <f t="shared" si="5"/>
        <v>3.0451380462580967E-2</v>
      </c>
      <c r="H43" s="20">
        <f t="shared" si="5"/>
        <v>2.4184965456089547E-2</v>
      </c>
      <c r="I43" s="20">
        <f t="shared" si="5"/>
        <v>1.7821745372086337E-2</v>
      </c>
      <c r="J43" s="20">
        <f t="shared" si="5"/>
        <v>3.749417021108524E-2</v>
      </c>
      <c r="K43" s="20">
        <f t="shared" si="5"/>
        <v>3.4584644468258784E-2</v>
      </c>
      <c r="L43" s="20">
        <f t="shared" si="5"/>
        <v>2.4762257430601172E-2</v>
      </c>
      <c r="M43" s="20">
        <f t="shared" si="5"/>
        <v>5.8760651091154708E-3</v>
      </c>
      <c r="N43" s="20">
        <f t="shared" si="5"/>
        <v>0</v>
      </c>
      <c r="O43" s="20">
        <f t="shared" si="5"/>
        <v>0</v>
      </c>
      <c r="P43" s="20">
        <f t="shared" si="5"/>
        <v>0</v>
      </c>
    </row>
    <row r="44" spans="1:16" ht="15" customHeight="1" x14ac:dyDescent="0.15">
      <c r="A44" s="3" t="s">
        <v>240</v>
      </c>
      <c r="B44" s="20" t="e">
        <f t="shared" si="6"/>
        <v>#DIV/0!</v>
      </c>
      <c r="C44" s="20" t="e">
        <f t="shared" si="5"/>
        <v>#DIV/0!</v>
      </c>
      <c r="D44" s="20">
        <f t="shared" si="5"/>
        <v>1.9198880054177112</v>
      </c>
      <c r="E44" s="20">
        <f t="shared" si="5"/>
        <v>1.5420808325453634</v>
      </c>
      <c r="F44" s="20">
        <f t="shared" si="5"/>
        <v>0.92262956210349079</v>
      </c>
      <c r="G44" s="20">
        <f t="shared" si="5"/>
        <v>1.5182813287535701</v>
      </c>
      <c r="H44" s="20">
        <f t="shared" si="5"/>
        <v>1.3465863400448022</v>
      </c>
      <c r="I44" s="20">
        <f t="shared" si="5"/>
        <v>1.2936462900546071</v>
      </c>
      <c r="J44" s="20">
        <f t="shared" si="5"/>
        <v>1.1457943932690824</v>
      </c>
      <c r="K44" s="20">
        <f t="shared" si="5"/>
        <v>1.0714519426750069</v>
      </c>
      <c r="L44" s="20">
        <f t="shared" si="5"/>
        <v>0.95612342257554339</v>
      </c>
      <c r="M44" s="20">
        <f t="shared" si="5"/>
        <v>0.99682361903792194</v>
      </c>
      <c r="N44" s="20">
        <f t="shared" si="5"/>
        <v>0.99115208252599873</v>
      </c>
      <c r="O44" s="20">
        <f t="shared" si="5"/>
        <v>0.85145290379374428</v>
      </c>
      <c r="P44" s="20">
        <f t="shared" si="5"/>
        <v>0.92868349347677359</v>
      </c>
    </row>
    <row r="45" spans="1:16" ht="15" customHeight="1" x14ac:dyDescent="0.15">
      <c r="A45" s="3" t="s">
        <v>241</v>
      </c>
      <c r="B45" s="20" t="e">
        <f t="shared" si="6"/>
        <v>#DIV/0!</v>
      </c>
      <c r="C45" s="20" t="e">
        <f t="shared" si="5"/>
        <v>#DIV/0!</v>
      </c>
      <c r="D45" s="20">
        <f t="shared" si="5"/>
        <v>0</v>
      </c>
      <c r="E45" s="20">
        <f t="shared" si="5"/>
        <v>0</v>
      </c>
      <c r="F45" s="20">
        <f t="shared" si="5"/>
        <v>0</v>
      </c>
      <c r="G45" s="20">
        <f t="shared" si="5"/>
        <v>0</v>
      </c>
      <c r="H45" s="20">
        <f t="shared" si="5"/>
        <v>0</v>
      </c>
      <c r="I45" s="20">
        <f t="shared" si="5"/>
        <v>0</v>
      </c>
      <c r="J45" s="20">
        <f t="shared" si="5"/>
        <v>0</v>
      </c>
      <c r="K45" s="20">
        <f t="shared" si="5"/>
        <v>0</v>
      </c>
      <c r="L45" s="20">
        <f t="shared" si="5"/>
        <v>0</v>
      </c>
      <c r="M45" s="20">
        <f t="shared" si="5"/>
        <v>0</v>
      </c>
      <c r="N45" s="20">
        <f t="shared" si="5"/>
        <v>0</v>
      </c>
      <c r="O45" s="20">
        <f t="shared" si="5"/>
        <v>0</v>
      </c>
      <c r="P45" s="20">
        <f t="shared" si="5"/>
        <v>0</v>
      </c>
    </row>
    <row r="46" spans="1:16" ht="15" customHeight="1" x14ac:dyDescent="0.15">
      <c r="A46" s="3" t="s">
        <v>104</v>
      </c>
      <c r="B46" s="20" t="e">
        <f t="shared" si="6"/>
        <v>#DIV/0!</v>
      </c>
      <c r="C46" s="20" t="e">
        <f t="shared" si="5"/>
        <v>#DIV/0!</v>
      </c>
      <c r="D46" s="20">
        <f t="shared" si="5"/>
        <v>0</v>
      </c>
      <c r="E46" s="20">
        <f t="shared" si="5"/>
        <v>0</v>
      </c>
      <c r="F46" s="20">
        <f t="shared" si="5"/>
        <v>0</v>
      </c>
      <c r="G46" s="20">
        <f t="shared" si="5"/>
        <v>0</v>
      </c>
      <c r="H46" s="20">
        <f t="shared" si="5"/>
        <v>0</v>
      </c>
      <c r="I46" s="20">
        <f t="shared" si="5"/>
        <v>0</v>
      </c>
      <c r="J46" s="20">
        <f t="shared" si="5"/>
        <v>0</v>
      </c>
      <c r="K46" s="20">
        <f t="shared" si="5"/>
        <v>0</v>
      </c>
      <c r="L46" s="20">
        <f t="shared" si="5"/>
        <v>1.0337827509525019</v>
      </c>
      <c r="M46" s="20">
        <f t="shared" si="5"/>
        <v>1.4928345890151136</v>
      </c>
      <c r="N46" s="20">
        <f t="shared" si="5"/>
        <v>1.521847939993948</v>
      </c>
      <c r="O46" s="20">
        <f t="shared" si="5"/>
        <v>1.5076920598346835</v>
      </c>
      <c r="P46" s="20">
        <f t="shared" si="5"/>
        <v>1.4183825179005605</v>
      </c>
    </row>
    <row r="47" spans="1:16" ht="15" customHeight="1" x14ac:dyDescent="0.15">
      <c r="A47" s="3" t="s">
        <v>242</v>
      </c>
      <c r="B47" s="20" t="e">
        <f t="shared" si="6"/>
        <v>#DIV/0!</v>
      </c>
      <c r="C47" s="20" t="e">
        <f t="shared" si="5"/>
        <v>#DIV/0!</v>
      </c>
      <c r="D47" s="20">
        <f t="shared" si="5"/>
        <v>15.120194313098557</v>
      </c>
      <c r="E47" s="20">
        <f t="shared" si="5"/>
        <v>12.32699979555116</v>
      </c>
      <c r="F47" s="20">
        <f t="shared" si="5"/>
        <v>13.64771542702421</v>
      </c>
      <c r="G47" s="20">
        <f t="shared" si="5"/>
        <v>11.248907172680717</v>
      </c>
      <c r="H47" s="20">
        <f t="shared" si="5"/>
        <v>10.367288525510387</v>
      </c>
      <c r="I47" s="20">
        <f t="shared" si="5"/>
        <v>8.7571698943393859</v>
      </c>
      <c r="J47" s="20">
        <f t="shared" si="5"/>
        <v>10.148209292314494</v>
      </c>
      <c r="K47" s="20">
        <f t="shared" si="5"/>
        <v>11.198729650649728</v>
      </c>
      <c r="L47" s="20">
        <f t="shared" si="5"/>
        <v>13.199626197049927</v>
      </c>
      <c r="M47" s="20">
        <f t="shared" si="5"/>
        <v>15.762763664661311</v>
      </c>
      <c r="N47" s="20">
        <f t="shared" si="5"/>
        <v>13.634810574559708</v>
      </c>
      <c r="O47" s="20">
        <f t="shared" si="5"/>
        <v>11.361329064559277</v>
      </c>
      <c r="P47" s="20">
        <f t="shared" si="5"/>
        <v>8.9495428919047946</v>
      </c>
    </row>
    <row r="48" spans="1:16" ht="15" customHeight="1" x14ac:dyDescent="0.15">
      <c r="A48" s="3" t="s">
        <v>243</v>
      </c>
      <c r="B48" s="20" t="e">
        <f t="shared" si="6"/>
        <v>#DIV/0!</v>
      </c>
      <c r="C48" s="20" t="e">
        <f t="shared" si="5"/>
        <v>#DIV/0!</v>
      </c>
      <c r="D48" s="20">
        <f t="shared" si="5"/>
        <v>13.35024806639373</v>
      </c>
      <c r="E48" s="20">
        <f t="shared" si="5"/>
        <v>10.769173833554667</v>
      </c>
      <c r="F48" s="20">
        <f t="shared" si="5"/>
        <v>0</v>
      </c>
      <c r="G48" s="20">
        <f t="shared" si="5"/>
        <v>0</v>
      </c>
      <c r="H48" s="20">
        <f t="shared" si="5"/>
        <v>0</v>
      </c>
      <c r="I48" s="20">
        <f t="shared" si="5"/>
        <v>0</v>
      </c>
      <c r="J48" s="20">
        <f t="shared" si="5"/>
        <v>8.5762867526051032</v>
      </c>
      <c r="K48" s="20">
        <f t="shared" si="5"/>
        <v>9.5419260900022334</v>
      </c>
      <c r="L48" s="20">
        <f t="shared" si="5"/>
        <v>11.538910167932167</v>
      </c>
      <c r="M48" s="20">
        <f t="shared" si="5"/>
        <v>13.769942877374373</v>
      </c>
      <c r="N48" s="20">
        <f t="shared" si="5"/>
        <v>11.866179536277979</v>
      </c>
      <c r="O48" s="20">
        <f t="shared" si="5"/>
        <v>9.7347537797099548</v>
      </c>
      <c r="P48" s="20">
        <f t="shared" si="5"/>
        <v>7.4957858243300768</v>
      </c>
    </row>
    <row r="49" spans="1:16" ht="15" customHeight="1" x14ac:dyDescent="0.15">
      <c r="A49" s="3" t="s">
        <v>244</v>
      </c>
      <c r="B49" s="20" t="e">
        <f t="shared" si="6"/>
        <v>#DIV/0!</v>
      </c>
      <c r="C49" s="20" t="e">
        <f t="shared" si="5"/>
        <v>#DIV/0!</v>
      </c>
      <c r="D49" s="20">
        <f t="shared" si="5"/>
        <v>1.7699462467048281</v>
      </c>
      <c r="E49" s="20">
        <f t="shared" si="5"/>
        <v>1.55782596199649</v>
      </c>
      <c r="F49" s="20">
        <f t="shared" si="5"/>
        <v>0</v>
      </c>
      <c r="G49" s="20">
        <f t="shared" si="5"/>
        <v>0</v>
      </c>
      <c r="H49" s="20">
        <f t="shared" si="5"/>
        <v>0</v>
      </c>
      <c r="I49" s="20">
        <f t="shared" si="5"/>
        <v>0</v>
      </c>
      <c r="J49" s="20">
        <f t="shared" si="5"/>
        <v>1.5719225397093903</v>
      </c>
      <c r="K49" s="20">
        <f t="shared" si="5"/>
        <v>1.6568035606474967</v>
      </c>
      <c r="L49" s="20">
        <f t="shared" si="5"/>
        <v>1.6607160291177587</v>
      </c>
      <c r="M49" s="20">
        <f t="shared" si="5"/>
        <v>1.9928207872869388</v>
      </c>
      <c r="N49" s="20">
        <f t="shared" si="5"/>
        <v>1.7686310382817296</v>
      </c>
      <c r="O49" s="20">
        <f t="shared" si="5"/>
        <v>1.6265752848493218</v>
      </c>
      <c r="P49" s="20">
        <f t="shared" si="5"/>
        <v>1.4537570675747187</v>
      </c>
    </row>
    <row r="50" spans="1:16" ht="15" customHeight="1" x14ac:dyDescent="0.15">
      <c r="A50" s="3" t="s">
        <v>245</v>
      </c>
      <c r="B50" s="20" t="e">
        <f t="shared" si="6"/>
        <v>#DIV/0!</v>
      </c>
      <c r="C50" s="20" t="e">
        <f t="shared" si="5"/>
        <v>#DIV/0!</v>
      </c>
      <c r="D50" s="20">
        <f t="shared" si="5"/>
        <v>0.10168246163235317</v>
      </c>
      <c r="E50" s="20">
        <f t="shared" si="5"/>
        <v>8.3120964359210806E-2</v>
      </c>
      <c r="F50" s="20">
        <f t="shared" si="5"/>
        <v>6.3937742876396003E-2</v>
      </c>
      <c r="G50" s="20">
        <f t="shared" si="5"/>
        <v>9.6691883365379219E-2</v>
      </c>
      <c r="H50" s="20">
        <f t="shared" si="5"/>
        <v>7.2627378782222959E-2</v>
      </c>
      <c r="I50" s="20">
        <f t="shared" si="5"/>
        <v>7.1700895819949456E-2</v>
      </c>
      <c r="J50" s="20">
        <f t="shared" si="5"/>
        <v>7.5475070446191797E-2</v>
      </c>
      <c r="K50" s="20">
        <f t="shared" si="5"/>
        <v>8.0938316602301039E-2</v>
      </c>
      <c r="L50" s="20">
        <f t="shared" si="5"/>
        <v>7.6474784069644572E-2</v>
      </c>
      <c r="M50" s="20">
        <f t="shared" si="5"/>
        <v>7.3777261925560916E-2</v>
      </c>
      <c r="N50" s="20">
        <f t="shared" si="5"/>
        <v>7.2701490360373225E-2</v>
      </c>
      <c r="O50" s="20">
        <f t="shared" si="5"/>
        <v>6.7782442681525681E-2</v>
      </c>
      <c r="P50" s="20">
        <f t="shared" si="5"/>
        <v>7.0515877093978482E-2</v>
      </c>
    </row>
    <row r="51" spans="1:16" ht="15" customHeight="1" x14ac:dyDescent="0.15">
      <c r="A51" s="3" t="s">
        <v>246</v>
      </c>
      <c r="B51" s="20" t="e">
        <f t="shared" si="6"/>
        <v>#DIV/0!</v>
      </c>
      <c r="C51" s="20" t="e">
        <f t="shared" si="5"/>
        <v>#DIV/0!</v>
      </c>
      <c r="D51" s="20">
        <f t="shared" si="5"/>
        <v>0</v>
      </c>
      <c r="E51" s="20">
        <f t="shared" si="5"/>
        <v>2.7304242613132084E-3</v>
      </c>
      <c r="F51" s="20">
        <f t="shared" si="5"/>
        <v>9.6676909073947701E-2</v>
      </c>
      <c r="G51" s="20">
        <f t="shared" si="5"/>
        <v>0.19959654837685975</v>
      </c>
      <c r="H51" s="20">
        <f t="shared" si="5"/>
        <v>0.23630072309261521</v>
      </c>
      <c r="I51" s="20">
        <f t="shared" si="5"/>
        <v>0.31499661605509655</v>
      </c>
      <c r="J51" s="20">
        <f t="shared" si="5"/>
        <v>0.32160885816726997</v>
      </c>
      <c r="K51" s="20">
        <f t="shared" si="5"/>
        <v>0.34850098625459891</v>
      </c>
      <c r="L51" s="20">
        <f t="shared" si="5"/>
        <v>0.34354802859384331</v>
      </c>
      <c r="M51" s="20">
        <f t="shared" si="5"/>
        <v>4.890935768740557E-2</v>
      </c>
      <c r="N51" s="20">
        <f t="shared" si="5"/>
        <v>4.4361873100989366E-2</v>
      </c>
      <c r="O51" s="20">
        <f t="shared" si="5"/>
        <v>4.6713341425724343E-2</v>
      </c>
      <c r="P51" s="20">
        <f t="shared" si="5"/>
        <v>0.12209561179538854</v>
      </c>
    </row>
    <row r="52" spans="1:16" ht="15" customHeight="1" x14ac:dyDescent="0.15">
      <c r="A52" s="3" t="s">
        <v>247</v>
      </c>
      <c r="B52" s="20" t="e">
        <f t="shared" si="6"/>
        <v>#DIV/0!</v>
      </c>
      <c r="C52" s="20" t="e">
        <f t="shared" si="5"/>
        <v>#DIV/0!</v>
      </c>
      <c r="D52" s="20">
        <f t="shared" si="5"/>
        <v>1.2479383565830053</v>
      </c>
      <c r="E52" s="20">
        <f t="shared" si="5"/>
        <v>1.0927976069686516</v>
      </c>
      <c r="F52" s="20">
        <f t="shared" si="5"/>
        <v>0.74527820784991328</v>
      </c>
      <c r="G52" s="20">
        <f t="shared" si="5"/>
        <v>1.054140843273784</v>
      </c>
      <c r="H52" s="20">
        <f t="shared" si="5"/>
        <v>0.91844077441821792</v>
      </c>
      <c r="I52" s="20">
        <f t="shared" si="5"/>
        <v>0.92609036359015862</v>
      </c>
      <c r="J52" s="20">
        <f t="shared" si="5"/>
        <v>1.0057677507846525</v>
      </c>
      <c r="K52" s="20">
        <f t="shared" si="5"/>
        <v>1.4532775061959604</v>
      </c>
      <c r="L52" s="20">
        <f t="shared" si="5"/>
        <v>1.3667604191989131</v>
      </c>
      <c r="M52" s="20">
        <f t="shared" si="5"/>
        <v>1.5757854546975214</v>
      </c>
      <c r="N52" s="20">
        <f t="shared" si="5"/>
        <v>1.6136954207101337</v>
      </c>
      <c r="O52" s="20">
        <f t="shared" si="5"/>
        <v>1.5378645144170449</v>
      </c>
      <c r="P52" s="20">
        <f t="shared" si="5"/>
        <v>1.6265898046364886</v>
      </c>
    </row>
    <row r="53" spans="1:16" ht="15" customHeight="1" x14ac:dyDescent="0.15">
      <c r="A53" s="4" t="s">
        <v>248</v>
      </c>
      <c r="B53" s="20" t="e">
        <f t="shared" si="6"/>
        <v>#DIV/0!</v>
      </c>
      <c r="C53" s="20" t="e">
        <f t="shared" si="5"/>
        <v>#DIV/0!</v>
      </c>
      <c r="D53" s="20">
        <f t="shared" si="5"/>
        <v>0.33082211000755285</v>
      </c>
      <c r="E53" s="20">
        <f t="shared" si="5"/>
        <v>0.29146089780345458</v>
      </c>
      <c r="F53" s="20">
        <f t="shared" si="5"/>
        <v>0.21304714118703144</v>
      </c>
      <c r="G53" s="20">
        <f t="shared" si="5"/>
        <v>0.32477583428226525</v>
      </c>
      <c r="H53" s="20">
        <f t="shared" si="5"/>
        <v>0.2984825806638664</v>
      </c>
      <c r="I53" s="20">
        <f t="shared" si="5"/>
        <v>0.31321600345876183</v>
      </c>
      <c r="J53" s="20">
        <f t="shared" si="5"/>
        <v>0.31895977016767851</v>
      </c>
      <c r="K53" s="20">
        <f t="shared" si="5"/>
        <v>0.35404528194297658</v>
      </c>
      <c r="L53" s="20">
        <f t="shared" si="5"/>
        <v>0.33447155214990265</v>
      </c>
      <c r="M53" s="20">
        <f t="shared" si="5"/>
        <v>0.4104402552939545</v>
      </c>
      <c r="N53" s="20">
        <f t="shared" si="5"/>
        <v>0.4067715784069067</v>
      </c>
      <c r="O53" s="20">
        <f t="shared" si="5"/>
        <v>0.40132180064641632</v>
      </c>
      <c r="P53" s="20">
        <f t="shared" si="5"/>
        <v>0.38557657280950508</v>
      </c>
    </row>
    <row r="54" spans="1:16" ht="15" customHeight="1" x14ac:dyDescent="0.15">
      <c r="A54" s="3" t="s">
        <v>249</v>
      </c>
      <c r="B54" s="20" t="e">
        <f t="shared" si="6"/>
        <v>#DIV/0!</v>
      </c>
      <c r="C54" s="20" t="e">
        <f t="shared" ref="C54:P63" si="7">+C20/C$30*100</f>
        <v>#DIV/0!</v>
      </c>
      <c r="D54" s="20">
        <f t="shared" si="7"/>
        <v>8.6731336578428095</v>
      </c>
      <c r="E54" s="20">
        <f t="shared" si="7"/>
        <v>7.5251634282598152</v>
      </c>
      <c r="F54" s="20">
        <f t="shared" si="7"/>
        <v>7.2422195476422715</v>
      </c>
      <c r="G54" s="20">
        <f t="shared" si="7"/>
        <v>9.2823916350874569</v>
      </c>
      <c r="H54" s="20">
        <f t="shared" si="7"/>
        <v>8.872072968851489</v>
      </c>
      <c r="I54" s="20">
        <f t="shared" si="7"/>
        <v>8.8996579505680078</v>
      </c>
      <c r="J54" s="20">
        <f t="shared" si="7"/>
        <v>6.3065928379671758</v>
      </c>
      <c r="K54" s="20">
        <f t="shared" si="7"/>
        <v>9.9273974479606952</v>
      </c>
      <c r="L54" s="20">
        <f t="shared" si="7"/>
        <v>11.861943699891702</v>
      </c>
      <c r="M54" s="20">
        <f t="shared" si="7"/>
        <v>5.3614424673721368</v>
      </c>
      <c r="N54" s="20">
        <f t="shared" si="7"/>
        <v>6.9345856898896816</v>
      </c>
      <c r="O54" s="20">
        <f t="shared" si="7"/>
        <v>5.2557084242854009</v>
      </c>
      <c r="P54" s="20">
        <f t="shared" si="7"/>
        <v>6.9441249132375589</v>
      </c>
    </row>
    <row r="55" spans="1:16" ht="15" customHeight="1" x14ac:dyDescent="0.15">
      <c r="A55" s="3" t="s">
        <v>250</v>
      </c>
      <c r="B55" s="20" t="e">
        <f t="shared" si="6"/>
        <v>#DIV/0!</v>
      </c>
      <c r="C55" s="20" t="e">
        <f t="shared" si="7"/>
        <v>#DIV/0!</v>
      </c>
      <c r="D55" s="20">
        <f t="shared" si="7"/>
        <v>3.9444363398864266</v>
      </c>
      <c r="E55" s="20">
        <f t="shared" si="7"/>
        <v>4.8161449320614311</v>
      </c>
      <c r="F55" s="20">
        <f t="shared" si="7"/>
        <v>5.8362513300696</v>
      </c>
      <c r="G55" s="20">
        <f t="shared" si="7"/>
        <v>4.3844543174846153</v>
      </c>
      <c r="H55" s="20">
        <f t="shared" si="7"/>
        <v>3.6737953120790734</v>
      </c>
      <c r="I55" s="20">
        <f t="shared" si="7"/>
        <v>6.3701884216134497</v>
      </c>
      <c r="J55" s="20">
        <f t="shared" si="7"/>
        <v>5.6748412043296632</v>
      </c>
      <c r="K55" s="20">
        <f t="shared" si="7"/>
        <v>3.6915768791781205</v>
      </c>
      <c r="L55" s="20">
        <f t="shared" si="7"/>
        <v>4.0242289861462641</v>
      </c>
      <c r="M55" s="20">
        <f t="shared" si="7"/>
        <v>3.3888201373660385</v>
      </c>
      <c r="N55" s="20">
        <f t="shared" si="7"/>
        <v>3.8840288943021064</v>
      </c>
      <c r="O55" s="20">
        <f t="shared" si="7"/>
        <v>4.6105199883908785</v>
      </c>
      <c r="P55" s="20">
        <f t="shared" si="7"/>
        <v>3.444677649980342</v>
      </c>
    </row>
    <row r="56" spans="1:16" ht="15" customHeight="1" x14ac:dyDescent="0.15">
      <c r="A56" s="3" t="s">
        <v>251</v>
      </c>
      <c r="B56" s="20" t="e">
        <f t="shared" si="6"/>
        <v>#DIV/0!</v>
      </c>
      <c r="C56" s="20" t="e">
        <f t="shared" si="7"/>
        <v>#DIV/0!</v>
      </c>
      <c r="D56" s="20">
        <f t="shared" si="7"/>
        <v>3.0109697051621276</v>
      </c>
      <c r="E56" s="20">
        <f t="shared" si="7"/>
        <v>2.4249402089411976</v>
      </c>
      <c r="F56" s="20">
        <f t="shared" si="7"/>
        <v>0.82371715930239753</v>
      </c>
      <c r="G56" s="20">
        <f t="shared" si="7"/>
        <v>2.3716880720814899</v>
      </c>
      <c r="H56" s="20">
        <f t="shared" si="7"/>
        <v>0.92018035235312146</v>
      </c>
      <c r="I56" s="20">
        <f t="shared" si="7"/>
        <v>1.4034194946777645</v>
      </c>
      <c r="J56" s="20">
        <f t="shared" si="7"/>
        <v>0.13093037646173605</v>
      </c>
      <c r="K56" s="20">
        <f t="shared" si="7"/>
        <v>0.60678116085287059</v>
      </c>
      <c r="L56" s="20">
        <f t="shared" si="7"/>
        <v>9.5155877731487495E-2</v>
      </c>
      <c r="M56" s="20">
        <f t="shared" si="7"/>
        <v>0.10103360894365208</v>
      </c>
      <c r="N56" s="20">
        <f t="shared" si="7"/>
        <v>1.3974312893428107</v>
      </c>
      <c r="O56" s="20">
        <f t="shared" si="7"/>
        <v>1.2392917309564926</v>
      </c>
      <c r="P56" s="20">
        <f t="shared" si="7"/>
        <v>1.7694798135606253E-2</v>
      </c>
    </row>
    <row r="57" spans="1:16" ht="15" customHeight="1" x14ac:dyDescent="0.15">
      <c r="A57" s="3" t="s">
        <v>115</v>
      </c>
      <c r="B57" s="20" t="e">
        <f t="shared" si="6"/>
        <v>#DIV/0!</v>
      </c>
      <c r="C57" s="20" t="e">
        <f t="shared" si="7"/>
        <v>#DIV/0!</v>
      </c>
      <c r="D57" s="20">
        <f t="shared" si="7"/>
        <v>1.1153061493073726E-3</v>
      </c>
      <c r="E57" s="20">
        <f t="shared" si="7"/>
        <v>1.427051007654987E-3</v>
      </c>
      <c r="F57" s="20">
        <f t="shared" si="7"/>
        <v>2.006044224359395E-3</v>
      </c>
      <c r="G57" s="20">
        <f t="shared" si="7"/>
        <v>5.7801231433602773E-2</v>
      </c>
      <c r="H57" s="20">
        <f t="shared" si="7"/>
        <v>1.0896522897798589E-2</v>
      </c>
      <c r="I57" s="20">
        <f t="shared" si="7"/>
        <v>2.366340424076319E-3</v>
      </c>
      <c r="J57" s="20">
        <f t="shared" si="7"/>
        <v>8.5377233721773142E-4</v>
      </c>
      <c r="K57" s="20">
        <f t="shared" si="7"/>
        <v>0.19326070698002465</v>
      </c>
      <c r="L57" s="20">
        <f t="shared" si="7"/>
        <v>1.7021222657963513E-2</v>
      </c>
      <c r="M57" s="20">
        <f t="shared" si="7"/>
        <v>1.7297615011784361E-2</v>
      </c>
      <c r="N57" s="20">
        <f t="shared" si="7"/>
        <v>1.8387253807142245E-2</v>
      </c>
      <c r="O57" s="20">
        <f t="shared" si="7"/>
        <v>1.7745282386567644E-2</v>
      </c>
      <c r="P57" s="20">
        <f t="shared" si="7"/>
        <v>1.7604518553281729E-2</v>
      </c>
    </row>
    <row r="58" spans="1:16" ht="15" customHeight="1" x14ac:dyDescent="0.15">
      <c r="A58" s="3" t="s">
        <v>252</v>
      </c>
      <c r="B58" s="20" t="e">
        <f t="shared" si="6"/>
        <v>#DIV/0!</v>
      </c>
      <c r="C58" s="20" t="e">
        <f t="shared" si="7"/>
        <v>#DIV/0!</v>
      </c>
      <c r="D58" s="20">
        <f t="shared" si="7"/>
        <v>0.57885504455201942</v>
      </c>
      <c r="E58" s="20">
        <f t="shared" si="7"/>
        <v>2.2958396611153433</v>
      </c>
      <c r="F58" s="20">
        <f t="shared" si="7"/>
        <v>2.6577070350725367</v>
      </c>
      <c r="G58" s="20">
        <f t="shared" si="7"/>
        <v>3.3978665366163265</v>
      </c>
      <c r="H58" s="20">
        <f t="shared" si="7"/>
        <v>3.786650430605941</v>
      </c>
      <c r="I58" s="20">
        <f t="shared" si="7"/>
        <v>1.9885850237047957</v>
      </c>
      <c r="J58" s="20">
        <f t="shared" si="7"/>
        <v>2.3821684460904611</v>
      </c>
      <c r="K58" s="20">
        <f t="shared" si="7"/>
        <v>1.3103270823639566</v>
      </c>
      <c r="L58" s="20">
        <f t="shared" si="7"/>
        <v>0.93631059868378264</v>
      </c>
      <c r="M58" s="20">
        <f t="shared" si="7"/>
        <v>1.3655942255552798</v>
      </c>
      <c r="N58" s="20">
        <f t="shared" si="7"/>
        <v>1.2057938091456328</v>
      </c>
      <c r="O58" s="20">
        <f t="shared" si="7"/>
        <v>4.8934434505400501</v>
      </c>
      <c r="P58" s="20">
        <f t="shared" si="7"/>
        <v>3.8527789785798148</v>
      </c>
    </row>
    <row r="59" spans="1:16" ht="15" customHeight="1" x14ac:dyDescent="0.15">
      <c r="A59" s="3" t="s">
        <v>253</v>
      </c>
      <c r="B59" s="20" t="e">
        <f t="shared" si="6"/>
        <v>#DIV/0!</v>
      </c>
      <c r="C59" s="20" t="e">
        <f t="shared" si="7"/>
        <v>#DIV/0!</v>
      </c>
      <c r="D59" s="20">
        <f t="shared" si="7"/>
        <v>3.8839198282250083</v>
      </c>
      <c r="E59" s="20">
        <f t="shared" si="7"/>
        <v>2.3402780294937195</v>
      </c>
      <c r="F59" s="20">
        <f t="shared" si="7"/>
        <v>1.7077205365368504</v>
      </c>
      <c r="G59" s="20">
        <f t="shared" si="7"/>
        <v>3.0189160241930968</v>
      </c>
      <c r="H59" s="20">
        <f t="shared" si="7"/>
        <v>2.5632761406819227</v>
      </c>
      <c r="I59" s="20">
        <f t="shared" si="7"/>
        <v>4.048425790080457</v>
      </c>
      <c r="J59" s="20">
        <f t="shared" si="7"/>
        <v>2.5831640084691023</v>
      </c>
      <c r="K59" s="20">
        <f t="shared" si="7"/>
        <v>3.7866111475457211</v>
      </c>
      <c r="L59" s="20">
        <f t="shared" si="7"/>
        <v>4.7064887828181012</v>
      </c>
      <c r="M59" s="20">
        <f t="shared" si="7"/>
        <v>5.452137176946585</v>
      </c>
      <c r="N59" s="20">
        <f t="shared" si="7"/>
        <v>5.2259594122762119</v>
      </c>
      <c r="O59" s="20">
        <f t="shared" si="7"/>
        <v>4.9035243976516787</v>
      </c>
      <c r="P59" s="20">
        <f t="shared" si="7"/>
        <v>4.606432931824922</v>
      </c>
    </row>
    <row r="60" spans="1:16" ht="15" customHeight="1" x14ac:dyDescent="0.15">
      <c r="A60" s="3" t="s">
        <v>254</v>
      </c>
      <c r="B60" s="20" t="e">
        <f t="shared" si="6"/>
        <v>#DIV/0!</v>
      </c>
      <c r="C60" s="20" t="e">
        <f t="shared" si="7"/>
        <v>#DIV/0!</v>
      </c>
      <c r="D60" s="20">
        <f t="shared" si="7"/>
        <v>2.9144622640625606</v>
      </c>
      <c r="E60" s="20">
        <f t="shared" si="7"/>
        <v>2.627543397334668</v>
      </c>
      <c r="F60" s="20">
        <f t="shared" si="7"/>
        <v>1.9584891759819341</v>
      </c>
      <c r="G60" s="20">
        <f t="shared" si="7"/>
        <v>2.1772153670966419</v>
      </c>
      <c r="H60" s="20">
        <f t="shared" si="7"/>
        <v>2.7620631877524051</v>
      </c>
      <c r="I60" s="20">
        <f t="shared" si="7"/>
        <v>1.8799910844414913</v>
      </c>
      <c r="J60" s="20">
        <f t="shared" si="7"/>
        <v>1.9180274826921597</v>
      </c>
      <c r="K60" s="20">
        <f t="shared" si="7"/>
        <v>2.475586827996711</v>
      </c>
      <c r="L60" s="20">
        <f t="shared" si="7"/>
        <v>2.2548291306154002</v>
      </c>
      <c r="M60" s="20">
        <f t="shared" si="7"/>
        <v>2.664237672701355</v>
      </c>
      <c r="N60" s="20">
        <f t="shared" si="7"/>
        <v>2.5281021085046538</v>
      </c>
      <c r="O60" s="20">
        <f t="shared" si="7"/>
        <v>2.4656948654506392</v>
      </c>
      <c r="P60" s="20">
        <f t="shared" si="7"/>
        <v>5.5889832427553268</v>
      </c>
    </row>
    <row r="61" spans="1:16" ht="15" customHeight="1" x14ac:dyDescent="0.15">
      <c r="A61" s="3" t="s">
        <v>255</v>
      </c>
      <c r="B61" s="20" t="e">
        <f t="shared" si="6"/>
        <v>#DIV/0!</v>
      </c>
      <c r="C61" s="20" t="e">
        <f t="shared" si="7"/>
        <v>#DIV/0!</v>
      </c>
      <c r="D61" s="20">
        <f t="shared" si="7"/>
        <v>3.9281082578605666</v>
      </c>
      <c r="E61" s="20">
        <f t="shared" si="7"/>
        <v>9.8399923814503527</v>
      </c>
      <c r="F61" s="20">
        <f t="shared" si="7"/>
        <v>27.406104182792323</v>
      </c>
      <c r="G61" s="20">
        <f t="shared" si="7"/>
        <v>6.2915352162631377</v>
      </c>
      <c r="H61" s="20">
        <f t="shared" si="7"/>
        <v>15.25271597645288</v>
      </c>
      <c r="I61" s="20">
        <f t="shared" si="7"/>
        <v>15.610818064970806</v>
      </c>
      <c r="J61" s="20">
        <f t="shared" si="7"/>
        <v>14.944207573598966</v>
      </c>
      <c r="K61" s="20">
        <f t="shared" si="7"/>
        <v>7.1907834988655619</v>
      </c>
      <c r="L61" s="20">
        <f t="shared" si="7"/>
        <v>7.5758021590696636</v>
      </c>
      <c r="M61" s="20">
        <f t="shared" si="7"/>
        <v>4.6603559986360255</v>
      </c>
      <c r="N61" s="20">
        <f t="shared" si="7"/>
        <v>4.9224002194847261</v>
      </c>
      <c r="O61" s="20">
        <f t="shared" si="7"/>
        <v>8.1959820582603662</v>
      </c>
      <c r="P61" s="20">
        <f t="shared" si="7"/>
        <v>12.167430707787412</v>
      </c>
    </row>
    <row r="62" spans="1:16" ht="15" customHeight="1" x14ac:dyDescent="0.15">
      <c r="A62" s="3" t="s">
        <v>158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>
        <f t="shared" si="7"/>
        <v>0</v>
      </c>
      <c r="O62" s="20">
        <f t="shared" si="7"/>
        <v>0.58655627104123986</v>
      </c>
      <c r="P62" s="20">
        <f t="shared" si="7"/>
        <v>0.53415419542008669</v>
      </c>
    </row>
    <row r="63" spans="1:16" ht="15" customHeight="1" x14ac:dyDescent="0.15">
      <c r="A63" s="3" t="s">
        <v>159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>
        <f t="shared" si="7"/>
        <v>0</v>
      </c>
      <c r="O63" s="20">
        <f t="shared" si="7"/>
        <v>3.0500926094144472</v>
      </c>
      <c r="P63" s="20">
        <f t="shared" si="7"/>
        <v>6.469284403404683</v>
      </c>
    </row>
    <row r="64" spans="1:16" ht="15" customHeight="1" x14ac:dyDescent="0.15">
      <c r="A64" s="3" t="s">
        <v>0</v>
      </c>
      <c r="B64" s="21" t="e">
        <f t="shared" ref="B64:N64" si="8">SUM(B38:B61)-B48-B49</f>
        <v>#DIV/0!</v>
      </c>
      <c r="C64" s="21" t="e">
        <f t="shared" si="8"/>
        <v>#DIV/0!</v>
      </c>
      <c r="D64" s="21">
        <f t="shared" si="8"/>
        <v>99.999999999999986</v>
      </c>
      <c r="E64" s="21">
        <f t="shared" si="8"/>
        <v>99.999999999999972</v>
      </c>
      <c r="F64" s="21">
        <f t="shared" si="8"/>
        <v>100</v>
      </c>
      <c r="G64" s="21">
        <f t="shared" si="8"/>
        <v>100</v>
      </c>
      <c r="H64" s="21">
        <f t="shared" si="8"/>
        <v>100</v>
      </c>
      <c r="I64" s="21">
        <f t="shared" si="8"/>
        <v>100</v>
      </c>
      <c r="J64" s="21">
        <f t="shared" si="8"/>
        <v>99.999999999999986</v>
      </c>
      <c r="K64" s="21">
        <f t="shared" si="8"/>
        <v>99.999999999999986</v>
      </c>
      <c r="L64" s="21">
        <f t="shared" si="8"/>
        <v>100.00000000000001</v>
      </c>
      <c r="M64" s="21">
        <f t="shared" si="8"/>
        <v>100</v>
      </c>
      <c r="N64" s="21">
        <f t="shared" si="8"/>
        <v>100</v>
      </c>
      <c r="O64" s="21">
        <f>SUM(O38:O61)-O48-O49</f>
        <v>99.999999999999986</v>
      </c>
      <c r="P64" s="21">
        <f>SUM(P38:P61)-P48-P49</f>
        <v>100.00000000000004</v>
      </c>
    </row>
    <row r="65" spans="1:16" ht="15" customHeight="1" x14ac:dyDescent="0.15">
      <c r="A65" s="3" t="s">
        <v>256</v>
      </c>
      <c r="B65" s="20" t="e">
        <f>+B31/$B$30*100</f>
        <v>#DIV/0!</v>
      </c>
      <c r="C65" s="20" t="e">
        <f t="shared" ref="C65:P68" si="9">+C31/C$30*100</f>
        <v>#DIV/0!</v>
      </c>
      <c r="D65" s="20">
        <f t="shared" si="9"/>
        <v>71.486239129668618</v>
      </c>
      <c r="E65" s="20">
        <f t="shared" si="9"/>
        <v>66.741681981302392</v>
      </c>
      <c r="F65" s="20">
        <f t="shared" si="9"/>
        <v>51.310782730266837</v>
      </c>
      <c r="G65" s="20">
        <f t="shared" si="9"/>
        <v>67.439618373810731</v>
      </c>
      <c r="H65" s="20">
        <f t="shared" si="9"/>
        <v>60.705125030150676</v>
      </c>
      <c r="I65" s="20">
        <f t="shared" si="9"/>
        <v>58.242244846415133</v>
      </c>
      <c r="J65" s="20">
        <f t="shared" si="9"/>
        <v>64.412877918933916</v>
      </c>
      <c r="K65" s="20">
        <f t="shared" si="9"/>
        <v>68.661851473862797</v>
      </c>
      <c r="L65" s="20">
        <f t="shared" si="9"/>
        <v>66.48343954244298</v>
      </c>
      <c r="M65" s="20">
        <f t="shared" si="9"/>
        <v>74.95394602978827</v>
      </c>
      <c r="N65" s="20">
        <f t="shared" si="9"/>
        <v>71.818482451029013</v>
      </c>
      <c r="O65" s="20">
        <f t="shared" si="9"/>
        <v>66.432190145588748</v>
      </c>
      <c r="P65" s="20">
        <f t="shared" si="9"/>
        <v>61.22601026990435</v>
      </c>
    </row>
    <row r="66" spans="1:16" ht="15" customHeight="1" x14ac:dyDescent="0.15">
      <c r="A66" s="3" t="s">
        <v>151</v>
      </c>
      <c r="B66" s="20" t="e">
        <f>+B32/$B$30*100</f>
        <v>#DIV/0!</v>
      </c>
      <c r="C66" s="20" t="e">
        <f t="shared" si="9"/>
        <v>#DIV/0!</v>
      </c>
      <c r="D66" s="20">
        <f t="shared" si="9"/>
        <v>28.513760870331385</v>
      </c>
      <c r="E66" s="20">
        <f t="shared" si="9"/>
        <v>33.258318018697601</v>
      </c>
      <c r="F66" s="20">
        <f t="shared" si="9"/>
        <v>48.689217269733163</v>
      </c>
      <c r="G66" s="20">
        <f t="shared" si="9"/>
        <v>32.560381626189276</v>
      </c>
      <c r="H66" s="20">
        <f t="shared" si="9"/>
        <v>39.294874969849332</v>
      </c>
      <c r="I66" s="20">
        <f t="shared" si="9"/>
        <v>41.757755153584867</v>
      </c>
      <c r="J66" s="20">
        <f t="shared" si="9"/>
        <v>35.587122081066077</v>
      </c>
      <c r="K66" s="20">
        <f t="shared" si="9"/>
        <v>31.338148526137193</v>
      </c>
      <c r="L66" s="20">
        <f t="shared" si="9"/>
        <v>33.51656045755702</v>
      </c>
      <c r="M66" s="20">
        <f t="shared" si="9"/>
        <v>25.046053970211741</v>
      </c>
      <c r="N66" s="20">
        <f t="shared" si="9"/>
        <v>28.181517548970998</v>
      </c>
      <c r="O66" s="20">
        <f t="shared" si="9"/>
        <v>33.567809854411259</v>
      </c>
      <c r="P66" s="20">
        <f t="shared" si="9"/>
        <v>38.77398973009565</v>
      </c>
    </row>
    <row r="67" spans="1:16" ht="15" customHeight="1" x14ac:dyDescent="0.15">
      <c r="A67" s="3" t="s">
        <v>257</v>
      </c>
      <c r="B67" s="20" t="e">
        <f>+B33/$B$30*100</f>
        <v>#DIV/0!</v>
      </c>
      <c r="C67" s="20" t="e">
        <f t="shared" si="9"/>
        <v>#DIV/0!</v>
      </c>
      <c r="D67" s="20">
        <f t="shared" si="9"/>
        <v>61.228857698980654</v>
      </c>
      <c r="E67" s="20">
        <f t="shared" si="9"/>
        <v>59.561217967104952</v>
      </c>
      <c r="F67" s="20">
        <f t="shared" si="9"/>
        <v>41.612811044204363</v>
      </c>
      <c r="G67" s="20">
        <f t="shared" si="9"/>
        <v>61.80447958085211</v>
      </c>
      <c r="H67" s="20">
        <f t="shared" si="9"/>
        <v>56.342038068569167</v>
      </c>
      <c r="I67" s="20">
        <f t="shared" si="9"/>
        <v>55.344055745045019</v>
      </c>
      <c r="J67" s="20">
        <f t="shared" si="9"/>
        <v>58.290636072360002</v>
      </c>
      <c r="K67" s="20">
        <f t="shared" si="9"/>
        <v>61.207755932039362</v>
      </c>
      <c r="L67" s="20">
        <f t="shared" si="9"/>
        <v>56.340556337455396</v>
      </c>
      <c r="M67" s="20">
        <f t="shared" si="9"/>
        <v>61.441591334299837</v>
      </c>
      <c r="N67" s="20">
        <f t="shared" si="9"/>
        <v>61.377274726477495</v>
      </c>
      <c r="O67" s="20">
        <f t="shared" si="9"/>
        <v>63.091697436756924</v>
      </c>
      <c r="P67" s="20">
        <f t="shared" si="9"/>
        <v>60.926598035125082</v>
      </c>
    </row>
    <row r="68" spans="1:16" ht="15" customHeight="1" x14ac:dyDescent="0.15">
      <c r="A68" s="3" t="s">
        <v>258</v>
      </c>
      <c r="B68" s="20" t="e">
        <f>+B34/$B$30*100</f>
        <v>#DIV/0!</v>
      </c>
      <c r="C68" s="20" t="e">
        <f t="shared" si="9"/>
        <v>#DIV/0!</v>
      </c>
      <c r="D68" s="20">
        <f t="shared" si="9"/>
        <v>38.771142301019346</v>
      </c>
      <c r="E68" s="20">
        <f t="shared" si="9"/>
        <v>40.438782032895048</v>
      </c>
      <c r="F68" s="20">
        <f t="shared" si="9"/>
        <v>58.387188955795629</v>
      </c>
      <c r="G68" s="20">
        <f t="shared" si="9"/>
        <v>38.19552041914789</v>
      </c>
      <c r="H68" s="20">
        <f t="shared" si="9"/>
        <v>43.657961931430833</v>
      </c>
      <c r="I68" s="20">
        <f t="shared" si="9"/>
        <v>44.655944254954981</v>
      </c>
      <c r="J68" s="20">
        <f t="shared" si="9"/>
        <v>41.709363927640005</v>
      </c>
      <c r="K68" s="20">
        <f t="shared" si="9"/>
        <v>38.792244067960638</v>
      </c>
      <c r="L68" s="20">
        <f t="shared" si="9"/>
        <v>43.659443662544604</v>
      </c>
      <c r="M68" s="20">
        <f t="shared" si="9"/>
        <v>38.558408665700163</v>
      </c>
      <c r="N68" s="20">
        <f t="shared" si="9"/>
        <v>38.622725273522505</v>
      </c>
      <c r="O68" s="20">
        <f t="shared" si="9"/>
        <v>36.908302563243083</v>
      </c>
      <c r="P68" s="20">
        <f t="shared" si="9"/>
        <v>39.073401964874918</v>
      </c>
    </row>
    <row r="69" spans="1:16" ht="15" customHeight="1" x14ac:dyDescent="0.15"/>
    <row r="70" spans="1:16" ht="15" customHeight="1" x14ac:dyDescent="0.15"/>
    <row r="71" spans="1:16" ht="15" customHeight="1" x14ac:dyDescent="0.15"/>
    <row r="72" spans="1:16" ht="15" customHeight="1" x14ac:dyDescent="0.15"/>
    <row r="73" spans="1:16" ht="15" customHeight="1" x14ac:dyDescent="0.15"/>
    <row r="74" spans="1:16" ht="15" customHeight="1" x14ac:dyDescent="0.15"/>
    <row r="75" spans="1:16" ht="15" customHeight="1" x14ac:dyDescent="0.15"/>
    <row r="76" spans="1:16" ht="15" customHeight="1" x14ac:dyDescent="0.15"/>
    <row r="77" spans="1:16" ht="15" customHeight="1" x14ac:dyDescent="0.15"/>
    <row r="78" spans="1:16" ht="15" customHeight="1" x14ac:dyDescent="0.15"/>
    <row r="79" spans="1:16" ht="15" customHeight="1" x14ac:dyDescent="0.15"/>
    <row r="80" spans="1:16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P550"/>
  <sheetViews>
    <sheetView topLeftCell="F46" workbookViewId="0">
      <selection activeCell="B28" sqref="B28:D30"/>
    </sheetView>
  </sheetViews>
  <sheetFormatPr defaultColWidth="9" defaultRowHeight="12" x14ac:dyDescent="0.15"/>
  <cols>
    <col min="1" max="1" width="24.77734375" style="1" customWidth="1"/>
    <col min="2" max="9" width="8.6640625" style="1" customWidth="1"/>
    <col min="10" max="11" width="8.6640625" style="80" customWidth="1"/>
    <col min="12" max="12" width="8.6640625" style="1" customWidth="1"/>
    <col min="13" max="13" width="8.6640625" style="51" customWidth="1"/>
    <col min="14" max="35" width="8.6640625" style="1" customWidth="1"/>
    <col min="36" max="16384" width="9" style="1"/>
  </cols>
  <sheetData>
    <row r="1" spans="1:16" ht="15" customHeight="1" x14ac:dyDescent="0.2">
      <c r="A1" s="22" t="s">
        <v>77</v>
      </c>
      <c r="L1" s="23" t="str">
        <f>[3]財政指標!$M$1</f>
        <v>塩原町</v>
      </c>
      <c r="O1" s="23" t="str">
        <f>[3]財政指標!$M$1</f>
        <v>塩原町</v>
      </c>
      <c r="P1" s="51"/>
    </row>
    <row r="2" spans="1:16" ht="15" customHeight="1" x14ac:dyDescent="0.15">
      <c r="M2" s="18" t="s">
        <v>148</v>
      </c>
      <c r="P2" s="18" t="s">
        <v>148</v>
      </c>
    </row>
    <row r="3" spans="1:16" ht="15" customHeight="1" x14ac:dyDescent="0.15">
      <c r="A3" s="2"/>
      <c r="B3" s="2" t="s">
        <v>172</v>
      </c>
      <c r="C3" s="2" t="s">
        <v>174</v>
      </c>
      <c r="D3" s="2" t="s">
        <v>176</v>
      </c>
      <c r="E3" s="2" t="s">
        <v>178</v>
      </c>
      <c r="F3" s="2" t="s">
        <v>180</v>
      </c>
      <c r="G3" s="2" t="s">
        <v>182</v>
      </c>
      <c r="H3" s="2" t="s">
        <v>184</v>
      </c>
      <c r="I3" s="2" t="s">
        <v>186</v>
      </c>
      <c r="J3" s="58" t="s">
        <v>230</v>
      </c>
      <c r="K3" s="58" t="s">
        <v>231</v>
      </c>
      <c r="L3" s="2" t="s">
        <v>232</v>
      </c>
      <c r="M3" s="2" t="s">
        <v>233</v>
      </c>
      <c r="N3" s="2" t="s">
        <v>263</v>
      </c>
      <c r="O3" s="2" t="s">
        <v>260</v>
      </c>
      <c r="P3" s="2" t="s">
        <v>262</v>
      </c>
    </row>
    <row r="4" spans="1:16" ht="15" customHeight="1" x14ac:dyDescent="0.15">
      <c r="A4" s="3" t="s">
        <v>234</v>
      </c>
      <c r="B4" s="12"/>
      <c r="C4" s="12"/>
      <c r="D4" s="12">
        <v>1860118</v>
      </c>
      <c r="E4" s="12">
        <v>2009720</v>
      </c>
      <c r="F4" s="12">
        <v>2055614</v>
      </c>
      <c r="G4" s="12">
        <v>1960121</v>
      </c>
      <c r="H4" s="12">
        <v>3800229</v>
      </c>
      <c r="I4" s="12">
        <v>4247576</v>
      </c>
      <c r="J4" s="12">
        <v>4200001</v>
      </c>
      <c r="K4" s="12">
        <v>3972396</v>
      </c>
      <c r="L4" s="12">
        <v>3896590</v>
      </c>
      <c r="M4" s="12">
        <v>3738269</v>
      </c>
      <c r="N4" s="12">
        <v>3761167</v>
      </c>
      <c r="O4" s="12">
        <v>3520748</v>
      </c>
      <c r="P4" s="12">
        <v>3227507</v>
      </c>
    </row>
    <row r="5" spans="1:16" ht="15" customHeight="1" x14ac:dyDescent="0.15">
      <c r="A5" s="3" t="s">
        <v>235</v>
      </c>
      <c r="B5" s="12"/>
      <c r="C5" s="12"/>
      <c r="D5" s="12">
        <v>103079</v>
      </c>
      <c r="E5" s="12">
        <v>108943</v>
      </c>
      <c r="F5" s="12">
        <v>119044</v>
      </c>
      <c r="G5" s="12">
        <v>120393</v>
      </c>
      <c r="H5" s="12">
        <v>123903</v>
      </c>
      <c r="I5" s="12">
        <v>125070</v>
      </c>
      <c r="J5" s="12">
        <v>95196</v>
      </c>
      <c r="K5" s="12">
        <v>72618</v>
      </c>
      <c r="L5" s="12">
        <v>73929</v>
      </c>
      <c r="M5" s="12">
        <v>69795</v>
      </c>
      <c r="N5" s="12">
        <v>69626</v>
      </c>
      <c r="O5" s="12">
        <v>65067</v>
      </c>
      <c r="P5" s="12">
        <v>68298</v>
      </c>
    </row>
    <row r="6" spans="1:16" ht="15" customHeight="1" x14ac:dyDescent="0.15">
      <c r="A6" s="3" t="s">
        <v>236</v>
      </c>
      <c r="B6" s="12"/>
      <c r="C6" s="12"/>
      <c r="D6" s="12">
        <v>37320</v>
      </c>
      <c r="E6" s="12">
        <v>27471</v>
      </c>
      <c r="F6" s="12">
        <v>30199</v>
      </c>
      <c r="G6" s="12">
        <v>41125</v>
      </c>
      <c r="H6" s="12">
        <v>29817</v>
      </c>
      <c r="I6" s="12">
        <v>16740</v>
      </c>
      <c r="J6" s="12">
        <v>12849</v>
      </c>
      <c r="K6" s="12">
        <v>10025</v>
      </c>
      <c r="L6" s="12">
        <v>9132</v>
      </c>
      <c r="M6" s="12">
        <v>37469</v>
      </c>
      <c r="N6" s="12">
        <v>37032</v>
      </c>
      <c r="O6" s="12">
        <v>11473</v>
      </c>
      <c r="P6" s="12">
        <v>7818</v>
      </c>
    </row>
    <row r="7" spans="1:16" ht="15" customHeight="1" x14ac:dyDescent="0.15">
      <c r="A7" s="3" t="s">
        <v>237</v>
      </c>
      <c r="B7" s="12"/>
      <c r="C7" s="12"/>
      <c r="D7" s="12"/>
      <c r="E7" s="12"/>
      <c r="F7" s="12"/>
      <c r="G7" s="12"/>
      <c r="H7" s="12"/>
      <c r="I7" s="12"/>
      <c r="J7" s="12">
        <v>27037</v>
      </c>
      <c r="K7" s="12">
        <v>111468</v>
      </c>
      <c r="L7" s="12">
        <v>105756</v>
      </c>
      <c r="M7" s="12">
        <v>109064</v>
      </c>
      <c r="N7" s="12">
        <v>105145</v>
      </c>
      <c r="O7" s="12">
        <v>90550</v>
      </c>
      <c r="P7" s="12">
        <v>98989</v>
      </c>
    </row>
    <row r="8" spans="1:16" ht="15" customHeight="1" x14ac:dyDescent="0.15">
      <c r="A8" s="3" t="s">
        <v>238</v>
      </c>
      <c r="B8" s="12"/>
      <c r="C8" s="12"/>
      <c r="D8" s="12">
        <v>47881</v>
      </c>
      <c r="E8" s="12">
        <v>51696</v>
      </c>
      <c r="F8" s="12">
        <v>46421</v>
      </c>
      <c r="G8" s="12">
        <v>38850</v>
      </c>
      <c r="H8" s="12">
        <v>40442</v>
      </c>
      <c r="I8" s="12">
        <v>37380</v>
      </c>
      <c r="J8" s="12">
        <v>36029</v>
      </c>
      <c r="K8" s="12">
        <v>34944</v>
      </c>
      <c r="L8" s="12">
        <v>32209</v>
      </c>
      <c r="M8" s="12">
        <v>30395</v>
      </c>
      <c r="N8" s="12">
        <v>27318</v>
      </c>
      <c r="O8" s="12">
        <v>24266</v>
      </c>
      <c r="P8" s="12">
        <v>22416</v>
      </c>
    </row>
    <row r="9" spans="1:16" ht="15" customHeight="1" x14ac:dyDescent="0.15">
      <c r="A9" s="3" t="s">
        <v>239</v>
      </c>
      <c r="B9" s="12"/>
      <c r="C9" s="12"/>
      <c r="D9" s="12">
        <v>33185</v>
      </c>
      <c r="E9" s="12">
        <v>57244</v>
      </c>
      <c r="F9" s="12">
        <v>51606</v>
      </c>
      <c r="G9" s="12">
        <v>44583</v>
      </c>
      <c r="H9" s="12">
        <v>38221</v>
      </c>
      <c r="I9" s="12">
        <v>33578</v>
      </c>
      <c r="J9" s="12">
        <v>67707</v>
      </c>
      <c r="K9" s="12">
        <v>64223</v>
      </c>
      <c r="L9" s="12">
        <v>62153</v>
      </c>
      <c r="M9" s="12">
        <v>8900</v>
      </c>
      <c r="N9" s="12">
        <v>180</v>
      </c>
      <c r="O9" s="12">
        <v>258</v>
      </c>
      <c r="P9" s="12">
        <v>560</v>
      </c>
    </row>
    <row r="10" spans="1:16" ht="15" customHeight="1" x14ac:dyDescent="0.15">
      <c r="A10" s="3" t="s">
        <v>240</v>
      </c>
      <c r="B10" s="12"/>
      <c r="C10" s="12"/>
      <c r="D10" s="12">
        <v>73232</v>
      </c>
      <c r="E10" s="12">
        <v>67114</v>
      </c>
      <c r="F10" s="12">
        <v>59219</v>
      </c>
      <c r="G10" s="12">
        <v>64945</v>
      </c>
      <c r="H10" s="12">
        <v>69092</v>
      </c>
      <c r="I10" s="12">
        <v>68273</v>
      </c>
      <c r="J10" s="12">
        <v>63826</v>
      </c>
      <c r="K10" s="12">
        <v>53657</v>
      </c>
      <c r="L10" s="12">
        <v>52961</v>
      </c>
      <c r="M10" s="12">
        <v>50407</v>
      </c>
      <c r="N10" s="12">
        <v>47126</v>
      </c>
      <c r="O10" s="12">
        <v>38618</v>
      </c>
      <c r="P10" s="12">
        <v>43492</v>
      </c>
    </row>
    <row r="11" spans="1:16" ht="15" customHeight="1" x14ac:dyDescent="0.15">
      <c r="A11" s="3" t="s">
        <v>241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>
        <v>0</v>
      </c>
      <c r="N11" s="12">
        <v>0</v>
      </c>
      <c r="O11" s="12">
        <v>0</v>
      </c>
      <c r="P11" s="12">
        <v>0</v>
      </c>
    </row>
    <row r="12" spans="1:16" ht="15" customHeight="1" x14ac:dyDescent="0.15">
      <c r="A12" s="3" t="s">
        <v>104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>
        <v>23623</v>
      </c>
      <c r="M12" s="12">
        <v>27970</v>
      </c>
      <c r="N12" s="12">
        <v>30360</v>
      </c>
      <c r="O12" s="12">
        <v>37797</v>
      </c>
      <c r="P12" s="12">
        <v>27728</v>
      </c>
    </row>
    <row r="13" spans="1:16" ht="15" customHeight="1" x14ac:dyDescent="0.15">
      <c r="A13" s="3" t="s">
        <v>242</v>
      </c>
      <c r="B13" s="12"/>
      <c r="C13" s="12"/>
      <c r="D13" s="12">
        <v>1274543</v>
      </c>
      <c r="E13" s="12">
        <v>1410929</v>
      </c>
      <c r="F13" s="12">
        <v>1227895</v>
      </c>
      <c r="G13" s="12">
        <v>1176672</v>
      </c>
      <c r="H13" s="12">
        <v>27448</v>
      </c>
      <c r="I13" s="12">
        <v>34755</v>
      </c>
      <c r="J13" s="12">
        <v>32020</v>
      </c>
      <c r="K13" s="12">
        <v>69830</v>
      </c>
      <c r="L13" s="12">
        <v>89918</v>
      </c>
      <c r="M13" s="12">
        <v>153261</v>
      </c>
      <c r="N13" s="12">
        <v>94131</v>
      </c>
      <c r="O13" s="12">
        <v>101508</v>
      </c>
      <c r="P13" s="12">
        <v>110571</v>
      </c>
    </row>
    <row r="14" spans="1:16" ht="15" customHeight="1" x14ac:dyDescent="0.15">
      <c r="A14" s="3" t="s">
        <v>243</v>
      </c>
      <c r="B14" s="12"/>
      <c r="C14" s="12"/>
      <c r="D14" s="12">
        <v>1133525</v>
      </c>
      <c r="E14" s="12">
        <v>1265688</v>
      </c>
      <c r="F14" s="12"/>
      <c r="G14" s="12"/>
      <c r="H14" s="12"/>
      <c r="I14" s="12"/>
      <c r="J14" s="12"/>
      <c r="K14" s="12"/>
      <c r="L14" s="12"/>
      <c r="M14" s="12">
        <v>52181</v>
      </c>
      <c r="N14" s="12">
        <v>0</v>
      </c>
      <c r="O14" s="12">
        <v>0</v>
      </c>
      <c r="P14" s="12">
        <v>0</v>
      </c>
    </row>
    <row r="15" spans="1:16" ht="15" customHeight="1" x14ac:dyDescent="0.15">
      <c r="A15" s="3" t="s">
        <v>244</v>
      </c>
      <c r="B15" s="12"/>
      <c r="C15" s="12"/>
      <c r="D15" s="12">
        <v>141018</v>
      </c>
      <c r="E15" s="12">
        <v>145241</v>
      </c>
      <c r="F15" s="12"/>
      <c r="G15" s="12"/>
      <c r="H15" s="12"/>
      <c r="I15" s="12"/>
      <c r="J15" s="12">
        <v>32020</v>
      </c>
      <c r="K15" s="12">
        <v>69830</v>
      </c>
      <c r="L15" s="12">
        <v>89918</v>
      </c>
      <c r="M15" s="12">
        <v>101080</v>
      </c>
      <c r="N15" s="12">
        <v>94131</v>
      </c>
      <c r="O15" s="12">
        <v>101508</v>
      </c>
      <c r="P15" s="12">
        <v>110571</v>
      </c>
    </row>
    <row r="16" spans="1:16" ht="15" customHeight="1" x14ac:dyDescent="0.15">
      <c r="A16" s="3" t="s">
        <v>245</v>
      </c>
      <c r="B16" s="12"/>
      <c r="C16" s="12"/>
      <c r="D16" s="12">
        <v>2492</v>
      </c>
      <c r="E16" s="12">
        <v>2568</v>
      </c>
      <c r="F16" s="12">
        <v>2782</v>
      </c>
      <c r="G16" s="12">
        <v>2845</v>
      </c>
      <c r="H16" s="12">
        <v>2367</v>
      </c>
      <c r="I16" s="12">
        <v>2269</v>
      </c>
      <c r="J16" s="12">
        <v>2759</v>
      </c>
      <c r="K16" s="12">
        <v>2752</v>
      </c>
      <c r="L16" s="12">
        <v>2701</v>
      </c>
      <c r="M16" s="12">
        <v>2222</v>
      </c>
      <c r="N16" s="12">
        <v>2336</v>
      </c>
      <c r="O16" s="12">
        <v>2185</v>
      </c>
      <c r="P16" s="12">
        <v>2301</v>
      </c>
    </row>
    <row r="17" spans="1:16" ht="15" customHeight="1" x14ac:dyDescent="0.15">
      <c r="A17" s="3" t="s">
        <v>246</v>
      </c>
      <c r="B17" s="12"/>
      <c r="C17" s="12"/>
      <c r="D17" s="12">
        <v>46200</v>
      </c>
      <c r="E17" s="12">
        <v>88766</v>
      </c>
      <c r="F17" s="12">
        <v>67086</v>
      </c>
      <c r="G17" s="12">
        <v>71760</v>
      </c>
      <c r="H17" s="12">
        <v>381202</v>
      </c>
      <c r="I17" s="12">
        <v>355751</v>
      </c>
      <c r="J17" s="6">
        <v>384514</v>
      </c>
      <c r="K17" s="7">
        <v>725490</v>
      </c>
      <c r="L17" s="7">
        <v>95948</v>
      </c>
      <c r="M17" s="7">
        <v>55315</v>
      </c>
      <c r="N17" s="7">
        <v>34186</v>
      </c>
      <c r="O17" s="7">
        <v>70816</v>
      </c>
      <c r="P17" s="7">
        <v>41137</v>
      </c>
    </row>
    <row r="18" spans="1:16" ht="15" customHeight="1" x14ac:dyDescent="0.15">
      <c r="A18" s="3" t="s">
        <v>247</v>
      </c>
      <c r="B18" s="12"/>
      <c r="C18" s="12"/>
      <c r="D18" s="12">
        <v>80247</v>
      </c>
      <c r="E18" s="12">
        <v>86662</v>
      </c>
      <c r="F18" s="12">
        <v>80611</v>
      </c>
      <c r="G18" s="12">
        <v>78371</v>
      </c>
      <c r="H18" s="12">
        <v>81865</v>
      </c>
      <c r="I18" s="12">
        <v>80936</v>
      </c>
      <c r="J18" s="6">
        <v>92805</v>
      </c>
      <c r="K18" s="7">
        <v>108502</v>
      </c>
      <c r="L18" s="7">
        <v>413422</v>
      </c>
      <c r="M18" s="7">
        <v>296563</v>
      </c>
      <c r="N18" s="7">
        <v>268021</v>
      </c>
      <c r="O18" s="7">
        <v>245646</v>
      </c>
      <c r="P18" s="7">
        <v>223344</v>
      </c>
    </row>
    <row r="19" spans="1:16" ht="15" customHeight="1" x14ac:dyDescent="0.15">
      <c r="A19" s="4" t="s">
        <v>248</v>
      </c>
      <c r="B19" s="12"/>
      <c r="C19" s="12"/>
      <c r="D19" s="12">
        <v>11091</v>
      </c>
      <c r="E19" s="12">
        <v>13537</v>
      </c>
      <c r="F19" s="12">
        <v>17792</v>
      </c>
      <c r="G19" s="12">
        <v>18178</v>
      </c>
      <c r="H19" s="12">
        <v>18958</v>
      </c>
      <c r="I19" s="12">
        <v>18072</v>
      </c>
      <c r="J19" s="6">
        <v>16188</v>
      </c>
      <c r="K19" s="8">
        <v>17117</v>
      </c>
      <c r="L19" s="8">
        <v>20902</v>
      </c>
      <c r="M19" s="8">
        <v>18727</v>
      </c>
      <c r="N19" s="8">
        <v>19210</v>
      </c>
      <c r="O19" s="8">
        <v>18688</v>
      </c>
      <c r="P19" s="8">
        <v>19893</v>
      </c>
    </row>
    <row r="20" spans="1:16" ht="15" customHeight="1" x14ac:dyDescent="0.15">
      <c r="A20" s="3" t="s">
        <v>249</v>
      </c>
      <c r="B20" s="12"/>
      <c r="C20" s="12"/>
      <c r="D20" s="12">
        <v>294912</v>
      </c>
      <c r="E20" s="12">
        <v>293199</v>
      </c>
      <c r="F20" s="12">
        <v>692236</v>
      </c>
      <c r="G20" s="12">
        <v>600134</v>
      </c>
      <c r="H20" s="12">
        <v>313054</v>
      </c>
      <c r="I20" s="12">
        <v>268367</v>
      </c>
      <c r="J20" s="6">
        <v>338173</v>
      </c>
      <c r="K20" s="7">
        <v>185872</v>
      </c>
      <c r="L20" s="7">
        <v>316855</v>
      </c>
      <c r="M20" s="7">
        <v>104235</v>
      </c>
      <c r="N20" s="7">
        <v>143609</v>
      </c>
      <c r="O20" s="7">
        <v>268458</v>
      </c>
      <c r="P20" s="7">
        <v>305437</v>
      </c>
    </row>
    <row r="21" spans="1:16" ht="15" customHeight="1" x14ac:dyDescent="0.15">
      <c r="A21" s="3" t="s">
        <v>250</v>
      </c>
      <c r="B21" s="12"/>
      <c r="C21" s="12"/>
      <c r="D21" s="12">
        <v>246879</v>
      </c>
      <c r="E21" s="12">
        <v>265191</v>
      </c>
      <c r="F21" s="12">
        <v>406842</v>
      </c>
      <c r="G21" s="12">
        <v>429117</v>
      </c>
      <c r="H21" s="12">
        <v>604198</v>
      </c>
      <c r="I21" s="12">
        <v>895229</v>
      </c>
      <c r="J21" s="6">
        <v>587090</v>
      </c>
      <c r="K21" s="7">
        <v>528179</v>
      </c>
      <c r="L21" s="7">
        <v>553571</v>
      </c>
      <c r="M21" s="7">
        <v>233237</v>
      </c>
      <c r="N21" s="7">
        <v>209312</v>
      </c>
      <c r="O21" s="7">
        <v>465269</v>
      </c>
      <c r="P21" s="7">
        <v>409263</v>
      </c>
    </row>
    <row r="22" spans="1:16" ht="15" customHeight="1" x14ac:dyDescent="0.15">
      <c r="A22" s="3" t="s">
        <v>251</v>
      </c>
      <c r="B22" s="12"/>
      <c r="C22" s="12"/>
      <c r="D22" s="12">
        <v>120723</v>
      </c>
      <c r="E22" s="12">
        <v>108371</v>
      </c>
      <c r="F22" s="12">
        <v>72159</v>
      </c>
      <c r="G22" s="12">
        <v>303321</v>
      </c>
      <c r="H22" s="12">
        <v>146395</v>
      </c>
      <c r="I22" s="12">
        <v>99107</v>
      </c>
      <c r="J22" s="6">
        <v>105310</v>
      </c>
      <c r="K22" s="7">
        <v>69580</v>
      </c>
      <c r="L22" s="7">
        <v>152252</v>
      </c>
      <c r="M22" s="7">
        <v>44069</v>
      </c>
      <c r="N22" s="7">
        <v>7313</v>
      </c>
      <c r="O22" s="7">
        <v>2229</v>
      </c>
      <c r="P22" s="7">
        <v>13946</v>
      </c>
    </row>
    <row r="23" spans="1:16" ht="15" customHeight="1" x14ac:dyDescent="0.15">
      <c r="A23" s="3" t="s">
        <v>115</v>
      </c>
      <c r="B23" s="12"/>
      <c r="C23" s="12"/>
      <c r="D23" s="12">
        <v>4300</v>
      </c>
      <c r="E23" s="12">
        <v>0</v>
      </c>
      <c r="F23" s="12">
        <v>10550</v>
      </c>
      <c r="G23" s="12">
        <v>300</v>
      </c>
      <c r="H23" s="12">
        <v>0</v>
      </c>
      <c r="I23" s="12">
        <v>1000</v>
      </c>
      <c r="J23" s="6">
        <v>2400</v>
      </c>
      <c r="K23" s="7">
        <v>300</v>
      </c>
      <c r="L23" s="7">
        <v>4170</v>
      </c>
      <c r="M23" s="7">
        <v>0</v>
      </c>
      <c r="N23" s="7">
        <v>4200</v>
      </c>
      <c r="O23" s="7">
        <v>3000</v>
      </c>
      <c r="P23" s="7">
        <v>3130</v>
      </c>
    </row>
    <row r="24" spans="1:16" ht="15" customHeight="1" x14ac:dyDescent="0.15">
      <c r="A24" s="3" t="s">
        <v>252</v>
      </c>
      <c r="B24" s="12"/>
      <c r="C24" s="12"/>
      <c r="D24" s="12">
        <v>161680</v>
      </c>
      <c r="E24" s="12">
        <v>387117</v>
      </c>
      <c r="F24" s="12">
        <v>208162</v>
      </c>
      <c r="G24" s="12">
        <v>346138</v>
      </c>
      <c r="H24" s="12">
        <v>76652</v>
      </c>
      <c r="I24" s="12">
        <v>23409</v>
      </c>
      <c r="J24" s="6">
        <v>27803</v>
      </c>
      <c r="K24" s="7">
        <v>73953</v>
      </c>
      <c r="L24" s="7">
        <v>57180</v>
      </c>
      <c r="M24" s="7">
        <v>292007</v>
      </c>
      <c r="N24" s="7">
        <v>406406</v>
      </c>
      <c r="O24" s="7">
        <v>112821</v>
      </c>
      <c r="P24" s="7">
        <v>268416</v>
      </c>
    </row>
    <row r="25" spans="1:16" ht="15" customHeight="1" x14ac:dyDescent="0.15">
      <c r="A25" s="3" t="s">
        <v>253</v>
      </c>
      <c r="B25" s="12"/>
      <c r="C25" s="12"/>
      <c r="D25" s="12">
        <v>131024</v>
      </c>
      <c r="E25" s="12">
        <v>188525</v>
      </c>
      <c r="F25" s="12">
        <v>275760</v>
      </c>
      <c r="G25" s="12">
        <v>217855</v>
      </c>
      <c r="H25" s="12">
        <v>294771</v>
      </c>
      <c r="I25" s="12">
        <v>376887</v>
      </c>
      <c r="J25" s="6">
        <v>233019</v>
      </c>
      <c r="K25" s="7">
        <v>271906</v>
      </c>
      <c r="L25" s="7">
        <v>285393</v>
      </c>
      <c r="M25" s="7">
        <v>434997</v>
      </c>
      <c r="N25" s="7">
        <v>234951</v>
      </c>
      <c r="O25" s="7">
        <v>326893</v>
      </c>
      <c r="P25" s="7">
        <v>255670</v>
      </c>
    </row>
    <row r="26" spans="1:16" ht="15" customHeight="1" x14ac:dyDescent="0.15">
      <c r="A26" s="3" t="s">
        <v>254</v>
      </c>
      <c r="B26" s="12"/>
      <c r="C26" s="12"/>
      <c r="D26" s="12">
        <v>86529</v>
      </c>
      <c r="E26" s="12">
        <v>51514</v>
      </c>
      <c r="F26" s="12">
        <v>61516</v>
      </c>
      <c r="G26" s="12">
        <v>39682</v>
      </c>
      <c r="H26" s="12">
        <v>43998</v>
      </c>
      <c r="I26" s="12">
        <v>61031</v>
      </c>
      <c r="J26" s="6">
        <v>68493</v>
      </c>
      <c r="K26" s="7">
        <v>81367</v>
      </c>
      <c r="L26" s="7">
        <v>141684</v>
      </c>
      <c r="M26" s="7">
        <v>100083</v>
      </c>
      <c r="N26" s="7">
        <v>117147</v>
      </c>
      <c r="O26" s="7">
        <v>92836</v>
      </c>
      <c r="P26" s="7">
        <v>178847</v>
      </c>
    </row>
    <row r="27" spans="1:16" ht="15" customHeight="1" x14ac:dyDescent="0.15">
      <c r="A27" s="3" t="s">
        <v>255</v>
      </c>
      <c r="B27" s="12"/>
      <c r="C27" s="12"/>
      <c r="D27" s="12">
        <v>482100</v>
      </c>
      <c r="E27" s="12">
        <v>1692300</v>
      </c>
      <c r="F27" s="12">
        <v>307900</v>
      </c>
      <c r="G27" s="12">
        <v>222500</v>
      </c>
      <c r="H27" s="12">
        <v>128500</v>
      </c>
      <c r="I27" s="12">
        <v>224600</v>
      </c>
      <c r="J27" s="6">
        <v>528100</v>
      </c>
      <c r="K27" s="7">
        <v>528900</v>
      </c>
      <c r="L27" s="7">
        <v>34600</v>
      </c>
      <c r="M27" s="7">
        <v>95200</v>
      </c>
      <c r="N27" s="7">
        <v>267800</v>
      </c>
      <c r="O27" s="7">
        <v>587239</v>
      </c>
      <c r="P27" s="7">
        <v>757500</v>
      </c>
    </row>
    <row r="28" spans="1:16" ht="15" customHeight="1" x14ac:dyDescent="0.15">
      <c r="A28" s="3" t="s">
        <v>158</v>
      </c>
      <c r="B28" s="12"/>
      <c r="C28" s="12"/>
      <c r="D28" s="12"/>
      <c r="E28" s="12"/>
      <c r="F28" s="12"/>
      <c r="G28" s="12"/>
      <c r="H28" s="12"/>
      <c r="I28" s="12"/>
      <c r="J28" s="6"/>
      <c r="K28" s="7"/>
      <c r="L28" s="7"/>
      <c r="M28" s="7"/>
      <c r="N28" s="7">
        <v>12800</v>
      </c>
      <c r="O28" s="7">
        <v>14900</v>
      </c>
      <c r="P28" s="7">
        <v>10900</v>
      </c>
    </row>
    <row r="29" spans="1:16" ht="15" customHeight="1" x14ac:dyDescent="0.15">
      <c r="A29" s="3" t="s">
        <v>159</v>
      </c>
      <c r="B29" s="12"/>
      <c r="C29" s="12"/>
      <c r="D29" s="12"/>
      <c r="E29" s="12"/>
      <c r="F29" s="12"/>
      <c r="G29" s="12"/>
      <c r="H29" s="12"/>
      <c r="I29" s="12"/>
      <c r="J29" s="6"/>
      <c r="K29" s="7"/>
      <c r="L29" s="7"/>
      <c r="M29" s="7"/>
      <c r="N29" s="7">
        <v>95100</v>
      </c>
      <c r="O29" s="7">
        <v>194100</v>
      </c>
      <c r="P29" s="7">
        <v>362900</v>
      </c>
    </row>
    <row r="30" spans="1:16" ht="15" customHeight="1" x14ac:dyDescent="0.15">
      <c r="A30" s="3" t="s">
        <v>0</v>
      </c>
      <c r="B30" s="6">
        <f t="shared" ref="B30:K30" si="0">SUM(B4:B27)-B14-B15</f>
        <v>0</v>
      </c>
      <c r="C30" s="6">
        <f t="shared" si="0"/>
        <v>0</v>
      </c>
      <c r="D30" s="6">
        <f t="shared" si="0"/>
        <v>5097535</v>
      </c>
      <c r="E30" s="6">
        <f t="shared" si="0"/>
        <v>6910867</v>
      </c>
      <c r="F30" s="6">
        <f t="shared" si="0"/>
        <v>5793394</v>
      </c>
      <c r="G30" s="6">
        <f t="shared" si="0"/>
        <v>5776890</v>
      </c>
      <c r="H30" s="6">
        <f t="shared" si="0"/>
        <v>6221112</v>
      </c>
      <c r="I30" s="6">
        <f t="shared" si="0"/>
        <v>6970030</v>
      </c>
      <c r="J30" s="6">
        <f t="shared" si="0"/>
        <v>6921319</v>
      </c>
      <c r="K30" s="6">
        <f t="shared" si="0"/>
        <v>6983079</v>
      </c>
      <c r="L30" s="6">
        <f>SUM(L4:L27)-L14-L15</f>
        <v>6424949</v>
      </c>
      <c r="M30" s="6">
        <f>SUM(M4:M27)-M14-M15</f>
        <v>5902185</v>
      </c>
      <c r="N30" s="6">
        <f>SUM(N4:N27)-N14-N15</f>
        <v>5886576</v>
      </c>
      <c r="O30" s="6">
        <f>SUM(O4:O27)-O14-O15</f>
        <v>6086365</v>
      </c>
      <c r="P30" s="6">
        <f>SUM(P4:P27)-P14-P15</f>
        <v>6086263</v>
      </c>
    </row>
    <row r="31" spans="1:16" ht="15" customHeight="1" x14ac:dyDescent="0.15">
      <c r="A31" s="3" t="s">
        <v>256</v>
      </c>
      <c r="B31" s="12">
        <f t="shared" ref="B31:L31" si="1">+B4+B5+B6+B7+B8+B9+B10+B11+B12+B13+B16</f>
        <v>0</v>
      </c>
      <c r="C31" s="12">
        <f t="shared" si="1"/>
        <v>0</v>
      </c>
      <c r="D31" s="12">
        <f t="shared" si="1"/>
        <v>3431850</v>
      </c>
      <c r="E31" s="12">
        <f t="shared" si="1"/>
        <v>3735685</v>
      </c>
      <c r="F31" s="12">
        <f t="shared" si="1"/>
        <v>3592780</v>
      </c>
      <c r="G31" s="12">
        <f t="shared" si="1"/>
        <v>3449534</v>
      </c>
      <c r="H31" s="12">
        <f t="shared" si="1"/>
        <v>4131519</v>
      </c>
      <c r="I31" s="12">
        <f t="shared" si="1"/>
        <v>4565641</v>
      </c>
      <c r="J31" s="9">
        <f t="shared" si="1"/>
        <v>4537424</v>
      </c>
      <c r="K31" s="9">
        <f t="shared" si="1"/>
        <v>4391913</v>
      </c>
      <c r="L31" s="9">
        <f t="shared" si="1"/>
        <v>4348972</v>
      </c>
      <c r="M31" s="9">
        <f>+M4+M5+M6+M7+M8+M9+M10+M11+M12+M13+M16</f>
        <v>4227752</v>
      </c>
      <c r="N31" s="9">
        <f>+N4+N5+N6+N7+N8+N9+N10+N11+N12+N13+N16</f>
        <v>4174421</v>
      </c>
      <c r="O31" s="9">
        <f>+O4+O5+O6+O7+O8+O9+O10+O11+O12+O13+O16</f>
        <v>3892470</v>
      </c>
      <c r="P31" s="9">
        <f>+P4+P5+P6+P7+P8+P9+P10+P11+P12+P13+P16</f>
        <v>3609680</v>
      </c>
    </row>
    <row r="32" spans="1:16" ht="15" customHeight="1" x14ac:dyDescent="0.15">
      <c r="A32" s="3" t="s">
        <v>151</v>
      </c>
      <c r="B32" s="12">
        <f t="shared" ref="B32:P32" si="2">SUM(B17:B27)</f>
        <v>0</v>
      </c>
      <c r="C32" s="12">
        <f t="shared" si="2"/>
        <v>0</v>
      </c>
      <c r="D32" s="12">
        <f t="shared" si="2"/>
        <v>1665685</v>
      </c>
      <c r="E32" s="12">
        <f t="shared" si="2"/>
        <v>3175182</v>
      </c>
      <c r="F32" s="12">
        <f t="shared" si="2"/>
        <v>2200614</v>
      </c>
      <c r="G32" s="12">
        <f t="shared" si="2"/>
        <v>2327356</v>
      </c>
      <c r="H32" s="12">
        <f t="shared" si="2"/>
        <v>2089593</v>
      </c>
      <c r="I32" s="12">
        <f t="shared" si="2"/>
        <v>2404389</v>
      </c>
      <c r="J32" s="9">
        <f t="shared" si="2"/>
        <v>2383895</v>
      </c>
      <c r="K32" s="9">
        <f t="shared" si="2"/>
        <v>2591166</v>
      </c>
      <c r="L32" s="9">
        <f t="shared" si="2"/>
        <v>2075977</v>
      </c>
      <c r="M32" s="9">
        <f t="shared" si="2"/>
        <v>1674433</v>
      </c>
      <c r="N32" s="9">
        <f t="shared" si="2"/>
        <v>1712155</v>
      </c>
      <c r="O32" s="9">
        <f t="shared" si="2"/>
        <v>2193895</v>
      </c>
      <c r="P32" s="9">
        <f t="shared" si="2"/>
        <v>2476583</v>
      </c>
    </row>
    <row r="33" spans="1:16" ht="15" customHeight="1" x14ac:dyDescent="0.15">
      <c r="A33" s="3" t="s">
        <v>257</v>
      </c>
      <c r="B33" s="12">
        <f t="shared" ref="B33:L33" si="3">+B4+B17+B18+B19+B22+B23+B24+B25+B26</f>
        <v>0</v>
      </c>
      <c r="C33" s="12">
        <f t="shared" si="3"/>
        <v>0</v>
      </c>
      <c r="D33" s="12">
        <f t="shared" si="3"/>
        <v>2501912</v>
      </c>
      <c r="E33" s="12">
        <f t="shared" si="3"/>
        <v>2934212</v>
      </c>
      <c r="F33" s="12">
        <f t="shared" si="3"/>
        <v>2849250</v>
      </c>
      <c r="G33" s="12">
        <f t="shared" si="3"/>
        <v>3035726</v>
      </c>
      <c r="H33" s="12">
        <f t="shared" si="3"/>
        <v>4844070</v>
      </c>
      <c r="I33" s="12">
        <f t="shared" si="3"/>
        <v>5263769</v>
      </c>
      <c r="J33" s="9">
        <f t="shared" si="3"/>
        <v>5130533</v>
      </c>
      <c r="K33" s="9">
        <f t="shared" si="3"/>
        <v>5320611</v>
      </c>
      <c r="L33" s="9">
        <f t="shared" si="3"/>
        <v>5067541</v>
      </c>
      <c r="M33" s="9">
        <f>+M4+M17+M18+M19+M22+M23+M24+M25+M26</f>
        <v>4980030</v>
      </c>
      <c r="N33" s="9">
        <f>+N4+N17+N18+N19+N22+N23+N24+N25+N26</f>
        <v>4852601</v>
      </c>
      <c r="O33" s="9">
        <f>+O4+O17+O18+O19+O22+O23+O24+O25+O26</f>
        <v>4393677</v>
      </c>
      <c r="P33" s="9">
        <f>+P4+P17+P18+P19+P22+P23+P24+P25+P26</f>
        <v>4231890</v>
      </c>
    </row>
    <row r="34" spans="1:16" ht="15" customHeight="1" x14ac:dyDescent="0.15">
      <c r="A34" s="3" t="s">
        <v>258</v>
      </c>
      <c r="B34" s="9">
        <f t="shared" ref="B34:K34" si="4">SUM(B5:B16)-B14-B15+B20+B21+B27</f>
        <v>0</v>
      </c>
      <c r="C34" s="9">
        <f t="shared" si="4"/>
        <v>0</v>
      </c>
      <c r="D34" s="9">
        <f t="shared" si="4"/>
        <v>2595623</v>
      </c>
      <c r="E34" s="9">
        <f t="shared" si="4"/>
        <v>3976655</v>
      </c>
      <c r="F34" s="9">
        <f t="shared" si="4"/>
        <v>2944144</v>
      </c>
      <c r="G34" s="9">
        <f t="shared" si="4"/>
        <v>2741164</v>
      </c>
      <c r="H34" s="9">
        <f t="shared" si="4"/>
        <v>1377042</v>
      </c>
      <c r="I34" s="9">
        <f t="shared" si="4"/>
        <v>1706261</v>
      </c>
      <c r="J34" s="9">
        <f t="shared" si="4"/>
        <v>1790786</v>
      </c>
      <c r="K34" s="9">
        <f t="shared" si="4"/>
        <v>1662468</v>
      </c>
      <c r="L34" s="9">
        <f>SUM(L5:L16)-L14-L15+L20+L21+L27</f>
        <v>1357408</v>
      </c>
      <c r="M34" s="9">
        <f>SUM(M5:M16)-M14-M15+M20+M21+M27</f>
        <v>922155</v>
      </c>
      <c r="N34" s="9">
        <f>SUM(N5:N16)-N14-N15+N20+N21+N27</f>
        <v>1033975</v>
      </c>
      <c r="O34" s="9">
        <f>SUM(O5:O16)-O14-O15+O20+O21+O27</f>
        <v>1692688</v>
      </c>
      <c r="P34" s="9">
        <f>SUM(P5:P16)-P14-P15+P20+P21+P27</f>
        <v>1854373</v>
      </c>
    </row>
    <row r="35" spans="1:16" ht="15" customHeight="1" x14ac:dyDescent="0.2">
      <c r="A35" s="22" t="s">
        <v>78</v>
      </c>
      <c r="L35" s="23"/>
      <c r="M35" s="83" t="str">
        <f>[3]財政指標!$M$1</f>
        <v>塩原町</v>
      </c>
      <c r="P35" s="83" t="str">
        <f>[3]財政指標!$M$1</f>
        <v>塩原町</v>
      </c>
    </row>
    <row r="36" spans="1:16" ht="15" customHeight="1" x14ac:dyDescent="0.15">
      <c r="N36" s="51"/>
    </row>
    <row r="37" spans="1:16" ht="15" customHeight="1" x14ac:dyDescent="0.15">
      <c r="A37" s="2"/>
      <c r="B37" s="2" t="s">
        <v>172</v>
      </c>
      <c r="C37" s="2" t="s">
        <v>174</v>
      </c>
      <c r="D37" s="2" t="s">
        <v>176</v>
      </c>
      <c r="E37" s="2" t="s">
        <v>178</v>
      </c>
      <c r="F37" s="2" t="s">
        <v>180</v>
      </c>
      <c r="G37" s="2" t="s">
        <v>182</v>
      </c>
      <c r="H37" s="2" t="s">
        <v>184</v>
      </c>
      <c r="I37" s="2" t="s">
        <v>186</v>
      </c>
      <c r="J37" s="58" t="s">
        <v>230</v>
      </c>
      <c r="K37" s="58" t="s">
        <v>231</v>
      </c>
      <c r="L37" s="2" t="s">
        <v>192</v>
      </c>
      <c r="M37" s="2" t="s">
        <v>194</v>
      </c>
      <c r="N37" s="2" t="s">
        <v>196</v>
      </c>
      <c r="O37" s="2" t="s">
        <v>260</v>
      </c>
      <c r="P37" s="2" t="s">
        <v>262</v>
      </c>
    </row>
    <row r="38" spans="1:16" ht="15" customHeight="1" x14ac:dyDescent="0.15">
      <c r="A38" s="3" t="s">
        <v>234</v>
      </c>
      <c r="B38" s="20" t="e">
        <f>+B4/$B$30*100</f>
        <v>#DIV/0!</v>
      </c>
      <c r="C38" s="20" t="e">
        <f t="shared" ref="C38:P53" si="5">+C4/C$30*100</f>
        <v>#DIV/0!</v>
      </c>
      <c r="D38" s="20">
        <f t="shared" si="5"/>
        <v>36.490539054660729</v>
      </c>
      <c r="E38" s="20">
        <f t="shared" si="5"/>
        <v>29.080577010091496</v>
      </c>
      <c r="F38" s="20">
        <f t="shared" si="5"/>
        <v>35.482033502295891</v>
      </c>
      <c r="G38" s="20">
        <f t="shared" si="5"/>
        <v>33.930384687954941</v>
      </c>
      <c r="H38" s="20">
        <f t="shared" si="5"/>
        <v>61.086008417787681</v>
      </c>
      <c r="I38" s="20">
        <f t="shared" si="5"/>
        <v>60.940569839728099</v>
      </c>
      <c r="J38" s="20">
        <f t="shared" si="5"/>
        <v>60.68208964216214</v>
      </c>
      <c r="K38" s="20">
        <f t="shared" si="5"/>
        <v>56.886024059014652</v>
      </c>
      <c r="L38" s="20">
        <f t="shared" si="5"/>
        <v>60.647796581731619</v>
      </c>
      <c r="M38" s="20">
        <f t="shared" si="5"/>
        <v>63.337035352161955</v>
      </c>
      <c r="N38" s="20">
        <f t="shared" si="5"/>
        <v>63.893968242319474</v>
      </c>
      <c r="O38" s="20">
        <f t="shared" si="5"/>
        <v>57.846481438428356</v>
      </c>
      <c r="P38" s="20">
        <f t="shared" si="5"/>
        <v>53.029371225002933</v>
      </c>
    </row>
    <row r="39" spans="1:16" ht="15" customHeight="1" x14ac:dyDescent="0.15">
      <c r="A39" s="3" t="s">
        <v>235</v>
      </c>
      <c r="B39" s="20" t="e">
        <f>+B5/$B$30*100</f>
        <v>#DIV/0!</v>
      </c>
      <c r="C39" s="20" t="e">
        <f t="shared" si="5"/>
        <v>#DIV/0!</v>
      </c>
      <c r="D39" s="20">
        <f t="shared" si="5"/>
        <v>2.0221342276217817</v>
      </c>
      <c r="E39" s="20">
        <f t="shared" si="5"/>
        <v>1.5764013400923502</v>
      </c>
      <c r="F39" s="20">
        <f t="shared" si="5"/>
        <v>2.054823131311283</v>
      </c>
      <c r="G39" s="20">
        <f t="shared" si="5"/>
        <v>2.0840452215638519</v>
      </c>
      <c r="H39" s="20">
        <f t="shared" si="5"/>
        <v>1.9916535821891648</v>
      </c>
      <c r="I39" s="20">
        <f t="shared" si="5"/>
        <v>1.7943968677322766</v>
      </c>
      <c r="J39" s="20">
        <f t="shared" si="5"/>
        <v>1.3754025786125448</v>
      </c>
      <c r="K39" s="20">
        <f t="shared" si="5"/>
        <v>1.0399137686971607</v>
      </c>
      <c r="L39" s="20">
        <f t="shared" si="5"/>
        <v>1.1506550480011593</v>
      </c>
      <c r="M39" s="20">
        <f t="shared" si="5"/>
        <v>1.1825281654167059</v>
      </c>
      <c r="N39" s="20">
        <f t="shared" si="5"/>
        <v>1.1827928493575892</v>
      </c>
      <c r="O39" s="20">
        <f t="shared" si="5"/>
        <v>1.0690617470362029</v>
      </c>
      <c r="P39" s="20">
        <f t="shared" si="5"/>
        <v>1.1221664262618951</v>
      </c>
    </row>
    <row r="40" spans="1:16" ht="15" customHeight="1" x14ac:dyDescent="0.15">
      <c r="A40" s="3" t="s">
        <v>236</v>
      </c>
      <c r="B40" s="20" t="e">
        <f t="shared" ref="B40:B61" si="6">+B6/$B$30*100</f>
        <v>#DIV/0!</v>
      </c>
      <c r="C40" s="20" t="e">
        <f t="shared" si="5"/>
        <v>#DIV/0!</v>
      </c>
      <c r="D40" s="20">
        <f t="shared" si="5"/>
        <v>0.7321185631878937</v>
      </c>
      <c r="E40" s="20">
        <f t="shared" si="5"/>
        <v>0.39750439416646277</v>
      </c>
      <c r="F40" s="20">
        <f t="shared" si="5"/>
        <v>0.52126611792672828</v>
      </c>
      <c r="G40" s="20">
        <f t="shared" si="5"/>
        <v>0.71188823051849703</v>
      </c>
      <c r="H40" s="20">
        <f t="shared" si="5"/>
        <v>0.47928730426328925</v>
      </c>
      <c r="I40" s="20">
        <f t="shared" si="5"/>
        <v>0.24017113269239873</v>
      </c>
      <c r="J40" s="20">
        <f t="shared" si="5"/>
        <v>0.18564380575436559</v>
      </c>
      <c r="K40" s="20">
        <f t="shared" si="5"/>
        <v>0.14356131442877848</v>
      </c>
      <c r="L40" s="20">
        <f t="shared" si="5"/>
        <v>0.1421334239384624</v>
      </c>
      <c r="M40" s="20">
        <f t="shared" si="5"/>
        <v>0.63483269331611936</v>
      </c>
      <c r="N40" s="20">
        <f t="shared" si="5"/>
        <v>0.62909236201146479</v>
      </c>
      <c r="O40" s="20">
        <f t="shared" si="5"/>
        <v>0.18850331848319976</v>
      </c>
      <c r="P40" s="20">
        <f t="shared" si="5"/>
        <v>0.12845320683644465</v>
      </c>
    </row>
    <row r="41" spans="1:16" ht="15" customHeight="1" x14ac:dyDescent="0.15">
      <c r="A41" s="3" t="s">
        <v>237</v>
      </c>
      <c r="B41" s="20" t="e">
        <f t="shared" si="6"/>
        <v>#DIV/0!</v>
      </c>
      <c r="C41" s="20" t="e">
        <f t="shared" si="5"/>
        <v>#DIV/0!</v>
      </c>
      <c r="D41" s="20">
        <f t="shared" si="5"/>
        <v>0</v>
      </c>
      <c r="E41" s="20">
        <f t="shared" si="5"/>
        <v>0</v>
      </c>
      <c r="F41" s="20">
        <f t="shared" si="5"/>
        <v>0</v>
      </c>
      <c r="G41" s="20">
        <f t="shared" si="5"/>
        <v>0</v>
      </c>
      <c r="H41" s="20">
        <f t="shared" si="5"/>
        <v>0</v>
      </c>
      <c r="I41" s="20">
        <f t="shared" si="5"/>
        <v>0</v>
      </c>
      <c r="J41" s="20">
        <f t="shared" si="5"/>
        <v>0.39063363500511972</v>
      </c>
      <c r="K41" s="20">
        <f t="shared" si="5"/>
        <v>1.5962586131418532</v>
      </c>
      <c r="L41" s="20">
        <f t="shared" si="5"/>
        <v>1.6460208477919438</v>
      </c>
      <c r="M41" s="20">
        <f t="shared" si="5"/>
        <v>1.8478580390143651</v>
      </c>
      <c r="N41" s="20">
        <f t="shared" si="5"/>
        <v>1.7861826637420464</v>
      </c>
      <c r="O41" s="20">
        <f t="shared" si="5"/>
        <v>1.4877517204439761</v>
      </c>
      <c r="P41" s="20">
        <f t="shared" si="5"/>
        <v>1.6264331659673597</v>
      </c>
    </row>
    <row r="42" spans="1:16" ht="15" customHeight="1" x14ac:dyDescent="0.15">
      <c r="A42" s="3" t="s">
        <v>238</v>
      </c>
      <c r="B42" s="20" t="e">
        <f t="shared" si="6"/>
        <v>#DIV/0!</v>
      </c>
      <c r="C42" s="20" t="e">
        <f t="shared" si="5"/>
        <v>#DIV/0!</v>
      </c>
      <c r="D42" s="20">
        <f t="shared" si="5"/>
        <v>0.93929713086815492</v>
      </c>
      <c r="E42" s="20">
        <f t="shared" si="5"/>
        <v>0.74803928363836258</v>
      </c>
      <c r="F42" s="20">
        <f t="shared" si="5"/>
        <v>0.8012746932109226</v>
      </c>
      <c r="G42" s="20">
        <f t="shared" si="5"/>
        <v>0.67250717946853755</v>
      </c>
      <c r="H42" s="20">
        <f t="shared" si="5"/>
        <v>0.6500767065437818</v>
      </c>
      <c r="I42" s="20">
        <f t="shared" si="5"/>
        <v>0.53629611350309825</v>
      </c>
      <c r="J42" s="20">
        <f t="shared" si="5"/>
        <v>0.52055106837295029</v>
      </c>
      <c r="K42" s="20">
        <f t="shared" si="5"/>
        <v>0.50040963305728026</v>
      </c>
      <c r="L42" s="20">
        <f t="shared" si="5"/>
        <v>0.5013113722770407</v>
      </c>
      <c r="M42" s="20">
        <f t="shared" si="5"/>
        <v>0.51497877480966792</v>
      </c>
      <c r="N42" s="20">
        <f t="shared" si="5"/>
        <v>0.4640728328318533</v>
      </c>
      <c r="O42" s="20">
        <f t="shared" si="5"/>
        <v>0.39869445884366123</v>
      </c>
      <c r="P42" s="20">
        <f t="shared" si="5"/>
        <v>0.36830482021562327</v>
      </c>
    </row>
    <row r="43" spans="1:16" ht="15" customHeight="1" x14ac:dyDescent="0.15">
      <c r="A43" s="3" t="s">
        <v>239</v>
      </c>
      <c r="B43" s="20" t="e">
        <f t="shared" si="6"/>
        <v>#DIV/0!</v>
      </c>
      <c r="C43" s="20" t="e">
        <f t="shared" si="5"/>
        <v>#DIV/0!</v>
      </c>
      <c r="D43" s="20">
        <f t="shared" si="5"/>
        <v>0.65100092495686646</v>
      </c>
      <c r="E43" s="20">
        <f t="shared" si="5"/>
        <v>0.82831864656055454</v>
      </c>
      <c r="F43" s="20">
        <f t="shared" si="5"/>
        <v>0.89077318062607169</v>
      </c>
      <c r="G43" s="20">
        <f t="shared" si="5"/>
        <v>0.77174742811443531</v>
      </c>
      <c r="H43" s="20">
        <f t="shared" si="5"/>
        <v>0.61437569360590194</v>
      </c>
      <c r="I43" s="20">
        <f t="shared" si="5"/>
        <v>0.48174828515802659</v>
      </c>
      <c r="J43" s="20">
        <f t="shared" si="5"/>
        <v>0.97823839646749411</v>
      </c>
      <c r="K43" s="20">
        <f t="shared" si="5"/>
        <v>0.9196945931730115</v>
      </c>
      <c r="L43" s="20">
        <f t="shared" si="5"/>
        <v>0.96736954643531026</v>
      </c>
      <c r="M43" s="20">
        <f t="shared" si="5"/>
        <v>0.15079161361428015</v>
      </c>
      <c r="N43" s="20">
        <f t="shared" si="5"/>
        <v>3.05780474082047E-3</v>
      </c>
      <c r="O43" s="20">
        <f t="shared" si="5"/>
        <v>4.2389833669193352E-3</v>
      </c>
      <c r="P43" s="20">
        <f t="shared" si="5"/>
        <v>9.2010483280134288E-3</v>
      </c>
    </row>
    <row r="44" spans="1:16" ht="15" customHeight="1" x14ac:dyDescent="0.15">
      <c r="A44" s="3" t="s">
        <v>240</v>
      </c>
      <c r="B44" s="20" t="e">
        <f t="shared" si="6"/>
        <v>#DIV/0!</v>
      </c>
      <c r="C44" s="20" t="e">
        <f t="shared" si="5"/>
        <v>#DIV/0!</v>
      </c>
      <c r="D44" s="20">
        <f t="shared" si="5"/>
        <v>1.4366159329950654</v>
      </c>
      <c r="E44" s="20">
        <f t="shared" si="5"/>
        <v>0.97113719595529768</v>
      </c>
      <c r="F44" s="20">
        <f t="shared" si="5"/>
        <v>1.0221814708269452</v>
      </c>
      <c r="G44" s="20">
        <f t="shared" si="5"/>
        <v>1.1242208177756543</v>
      </c>
      <c r="H44" s="20">
        <f t="shared" si="5"/>
        <v>1.110605306575416</v>
      </c>
      <c r="I44" s="20">
        <f t="shared" si="5"/>
        <v>0.97952232630275615</v>
      </c>
      <c r="J44" s="20">
        <f t="shared" si="5"/>
        <v>0.92216526936556453</v>
      </c>
      <c r="K44" s="20">
        <f t="shared" si="5"/>
        <v>0.76838597988079471</v>
      </c>
      <c r="L44" s="20">
        <f t="shared" si="5"/>
        <v>0.82430226294403275</v>
      </c>
      <c r="M44" s="20">
        <f t="shared" si="5"/>
        <v>0.85403964802865384</v>
      </c>
      <c r="N44" s="20">
        <f t="shared" si="5"/>
        <v>0.80056725675503038</v>
      </c>
      <c r="O44" s="20">
        <f t="shared" si="5"/>
        <v>0.63450023125461585</v>
      </c>
      <c r="P44" s="20">
        <f t="shared" si="5"/>
        <v>0.71459284621778585</v>
      </c>
    </row>
    <row r="45" spans="1:16" ht="15" customHeight="1" x14ac:dyDescent="0.15">
      <c r="A45" s="3" t="s">
        <v>241</v>
      </c>
      <c r="B45" s="20" t="e">
        <f t="shared" si="6"/>
        <v>#DIV/0!</v>
      </c>
      <c r="C45" s="20" t="e">
        <f t="shared" si="5"/>
        <v>#DIV/0!</v>
      </c>
      <c r="D45" s="20">
        <f t="shared" si="5"/>
        <v>0</v>
      </c>
      <c r="E45" s="20">
        <f t="shared" si="5"/>
        <v>0</v>
      </c>
      <c r="F45" s="20">
        <f t="shared" si="5"/>
        <v>0</v>
      </c>
      <c r="G45" s="20">
        <f t="shared" si="5"/>
        <v>0</v>
      </c>
      <c r="H45" s="20">
        <f t="shared" si="5"/>
        <v>0</v>
      </c>
      <c r="I45" s="20">
        <f t="shared" si="5"/>
        <v>0</v>
      </c>
      <c r="J45" s="20">
        <f t="shared" si="5"/>
        <v>0</v>
      </c>
      <c r="K45" s="20">
        <f t="shared" si="5"/>
        <v>0</v>
      </c>
      <c r="L45" s="20">
        <f t="shared" si="5"/>
        <v>0</v>
      </c>
      <c r="M45" s="20">
        <f t="shared" si="5"/>
        <v>0</v>
      </c>
      <c r="N45" s="20">
        <f t="shared" si="5"/>
        <v>0</v>
      </c>
      <c r="O45" s="20">
        <f t="shared" si="5"/>
        <v>0</v>
      </c>
      <c r="P45" s="20">
        <f t="shared" si="5"/>
        <v>0</v>
      </c>
    </row>
    <row r="46" spans="1:16" ht="15" customHeight="1" x14ac:dyDescent="0.15">
      <c r="A46" s="3" t="s">
        <v>104</v>
      </c>
      <c r="B46" s="20" t="e">
        <f t="shared" si="6"/>
        <v>#DIV/0!</v>
      </c>
      <c r="C46" s="20" t="e">
        <f t="shared" si="5"/>
        <v>#DIV/0!</v>
      </c>
      <c r="D46" s="20">
        <f t="shared" si="5"/>
        <v>0</v>
      </c>
      <c r="E46" s="20">
        <f t="shared" si="5"/>
        <v>0</v>
      </c>
      <c r="F46" s="20">
        <f t="shared" si="5"/>
        <v>0</v>
      </c>
      <c r="G46" s="20">
        <f t="shared" si="5"/>
        <v>0</v>
      </c>
      <c r="H46" s="20">
        <f t="shared" si="5"/>
        <v>0</v>
      </c>
      <c r="I46" s="20">
        <f t="shared" si="5"/>
        <v>0</v>
      </c>
      <c r="J46" s="20">
        <f t="shared" si="5"/>
        <v>0</v>
      </c>
      <c r="K46" s="20">
        <f t="shared" si="5"/>
        <v>0</v>
      </c>
      <c r="L46" s="20">
        <f t="shared" si="5"/>
        <v>0.36767607026919591</v>
      </c>
      <c r="M46" s="20">
        <f t="shared" si="5"/>
        <v>0.47389229581926012</v>
      </c>
      <c r="N46" s="20">
        <f t="shared" si="5"/>
        <v>0.51574973295171922</v>
      </c>
      <c r="O46" s="20">
        <f t="shared" si="5"/>
        <v>0.6210110632536826</v>
      </c>
      <c r="P46" s="20">
        <f t="shared" si="5"/>
        <v>0.45558333578420784</v>
      </c>
    </row>
    <row r="47" spans="1:16" ht="15" customHeight="1" x14ac:dyDescent="0.15">
      <c r="A47" s="3" t="s">
        <v>242</v>
      </c>
      <c r="B47" s="20" t="e">
        <f t="shared" si="6"/>
        <v>#DIV/0!</v>
      </c>
      <c r="C47" s="20" t="e">
        <f t="shared" si="5"/>
        <v>#DIV/0!</v>
      </c>
      <c r="D47" s="20">
        <f t="shared" si="5"/>
        <v>25.003124058981445</v>
      </c>
      <c r="E47" s="20">
        <f t="shared" si="5"/>
        <v>20.416092510534494</v>
      </c>
      <c r="F47" s="20">
        <f t="shared" si="5"/>
        <v>21.194743530303654</v>
      </c>
      <c r="G47" s="20">
        <f t="shared" si="5"/>
        <v>20.368606637827618</v>
      </c>
      <c r="H47" s="20">
        <f t="shared" si="5"/>
        <v>0.4412072954159964</v>
      </c>
      <c r="I47" s="20">
        <f t="shared" si="5"/>
        <v>0.4986348695773189</v>
      </c>
      <c r="J47" s="20">
        <f t="shared" si="5"/>
        <v>0.46262858278891644</v>
      </c>
      <c r="K47" s="20">
        <f t="shared" si="5"/>
        <v>0.99998868693881304</v>
      </c>
      <c r="L47" s="20">
        <f t="shared" si="5"/>
        <v>1.3995130545005106</v>
      </c>
      <c r="M47" s="20">
        <f t="shared" si="5"/>
        <v>2.5966824150717063</v>
      </c>
      <c r="N47" s="20">
        <f t="shared" si="5"/>
        <v>1.5990789892120649</v>
      </c>
      <c r="O47" s="20">
        <f t="shared" si="5"/>
        <v>1.6677935023614259</v>
      </c>
      <c r="P47" s="20">
        <f t="shared" si="5"/>
        <v>1.8167305619228087</v>
      </c>
    </row>
    <row r="48" spans="1:16" ht="15" customHeight="1" x14ac:dyDescent="0.15">
      <c r="A48" s="3" t="s">
        <v>243</v>
      </c>
      <c r="B48" s="20" t="e">
        <f t="shared" si="6"/>
        <v>#DIV/0!</v>
      </c>
      <c r="C48" s="20" t="e">
        <f t="shared" si="5"/>
        <v>#DIV/0!</v>
      </c>
      <c r="D48" s="20">
        <f t="shared" si="5"/>
        <v>22.236728144093174</v>
      </c>
      <c r="E48" s="20">
        <f t="shared" si="5"/>
        <v>18.314460399831166</v>
      </c>
      <c r="F48" s="20">
        <f t="shared" si="5"/>
        <v>0</v>
      </c>
      <c r="G48" s="20">
        <f t="shared" si="5"/>
        <v>0</v>
      </c>
      <c r="H48" s="20">
        <f t="shared" si="5"/>
        <v>0</v>
      </c>
      <c r="I48" s="20">
        <f t="shared" si="5"/>
        <v>0</v>
      </c>
      <c r="J48" s="20">
        <f t="shared" si="5"/>
        <v>0</v>
      </c>
      <c r="K48" s="20">
        <f t="shared" si="5"/>
        <v>0</v>
      </c>
      <c r="L48" s="20">
        <f t="shared" si="5"/>
        <v>0</v>
      </c>
      <c r="M48" s="20">
        <f t="shared" si="5"/>
        <v>0.88409631348390461</v>
      </c>
      <c r="N48" s="20">
        <f t="shared" si="5"/>
        <v>0</v>
      </c>
      <c r="O48" s="20">
        <f t="shared" si="5"/>
        <v>0</v>
      </c>
      <c r="P48" s="20">
        <f t="shared" si="5"/>
        <v>0</v>
      </c>
    </row>
    <row r="49" spans="1:16" ht="15" customHeight="1" x14ac:dyDescent="0.15">
      <c r="A49" s="3" t="s">
        <v>244</v>
      </c>
      <c r="B49" s="20" t="e">
        <f t="shared" si="6"/>
        <v>#DIV/0!</v>
      </c>
      <c r="C49" s="20" t="e">
        <f t="shared" si="5"/>
        <v>#DIV/0!</v>
      </c>
      <c r="D49" s="20">
        <f t="shared" si="5"/>
        <v>2.7663959148882746</v>
      </c>
      <c r="E49" s="20">
        <f t="shared" si="5"/>
        <v>2.1016321107033313</v>
      </c>
      <c r="F49" s="20">
        <f t="shared" si="5"/>
        <v>0</v>
      </c>
      <c r="G49" s="20">
        <f t="shared" si="5"/>
        <v>0</v>
      </c>
      <c r="H49" s="20">
        <f t="shared" si="5"/>
        <v>0</v>
      </c>
      <c r="I49" s="20">
        <f t="shared" si="5"/>
        <v>0</v>
      </c>
      <c r="J49" s="20">
        <f t="shared" si="5"/>
        <v>0.46262858278891644</v>
      </c>
      <c r="K49" s="20">
        <f t="shared" si="5"/>
        <v>0.99998868693881304</v>
      </c>
      <c r="L49" s="20">
        <f t="shared" si="5"/>
        <v>1.3995130545005106</v>
      </c>
      <c r="M49" s="20">
        <f t="shared" si="5"/>
        <v>1.7125861015878017</v>
      </c>
      <c r="N49" s="20">
        <f t="shared" si="5"/>
        <v>1.5990789892120649</v>
      </c>
      <c r="O49" s="20">
        <f t="shared" si="5"/>
        <v>1.6677935023614259</v>
      </c>
      <c r="P49" s="20">
        <f t="shared" si="5"/>
        <v>1.8167305619228087</v>
      </c>
    </row>
    <row r="50" spans="1:16" ht="15" customHeight="1" x14ac:dyDescent="0.15">
      <c r="A50" s="3" t="s">
        <v>245</v>
      </c>
      <c r="B50" s="20" t="e">
        <f t="shared" si="6"/>
        <v>#DIV/0!</v>
      </c>
      <c r="C50" s="20" t="e">
        <f t="shared" si="5"/>
        <v>#DIV/0!</v>
      </c>
      <c r="D50" s="20">
        <f t="shared" si="5"/>
        <v>4.8886373511903301E-2</v>
      </c>
      <c r="E50" s="20">
        <f t="shared" si="5"/>
        <v>3.7158868778693031E-2</v>
      </c>
      <c r="F50" s="20">
        <f t="shared" si="5"/>
        <v>4.8020210605389517E-2</v>
      </c>
      <c r="G50" s="20">
        <f t="shared" si="5"/>
        <v>4.9247951752586602E-2</v>
      </c>
      <c r="H50" s="20">
        <f t="shared" si="5"/>
        <v>3.8047860253922448E-2</v>
      </c>
      <c r="I50" s="20">
        <f t="shared" si="5"/>
        <v>3.2553661892416527E-2</v>
      </c>
      <c r="J50" s="20">
        <f t="shared" si="5"/>
        <v>3.9862344157233609E-2</v>
      </c>
      <c r="K50" s="20">
        <f t="shared" si="5"/>
        <v>3.9409549856159437E-2</v>
      </c>
      <c r="L50" s="20">
        <f t="shared" si="5"/>
        <v>4.2039244202560985E-2</v>
      </c>
      <c r="M50" s="20">
        <f t="shared" si="5"/>
        <v>3.7647074769767468E-2</v>
      </c>
      <c r="N50" s="20">
        <f t="shared" si="5"/>
        <v>3.9683510414203434E-2</v>
      </c>
      <c r="O50" s="20">
        <f t="shared" si="5"/>
        <v>3.5899917274103674E-2</v>
      </c>
      <c r="P50" s="20">
        <f t="shared" si="5"/>
        <v>3.780645036206947E-2</v>
      </c>
    </row>
    <row r="51" spans="1:16" ht="15" customHeight="1" x14ac:dyDescent="0.15">
      <c r="A51" s="3" t="s">
        <v>246</v>
      </c>
      <c r="B51" s="20" t="e">
        <f t="shared" si="6"/>
        <v>#DIV/0!</v>
      </c>
      <c r="C51" s="20" t="e">
        <f t="shared" si="5"/>
        <v>#DIV/0!</v>
      </c>
      <c r="D51" s="20">
        <f t="shared" si="5"/>
        <v>0.90632040780494894</v>
      </c>
      <c r="E51" s="20">
        <f t="shared" si="5"/>
        <v>1.284440866826116</v>
      </c>
      <c r="F51" s="20">
        <f t="shared" si="5"/>
        <v>1.1579740649436236</v>
      </c>
      <c r="G51" s="20">
        <f t="shared" si="5"/>
        <v>1.2421908674044337</v>
      </c>
      <c r="H51" s="20">
        <f t="shared" si="5"/>
        <v>6.1275540450003145</v>
      </c>
      <c r="I51" s="20">
        <f t="shared" si="5"/>
        <v>5.1040095953675948</v>
      </c>
      <c r="J51" s="20">
        <f t="shared" si="5"/>
        <v>5.555501776467751</v>
      </c>
      <c r="K51" s="20">
        <f t="shared" si="5"/>
        <v>10.389256658846334</v>
      </c>
      <c r="L51" s="20">
        <f t="shared" si="5"/>
        <v>1.4933659395584307</v>
      </c>
      <c r="M51" s="20">
        <f t="shared" si="5"/>
        <v>0.93719529292965231</v>
      </c>
      <c r="N51" s="20">
        <f t="shared" si="5"/>
        <v>0.58074507149826993</v>
      </c>
      <c r="O51" s="20">
        <f t="shared" si="5"/>
        <v>1.1635187833789133</v>
      </c>
      <c r="P51" s="20">
        <f t="shared" si="5"/>
        <v>0.67589915190980088</v>
      </c>
    </row>
    <row r="52" spans="1:16" ht="15" customHeight="1" x14ac:dyDescent="0.15">
      <c r="A52" s="3" t="s">
        <v>247</v>
      </c>
      <c r="B52" s="20" t="e">
        <f t="shared" si="6"/>
        <v>#DIV/0!</v>
      </c>
      <c r="C52" s="20" t="e">
        <f t="shared" si="5"/>
        <v>#DIV/0!</v>
      </c>
      <c r="D52" s="20">
        <f t="shared" si="5"/>
        <v>1.5742314667775699</v>
      </c>
      <c r="E52" s="20">
        <f t="shared" si="5"/>
        <v>1.2539960615650685</v>
      </c>
      <c r="F52" s="20">
        <f t="shared" si="5"/>
        <v>1.3914296179407097</v>
      </c>
      <c r="G52" s="20">
        <f t="shared" si="5"/>
        <v>1.3566296052027995</v>
      </c>
      <c r="H52" s="20">
        <f t="shared" si="5"/>
        <v>1.3159222981357674</v>
      </c>
      <c r="I52" s="20">
        <f t="shared" si="5"/>
        <v>1.1612001670007159</v>
      </c>
      <c r="J52" s="20">
        <f t="shared" si="5"/>
        <v>1.3408571400913611</v>
      </c>
      <c r="K52" s="20">
        <f t="shared" si="5"/>
        <v>1.5537845125337977</v>
      </c>
      <c r="L52" s="20">
        <f t="shared" si="5"/>
        <v>6.4346347340655932</v>
      </c>
      <c r="M52" s="20">
        <f t="shared" si="5"/>
        <v>5.0246307087968267</v>
      </c>
      <c r="N52" s="20">
        <f t="shared" si="5"/>
        <v>4.5530882468857952</v>
      </c>
      <c r="O52" s="20">
        <f t="shared" si="5"/>
        <v>4.036005070349872</v>
      </c>
      <c r="P52" s="20">
        <f t="shared" si="5"/>
        <v>3.6696409603068423</v>
      </c>
    </row>
    <row r="53" spans="1:16" ht="15" customHeight="1" x14ac:dyDescent="0.15">
      <c r="A53" s="4" t="s">
        <v>248</v>
      </c>
      <c r="B53" s="20" t="e">
        <f t="shared" si="6"/>
        <v>#DIV/0!</v>
      </c>
      <c r="C53" s="20" t="e">
        <f t="shared" si="5"/>
        <v>#DIV/0!</v>
      </c>
      <c r="D53" s="20">
        <f t="shared" si="5"/>
        <v>0.21757574984772052</v>
      </c>
      <c r="E53" s="20">
        <f t="shared" si="5"/>
        <v>0.19587990913441106</v>
      </c>
      <c r="F53" s="20">
        <f t="shared" si="5"/>
        <v>0.30710840657479882</v>
      </c>
      <c r="G53" s="20">
        <f t="shared" si="5"/>
        <v>0.31466758065325806</v>
      </c>
      <c r="H53" s="20">
        <f t="shared" si="5"/>
        <v>0.30473651655845452</v>
      </c>
      <c r="I53" s="20">
        <f t="shared" si="5"/>
        <v>0.25928152389587994</v>
      </c>
      <c r="J53" s="20">
        <f t="shared" si="5"/>
        <v>0.23388605553363453</v>
      </c>
      <c r="K53" s="20">
        <f t="shared" si="5"/>
        <v>0.24512109915984051</v>
      </c>
      <c r="L53" s="20">
        <f t="shared" si="5"/>
        <v>0.32532553954902987</v>
      </c>
      <c r="M53" s="20">
        <f t="shared" si="5"/>
        <v>0.31728927507355331</v>
      </c>
      <c r="N53" s="20">
        <f t="shared" si="5"/>
        <v>0.32633571706200687</v>
      </c>
      <c r="O53" s="20">
        <f t="shared" si="5"/>
        <v>0.30704698124414165</v>
      </c>
      <c r="P53" s="20">
        <f t="shared" si="5"/>
        <v>0.32685081140923422</v>
      </c>
    </row>
    <row r="54" spans="1:16" ht="15" customHeight="1" x14ac:dyDescent="0.15">
      <c r="A54" s="3" t="s">
        <v>249</v>
      </c>
      <c r="B54" s="20" t="e">
        <f t="shared" si="6"/>
        <v>#DIV/0!</v>
      </c>
      <c r="C54" s="20" t="e">
        <f t="shared" ref="C54:P63" si="7">+C20/C$30*100</f>
        <v>#DIV/0!</v>
      </c>
      <c r="D54" s="20">
        <f t="shared" si="7"/>
        <v>5.7853845044712786</v>
      </c>
      <c r="E54" s="20">
        <f t="shared" si="7"/>
        <v>4.2425791148925303</v>
      </c>
      <c r="F54" s="20">
        <f t="shared" si="7"/>
        <v>11.948712619925384</v>
      </c>
      <c r="G54" s="20">
        <f t="shared" si="7"/>
        <v>10.388530853106083</v>
      </c>
      <c r="H54" s="20">
        <f t="shared" si="7"/>
        <v>5.0321228744957498</v>
      </c>
      <c r="I54" s="20">
        <f t="shared" si="7"/>
        <v>3.8502990661446219</v>
      </c>
      <c r="J54" s="20">
        <f t="shared" si="7"/>
        <v>4.8859617653802694</v>
      </c>
      <c r="K54" s="20">
        <f t="shared" si="7"/>
        <v>2.6617484923197918</v>
      </c>
      <c r="L54" s="20">
        <f t="shared" si="7"/>
        <v>4.9316344767872868</v>
      </c>
      <c r="M54" s="20">
        <f t="shared" si="7"/>
        <v>1.7660408814701674</v>
      </c>
      <c r="N54" s="20">
        <f t="shared" si="7"/>
        <v>2.4396015612471493</v>
      </c>
      <c r="O54" s="20">
        <f t="shared" si="7"/>
        <v>4.4108100647923676</v>
      </c>
      <c r="P54" s="20">
        <f t="shared" si="7"/>
        <v>5.0184653538632817</v>
      </c>
    </row>
    <row r="55" spans="1:16" ht="15" customHeight="1" x14ac:dyDescent="0.15">
      <c r="A55" s="3" t="s">
        <v>250</v>
      </c>
      <c r="B55" s="20" t="e">
        <f t="shared" si="6"/>
        <v>#DIV/0!</v>
      </c>
      <c r="C55" s="20" t="e">
        <f t="shared" si="7"/>
        <v>#DIV/0!</v>
      </c>
      <c r="D55" s="20">
        <f t="shared" si="7"/>
        <v>4.8431055402267953</v>
      </c>
      <c r="E55" s="20">
        <f t="shared" si="7"/>
        <v>3.8373043498015513</v>
      </c>
      <c r="F55" s="20">
        <f t="shared" si="7"/>
        <v>7.0225156445427332</v>
      </c>
      <c r="G55" s="20">
        <f t="shared" si="7"/>
        <v>7.4281663663320581</v>
      </c>
      <c r="H55" s="20">
        <f t="shared" si="7"/>
        <v>9.7120579086182666</v>
      </c>
      <c r="I55" s="20">
        <f t="shared" si="7"/>
        <v>12.843976281307254</v>
      </c>
      <c r="J55" s="20">
        <f t="shared" si="7"/>
        <v>8.4823427442081485</v>
      </c>
      <c r="K55" s="20">
        <f t="shared" si="7"/>
        <v>7.5636979046062631</v>
      </c>
      <c r="L55" s="20">
        <f t="shared" si="7"/>
        <v>8.6159594418570471</v>
      </c>
      <c r="M55" s="20">
        <f t="shared" si="7"/>
        <v>3.9517060207363883</v>
      </c>
      <c r="N55" s="20">
        <f t="shared" si="7"/>
        <v>3.5557512550589676</v>
      </c>
      <c r="O55" s="20">
        <f t="shared" si="7"/>
        <v>7.6444478765240005</v>
      </c>
      <c r="P55" s="20">
        <f t="shared" si="7"/>
        <v>6.7243725747638576</v>
      </c>
    </row>
    <row r="56" spans="1:16" ht="15" customHeight="1" x14ac:dyDescent="0.15">
      <c r="A56" s="3" t="s">
        <v>251</v>
      </c>
      <c r="B56" s="20" t="e">
        <f t="shared" si="6"/>
        <v>#DIV/0!</v>
      </c>
      <c r="C56" s="20" t="e">
        <f t="shared" si="7"/>
        <v>#DIV/0!</v>
      </c>
      <c r="D56" s="20">
        <f t="shared" si="7"/>
        <v>2.3682623071739575</v>
      </c>
      <c r="E56" s="20">
        <f t="shared" si="7"/>
        <v>1.5681245204111147</v>
      </c>
      <c r="F56" s="20">
        <f t="shared" si="7"/>
        <v>1.2455393159864494</v>
      </c>
      <c r="G56" s="20">
        <f t="shared" si="7"/>
        <v>5.250593312318566</v>
      </c>
      <c r="H56" s="20">
        <f t="shared" si="7"/>
        <v>2.3531966632331969</v>
      </c>
      <c r="I56" s="20">
        <f t="shared" si="7"/>
        <v>1.4219020578103683</v>
      </c>
      <c r="J56" s="20">
        <f t="shared" si="7"/>
        <v>1.5215307949250714</v>
      </c>
      <c r="K56" s="20">
        <f t="shared" si="7"/>
        <v>0.99640860428472888</v>
      </c>
      <c r="L56" s="20">
        <f t="shared" si="7"/>
        <v>2.3696997439201466</v>
      </c>
      <c r="M56" s="20">
        <f t="shared" si="7"/>
        <v>0.74665568768176538</v>
      </c>
      <c r="N56" s="20">
        <f t="shared" si="7"/>
        <v>0.12423181149788944</v>
      </c>
      <c r="O56" s="20">
        <f t="shared" si="7"/>
        <v>3.6622844670012394E-2</v>
      </c>
      <c r="P56" s="20">
        <f t="shared" si="7"/>
        <v>0.22913896425442015</v>
      </c>
    </row>
    <row r="57" spans="1:16" ht="15" customHeight="1" x14ac:dyDescent="0.15">
      <c r="A57" s="3" t="s">
        <v>115</v>
      </c>
      <c r="B57" s="20" t="e">
        <f t="shared" si="6"/>
        <v>#DIV/0!</v>
      </c>
      <c r="C57" s="20" t="e">
        <f t="shared" si="7"/>
        <v>#DIV/0!</v>
      </c>
      <c r="D57" s="20">
        <f t="shared" si="7"/>
        <v>8.435449683033075E-2</v>
      </c>
      <c r="E57" s="20">
        <f t="shared" si="7"/>
        <v>0</v>
      </c>
      <c r="F57" s="20">
        <f t="shared" si="7"/>
        <v>0.18210396185724637</v>
      </c>
      <c r="G57" s="20">
        <f t="shared" si="7"/>
        <v>5.1931056329616804E-3</v>
      </c>
      <c r="H57" s="20">
        <f t="shared" si="7"/>
        <v>0</v>
      </c>
      <c r="I57" s="20">
        <f t="shared" si="7"/>
        <v>1.4347140543154047E-2</v>
      </c>
      <c r="J57" s="20">
        <f t="shared" si="7"/>
        <v>3.4675471539456569E-2</v>
      </c>
      <c r="K57" s="20">
        <f t="shared" si="7"/>
        <v>4.2960991849011016E-3</v>
      </c>
      <c r="L57" s="20">
        <f t="shared" si="7"/>
        <v>6.4903238920651349E-2</v>
      </c>
      <c r="M57" s="20">
        <f t="shared" si="7"/>
        <v>0</v>
      </c>
      <c r="N57" s="20">
        <f t="shared" si="7"/>
        <v>7.1348777285810974E-2</v>
      </c>
      <c r="O57" s="20">
        <f t="shared" si="7"/>
        <v>4.9290504266503901E-2</v>
      </c>
      <c r="P57" s="20">
        <f t="shared" si="7"/>
        <v>5.1427287976217921E-2</v>
      </c>
    </row>
    <row r="58" spans="1:16" ht="15" customHeight="1" x14ac:dyDescent="0.15">
      <c r="A58" s="3" t="s">
        <v>252</v>
      </c>
      <c r="B58" s="20" t="e">
        <f t="shared" si="6"/>
        <v>#DIV/0!</v>
      </c>
      <c r="C58" s="20" t="e">
        <f t="shared" si="7"/>
        <v>#DIV/0!</v>
      </c>
      <c r="D58" s="20">
        <f t="shared" si="7"/>
        <v>3.1717290808204361</v>
      </c>
      <c r="E58" s="20">
        <f t="shared" si="7"/>
        <v>5.6015692387076754</v>
      </c>
      <c r="F58" s="20">
        <f t="shared" si="7"/>
        <v>3.5930924083533764</v>
      </c>
      <c r="G58" s="20">
        <f t="shared" si="7"/>
        <v>5.991770658606967</v>
      </c>
      <c r="H58" s="20">
        <f t="shared" si="7"/>
        <v>1.2321269895157008</v>
      </c>
      <c r="I58" s="20">
        <f t="shared" si="7"/>
        <v>0.33585221297469309</v>
      </c>
      <c r="J58" s="20">
        <f t="shared" si="7"/>
        <v>0.40170088967146295</v>
      </c>
      <c r="K58" s="20">
        <f t="shared" si="7"/>
        <v>1.0590314100699705</v>
      </c>
      <c r="L58" s="20">
        <f t="shared" si="7"/>
        <v>0.88996815383281647</v>
      </c>
      <c r="M58" s="20">
        <f t="shared" si="7"/>
        <v>4.9474389569286625</v>
      </c>
      <c r="N58" s="20">
        <f t="shared" si="7"/>
        <v>6.9039455194326891</v>
      </c>
      <c r="O58" s="20">
        <f t="shared" si="7"/>
        <v>1.8536679939504122</v>
      </c>
      <c r="P58" s="20">
        <f t="shared" si="7"/>
        <v>4.4101939071643805</v>
      </c>
    </row>
    <row r="59" spans="1:16" ht="15" customHeight="1" x14ac:dyDescent="0.15">
      <c r="A59" s="3" t="s">
        <v>253</v>
      </c>
      <c r="B59" s="20" t="e">
        <f t="shared" si="6"/>
        <v>#DIV/0!</v>
      </c>
      <c r="C59" s="20" t="e">
        <f t="shared" si="7"/>
        <v>#DIV/0!</v>
      </c>
      <c r="D59" s="20">
        <f t="shared" si="7"/>
        <v>2.5703403703947103</v>
      </c>
      <c r="E59" s="20">
        <f t="shared" si="7"/>
        <v>2.7279500531554146</v>
      </c>
      <c r="F59" s="20">
        <f t="shared" si="7"/>
        <v>4.7599041252847645</v>
      </c>
      <c r="G59" s="20">
        <f t="shared" si="7"/>
        <v>3.7711467588962226</v>
      </c>
      <c r="H59" s="20">
        <f t="shared" si="7"/>
        <v>4.7382365081998206</v>
      </c>
      <c r="I59" s="20">
        <f t="shared" si="7"/>
        <v>5.4072507578876996</v>
      </c>
      <c r="J59" s="20">
        <f t="shared" si="7"/>
        <v>3.3666848761052623</v>
      </c>
      <c r="K59" s="20">
        <f t="shared" si="7"/>
        <v>3.8937838165657297</v>
      </c>
      <c r="L59" s="20">
        <f t="shared" si="7"/>
        <v>4.4419496559427945</v>
      </c>
      <c r="M59" s="20">
        <f t="shared" si="7"/>
        <v>7.3701010727383167</v>
      </c>
      <c r="N59" s="20">
        <f t="shared" si="7"/>
        <v>3.9913015647806125</v>
      </c>
      <c r="O59" s="20">
        <f t="shared" si="7"/>
        <v>5.3709069370634195</v>
      </c>
      <c r="P59" s="20">
        <f t="shared" si="7"/>
        <v>4.2007714750414173</v>
      </c>
    </row>
    <row r="60" spans="1:16" ht="15" customHeight="1" x14ac:dyDescent="0.15">
      <c r="A60" s="3" t="s">
        <v>254</v>
      </c>
      <c r="B60" s="20" t="e">
        <f t="shared" si="6"/>
        <v>#DIV/0!</v>
      </c>
      <c r="C60" s="20" t="e">
        <f t="shared" si="7"/>
        <v>#DIV/0!</v>
      </c>
      <c r="D60" s="20">
        <f t="shared" si="7"/>
        <v>1.6974675014492298</v>
      </c>
      <c r="E60" s="20">
        <f t="shared" si="7"/>
        <v>0.74540575010342414</v>
      </c>
      <c r="F60" s="20">
        <f t="shared" si="7"/>
        <v>1.0618300774986131</v>
      </c>
      <c r="G60" s="20">
        <f t="shared" si="7"/>
        <v>0.68690939242395133</v>
      </c>
      <c r="H60" s="20">
        <f t="shared" si="7"/>
        <v>0.70723690555643426</v>
      </c>
      <c r="I60" s="20">
        <f t="shared" si="7"/>
        <v>0.8756203344892346</v>
      </c>
      <c r="J60" s="20">
        <f t="shared" si="7"/>
        <v>0.98959461339666621</v>
      </c>
      <c r="K60" s="20">
        <f t="shared" si="7"/>
        <v>1.1652023412594932</v>
      </c>
      <c r="L60" s="20">
        <f t="shared" si="7"/>
        <v>2.2052159480176416</v>
      </c>
      <c r="M60" s="20">
        <f t="shared" si="7"/>
        <v>1.6956940522874158</v>
      </c>
      <c r="N60" s="20">
        <f t="shared" si="7"/>
        <v>1.990070288738309</v>
      </c>
      <c r="O60" s="20">
        <f t="shared" si="7"/>
        <v>1.5253110846950519</v>
      </c>
      <c r="P60" s="20">
        <f t="shared" si="7"/>
        <v>2.9385355184289601</v>
      </c>
    </row>
    <row r="61" spans="1:16" ht="15" customHeight="1" x14ac:dyDescent="0.15">
      <c r="A61" s="3" t="s">
        <v>255</v>
      </c>
      <c r="B61" s="20" t="e">
        <f t="shared" si="6"/>
        <v>#DIV/0!</v>
      </c>
      <c r="C61" s="20" t="e">
        <f t="shared" si="7"/>
        <v>#DIV/0!</v>
      </c>
      <c r="D61" s="20">
        <f t="shared" si="7"/>
        <v>9.457512307419174</v>
      </c>
      <c r="E61" s="20">
        <f t="shared" si="7"/>
        <v>24.487520885584978</v>
      </c>
      <c r="F61" s="20">
        <f t="shared" si="7"/>
        <v>5.3146739199854176</v>
      </c>
      <c r="G61" s="20">
        <f t="shared" si="7"/>
        <v>3.8515533444465797</v>
      </c>
      <c r="H61" s="20">
        <f t="shared" si="7"/>
        <v>2.0655471240511343</v>
      </c>
      <c r="I61" s="20">
        <f t="shared" si="7"/>
        <v>3.222367765992399</v>
      </c>
      <c r="J61" s="20">
        <f t="shared" si="7"/>
        <v>7.6300485499945889</v>
      </c>
      <c r="K61" s="20">
        <f t="shared" si="7"/>
        <v>7.5740228629806419</v>
      </c>
      <c r="L61" s="20">
        <f t="shared" si="7"/>
        <v>0.53852567545672347</v>
      </c>
      <c r="M61" s="20">
        <f t="shared" si="7"/>
        <v>1.6129619793347718</v>
      </c>
      <c r="N61" s="20">
        <f t="shared" si="7"/>
        <v>4.5493339421762329</v>
      </c>
      <c r="O61" s="20">
        <f t="shared" si="7"/>
        <v>9.6484354783191595</v>
      </c>
      <c r="P61" s="20">
        <f t="shared" si="7"/>
        <v>12.446060907982453</v>
      </c>
    </row>
    <row r="62" spans="1:16" ht="15" customHeight="1" x14ac:dyDescent="0.15">
      <c r="A62" s="3" t="s">
        <v>158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>
        <f t="shared" si="7"/>
        <v>0.21744389268056677</v>
      </c>
      <c r="O62" s="20">
        <f t="shared" si="7"/>
        <v>0.24480950452363601</v>
      </c>
      <c r="P62" s="20">
        <f t="shared" si="7"/>
        <v>0.17909183352740426</v>
      </c>
    </row>
    <row r="63" spans="1:16" ht="15" customHeight="1" x14ac:dyDescent="0.15">
      <c r="A63" s="3" t="s">
        <v>159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>
        <f t="shared" si="7"/>
        <v>1.6155401714001483</v>
      </c>
      <c r="O63" s="20">
        <f t="shared" si="7"/>
        <v>3.1890956260428025</v>
      </c>
      <c r="P63" s="20">
        <f t="shared" si="7"/>
        <v>5.96260792542156</v>
      </c>
    </row>
    <row r="64" spans="1:16" ht="15" customHeight="1" x14ac:dyDescent="0.15">
      <c r="A64" s="3" t="s">
        <v>0</v>
      </c>
      <c r="B64" s="21" t="e">
        <f t="shared" ref="B64:N64" si="8">SUM(B38:B61)-B48-B49</f>
        <v>#DIV/0!</v>
      </c>
      <c r="C64" s="21" t="e">
        <f t="shared" si="8"/>
        <v>#DIV/0!</v>
      </c>
      <c r="D64" s="21">
        <f t="shared" si="8"/>
        <v>100.00000000000003</v>
      </c>
      <c r="E64" s="21">
        <f t="shared" si="8"/>
        <v>100.00000000000003</v>
      </c>
      <c r="F64" s="21">
        <f t="shared" si="8"/>
        <v>100</v>
      </c>
      <c r="G64" s="21">
        <f t="shared" si="8"/>
        <v>100.00000000000001</v>
      </c>
      <c r="H64" s="21">
        <f t="shared" si="8"/>
        <v>100</v>
      </c>
      <c r="I64" s="21">
        <f t="shared" si="8"/>
        <v>100</v>
      </c>
      <c r="J64" s="21">
        <f t="shared" si="8"/>
        <v>100</v>
      </c>
      <c r="K64" s="21">
        <f t="shared" si="8"/>
        <v>100</v>
      </c>
      <c r="L64" s="21">
        <f t="shared" si="8"/>
        <v>99.999999999999986</v>
      </c>
      <c r="M64" s="21">
        <f t="shared" si="8"/>
        <v>99.999999999999986</v>
      </c>
      <c r="N64" s="21">
        <f t="shared" si="8"/>
        <v>99.999999999999986</v>
      </c>
      <c r="O64" s="21">
        <f>SUM(O38:O61)-O48-O49</f>
        <v>100</v>
      </c>
      <c r="P64" s="21">
        <f>SUM(P38:P61)-P48-P49</f>
        <v>100.00000000000003</v>
      </c>
    </row>
    <row r="65" spans="1:16" ht="15" customHeight="1" x14ac:dyDescent="0.15">
      <c r="A65" s="3" t="s">
        <v>256</v>
      </c>
      <c r="B65" s="20" t="e">
        <f>+B31/$B$30*100</f>
        <v>#DIV/0!</v>
      </c>
      <c r="C65" s="20" t="e">
        <f t="shared" ref="C65:P68" si="9">+C31/C$30*100</f>
        <v>#DIV/0!</v>
      </c>
      <c r="D65" s="20">
        <f t="shared" si="9"/>
        <v>67.323716266783848</v>
      </c>
      <c r="E65" s="20">
        <f t="shared" si="9"/>
        <v>54.055229249817714</v>
      </c>
      <c r="F65" s="20">
        <f t="shared" si="9"/>
        <v>62.015115837106883</v>
      </c>
      <c r="G65" s="20">
        <f t="shared" si="9"/>
        <v>59.712648154976122</v>
      </c>
      <c r="H65" s="20">
        <f t="shared" si="9"/>
        <v>66.411262166635169</v>
      </c>
      <c r="I65" s="20">
        <f t="shared" si="9"/>
        <v>65.503893096586381</v>
      </c>
      <c r="J65" s="20">
        <f t="shared" si="9"/>
        <v>65.557215322686318</v>
      </c>
      <c r="K65" s="20">
        <f t="shared" si="9"/>
        <v>62.893646198188499</v>
      </c>
      <c r="L65" s="20">
        <f t="shared" si="9"/>
        <v>67.68881745209184</v>
      </c>
      <c r="M65" s="20">
        <f t="shared" si="9"/>
        <v>71.630286072022471</v>
      </c>
      <c r="N65" s="20">
        <f t="shared" si="9"/>
        <v>70.914246244336269</v>
      </c>
      <c r="O65" s="20">
        <f t="shared" si="9"/>
        <v>63.953936380746143</v>
      </c>
      <c r="P65" s="20">
        <f t="shared" si="9"/>
        <v>59.308643086899139</v>
      </c>
    </row>
    <row r="66" spans="1:16" ht="15" customHeight="1" x14ac:dyDescent="0.15">
      <c r="A66" s="3" t="s">
        <v>151</v>
      </c>
      <c r="B66" s="20" t="e">
        <f>+B32/$B$30*100</f>
        <v>#DIV/0!</v>
      </c>
      <c r="C66" s="20" t="e">
        <f t="shared" si="9"/>
        <v>#DIV/0!</v>
      </c>
      <c r="D66" s="20">
        <f t="shared" si="9"/>
        <v>32.676283733216152</v>
      </c>
      <c r="E66" s="20">
        <f t="shared" si="9"/>
        <v>45.944770750182286</v>
      </c>
      <c r="F66" s="20">
        <f t="shared" si="9"/>
        <v>37.984884162893117</v>
      </c>
      <c r="G66" s="20">
        <f t="shared" si="9"/>
        <v>40.287351845023878</v>
      </c>
      <c r="H66" s="20">
        <f t="shared" si="9"/>
        <v>33.588737833364839</v>
      </c>
      <c r="I66" s="20">
        <f t="shared" si="9"/>
        <v>34.496106903413612</v>
      </c>
      <c r="J66" s="20">
        <f t="shared" si="9"/>
        <v>34.442784677313675</v>
      </c>
      <c r="K66" s="20">
        <f t="shared" si="9"/>
        <v>37.106353801811494</v>
      </c>
      <c r="L66" s="20">
        <f t="shared" si="9"/>
        <v>32.31118254790816</v>
      </c>
      <c r="M66" s="20">
        <f t="shared" si="9"/>
        <v>28.369713927977518</v>
      </c>
      <c r="N66" s="20">
        <f t="shared" si="9"/>
        <v>29.085753755663735</v>
      </c>
      <c r="O66" s="20">
        <f t="shared" si="9"/>
        <v>36.046063619253857</v>
      </c>
      <c r="P66" s="20">
        <f t="shared" si="9"/>
        <v>40.691356913100861</v>
      </c>
    </row>
    <row r="67" spans="1:16" ht="15" customHeight="1" x14ac:dyDescent="0.15">
      <c r="A67" s="3" t="s">
        <v>257</v>
      </c>
      <c r="B67" s="20" t="e">
        <f>+B33/$B$30*100</f>
        <v>#DIV/0!</v>
      </c>
      <c r="C67" s="20" t="e">
        <f t="shared" si="9"/>
        <v>#DIV/0!</v>
      </c>
      <c r="D67" s="20">
        <f t="shared" si="9"/>
        <v>49.080820435759634</v>
      </c>
      <c r="E67" s="20">
        <f t="shared" si="9"/>
        <v>42.457943409994726</v>
      </c>
      <c r="F67" s="20">
        <f t="shared" si="9"/>
        <v>49.181015480735475</v>
      </c>
      <c r="G67" s="20">
        <f t="shared" si="9"/>
        <v>52.5494859690941</v>
      </c>
      <c r="H67" s="20">
        <f t="shared" si="9"/>
        <v>77.865018343987373</v>
      </c>
      <c r="I67" s="20">
        <f t="shared" si="9"/>
        <v>75.520033629697437</v>
      </c>
      <c r="J67" s="20">
        <f t="shared" si="9"/>
        <v>74.126521259892812</v>
      </c>
      <c r="K67" s="20">
        <f t="shared" si="9"/>
        <v>76.192908600919452</v>
      </c>
      <c r="L67" s="20">
        <f t="shared" si="9"/>
        <v>78.872859535538737</v>
      </c>
      <c r="M67" s="20">
        <f t="shared" si="9"/>
        <v>84.37604039859815</v>
      </c>
      <c r="N67" s="20">
        <f t="shared" si="9"/>
        <v>82.435035239500849</v>
      </c>
      <c r="O67" s="20">
        <f t="shared" si="9"/>
        <v>72.188851638046685</v>
      </c>
      <c r="P67" s="20">
        <f t="shared" si="9"/>
        <v>69.531829301494199</v>
      </c>
    </row>
    <row r="68" spans="1:16" ht="15" customHeight="1" x14ac:dyDescent="0.15">
      <c r="A68" s="3" t="s">
        <v>258</v>
      </c>
      <c r="B68" s="20" t="e">
        <f>+B34/$B$30*100</f>
        <v>#DIV/0!</v>
      </c>
      <c r="C68" s="20" t="e">
        <f t="shared" si="9"/>
        <v>#DIV/0!</v>
      </c>
      <c r="D68" s="20">
        <f t="shared" si="9"/>
        <v>50.919179564240359</v>
      </c>
      <c r="E68" s="20">
        <f t="shared" si="9"/>
        <v>57.542056590005274</v>
      </c>
      <c r="F68" s="20">
        <f t="shared" si="9"/>
        <v>50.818984519264532</v>
      </c>
      <c r="G68" s="20">
        <f t="shared" si="9"/>
        <v>47.450514030905907</v>
      </c>
      <c r="H68" s="20">
        <f t="shared" si="9"/>
        <v>22.134981656012624</v>
      </c>
      <c r="I68" s="20">
        <f t="shared" si="9"/>
        <v>24.479966370302567</v>
      </c>
      <c r="J68" s="20">
        <f t="shared" si="9"/>
        <v>25.873478740107199</v>
      </c>
      <c r="K68" s="20">
        <f t="shared" si="9"/>
        <v>23.807091399080548</v>
      </c>
      <c r="L68" s="20">
        <f t="shared" si="9"/>
        <v>21.127140464461274</v>
      </c>
      <c r="M68" s="20">
        <f t="shared" si="9"/>
        <v>15.623959601401854</v>
      </c>
      <c r="N68" s="20">
        <f t="shared" si="9"/>
        <v>17.564964760499144</v>
      </c>
      <c r="O68" s="20">
        <f t="shared" si="9"/>
        <v>27.811148361953318</v>
      </c>
      <c r="P68" s="20">
        <f t="shared" si="9"/>
        <v>30.468170698505798</v>
      </c>
    </row>
    <row r="69" spans="1:16" ht="15" customHeight="1" x14ac:dyDescent="0.15"/>
    <row r="70" spans="1:16" ht="15" customHeight="1" x14ac:dyDescent="0.15"/>
    <row r="71" spans="1:16" ht="15" customHeight="1" x14ac:dyDescent="0.15"/>
    <row r="72" spans="1:16" ht="15" customHeight="1" x14ac:dyDescent="0.15"/>
    <row r="73" spans="1:16" ht="15" customHeight="1" x14ac:dyDescent="0.15"/>
    <row r="74" spans="1:16" ht="15" customHeight="1" x14ac:dyDescent="0.15"/>
    <row r="75" spans="1:16" ht="15" customHeight="1" x14ac:dyDescent="0.15"/>
    <row r="76" spans="1:16" ht="15" customHeight="1" x14ac:dyDescent="0.15"/>
    <row r="77" spans="1:16" ht="15" customHeight="1" x14ac:dyDescent="0.15"/>
    <row r="78" spans="1:16" ht="15" customHeight="1" x14ac:dyDescent="0.15"/>
    <row r="79" spans="1:16" ht="15" customHeight="1" x14ac:dyDescent="0.15"/>
    <row r="80" spans="1:16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516"/>
  <sheetViews>
    <sheetView view="pageBreakPreview" zoomScaleNormal="100" zoomScaleSheetLayoutView="100" workbookViewId="0">
      <pane xSplit="1" ySplit="3" topLeftCell="V36" activePane="bottomRight" state="frozen"/>
      <selection pane="topRight" activeCell="B1" sqref="B1"/>
      <selection pane="bottomLeft" activeCell="A2" sqref="A2"/>
      <selection pane="bottomRight" activeCell="AE30" sqref="AE30:AF31"/>
    </sheetView>
  </sheetViews>
  <sheetFormatPr defaultColWidth="9" defaultRowHeight="12" x14ac:dyDescent="0.15"/>
  <cols>
    <col min="1" max="1" width="24.77734375" style="10" customWidth="1"/>
    <col min="2" max="3" width="8.6640625" style="10" hidden="1" customWidth="1"/>
    <col min="4" max="32" width="9.77734375" style="10" customWidth="1"/>
    <col min="33" max="16384" width="9" style="10"/>
  </cols>
  <sheetData>
    <row r="1" spans="1:32" ht="18" customHeight="1" x14ac:dyDescent="0.2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54" t="s">
        <v>161</v>
      </c>
      <c r="M1" s="24"/>
      <c r="N1" s="24"/>
      <c r="O1" s="24"/>
      <c r="P1" s="24"/>
      <c r="U1" s="54" t="s">
        <v>161</v>
      </c>
      <c r="W1" s="23"/>
      <c r="AE1" s="54" t="s">
        <v>161</v>
      </c>
    </row>
    <row r="2" spans="1:32" ht="18" customHeight="1" x14ac:dyDescent="0.15">
      <c r="K2" s="15"/>
      <c r="L2" s="15" t="s">
        <v>148</v>
      </c>
      <c r="M2" s="35" t="s">
        <v>205</v>
      </c>
      <c r="U2" s="15"/>
      <c r="V2" s="15" t="s">
        <v>148</v>
      </c>
      <c r="W2" s="18"/>
      <c r="X2" s="18"/>
      <c r="Y2" s="15"/>
      <c r="Z2" s="15"/>
      <c r="AA2" s="15"/>
      <c r="AB2" s="15"/>
      <c r="AC2" s="15"/>
      <c r="AE2" s="15"/>
      <c r="AF2" s="15" t="s">
        <v>148</v>
      </c>
    </row>
    <row r="3" spans="1:32" ht="18" customHeight="1" x14ac:dyDescent="0.15">
      <c r="A3" s="5"/>
      <c r="B3" s="60" t="s">
        <v>172</v>
      </c>
      <c r="C3" s="60" t="s">
        <v>174</v>
      </c>
      <c r="D3" s="60" t="s">
        <v>176</v>
      </c>
      <c r="E3" s="60" t="s">
        <v>178</v>
      </c>
      <c r="F3" s="60" t="s">
        <v>180</v>
      </c>
      <c r="G3" s="60" t="s">
        <v>182</v>
      </c>
      <c r="H3" s="62" t="s">
        <v>184</v>
      </c>
      <c r="I3" s="60" t="s">
        <v>186</v>
      </c>
      <c r="J3" s="62" t="s">
        <v>188</v>
      </c>
      <c r="K3" s="62" t="s">
        <v>190</v>
      </c>
      <c r="L3" s="60" t="s">
        <v>192</v>
      </c>
      <c r="M3" s="60" t="s">
        <v>194</v>
      </c>
      <c r="N3" s="60" t="s">
        <v>196</v>
      </c>
      <c r="O3" s="60" t="s">
        <v>198</v>
      </c>
      <c r="P3" s="60" t="s">
        <v>200</v>
      </c>
      <c r="Q3" s="39" t="s">
        <v>160</v>
      </c>
      <c r="R3" s="39" t="s">
        <v>169</v>
      </c>
      <c r="S3" s="39" t="s">
        <v>296</v>
      </c>
      <c r="T3" s="39" t="s">
        <v>297</v>
      </c>
      <c r="U3" s="39" t="s">
        <v>304</v>
      </c>
      <c r="V3" s="39" t="s">
        <v>305</v>
      </c>
      <c r="W3" s="39" t="s">
        <v>306</v>
      </c>
      <c r="X3" s="39" t="s">
        <v>307</v>
      </c>
      <c r="Y3" s="39" t="s">
        <v>312</v>
      </c>
      <c r="Z3" s="39" t="s">
        <v>313</v>
      </c>
      <c r="AA3" s="39" t="s">
        <v>314</v>
      </c>
      <c r="AB3" s="39" t="s">
        <v>315</v>
      </c>
      <c r="AC3" s="39" t="s">
        <v>318</v>
      </c>
      <c r="AD3" s="39" t="s">
        <v>321</v>
      </c>
      <c r="AE3" s="39" t="str">
        <f>財政指標!AF3</f>
        <v>１８(H30)</v>
      </c>
      <c r="AF3" s="39" t="str">
        <f>財政指標!AG3</f>
        <v>１９(R1)</v>
      </c>
    </row>
    <row r="4" spans="1:32" ht="18" customHeight="1" x14ac:dyDescent="0.15">
      <c r="A4" s="11" t="s">
        <v>31</v>
      </c>
      <c r="B4" s="92"/>
      <c r="C4" s="92"/>
      <c r="D4" s="92">
        <f>税・旧黒磯市!D4+税・旧西那須野町!D4+税・旧塩原町!D4</f>
        <v>6928964</v>
      </c>
      <c r="E4" s="92">
        <f>税・旧黒磯市!E4+税・旧西那須野町!E4+税・旧塩原町!E4</f>
        <v>7635930</v>
      </c>
      <c r="F4" s="92">
        <f>税・旧黒磯市!F4+税・旧西那須野町!F4+税・旧塩原町!F4</f>
        <v>6858496</v>
      </c>
      <c r="G4" s="92">
        <f>税・旧黒磯市!G4+税・旧西那須野町!G4+税・旧塩原町!G4</f>
        <v>6201449</v>
      </c>
      <c r="H4" s="92">
        <f>税・旧黒磯市!H4+税・旧西那須野町!H4+税・旧塩原町!H4</f>
        <v>6636175</v>
      </c>
      <c r="I4" s="92">
        <f>税・旧黒磯市!I4+税・旧西那須野町!I4+税・旧塩原町!I4</f>
        <v>6729150</v>
      </c>
      <c r="J4" s="92">
        <f>税・旧黒磯市!J4+税・旧西那須野町!J4+税・旧塩原町!J4</f>
        <v>7439893</v>
      </c>
      <c r="K4" s="92">
        <f>税・旧黒磯市!K4+税・旧西那須野町!K4+税・旧塩原町!K4</f>
        <v>6680687</v>
      </c>
      <c r="L4" s="92">
        <f>税・旧黒磯市!L4+税・旧西那須野町!L4+税・旧塩原町!L4</f>
        <v>6621512</v>
      </c>
      <c r="M4" s="92">
        <f>税・旧黒磯市!M4+税・旧西那須野町!M4+税・旧塩原町!M4</f>
        <v>6439121</v>
      </c>
      <c r="N4" s="92">
        <f>税・旧黒磯市!N4+税・旧西那須野町!N4+税・旧塩原町!N4</f>
        <v>5353520</v>
      </c>
      <c r="O4" s="92">
        <f>税・旧黒磯市!O4+税・旧西那須野町!O4+税・旧塩原町!O4</f>
        <v>5125132</v>
      </c>
      <c r="P4" s="92">
        <f>税・旧黒磯市!P4+税・旧西那須野町!P4+税・旧塩原町!P4</f>
        <v>4957169</v>
      </c>
      <c r="Q4" s="13">
        <f>SUM(Q5:Q8)</f>
        <v>5437214</v>
      </c>
      <c r="R4" s="13">
        <f>SUM(R5:R8)</f>
        <v>5773936</v>
      </c>
      <c r="S4" s="13">
        <f>SUM(S5:S8)</f>
        <v>6461864</v>
      </c>
      <c r="T4" s="13">
        <f>SUM(T5:T8)</f>
        <v>7747283</v>
      </c>
      <c r="U4" s="13">
        <f>SUM(U5:U8)</f>
        <v>7368708</v>
      </c>
      <c r="V4" s="13">
        <v>6754455</v>
      </c>
      <c r="W4" s="13">
        <v>6806316</v>
      </c>
      <c r="X4" s="13">
        <v>6833022</v>
      </c>
      <c r="Y4" s="113">
        <f>SUM(Y5:Y8)</f>
        <v>7922312</v>
      </c>
      <c r="Z4" s="113">
        <f t="shared" ref="Z4:AB4" si="0">SUM(Z5:Z8)</f>
        <v>7901125</v>
      </c>
      <c r="AA4" s="113">
        <f t="shared" si="0"/>
        <v>7807997</v>
      </c>
      <c r="AB4" s="113">
        <f t="shared" si="0"/>
        <v>7548480</v>
      </c>
      <c r="AC4" s="113">
        <f t="shared" ref="AC4" si="1">SUM(AC5:AC8)</f>
        <v>7417533</v>
      </c>
      <c r="AD4" s="113">
        <f t="shared" ref="AD4" si="2">SUM(AD5:AD8)</f>
        <v>8019371</v>
      </c>
      <c r="AE4" s="113">
        <v>7893902</v>
      </c>
      <c r="AF4" s="113">
        <v>8197726</v>
      </c>
    </row>
    <row r="5" spans="1:32" ht="18" customHeight="1" x14ac:dyDescent="0.15">
      <c r="A5" s="11" t="s">
        <v>32</v>
      </c>
      <c r="B5" s="92"/>
      <c r="C5" s="92"/>
      <c r="D5" s="92">
        <f>税・旧黒磯市!D5+税・旧西那須野町!D5+税・旧塩原町!D5</f>
        <v>57621</v>
      </c>
      <c r="E5" s="92">
        <f>税・旧黒磯市!E5+税・旧西那須野町!E5+税・旧塩原町!E5</f>
        <v>61219</v>
      </c>
      <c r="F5" s="92">
        <f>税・旧黒磯市!F5+税・旧西那須野町!F5+税・旧塩原町!F5</f>
        <v>63293</v>
      </c>
      <c r="G5" s="92">
        <f>税・旧黒磯市!G5+税・旧西那須野町!G5+税・旧塩原町!G5</f>
        <v>65518</v>
      </c>
      <c r="H5" s="92">
        <f>税・旧黒磯市!H5+税・旧西那須野町!H5+税・旧塩原町!H5</f>
        <v>72448</v>
      </c>
      <c r="I5" s="92">
        <f>税・旧黒磯市!I5+税・旧西那須野町!I5+税・旧塩原町!I5</f>
        <v>90726</v>
      </c>
      <c r="J5" s="92">
        <f>税・旧黒磯市!J5+税・旧西那須野町!J5+税・旧塩原町!J5</f>
        <v>92603</v>
      </c>
      <c r="K5" s="92">
        <f>税・旧黒磯市!K5+税・旧西那須野町!K5+税・旧塩原町!K5</f>
        <v>93681</v>
      </c>
      <c r="L5" s="92">
        <f>税・旧黒磯市!L5+税・旧西那須野町!L5+税・旧塩原町!L5</f>
        <v>94148</v>
      </c>
      <c r="M5" s="92">
        <f>税・旧黒磯市!M5+税・旧西那須野町!M5+税・旧塩原町!M5</f>
        <v>94954</v>
      </c>
      <c r="N5" s="92">
        <f>税・旧黒磯市!N5+税・旧西那須野町!N5+税・旧塩原町!N5</f>
        <v>95820</v>
      </c>
      <c r="O5" s="92">
        <f>税・旧黒磯市!O5+税・旧西那須野町!O5+税・旧塩原町!O5</f>
        <v>96460</v>
      </c>
      <c r="P5" s="92">
        <f>税・旧黒磯市!P5+税・旧西那須野町!P5+税・旧塩原町!P5</f>
        <v>98433</v>
      </c>
      <c r="Q5" s="13">
        <v>128737</v>
      </c>
      <c r="R5" s="13">
        <v>145466</v>
      </c>
      <c r="S5" s="13">
        <v>167606</v>
      </c>
      <c r="T5" s="13">
        <v>170846</v>
      </c>
      <c r="U5" s="13">
        <v>175670</v>
      </c>
      <c r="V5" s="13">
        <v>178700</v>
      </c>
      <c r="W5" s="13">
        <v>179976</v>
      </c>
      <c r="X5" s="13">
        <v>181229</v>
      </c>
      <c r="Y5" s="113">
        <v>180772</v>
      </c>
      <c r="Z5" s="113">
        <v>182268</v>
      </c>
      <c r="AA5" s="113">
        <v>210605</v>
      </c>
      <c r="AB5" s="113">
        <v>209889</v>
      </c>
      <c r="AC5" s="138">
        <v>215964</v>
      </c>
      <c r="AD5" s="113">
        <v>219762</v>
      </c>
      <c r="AE5" s="113">
        <v>222389</v>
      </c>
      <c r="AF5" s="113">
        <v>224541</v>
      </c>
    </row>
    <row r="6" spans="1:32" ht="18" customHeight="1" x14ac:dyDescent="0.15">
      <c r="A6" s="11" t="s">
        <v>33</v>
      </c>
      <c r="B6" s="92"/>
      <c r="C6" s="92"/>
      <c r="D6" s="92">
        <f>税・旧黒磯市!D6+税・旧西那須野町!D6+税・旧塩原町!D6</f>
        <v>4404621</v>
      </c>
      <c r="E6" s="92">
        <f>税・旧黒磯市!E6+税・旧西那須野町!E6+税・旧塩原町!E6</f>
        <v>5363533</v>
      </c>
      <c r="F6" s="92">
        <f>税・旧黒磯市!F6+税・旧西那須野町!F6+税・旧塩原町!F6</f>
        <v>4962412</v>
      </c>
      <c r="G6" s="92">
        <f>税・旧黒磯市!G6+税・旧西那須野町!G6+税・旧塩原町!G6</f>
        <v>4235789</v>
      </c>
      <c r="H6" s="92">
        <f>税・旧黒磯市!H6+税・旧西那須野町!H6+税・旧塩原町!H6</f>
        <v>4406218</v>
      </c>
      <c r="I6" s="92">
        <f>税・旧黒磯市!I6+税・旧西那須野町!I6+税・旧塩原町!I6</f>
        <v>4310533</v>
      </c>
      <c r="J6" s="92">
        <f>税・旧黒磯市!J6+税・旧西那須野町!J6+税・旧塩原町!J6</f>
        <v>4989424</v>
      </c>
      <c r="K6" s="92">
        <f>税・旧黒磯市!K6+税・旧西那須野町!K6+税・旧塩原町!K6</f>
        <v>4326435</v>
      </c>
      <c r="L6" s="92">
        <f>税・旧黒磯市!L6+税・旧西那須野町!L6+税・旧塩原町!L6</f>
        <v>4270535</v>
      </c>
      <c r="M6" s="92">
        <f>税・旧黒磯市!M6+税・旧西那須野町!M6+税・旧塩原町!M6</f>
        <v>4195784</v>
      </c>
      <c r="N6" s="92">
        <f>税・旧黒磯市!N6+税・旧西那須野町!N6+税・旧塩原町!N6</f>
        <v>4031830</v>
      </c>
      <c r="O6" s="92">
        <f>税・旧黒磯市!O6+税・旧西那須野町!O6+税・旧塩原町!O6</f>
        <v>3974794</v>
      </c>
      <c r="P6" s="92">
        <f>税・旧黒磯市!P6+税・旧西那須野町!P6+税・旧塩原町!P6</f>
        <v>3778696</v>
      </c>
      <c r="Q6" s="14">
        <v>3689282</v>
      </c>
      <c r="R6" s="14">
        <v>3860197</v>
      </c>
      <c r="S6" s="14">
        <v>4270977</v>
      </c>
      <c r="T6" s="14">
        <v>5351987</v>
      </c>
      <c r="U6" s="14">
        <v>5552754</v>
      </c>
      <c r="V6" s="14">
        <v>5540418</v>
      </c>
      <c r="W6" s="14">
        <v>5174460</v>
      </c>
      <c r="X6" s="14">
        <v>5199980</v>
      </c>
      <c r="Y6" s="14">
        <v>5442918</v>
      </c>
      <c r="Z6" s="14">
        <v>5456246</v>
      </c>
      <c r="AA6" s="14">
        <v>5499183</v>
      </c>
      <c r="AB6" s="14">
        <v>5531054</v>
      </c>
      <c r="AC6" s="141">
        <v>5616122</v>
      </c>
      <c r="AD6" s="14">
        <v>5714953</v>
      </c>
      <c r="AE6" s="14">
        <v>5900827</v>
      </c>
      <c r="AF6" s="14">
        <v>6125365</v>
      </c>
    </row>
    <row r="7" spans="1:32" ht="18" customHeight="1" x14ac:dyDescent="0.15">
      <c r="A7" s="11" t="s">
        <v>34</v>
      </c>
      <c r="B7" s="92"/>
      <c r="C7" s="92"/>
      <c r="D7" s="92">
        <f>税・旧黒磯市!D7+税・旧西那須野町!D7+税・旧塩原町!D7</f>
        <v>240299</v>
      </c>
      <c r="E7" s="92">
        <f>税・旧黒磯市!E7+税・旧西那須野町!E7+税・旧塩原町!E7</f>
        <v>260584</v>
      </c>
      <c r="F7" s="92">
        <f>税・旧黒磯市!F7+税・旧西那須野町!F7+税・旧塩原町!F7</f>
        <v>276505</v>
      </c>
      <c r="G7" s="92">
        <f>税・旧黒磯市!G7+税・旧西那須野町!G7+税・旧塩原町!G7</f>
        <v>297452</v>
      </c>
      <c r="H7" s="92">
        <f>税・旧黒磯市!H7+税・旧西那須野町!H7+税・旧塩原町!H7</f>
        <v>321013</v>
      </c>
      <c r="I7" s="92">
        <f>税・旧黒磯市!I7+税・旧西那須野町!I7+税・旧塩原町!I7</f>
        <v>328396</v>
      </c>
      <c r="J7" s="92">
        <f>税・旧黒磯市!J7+税・旧西那須野町!J7+税・旧塩原町!J7</f>
        <v>352411</v>
      </c>
      <c r="K7" s="92">
        <f>税・旧黒磯市!K7+税・旧西那須野町!K7+税・旧塩原町!K7</f>
        <v>357283</v>
      </c>
      <c r="L7" s="92">
        <f>税・旧黒磯市!L7+税・旧西那須野町!L7+税・旧塩原町!L7</f>
        <v>365999</v>
      </c>
      <c r="M7" s="92">
        <f>税・旧黒磯市!M7+税・旧西那須野町!M7+税・旧塩原町!M7</f>
        <v>372867</v>
      </c>
      <c r="N7" s="92">
        <f>税・旧黒磯市!N7+税・旧西那須野町!N7+税・旧塩原町!N7</f>
        <v>368910</v>
      </c>
      <c r="O7" s="92">
        <f>税・旧黒磯市!O7+税・旧西那須野町!O7+税・旧塩原町!O7</f>
        <v>365511</v>
      </c>
      <c r="P7" s="92">
        <f>税・旧黒磯市!P7+税・旧西那須野町!P7+税・旧塩原町!P7</f>
        <v>371447</v>
      </c>
      <c r="Q7" s="14">
        <v>334062</v>
      </c>
      <c r="R7" s="14">
        <v>381111</v>
      </c>
      <c r="S7" s="14">
        <v>397349</v>
      </c>
      <c r="T7" s="14">
        <v>400167</v>
      </c>
      <c r="U7" s="14">
        <v>415016</v>
      </c>
      <c r="V7" s="14">
        <v>424369</v>
      </c>
      <c r="W7" s="14">
        <v>438733</v>
      </c>
      <c r="X7" s="14">
        <v>437404</v>
      </c>
      <c r="Y7" s="14">
        <v>444790</v>
      </c>
      <c r="Z7" s="14">
        <v>468405</v>
      </c>
      <c r="AA7" s="14">
        <v>457782</v>
      </c>
      <c r="AB7" s="14">
        <v>451839</v>
      </c>
      <c r="AC7" s="141">
        <v>453761</v>
      </c>
      <c r="AD7" s="14">
        <v>457845</v>
      </c>
      <c r="AE7" s="14">
        <v>457409</v>
      </c>
      <c r="AF7" s="14">
        <v>454808</v>
      </c>
    </row>
    <row r="8" spans="1:32" ht="18" customHeight="1" x14ac:dyDescent="0.15">
      <c r="A8" s="11" t="s">
        <v>35</v>
      </c>
      <c r="B8" s="92"/>
      <c r="C8" s="92"/>
      <c r="D8" s="92">
        <f>税・旧黒磯市!D8+税・旧西那須野町!D8+税・旧塩原町!D8</f>
        <v>2226423</v>
      </c>
      <c r="E8" s="92">
        <f>税・旧黒磯市!E8+税・旧西那須野町!E8+税・旧塩原町!E8</f>
        <v>1950594</v>
      </c>
      <c r="F8" s="92">
        <f>税・旧黒磯市!F8+税・旧西那須野町!F8+税・旧塩原町!F8</f>
        <v>1556286</v>
      </c>
      <c r="G8" s="92">
        <f>税・旧黒磯市!G8+税・旧西那須野町!G8+税・旧塩原町!G8</f>
        <v>1602690</v>
      </c>
      <c r="H8" s="92">
        <f>税・旧黒磯市!H8+税・旧西那須野町!H8+税・旧塩原町!H8</f>
        <v>1836496</v>
      </c>
      <c r="I8" s="92">
        <f>税・旧黒磯市!I8+税・旧西那須野町!I8+税・旧塩原町!I8</f>
        <v>1999495</v>
      </c>
      <c r="J8" s="92">
        <f>税・旧黒磯市!J8+税・旧西那須野町!J8+税・旧塩原町!J8</f>
        <v>2005455</v>
      </c>
      <c r="K8" s="92">
        <f>税・旧黒磯市!K8+税・旧西那須野町!K8+税・旧塩原町!K8</f>
        <v>1903288</v>
      </c>
      <c r="L8" s="92">
        <f>税・旧黒磯市!L8+税・旧西那須野町!L8+税・旧塩原町!L8</f>
        <v>1890830</v>
      </c>
      <c r="M8" s="92">
        <f>税・旧黒磯市!M8+税・旧西那須野町!M8+税・旧塩原町!M8</f>
        <v>1775516</v>
      </c>
      <c r="N8" s="92">
        <f>税・旧黒磯市!N8+税・旧西那須野町!N8+税・旧塩原町!N8</f>
        <v>856960</v>
      </c>
      <c r="O8" s="92">
        <f>税・旧黒磯市!O8+税・旧西那須野町!O8+税・旧塩原町!O8</f>
        <v>688367</v>
      </c>
      <c r="P8" s="92">
        <f>税・旧黒磯市!P8+税・旧西那須野町!P8+税・旧塩原町!P8</f>
        <v>708593</v>
      </c>
      <c r="Q8" s="14">
        <v>1285133</v>
      </c>
      <c r="R8" s="14">
        <v>1387162</v>
      </c>
      <c r="S8" s="14">
        <v>1625932</v>
      </c>
      <c r="T8" s="14">
        <v>1824283</v>
      </c>
      <c r="U8" s="14">
        <v>1225268</v>
      </c>
      <c r="V8" s="14">
        <v>610968</v>
      </c>
      <c r="W8" s="14">
        <v>1013147</v>
      </c>
      <c r="X8" s="14">
        <v>1014409</v>
      </c>
      <c r="Y8" s="14">
        <v>1853832</v>
      </c>
      <c r="Z8" s="14">
        <v>1794206</v>
      </c>
      <c r="AA8" s="14">
        <v>1640427</v>
      </c>
      <c r="AB8" s="14">
        <v>1355698</v>
      </c>
      <c r="AC8" s="141">
        <v>1131686</v>
      </c>
      <c r="AD8" s="14">
        <v>1626811</v>
      </c>
      <c r="AE8" s="14">
        <v>1313277</v>
      </c>
      <c r="AF8" s="14">
        <v>1393012</v>
      </c>
    </row>
    <row r="9" spans="1:32" ht="18" customHeight="1" x14ac:dyDescent="0.15">
      <c r="A9" s="11" t="s">
        <v>36</v>
      </c>
      <c r="B9" s="92"/>
      <c r="C9" s="92"/>
      <c r="D9" s="92">
        <f>税・旧黒磯市!D9+税・旧西那須野町!D9+税・旧塩原町!D9</f>
        <v>5318786</v>
      </c>
      <c r="E9" s="92">
        <f>税・旧黒磯市!E9+税・旧西那須野町!E9+税・旧塩原町!E9</f>
        <v>6013740</v>
      </c>
      <c r="F9" s="92">
        <f>税・旧黒磯市!F9+税・旧西那須野町!F9+税・旧塩原町!F9</f>
        <v>6559729</v>
      </c>
      <c r="G9" s="92">
        <f>税・旧黒磯市!G9+税・旧西那須野町!G9+税・旧塩原町!G9</f>
        <v>6975927</v>
      </c>
      <c r="H9" s="92">
        <f>税・旧黒磯市!H9+税・旧西那須野町!H9+税・旧塩原町!H9</f>
        <v>9589972</v>
      </c>
      <c r="I9" s="92">
        <f>税・旧黒磯市!I9+税・旧西那須野町!I9+税・旧塩原町!I9</f>
        <v>10361937</v>
      </c>
      <c r="J9" s="92">
        <f>税・旧黒磯市!J9+税・旧西那須野町!J9+税・旧塩原町!J9</f>
        <v>10440693</v>
      </c>
      <c r="K9" s="92">
        <f>税・旧黒磯市!K9+税・旧西那須野町!K9+税・旧塩原町!K9</f>
        <v>10623666</v>
      </c>
      <c r="L9" s="92">
        <f>税・旧黒磯市!L9+税・旧西那須野町!L9+税・旧塩原町!L9</f>
        <v>10791733</v>
      </c>
      <c r="M9" s="92">
        <f>税・旧黒磯市!M9+税・旧西那須野町!M9+税・旧塩原町!M9</f>
        <v>10411436</v>
      </c>
      <c r="N9" s="92">
        <f>税・旧黒磯市!N9+税・旧西那須野町!N9+税・旧塩原町!N9</f>
        <v>10525776</v>
      </c>
      <c r="O9" s="92">
        <f>税・旧黒磯市!O9+税・旧西那須野町!O9+税・旧塩原町!O9</f>
        <v>10550550</v>
      </c>
      <c r="P9" s="92">
        <f>税・旧黒磯市!P9+税・旧西那須野町!P9+税・旧塩原町!P9</f>
        <v>10090182</v>
      </c>
      <c r="Q9" s="13">
        <v>10050785</v>
      </c>
      <c r="R9" s="13">
        <v>10157102</v>
      </c>
      <c r="S9" s="13">
        <v>9820318</v>
      </c>
      <c r="T9" s="13">
        <v>9916128</v>
      </c>
      <c r="U9" s="13">
        <v>9921826</v>
      </c>
      <c r="V9" s="13">
        <v>9816763</v>
      </c>
      <c r="W9" s="13">
        <v>9877592</v>
      </c>
      <c r="X9" s="13">
        <v>9810026</v>
      </c>
      <c r="Y9" s="113">
        <v>9332587</v>
      </c>
      <c r="Z9" s="113">
        <v>9245206</v>
      </c>
      <c r="AA9" s="113">
        <v>9269208</v>
      </c>
      <c r="AB9" s="113">
        <v>9101899</v>
      </c>
      <c r="AC9" s="138">
        <v>9435055</v>
      </c>
      <c r="AD9" s="113">
        <v>9582470</v>
      </c>
      <c r="AE9" s="113">
        <v>9510049</v>
      </c>
      <c r="AF9" s="113">
        <v>9657457</v>
      </c>
    </row>
    <row r="10" spans="1:32" ht="18" customHeight="1" x14ac:dyDescent="0.15">
      <c r="A10" s="11" t="s">
        <v>37</v>
      </c>
      <c r="B10" s="92"/>
      <c r="C10" s="92"/>
      <c r="D10" s="92">
        <f>税・旧黒磯市!D10+税・旧西那須野町!D10+税・旧塩原町!D10</f>
        <v>5239998</v>
      </c>
      <c r="E10" s="92">
        <f>税・旧黒磯市!E10+税・旧西那須野町!E10+税・旧塩原町!E10</f>
        <v>5936416</v>
      </c>
      <c r="F10" s="92">
        <f>税・旧黒磯市!F10+税・旧西那須野町!F10+税・旧塩原町!F10</f>
        <v>6484025</v>
      </c>
      <c r="G10" s="92">
        <f>税・旧黒磯市!G10+税・旧西那須野町!G10+税・旧塩原町!G10</f>
        <v>6839883</v>
      </c>
      <c r="H10" s="92">
        <f>税・旧黒磯市!H10+税・旧西那須野町!H10+税・旧塩原町!H10</f>
        <v>9455464</v>
      </c>
      <c r="I10" s="92">
        <f>税・旧黒磯市!I10+税・旧西那須野町!I10+税・旧塩原町!I10</f>
        <v>10230838</v>
      </c>
      <c r="J10" s="92">
        <f>税・旧黒磯市!J10+税・旧西那須野町!J10+税・旧塩原町!J10</f>
        <v>10314481</v>
      </c>
      <c r="K10" s="92">
        <f>税・旧黒磯市!K10+税・旧西那須野町!K10+税・旧塩原町!K10</f>
        <v>10501921</v>
      </c>
      <c r="L10" s="92">
        <f>税・旧黒磯市!L10+税・旧西那須野町!L10+税・旧塩原町!L10</f>
        <v>10672387</v>
      </c>
      <c r="M10" s="92">
        <f>税・旧黒磯市!M10+税・旧西那須野町!M10+税・旧塩原町!M10</f>
        <v>10293622</v>
      </c>
      <c r="N10" s="92">
        <f>税・旧黒磯市!N10+税・旧西那須野町!N10+税・旧塩原町!N10</f>
        <v>10409549</v>
      </c>
      <c r="O10" s="92">
        <f>税・旧黒磯市!O10+税・旧西那須野町!O10+税・旧塩原町!O10</f>
        <v>10437217</v>
      </c>
      <c r="P10" s="92">
        <f>税・旧黒磯市!P10+税・旧西那須野町!P10+税・旧塩原町!P10</f>
        <v>9981460</v>
      </c>
      <c r="Q10" s="13">
        <v>9941752</v>
      </c>
      <c r="R10" s="13">
        <v>10050124</v>
      </c>
      <c r="S10" s="13">
        <v>9719266</v>
      </c>
      <c r="T10" s="13">
        <v>9814852</v>
      </c>
      <c r="U10" s="13">
        <v>9825488</v>
      </c>
      <c r="V10" s="13">
        <v>9723556</v>
      </c>
      <c r="W10" s="13">
        <v>9786087</v>
      </c>
      <c r="X10" s="13">
        <v>9720159</v>
      </c>
      <c r="Y10" s="113">
        <v>9245793</v>
      </c>
      <c r="Z10" s="113">
        <v>9161863</v>
      </c>
      <c r="AA10" s="113">
        <v>9185111</v>
      </c>
      <c r="AB10" s="113">
        <v>9017971</v>
      </c>
      <c r="AC10" s="138">
        <v>9352012</v>
      </c>
      <c r="AD10" s="113">
        <v>9501963</v>
      </c>
      <c r="AE10" s="113">
        <v>9428846</v>
      </c>
      <c r="AF10" s="113">
        <v>9575389</v>
      </c>
    </row>
    <row r="11" spans="1:32" ht="18" customHeight="1" x14ac:dyDescent="0.15">
      <c r="A11" s="11" t="s">
        <v>38</v>
      </c>
      <c r="B11" s="92"/>
      <c r="C11" s="92"/>
      <c r="D11" s="92">
        <f>税・旧黒磯市!D11+税・旧西那須野町!D11+税・旧塩原町!D11</f>
        <v>104747</v>
      </c>
      <c r="E11" s="92">
        <f>税・旧黒磯市!E11+税・旧西那須野町!E11+税・旧塩原町!E11</f>
        <v>109933</v>
      </c>
      <c r="F11" s="92">
        <f>税・旧黒磯市!F11+税・旧西那須野町!F11+税・旧塩原町!F11</f>
        <v>112185</v>
      </c>
      <c r="G11" s="92">
        <f>税・旧黒磯市!G11+税・旧西那須野町!G11+税・旧塩原町!G11</f>
        <v>116085</v>
      </c>
      <c r="H11" s="92">
        <f>税・旧黒磯市!H11+税・旧西那須野町!H11+税・旧塩原町!H11</f>
        <v>119265</v>
      </c>
      <c r="I11" s="92">
        <f>税・旧黒磯市!I11+税・旧西那須野町!I11+税・旧塩原町!I11</f>
        <v>123581</v>
      </c>
      <c r="J11" s="92">
        <f>税・旧黒磯市!J11+税・旧西那須野町!J11+税・旧塩原町!J11</f>
        <v>130289</v>
      </c>
      <c r="K11" s="92">
        <f>税・旧黒磯市!K11+税・旧西那須野町!K11+税・旧塩原町!K11</f>
        <v>133553</v>
      </c>
      <c r="L11" s="92">
        <f>税・旧黒磯市!L11+税・旧西那須野町!L11+税・旧塩原町!L11</f>
        <v>138503</v>
      </c>
      <c r="M11" s="92">
        <f>税・旧黒磯市!M11+税・旧西那須野町!M11+税・旧塩原町!M11</f>
        <v>145266</v>
      </c>
      <c r="N11" s="92">
        <f>税・旧黒磯市!N11+税・旧西那須野町!N11+税・旧塩原町!N11</f>
        <v>151307</v>
      </c>
      <c r="O11" s="92">
        <f>税・旧黒磯市!O11+税・旧西那須野町!O11+税・旧塩原町!O11</f>
        <v>157576</v>
      </c>
      <c r="P11" s="92">
        <f>税・旧黒磯市!P11+税・旧西那須野町!P11+税・旧塩原町!P11</f>
        <v>166251</v>
      </c>
      <c r="Q11" s="13">
        <v>174941</v>
      </c>
      <c r="R11" s="13">
        <v>183768</v>
      </c>
      <c r="S11" s="13">
        <v>194344</v>
      </c>
      <c r="T11" s="13">
        <v>201632</v>
      </c>
      <c r="U11" s="13">
        <v>208626</v>
      </c>
      <c r="V11" s="13">
        <v>218443</v>
      </c>
      <c r="W11" s="13">
        <v>227208</v>
      </c>
      <c r="X11" s="13">
        <v>233830</v>
      </c>
      <c r="Y11" s="113">
        <v>241314</v>
      </c>
      <c r="Z11" s="113">
        <v>248511</v>
      </c>
      <c r="AA11" s="113">
        <v>258956</v>
      </c>
      <c r="AB11" s="113">
        <v>267156</v>
      </c>
      <c r="AC11" s="138">
        <v>328237</v>
      </c>
      <c r="AD11" s="113">
        <v>344379</v>
      </c>
      <c r="AE11" s="113">
        <v>361055</v>
      </c>
      <c r="AF11" s="113">
        <v>377692</v>
      </c>
    </row>
    <row r="12" spans="1:32" ht="18" customHeight="1" x14ac:dyDescent="0.15">
      <c r="A12" s="11" t="s">
        <v>39</v>
      </c>
      <c r="B12" s="92"/>
      <c r="C12" s="92"/>
      <c r="D12" s="92">
        <f>税・旧黒磯市!D12+税・旧西那須野町!D12+税・旧塩原町!D12</f>
        <v>600833</v>
      </c>
      <c r="E12" s="92">
        <f>税・旧黒磯市!E12+税・旧西那須野町!E12+税・旧塩原町!E12</f>
        <v>615363</v>
      </c>
      <c r="F12" s="92">
        <f>税・旧黒磯市!F12+税・旧西那須野町!F12+税・旧塩原町!F12</f>
        <v>614078</v>
      </c>
      <c r="G12" s="92">
        <f>税・旧黒磯市!G12+税・旧西那須野町!G12+税・旧塩原町!G12</f>
        <v>659900</v>
      </c>
      <c r="H12" s="92">
        <f>税・旧黒磯市!H12+税・旧西那須野町!H12+税・旧塩原町!H12</f>
        <v>701652</v>
      </c>
      <c r="I12" s="92">
        <f>税・旧黒磯市!I12+税・旧西那須野町!I12+税・旧塩原町!I12</f>
        <v>725493</v>
      </c>
      <c r="J12" s="92">
        <f>税・旧黒磯市!J12+税・旧西那須野町!J12+税・旧塩原町!J12</f>
        <v>845910</v>
      </c>
      <c r="K12" s="92">
        <f>税・旧黒磯市!K12+税・旧西那須野町!K12+税・旧塩原町!K12</f>
        <v>854672</v>
      </c>
      <c r="L12" s="92">
        <f>税・旧黒磯市!L12+税・旧西那須野町!L12+税・旧塩原町!L12</f>
        <v>906367</v>
      </c>
      <c r="M12" s="92">
        <f>税・旧黒磯市!M12+税・旧西那須野町!M12+税・旧塩原町!M12</f>
        <v>912026</v>
      </c>
      <c r="N12" s="92">
        <f>税・旧黒磯市!N12+税・旧西那須野町!N12+税・旧塩原町!N12</f>
        <v>899338</v>
      </c>
      <c r="O12" s="92">
        <f>税・旧黒磯市!O12+税・旧西那須野町!O12+税・旧塩原町!O12</f>
        <v>885000</v>
      </c>
      <c r="P12" s="92">
        <f>税・旧黒磯市!P12+税・旧西那須野町!P12+税・旧塩原町!P12</f>
        <v>910358</v>
      </c>
      <c r="Q12" s="13">
        <v>931443</v>
      </c>
      <c r="R12" s="13">
        <v>896985</v>
      </c>
      <c r="S12" s="13">
        <v>935389</v>
      </c>
      <c r="T12" s="13">
        <v>932861</v>
      </c>
      <c r="U12" s="13">
        <v>903913</v>
      </c>
      <c r="V12" s="13">
        <v>860264</v>
      </c>
      <c r="W12" s="13">
        <v>893191</v>
      </c>
      <c r="X12" s="13">
        <v>1040914</v>
      </c>
      <c r="Y12" s="113">
        <v>1028071</v>
      </c>
      <c r="Z12" s="113">
        <v>1164988</v>
      </c>
      <c r="AA12" s="113">
        <v>1133059</v>
      </c>
      <c r="AB12" s="113">
        <v>1112647</v>
      </c>
      <c r="AC12" s="138">
        <v>1076023</v>
      </c>
      <c r="AD12" s="113">
        <v>1016970</v>
      </c>
      <c r="AE12" s="113">
        <v>1002640</v>
      </c>
      <c r="AF12" s="113">
        <v>1014728</v>
      </c>
    </row>
    <row r="13" spans="1:32" ht="18" customHeight="1" x14ac:dyDescent="0.15">
      <c r="A13" s="11" t="s">
        <v>40</v>
      </c>
      <c r="B13" s="92"/>
      <c r="C13" s="92"/>
      <c r="D13" s="92">
        <f>税・旧黒磯市!D13+税・旧西那須野町!D13+税・旧塩原町!D13</f>
        <v>0</v>
      </c>
      <c r="E13" s="92">
        <f>税・旧黒磯市!E13+税・旧西那須野町!E13+税・旧塩原町!E13</f>
        <v>0</v>
      </c>
      <c r="F13" s="92">
        <f>税・旧黒磯市!F13+税・旧西那須野町!F13+税・旧塩原町!F13</f>
        <v>0</v>
      </c>
      <c r="G13" s="92">
        <f>税・旧黒磯市!G13+税・旧西那須野町!G13+税・旧塩原町!G13</f>
        <v>0</v>
      </c>
      <c r="H13" s="92">
        <f>税・旧黒磯市!H13+税・旧西那須野町!H13+税・旧塩原町!H13</f>
        <v>0</v>
      </c>
      <c r="I13" s="92">
        <f>税・旧黒磯市!I13+税・旧西那須野町!I13+税・旧塩原町!I13</f>
        <v>0</v>
      </c>
      <c r="J13" s="92">
        <f>税・旧黒磯市!J13+税・旧西那須野町!J13+税・旧塩原町!J13</f>
        <v>0</v>
      </c>
      <c r="K13" s="92">
        <f>税・旧黒磯市!K13+税・旧西那須野町!K13+税・旧塩原町!K13</f>
        <v>0</v>
      </c>
      <c r="L13" s="92">
        <f>税・旧黒磯市!L13+税・旧西那須野町!L13+税・旧塩原町!L13</f>
        <v>0</v>
      </c>
      <c r="M13" s="92">
        <f>税・旧黒磯市!M13+税・旧西那須野町!M13+税・旧塩原町!M13</f>
        <v>0</v>
      </c>
      <c r="N13" s="92">
        <f>税・旧黒磯市!N13+税・旧西那須野町!N13+税・旧塩原町!N13</f>
        <v>0</v>
      </c>
      <c r="O13" s="92">
        <f>税・旧黒磯市!O13+税・旧西那須野町!O13+税・旧塩原町!O13</f>
        <v>1</v>
      </c>
      <c r="P13" s="92">
        <f>税・旧黒磯市!P13+税・旧西那須野町!P13+税・旧塩原町!P13</f>
        <v>0</v>
      </c>
      <c r="Q13" s="13">
        <v>1</v>
      </c>
      <c r="R13" s="13">
        <v>1</v>
      </c>
      <c r="S13" s="13">
        <v>1</v>
      </c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113">
        <v>1</v>
      </c>
      <c r="Z13" s="113">
        <v>1</v>
      </c>
      <c r="AA13" s="113">
        <v>1</v>
      </c>
      <c r="AB13" s="113">
        <v>1</v>
      </c>
      <c r="AC13" s="113">
        <v>1</v>
      </c>
      <c r="AD13" s="113">
        <v>1</v>
      </c>
      <c r="AE13" s="113">
        <v>1</v>
      </c>
      <c r="AF13" s="113">
        <v>1</v>
      </c>
    </row>
    <row r="14" spans="1:32" ht="18" customHeight="1" x14ac:dyDescent="0.15">
      <c r="A14" s="11" t="s">
        <v>41</v>
      </c>
      <c r="B14" s="92"/>
      <c r="C14" s="92"/>
      <c r="D14" s="92">
        <f>税・旧黒磯市!D14+税・旧西那須野町!D14+税・旧塩原町!D14</f>
        <v>320718</v>
      </c>
      <c r="E14" s="92">
        <f>税・旧黒磯市!E14+税・旧西那須野町!E14+税・旧塩原町!E14</f>
        <v>193402</v>
      </c>
      <c r="F14" s="92">
        <f>税・旧黒磯市!F14+税・旧西那須野町!F14+税・旧塩原町!F14</f>
        <v>158275</v>
      </c>
      <c r="G14" s="92">
        <f>税・旧黒磯市!G14+税・旧西那須野町!G14+税・旧塩原町!G14</f>
        <v>114034</v>
      </c>
      <c r="H14" s="92">
        <f>税・旧黒磯市!H14+税・旧西那須野町!H14+税・旧塩原町!H14</f>
        <v>95281</v>
      </c>
      <c r="I14" s="92">
        <f>税・旧黒磯市!I14+税・旧西那須野町!I14+税・旧塩原町!I14</f>
        <v>112619</v>
      </c>
      <c r="J14" s="92">
        <f>税・旧黒磯市!J14+税・旧西那須野町!J14+税・旧塩原町!J14</f>
        <v>98476</v>
      </c>
      <c r="K14" s="92">
        <f>税・旧黒磯市!K14+税・旧西那須野町!K14+税・旧塩原町!K14</f>
        <v>89426</v>
      </c>
      <c r="L14" s="92">
        <f>税・旧黒磯市!L14+税・旧西那須野町!L14+税・旧塩原町!L14</f>
        <v>82568</v>
      </c>
      <c r="M14" s="92">
        <f>税・旧黒磯市!M14+税・旧西那須野町!M14+税・旧塩原町!M14</f>
        <v>70009</v>
      </c>
      <c r="N14" s="92">
        <f>税・旧黒磯市!N14+税・旧西那須野町!N14+税・旧塩原町!N14</f>
        <v>47182</v>
      </c>
      <c r="O14" s="92">
        <f>税・旧黒磯市!O14+税・旧西那須野町!O14+税・旧塩原町!O14</f>
        <v>35598</v>
      </c>
      <c r="P14" s="92">
        <f>税・旧黒磯市!P14+税・旧西那須野町!P14+税・旧塩原町!P14</f>
        <v>2242</v>
      </c>
      <c r="Q14" s="13">
        <v>818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</row>
    <row r="15" spans="1:32" ht="18" customHeight="1" x14ac:dyDescent="0.15">
      <c r="A15" s="11" t="s">
        <v>42</v>
      </c>
      <c r="B15" s="92"/>
      <c r="C15" s="92"/>
      <c r="D15" s="92">
        <f>税・旧黒磯市!D15+税・旧西那須野町!D15+税・旧塩原町!D15</f>
        <v>0</v>
      </c>
      <c r="E15" s="92">
        <f>税・旧黒磯市!E15+税・旧西那須野町!E15+税・旧塩原町!E15</f>
        <v>0</v>
      </c>
      <c r="F15" s="92">
        <f>税・旧黒磯市!F15+税・旧西那須野町!F15+税・旧塩原町!F15</f>
        <v>0</v>
      </c>
      <c r="G15" s="92">
        <f>税・旧黒磯市!G15+税・旧西那須野町!G15+税・旧塩原町!G15</f>
        <v>0</v>
      </c>
      <c r="H15" s="92">
        <f>税・旧黒磯市!H15+税・旧西那須野町!H15+税・旧塩原町!H15</f>
        <v>0</v>
      </c>
      <c r="I15" s="92">
        <f>税・旧黒磯市!I15+税・旧西那須野町!I15+税・旧塩原町!I15</f>
        <v>0</v>
      </c>
      <c r="J15" s="92">
        <f>税・旧黒磯市!J15+税・旧西那須野町!J15+税・旧塩原町!J15</f>
        <v>0</v>
      </c>
      <c r="K15" s="92">
        <f>税・旧黒磯市!K15+税・旧西那須野町!K15+税・旧塩原町!K15</f>
        <v>0</v>
      </c>
      <c r="L15" s="92">
        <f>税・旧黒磯市!L15+税・旧西那須野町!L15+税・旧塩原町!L15</f>
        <v>0</v>
      </c>
      <c r="M15" s="92">
        <f>税・旧黒磯市!M15+税・旧西那須野町!M15+税・旧塩原町!M15</f>
        <v>0</v>
      </c>
      <c r="N15" s="92">
        <f>税・旧黒磯市!N15+税・旧西那須野町!N15+税・旧塩原町!N15</f>
        <v>0</v>
      </c>
      <c r="O15" s="92">
        <f>税・旧黒磯市!O15+税・旧西那須野町!O15+税・旧塩原町!O15</f>
        <v>1</v>
      </c>
      <c r="P15" s="92">
        <f>税・旧黒磯市!P15+税・旧西那須野町!P15+税・旧塩原町!P15</f>
        <v>2</v>
      </c>
      <c r="Q15" s="13">
        <v>3</v>
      </c>
      <c r="R15" s="13">
        <v>3</v>
      </c>
      <c r="S15" s="13">
        <v>3</v>
      </c>
      <c r="T15" s="13">
        <v>3</v>
      </c>
      <c r="U15" s="13">
        <v>3</v>
      </c>
      <c r="V15" s="13">
        <v>3</v>
      </c>
      <c r="W15" s="13">
        <v>3</v>
      </c>
      <c r="X15" s="13">
        <v>3</v>
      </c>
      <c r="Y15" s="113">
        <v>3</v>
      </c>
      <c r="Z15" s="113">
        <v>3</v>
      </c>
      <c r="AA15" s="113">
        <v>3</v>
      </c>
      <c r="AB15" s="113">
        <v>3</v>
      </c>
      <c r="AC15" s="113">
        <v>3</v>
      </c>
      <c r="AD15" s="113">
        <v>3</v>
      </c>
      <c r="AE15" s="113">
        <v>3</v>
      </c>
      <c r="AF15" s="113">
        <v>3</v>
      </c>
    </row>
    <row r="16" spans="1:32" ht="18" customHeight="1" x14ac:dyDescent="0.15">
      <c r="A16" s="11" t="s">
        <v>43</v>
      </c>
      <c r="B16" s="92"/>
      <c r="C16" s="92"/>
      <c r="D16" s="92">
        <f>税・旧黒磯市!D16+税・旧西那須野町!D16+税・旧塩原町!D16</f>
        <v>0</v>
      </c>
      <c r="E16" s="92">
        <f>税・旧黒磯市!E16+税・旧西那須野町!E16+税・旧塩原町!E16</f>
        <v>0</v>
      </c>
      <c r="F16" s="92">
        <f>税・旧黒磯市!F16+税・旧西那須野町!F16+税・旧塩原町!F16</f>
        <v>0</v>
      </c>
      <c r="G16" s="92">
        <f>税・旧黒磯市!G16+税・旧西那須野町!G16+税・旧塩原町!G16</f>
        <v>0</v>
      </c>
      <c r="H16" s="92">
        <f>税・旧黒磯市!H16+税・旧西那須野町!H16+税・旧塩原町!H16</f>
        <v>0</v>
      </c>
      <c r="I16" s="92">
        <f>税・旧黒磯市!I16+税・旧西那須野町!I16+税・旧塩原町!I16</f>
        <v>0</v>
      </c>
      <c r="J16" s="92">
        <f>税・旧黒磯市!J16+税・旧西那須野町!J16+税・旧塩原町!J16</f>
        <v>0</v>
      </c>
      <c r="K16" s="92">
        <f>税・旧黒磯市!K16+税・旧西那須野町!K16+税・旧塩原町!K16</f>
        <v>0</v>
      </c>
      <c r="L16" s="92">
        <f>税・旧黒磯市!L16+税・旧西那須野町!L16+税・旧塩原町!L16</f>
        <v>0</v>
      </c>
      <c r="M16" s="92">
        <f>税・旧黒磯市!M16+税・旧西那須野町!M16+税・旧塩原町!M16</f>
        <v>0</v>
      </c>
      <c r="N16" s="92">
        <f>税・旧黒磯市!N16+税・旧西那須野町!N16+税・旧塩原町!N16</f>
        <v>0</v>
      </c>
      <c r="O16" s="92">
        <f>税・旧黒磯市!O16+税・旧西那須野町!O16+税・旧塩原町!O16</f>
        <v>1</v>
      </c>
      <c r="P16" s="92">
        <f>税・旧黒磯市!P16+税・旧西那須野町!P16+税・旧塩原町!P16</f>
        <v>2</v>
      </c>
      <c r="Q16" s="13">
        <v>3</v>
      </c>
      <c r="R16" s="13">
        <v>3</v>
      </c>
      <c r="S16" s="13">
        <v>3</v>
      </c>
      <c r="T16" s="13">
        <v>3</v>
      </c>
      <c r="U16" s="13">
        <v>3</v>
      </c>
      <c r="V16" s="13">
        <v>3</v>
      </c>
      <c r="W16" s="13">
        <v>3</v>
      </c>
      <c r="X16" s="13">
        <v>3</v>
      </c>
      <c r="Y16" s="113">
        <v>3</v>
      </c>
      <c r="Z16" s="113">
        <v>3</v>
      </c>
      <c r="AA16" s="113">
        <v>3</v>
      </c>
      <c r="AB16" s="113">
        <v>3</v>
      </c>
      <c r="AC16" s="113">
        <v>3</v>
      </c>
      <c r="AD16" s="113">
        <v>3</v>
      </c>
      <c r="AE16" s="113">
        <v>3</v>
      </c>
      <c r="AF16" s="113">
        <v>3</v>
      </c>
    </row>
    <row r="17" spans="1:32" ht="18" customHeight="1" x14ac:dyDescent="0.15">
      <c r="A17" s="11" t="s">
        <v>44</v>
      </c>
      <c r="B17" s="92"/>
      <c r="C17" s="92"/>
      <c r="D17" s="92">
        <f>税・旧黒磯市!D17+税・旧西那須野町!D17+税・旧塩原町!D17</f>
        <v>693589</v>
      </c>
      <c r="E17" s="92">
        <f>税・旧黒磯市!E17+税・旧西那須野町!E17+税・旧塩原町!E17</f>
        <v>758423</v>
      </c>
      <c r="F17" s="92">
        <f>税・旧黒磯市!F17+税・旧西那須野町!F17+税・旧塩原町!F17</f>
        <v>784341</v>
      </c>
      <c r="G17" s="92">
        <f>税・旧黒磯市!G17+税・旧西那須野町!G17+税・旧塩原町!G17</f>
        <v>795069</v>
      </c>
      <c r="H17" s="92">
        <f>税・旧黒磯市!H17+税・旧西那須野町!H17+税・旧塩原町!H17</f>
        <v>845458</v>
      </c>
      <c r="I17" s="92">
        <f>税・旧黒磯市!I17+税・旧西那須野町!I17+税・旧塩原町!I17</f>
        <v>873874</v>
      </c>
      <c r="J17" s="92">
        <f>税・旧黒磯市!J17+税・旧西那須野町!J17+税・旧塩原町!J17</f>
        <v>856062</v>
      </c>
      <c r="K17" s="92">
        <f>税・旧黒磯市!K17+税・旧西那須野町!K17+税・旧塩原町!K17</f>
        <v>880223</v>
      </c>
      <c r="L17" s="92">
        <f>税・旧黒磯市!L17+税・旧西那須野町!L17+税・旧塩原町!L17</f>
        <v>917373</v>
      </c>
      <c r="M17" s="92">
        <f>税・旧黒磯市!M17+税・旧西那須野町!M17+税・旧塩原町!M17</f>
        <v>891001</v>
      </c>
      <c r="N17" s="92">
        <f>税・旧黒磯市!N17+税・旧西那須野町!N17+税・旧塩原町!N17</f>
        <v>940290</v>
      </c>
      <c r="O17" s="92">
        <f>税・旧黒磯市!O17+税・旧西那須野町!O17+税・旧塩原町!O17</f>
        <v>938172</v>
      </c>
      <c r="P17" s="92">
        <f>税・旧黒磯市!P17+税・旧西那須野町!P17+税・旧塩原町!P17</f>
        <v>869342</v>
      </c>
      <c r="Q17" s="14">
        <f t="shared" ref="Q17:V17" si="3">SUM(Q18:Q21)</f>
        <v>857661</v>
      </c>
      <c r="R17" s="14">
        <f t="shared" si="3"/>
        <v>729337</v>
      </c>
      <c r="S17" s="14">
        <f t="shared" si="3"/>
        <v>696895</v>
      </c>
      <c r="T17" s="14">
        <f t="shared" si="3"/>
        <v>705296</v>
      </c>
      <c r="U17" s="14">
        <f t="shared" si="3"/>
        <v>694115</v>
      </c>
      <c r="V17" s="14">
        <f t="shared" si="3"/>
        <v>683266</v>
      </c>
      <c r="W17" s="14">
        <f>SUM(W18:W21)</f>
        <v>693387</v>
      </c>
      <c r="X17" s="14">
        <f>SUM(X18:X21)</f>
        <v>658449</v>
      </c>
      <c r="Y17" s="14">
        <f t="shared" ref="Y17:AB17" si="4">SUM(Y18:Y21)</f>
        <v>628924</v>
      </c>
      <c r="Z17" s="14">
        <f t="shared" si="4"/>
        <v>630182</v>
      </c>
      <c r="AA17" s="14">
        <f t="shared" si="4"/>
        <v>623518</v>
      </c>
      <c r="AB17" s="14">
        <f t="shared" si="4"/>
        <v>599500</v>
      </c>
      <c r="AC17" s="14">
        <f t="shared" ref="AC17" si="5">SUM(AC18:AC21)</f>
        <v>602078</v>
      </c>
      <c r="AD17" s="14">
        <f t="shared" ref="AD17:AE17" si="6">SUM(AD18:AD21)</f>
        <v>602261</v>
      </c>
      <c r="AE17" s="14">
        <f t="shared" si="6"/>
        <v>596077</v>
      </c>
      <c r="AF17" s="14">
        <f t="shared" ref="AF17" si="7">SUM(AF18:AF21)</f>
        <v>605170</v>
      </c>
    </row>
    <row r="18" spans="1:32" ht="18" customHeight="1" x14ac:dyDescent="0.15">
      <c r="A18" s="11" t="s">
        <v>45</v>
      </c>
      <c r="B18" s="92"/>
      <c r="C18" s="92"/>
      <c r="D18" s="92">
        <f>税・旧黒磯市!D18+税・旧西那須野町!D18+税・旧塩原町!D18</f>
        <v>250171</v>
      </c>
      <c r="E18" s="92">
        <f>税・旧黒磯市!E18+税・旧西那須野町!E18+税・旧塩原町!E18</f>
        <v>256602</v>
      </c>
      <c r="F18" s="92">
        <f>税・旧黒磯市!F18+税・旧西那須野町!F18+税・旧塩原町!F18</f>
        <v>238607</v>
      </c>
      <c r="G18" s="92">
        <f>税・旧黒磯市!G18+税・旧西那須野町!G18+税・旧塩原町!G18</f>
        <v>227081</v>
      </c>
      <c r="H18" s="92">
        <f>税・旧黒磯市!H18+税・旧西那須野町!H18+税・旧塩原町!H18</f>
        <v>234788</v>
      </c>
      <c r="I18" s="92">
        <f>税・旧黒磯市!I18+税・旧西那須野町!I18+税・旧塩原町!I18</f>
        <v>231768</v>
      </c>
      <c r="J18" s="92">
        <f>税・旧黒磯市!J18+税・旧西那須野町!J18+税・旧塩原町!J18</f>
        <v>227379</v>
      </c>
      <c r="K18" s="92">
        <f>税・旧黒磯市!K18+税・旧西那須野町!K18+税・旧塩原町!K18</f>
        <v>212888</v>
      </c>
      <c r="L18" s="92">
        <f>税・旧黒磯市!L18+税・旧西那須野町!L18+税・旧塩原町!L18</f>
        <v>221753</v>
      </c>
      <c r="M18" s="92">
        <f>税・旧黒磯市!M18+税・旧西那須野町!M18+税・旧塩原町!M18</f>
        <v>210772</v>
      </c>
      <c r="N18" s="92">
        <f>税・旧黒磯市!N18+税・旧西那須野町!N18+税・旧塩原町!N18</f>
        <v>239303</v>
      </c>
      <c r="O18" s="92">
        <f>税・旧黒磯市!O18+税・旧西那須野町!O18+税・旧塩原町!O18</f>
        <v>224627</v>
      </c>
      <c r="P18" s="92">
        <f>税・旧黒磯市!P18+税・旧西那須野町!P18+税・旧塩原町!P18</f>
        <v>210996</v>
      </c>
      <c r="Q18" s="14">
        <v>192802</v>
      </c>
      <c r="R18" s="14">
        <v>175580</v>
      </c>
      <c r="S18" s="14">
        <v>167471</v>
      </c>
      <c r="T18" s="14">
        <v>172693</v>
      </c>
      <c r="U18" s="14">
        <v>161625</v>
      </c>
      <c r="V18" s="14">
        <v>161071</v>
      </c>
      <c r="W18" s="14">
        <v>156995</v>
      </c>
      <c r="X18" s="14">
        <v>125894</v>
      </c>
      <c r="Y18" s="14">
        <v>136030</v>
      </c>
      <c r="Z18" s="14">
        <v>141826</v>
      </c>
      <c r="AA18" s="14">
        <v>137069</v>
      </c>
      <c r="AB18" s="14">
        <v>135445</v>
      </c>
      <c r="AC18" s="141">
        <v>138185</v>
      </c>
      <c r="AD18" s="14">
        <v>130692</v>
      </c>
      <c r="AE18" s="14">
        <v>131677</v>
      </c>
      <c r="AF18" s="14">
        <v>130036</v>
      </c>
    </row>
    <row r="19" spans="1:32" ht="18" customHeight="1" x14ac:dyDescent="0.15">
      <c r="A19" s="11" t="s">
        <v>46</v>
      </c>
      <c r="B19" s="92"/>
      <c r="C19" s="92"/>
      <c r="D19" s="92">
        <f>税・旧黒磯市!D19+税・旧西那須野町!D19+税・旧塩原町!D19</f>
        <v>0</v>
      </c>
      <c r="E19" s="92">
        <f>税・旧黒磯市!E19+税・旧西那須野町!E19+税・旧塩原町!E19</f>
        <v>0</v>
      </c>
      <c r="F19" s="92">
        <f>税・旧黒磯市!F19+税・旧西那須野町!F19+税・旧塩原町!F19</f>
        <v>0</v>
      </c>
      <c r="G19" s="92">
        <f>税・旧黒磯市!G19+税・旧西那須野町!G19+税・旧塩原町!G19</f>
        <v>0</v>
      </c>
      <c r="H19" s="92">
        <f>税・旧黒磯市!H19+税・旧西那須野町!H19+税・旧塩原町!H19</f>
        <v>0</v>
      </c>
      <c r="I19" s="92">
        <f>税・旧黒磯市!I19+税・旧西那須野町!I19+税・旧塩原町!I19</f>
        <v>0</v>
      </c>
      <c r="J19" s="92">
        <f>税・旧黒磯市!J19+税・旧西那須野町!J19+税・旧塩原町!J19</f>
        <v>0</v>
      </c>
      <c r="K19" s="92">
        <f>税・旧黒磯市!K19+税・旧西那須野町!K19+税・旧塩原町!K19</f>
        <v>0</v>
      </c>
      <c r="L19" s="92">
        <f>税・旧黒磯市!L19+税・旧西那須野町!L19+税・旧塩原町!L19</f>
        <v>0</v>
      </c>
      <c r="M19" s="92">
        <f>税・旧黒磯市!M19+税・旧西那須野町!M19+税・旧塩原町!M19</f>
        <v>0</v>
      </c>
      <c r="N19" s="92">
        <f>税・旧黒磯市!N19+税・旧西那須野町!N19+税・旧塩原町!N19</f>
        <v>0</v>
      </c>
      <c r="O19" s="92">
        <f>税・旧黒磯市!O19+税・旧西那須野町!O19+税・旧塩原町!O19</f>
        <v>1</v>
      </c>
      <c r="P19" s="92">
        <f>税・旧黒磯市!P19+税・旧西那須野町!P19+税・旧塩原町!P19</f>
        <v>0</v>
      </c>
      <c r="Q19" s="13">
        <v>1</v>
      </c>
      <c r="R19" s="13">
        <v>1</v>
      </c>
      <c r="S19" s="13">
        <v>1</v>
      </c>
      <c r="T19" s="13">
        <v>1</v>
      </c>
      <c r="U19" s="13">
        <v>0</v>
      </c>
      <c r="V19" s="13">
        <v>0</v>
      </c>
      <c r="W19" s="13">
        <v>0</v>
      </c>
      <c r="X19" s="13">
        <v>0</v>
      </c>
      <c r="Y19" s="113">
        <v>0</v>
      </c>
      <c r="Z19" s="113">
        <v>0</v>
      </c>
      <c r="AA19" s="113">
        <v>0</v>
      </c>
      <c r="AB19" s="113">
        <v>0</v>
      </c>
      <c r="AC19" s="138">
        <v>0</v>
      </c>
      <c r="AD19" s="113">
        <v>0</v>
      </c>
      <c r="AE19" s="113">
        <v>0</v>
      </c>
      <c r="AF19" s="113">
        <v>0</v>
      </c>
    </row>
    <row r="20" spans="1:32" ht="18" customHeight="1" x14ac:dyDescent="0.15">
      <c r="A20" s="11" t="s">
        <v>47</v>
      </c>
      <c r="B20" s="92"/>
      <c r="C20" s="92"/>
      <c r="D20" s="92">
        <f>税・旧黒磯市!D20+税・旧西那須野町!D20+税・旧塩原町!D20</f>
        <v>443418</v>
      </c>
      <c r="E20" s="92">
        <f>税・旧黒磯市!E20+税・旧西那須野町!E20+税・旧塩原町!E20</f>
        <v>501821</v>
      </c>
      <c r="F20" s="92">
        <f>税・旧黒磯市!F20+税・旧西那須野町!F20+税・旧塩原町!F20</f>
        <v>545734</v>
      </c>
      <c r="G20" s="92">
        <f>税・旧黒磯市!G20+税・旧西那須野町!G20+税・旧塩原町!G20</f>
        <v>567988</v>
      </c>
      <c r="H20" s="92">
        <f>税・旧黒磯市!H20+税・旧西那須野町!H20+税・旧塩原町!H20</f>
        <v>610670</v>
      </c>
      <c r="I20" s="92">
        <f>税・旧黒磯市!I20+税・旧西那須野町!I20+税・旧塩原町!I20</f>
        <v>642106</v>
      </c>
      <c r="J20" s="92">
        <f>税・旧黒磯市!J20+税・旧西那須野町!J20+税・旧塩原町!J20</f>
        <v>628683</v>
      </c>
      <c r="K20" s="92">
        <f>税・旧黒磯市!K20+税・旧西那須野町!K20+税・旧塩原町!K20</f>
        <v>667335</v>
      </c>
      <c r="L20" s="92">
        <f>税・旧黒磯市!L20+税・旧西那須野町!L20+税・旧塩原町!L20</f>
        <v>695620</v>
      </c>
      <c r="M20" s="92">
        <f>税・旧黒磯市!M20+税・旧西那須野町!M20+税・旧塩原町!M20</f>
        <v>680229</v>
      </c>
      <c r="N20" s="92">
        <f>税・旧黒磯市!N20+税・旧西那須野町!N20+税・旧塩原町!N20</f>
        <v>700987</v>
      </c>
      <c r="O20" s="92">
        <f>税・旧黒磯市!O20+税・旧西那須野町!O20+税・旧塩原町!O20</f>
        <v>713543</v>
      </c>
      <c r="P20" s="92">
        <f>税・旧黒磯市!P20+税・旧西那須野町!P20+税・旧塩原町!P20</f>
        <v>658346</v>
      </c>
      <c r="Q20" s="13">
        <v>664857</v>
      </c>
      <c r="R20" s="13">
        <v>553755</v>
      </c>
      <c r="S20" s="13">
        <v>529422</v>
      </c>
      <c r="T20" s="13">
        <v>532601</v>
      </c>
      <c r="U20" s="13">
        <v>532489</v>
      </c>
      <c r="V20" s="13">
        <v>522194</v>
      </c>
      <c r="W20" s="13">
        <v>536391</v>
      </c>
      <c r="X20" s="13">
        <v>532554</v>
      </c>
      <c r="Y20" s="113">
        <v>492893</v>
      </c>
      <c r="Z20" s="113">
        <v>488355</v>
      </c>
      <c r="AA20" s="113">
        <v>486448</v>
      </c>
      <c r="AB20" s="113">
        <v>464054</v>
      </c>
      <c r="AC20" s="138">
        <v>463892</v>
      </c>
      <c r="AD20" s="113">
        <v>471568</v>
      </c>
      <c r="AE20" s="113">
        <v>464399</v>
      </c>
      <c r="AF20" s="113">
        <v>475133</v>
      </c>
    </row>
    <row r="21" spans="1:32" ht="18" customHeight="1" x14ac:dyDescent="0.15">
      <c r="A21" s="11" t="s">
        <v>48</v>
      </c>
      <c r="B21" s="92"/>
      <c r="C21" s="92"/>
      <c r="D21" s="92">
        <f>税・旧黒磯市!D21+税・旧西那須野町!D21+税・旧塩原町!D21</f>
        <v>0</v>
      </c>
      <c r="E21" s="92">
        <f>税・旧黒磯市!E21+税・旧西那須野町!E21+税・旧塩原町!E21</f>
        <v>0</v>
      </c>
      <c r="F21" s="92">
        <f>税・旧黒磯市!F21+税・旧西那須野町!F21+税・旧塩原町!F21</f>
        <v>0</v>
      </c>
      <c r="G21" s="92">
        <f>税・旧黒磯市!G21+税・旧西那須野町!G21+税・旧塩原町!G21</f>
        <v>0</v>
      </c>
      <c r="H21" s="92">
        <f>税・旧黒磯市!H21+税・旧西那須野町!H21+税・旧塩原町!H21</f>
        <v>0</v>
      </c>
      <c r="I21" s="92">
        <f>税・旧黒磯市!I21+税・旧西那須野町!I21+税・旧塩原町!I21</f>
        <v>0</v>
      </c>
      <c r="J21" s="92">
        <f>税・旧黒磯市!J21+税・旧西那須野町!J21+税・旧塩原町!J21</f>
        <v>0</v>
      </c>
      <c r="K21" s="92">
        <f>税・旧黒磯市!K21+税・旧西那須野町!K21+税・旧塩原町!K21</f>
        <v>0</v>
      </c>
      <c r="L21" s="92">
        <f>税・旧黒磯市!L21+税・旧西那須野町!L21+税・旧塩原町!L21</f>
        <v>0</v>
      </c>
      <c r="M21" s="92">
        <f>税・旧黒磯市!M21+税・旧西那須野町!M21+税・旧塩原町!M21</f>
        <v>0</v>
      </c>
      <c r="N21" s="92">
        <f>税・旧黒磯市!N21+税・旧西那須野町!N21+税・旧塩原町!N21</f>
        <v>0</v>
      </c>
      <c r="O21" s="92">
        <f>税・旧黒磯市!O21+税・旧西那須野町!O21+税・旧塩原町!O21</f>
        <v>1</v>
      </c>
      <c r="P21" s="92">
        <f>税・旧黒磯市!P21+税・旧西那須野町!P21+税・旧塩原町!P21</f>
        <v>0</v>
      </c>
      <c r="Q21" s="13">
        <v>1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13">
        <v>1</v>
      </c>
      <c r="Z21" s="113">
        <v>1</v>
      </c>
      <c r="AA21" s="113">
        <v>1</v>
      </c>
      <c r="AB21" s="113">
        <v>1</v>
      </c>
      <c r="AC21" s="113">
        <v>1</v>
      </c>
      <c r="AD21" s="113">
        <v>1</v>
      </c>
      <c r="AE21" s="113">
        <v>1</v>
      </c>
      <c r="AF21" s="113">
        <v>1</v>
      </c>
    </row>
    <row r="22" spans="1:32" ht="18" customHeight="1" x14ac:dyDescent="0.15">
      <c r="A22" s="11" t="s">
        <v>49</v>
      </c>
      <c r="B22" s="92"/>
      <c r="C22" s="92"/>
      <c r="D22" s="92">
        <f>税・旧黒磯市!D22+税・旧西那須野町!D22+税・旧塩原町!D22</f>
        <v>13967637</v>
      </c>
      <c r="E22" s="92">
        <f>税・旧黒磯市!E22+税・旧西那須野町!E22+税・旧塩原町!E22</f>
        <v>15326791</v>
      </c>
      <c r="F22" s="92">
        <f>税・旧黒磯市!F22+税・旧西那須野町!F22+税・旧塩原町!F22</f>
        <v>15087104</v>
      </c>
      <c r="G22" s="92">
        <f>税・旧黒磯市!G22+税・旧西那須野町!G22+税・旧塩原町!G22</f>
        <v>14862464</v>
      </c>
      <c r="H22" s="92">
        <f>税・旧黒磯市!H22+税・旧西那須野町!H22+税・旧塩原町!H22</f>
        <v>17987803</v>
      </c>
      <c r="I22" s="92">
        <f>税・旧黒磯市!I22+税・旧西那須野町!I22+税・旧塩原町!I22</f>
        <v>18926654</v>
      </c>
      <c r="J22" s="92">
        <f>税・旧黒磯市!J22+税・旧西那須野町!J22+税・旧塩原町!J22</f>
        <v>19811323</v>
      </c>
      <c r="K22" s="92">
        <f>税・旧黒磯市!K22+税・旧西那須野町!K22+税・旧塩原町!K22</f>
        <v>19262227</v>
      </c>
      <c r="L22" s="92">
        <f>税・旧黒磯市!L22+税・旧西那須野町!L22+税・旧塩原町!L22</f>
        <v>19458056</v>
      </c>
      <c r="M22" s="92">
        <f>税・旧黒磯市!M22+税・旧西那須野町!M22+税・旧塩原町!M22</f>
        <v>18868859</v>
      </c>
      <c r="N22" s="92">
        <f>税・旧黒磯市!N22+税・旧西那須野町!N22+税・旧塩原町!N22</f>
        <v>17917413</v>
      </c>
      <c r="O22" s="92">
        <f>税・旧黒磯市!O22+税・旧西那須野町!O22+税・旧塩原町!O22</f>
        <v>17692031</v>
      </c>
      <c r="P22" s="92">
        <f>税・旧黒磯市!P22+税・旧西那須野町!P22+税・旧塩原町!P22</f>
        <v>16995548</v>
      </c>
      <c r="Q22" s="14">
        <f t="shared" ref="Q22:V22" si="8">+Q4+Q9+Q11+Q12+Q13+Q14+Q15+Q16+Q17</f>
        <v>17452869</v>
      </c>
      <c r="R22" s="14">
        <f t="shared" si="8"/>
        <v>17741135</v>
      </c>
      <c r="S22" s="14">
        <f t="shared" si="8"/>
        <v>18108817</v>
      </c>
      <c r="T22" s="14">
        <f t="shared" si="8"/>
        <v>19503207</v>
      </c>
      <c r="U22" s="14">
        <f t="shared" si="8"/>
        <v>19097195</v>
      </c>
      <c r="V22" s="14">
        <f t="shared" si="8"/>
        <v>18333198</v>
      </c>
      <c r="W22" s="14">
        <f>+W4+W9+W11+W12+W13+W14+W15+W16+W17</f>
        <v>18497701</v>
      </c>
      <c r="X22" s="14">
        <f>+X4+X9+X11+X12+X13+X14+X15+X16+X17</f>
        <v>18576248</v>
      </c>
      <c r="Y22" s="14">
        <f t="shared" ref="Y22:AB22" si="9">+Y4+Y9+Y11+Y12+Y13+Y14+Y15+Y16+Y17</f>
        <v>19153215</v>
      </c>
      <c r="Z22" s="14">
        <f t="shared" si="9"/>
        <v>19190019</v>
      </c>
      <c r="AA22" s="14">
        <f t="shared" si="9"/>
        <v>19092745</v>
      </c>
      <c r="AB22" s="14">
        <f t="shared" si="9"/>
        <v>18629689</v>
      </c>
      <c r="AC22" s="14">
        <f t="shared" ref="AC22" si="10">+AC4+AC9+AC11+AC12+AC13+AC14+AC15+AC16+AC17</f>
        <v>18858933</v>
      </c>
      <c r="AD22" s="14">
        <f t="shared" ref="AD22:AE22" si="11">+AD4+AD9+AD11+AD12+AD13+AD14+AD15+AD16+AD17</f>
        <v>19565458</v>
      </c>
      <c r="AE22" s="14">
        <f t="shared" si="11"/>
        <v>19363730</v>
      </c>
      <c r="AF22" s="14">
        <f t="shared" ref="AF22" si="12">+AF4+AF9+AF11+AF12+AF13+AF14+AF15+AF16+AF17</f>
        <v>19852780</v>
      </c>
    </row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24" t="s">
        <v>82</v>
      </c>
      <c r="B30" s="24"/>
      <c r="C30" s="24"/>
      <c r="D30" s="24"/>
      <c r="E30" s="24"/>
      <c r="F30" s="24"/>
      <c r="G30" s="24"/>
      <c r="H30" s="24"/>
      <c r="I30" s="24"/>
      <c r="J30" s="24"/>
      <c r="K30" s="54" t="s">
        <v>161</v>
      </c>
      <c r="M30" s="24"/>
      <c r="N30" s="24"/>
      <c r="O30" s="24"/>
      <c r="P30" s="24"/>
      <c r="U30" s="54" t="s">
        <v>161</v>
      </c>
      <c r="W30" s="54"/>
      <c r="X30" s="54"/>
      <c r="Y30" s="54"/>
      <c r="Z30" s="54"/>
      <c r="AA30" s="54"/>
      <c r="AB30" s="54"/>
      <c r="AC30" s="54"/>
      <c r="AE30" s="54" t="s">
        <v>161</v>
      </c>
    </row>
    <row r="31" spans="1:32" ht="18" customHeight="1" x14ac:dyDescent="0.15">
      <c r="K31" s="15"/>
      <c r="L31" s="15" t="s">
        <v>325</v>
      </c>
      <c r="M31" s="35" t="s">
        <v>205</v>
      </c>
      <c r="U31" s="15"/>
      <c r="V31" s="15" t="s">
        <v>325</v>
      </c>
      <c r="AE31" s="15"/>
      <c r="AF31" s="15" t="s">
        <v>325</v>
      </c>
    </row>
    <row r="32" spans="1:32" ht="18" customHeight="1" x14ac:dyDescent="0.15">
      <c r="A32" s="5"/>
      <c r="B32" s="60" t="s">
        <v>172</v>
      </c>
      <c r="C32" s="60" t="s">
        <v>174</v>
      </c>
      <c r="D32" s="60" t="s">
        <v>176</v>
      </c>
      <c r="E32" s="60" t="s">
        <v>178</v>
      </c>
      <c r="F32" s="60" t="s">
        <v>180</v>
      </c>
      <c r="G32" s="60" t="s">
        <v>182</v>
      </c>
      <c r="H32" s="62" t="s">
        <v>184</v>
      </c>
      <c r="I32" s="60" t="s">
        <v>186</v>
      </c>
      <c r="J32" s="62" t="s">
        <v>188</v>
      </c>
      <c r="K32" s="62" t="s">
        <v>190</v>
      </c>
      <c r="L32" s="60" t="s">
        <v>192</v>
      </c>
      <c r="M32" s="60" t="s">
        <v>194</v>
      </c>
      <c r="N32" s="60" t="s">
        <v>196</v>
      </c>
      <c r="O32" s="60" t="s">
        <v>198</v>
      </c>
      <c r="P32" s="60" t="s">
        <v>200</v>
      </c>
      <c r="Q32" s="39" t="s">
        <v>160</v>
      </c>
      <c r="R32" s="39" t="s">
        <v>169</v>
      </c>
      <c r="S32" s="39" t="s">
        <v>296</v>
      </c>
      <c r="T32" s="39" t="s">
        <v>297</v>
      </c>
      <c r="U32" s="39" t="s">
        <v>304</v>
      </c>
      <c r="V32" s="39" t="s">
        <v>305</v>
      </c>
      <c r="W32" s="39" t="s">
        <v>306</v>
      </c>
      <c r="X32" s="39" t="s">
        <v>307</v>
      </c>
      <c r="Y32" s="39" t="s">
        <v>312</v>
      </c>
      <c r="Z32" s="39" t="s">
        <v>313</v>
      </c>
      <c r="AA32" s="39" t="s">
        <v>314</v>
      </c>
      <c r="AB32" s="39" t="s">
        <v>315</v>
      </c>
      <c r="AC32" s="39" t="s">
        <v>318</v>
      </c>
      <c r="AD32" s="39" t="s">
        <v>320</v>
      </c>
      <c r="AE32" s="39" t="str">
        <f>AE3</f>
        <v>１８(H30)</v>
      </c>
      <c r="AF32" s="39" t="str">
        <f>AF3</f>
        <v>１９(R1)</v>
      </c>
    </row>
    <row r="33" spans="1:32" ht="18" customHeight="1" x14ac:dyDescent="0.15">
      <c r="A33" s="11" t="s">
        <v>31</v>
      </c>
      <c r="B33" s="91"/>
      <c r="C33" s="91"/>
      <c r="D33" s="96">
        <f t="shared" ref="D33:P33" si="13">D4/D$22*100</f>
        <v>49.607274301300933</v>
      </c>
      <c r="E33" s="96">
        <f t="shared" si="13"/>
        <v>49.820800714252577</v>
      </c>
      <c r="F33" s="96">
        <f t="shared" si="13"/>
        <v>45.459327383174397</v>
      </c>
      <c r="G33" s="96">
        <f t="shared" si="13"/>
        <v>41.725577939162712</v>
      </c>
      <c r="H33" s="96">
        <f t="shared" si="13"/>
        <v>36.892637750146584</v>
      </c>
      <c r="I33" s="96">
        <f t="shared" si="13"/>
        <v>35.553827950783059</v>
      </c>
      <c r="J33" s="96">
        <f t="shared" si="13"/>
        <v>37.553741362956934</v>
      </c>
      <c r="K33" s="96">
        <f t="shared" si="13"/>
        <v>34.68283807474598</v>
      </c>
      <c r="L33" s="96">
        <f t="shared" si="13"/>
        <v>34.029668739775445</v>
      </c>
      <c r="M33" s="96">
        <f t="shared" si="13"/>
        <v>34.125651158875051</v>
      </c>
      <c r="N33" s="96">
        <f t="shared" si="13"/>
        <v>29.878866999382108</v>
      </c>
      <c r="O33" s="96">
        <f t="shared" si="13"/>
        <v>28.96859043486867</v>
      </c>
      <c r="P33" s="96">
        <f t="shared" si="13"/>
        <v>29.167456089088745</v>
      </c>
      <c r="Q33" s="97">
        <f t="shared" ref="Q33:R50" si="14">Q4/Q$22*100</f>
        <v>31.153697423615569</v>
      </c>
      <c r="R33" s="97">
        <f t="shared" si="14"/>
        <v>32.545471301582452</v>
      </c>
      <c r="S33" s="97">
        <f t="shared" ref="S33:T50" si="15">S4/S$22*100</f>
        <v>35.683523666951849</v>
      </c>
      <c r="T33" s="97">
        <f t="shared" si="15"/>
        <v>39.723123484255687</v>
      </c>
      <c r="U33" s="97">
        <f t="shared" ref="U33:V50" si="16">U4/U$22*100</f>
        <v>38.585289619758292</v>
      </c>
      <c r="V33" s="97">
        <f t="shared" si="16"/>
        <v>36.842753784691574</v>
      </c>
      <c r="W33" s="97">
        <f t="shared" ref="W33:X50" si="17">W4/W$22*100</f>
        <v>36.795469880284045</v>
      </c>
      <c r="X33" s="97">
        <f t="shared" si="17"/>
        <v>36.783649744555518</v>
      </c>
      <c r="Y33" s="116">
        <f t="shared" ref="Y33:AB33" si="18">Y4/Y$22*100</f>
        <v>41.36283125313426</v>
      </c>
      <c r="Z33" s="116">
        <f t="shared" si="18"/>
        <v>41.173096285105295</v>
      </c>
      <c r="AA33" s="116">
        <f t="shared" si="18"/>
        <v>40.895099159392743</v>
      </c>
      <c r="AB33" s="116">
        <f t="shared" si="18"/>
        <v>40.518550792769545</v>
      </c>
      <c r="AC33" s="116">
        <f t="shared" ref="AC33" si="19">AC4/AC$22*100</f>
        <v>39.331668445929573</v>
      </c>
      <c r="AD33" s="116">
        <f t="shared" ref="AD33:AE33" si="20">AD4/AD$22*100</f>
        <v>40.987392168381639</v>
      </c>
      <c r="AE33" s="116">
        <f t="shared" si="20"/>
        <v>40.766432913493425</v>
      </c>
      <c r="AF33" s="116">
        <f t="shared" ref="AF33" si="21">AF4/AF$22*100</f>
        <v>41.292584716095178</v>
      </c>
    </row>
    <row r="34" spans="1:32" ht="18" customHeight="1" x14ac:dyDescent="0.15">
      <c r="A34" s="11" t="s">
        <v>32</v>
      </c>
      <c r="B34" s="91"/>
      <c r="C34" s="91"/>
      <c r="D34" s="96">
        <f t="shared" ref="D34:P34" si="22">D5/D$22*100</f>
        <v>0.41253219853866474</v>
      </c>
      <c r="E34" s="96">
        <f t="shared" si="22"/>
        <v>0.39942477195650417</v>
      </c>
      <c r="F34" s="96">
        <f t="shared" si="22"/>
        <v>0.41951722477686904</v>
      </c>
      <c r="G34" s="96">
        <f t="shared" si="22"/>
        <v>0.44082865398361937</v>
      </c>
      <c r="H34" s="96">
        <f t="shared" si="22"/>
        <v>0.40276180476292739</v>
      </c>
      <c r="I34" s="96">
        <f t="shared" si="22"/>
        <v>0.47935572764208612</v>
      </c>
      <c r="J34" s="96">
        <f t="shared" si="22"/>
        <v>0.46742461369187716</v>
      </c>
      <c r="K34" s="96">
        <f t="shared" si="22"/>
        <v>0.48634563386673829</v>
      </c>
      <c r="L34" s="96">
        <f t="shared" si="22"/>
        <v>0.48385100752099797</v>
      </c>
      <c r="M34" s="96">
        <f t="shared" si="22"/>
        <v>0.50323127646457055</v>
      </c>
      <c r="N34" s="96">
        <f t="shared" si="22"/>
        <v>0.53478702533674927</v>
      </c>
      <c r="O34" s="96">
        <f t="shared" si="22"/>
        <v>0.54521722237543002</v>
      </c>
      <c r="P34" s="96">
        <f t="shared" si="22"/>
        <v>0.57916932128343257</v>
      </c>
      <c r="Q34" s="97">
        <f t="shared" si="14"/>
        <v>0.73762657589419833</v>
      </c>
      <c r="R34" s="97">
        <f t="shared" si="14"/>
        <v>0.81993626676083575</v>
      </c>
      <c r="S34" s="97">
        <f t="shared" si="15"/>
        <v>0.925549139957624</v>
      </c>
      <c r="T34" s="97">
        <f t="shared" si="15"/>
        <v>0.8759892667908411</v>
      </c>
      <c r="U34" s="97">
        <f t="shared" si="16"/>
        <v>0.91987331123759264</v>
      </c>
      <c r="V34" s="97">
        <f t="shared" si="16"/>
        <v>0.97473446803989139</v>
      </c>
      <c r="W34" s="97">
        <f t="shared" si="17"/>
        <v>0.97296415376159451</v>
      </c>
      <c r="X34" s="97">
        <f t="shared" si="17"/>
        <v>0.97559528705689125</v>
      </c>
      <c r="Y34" s="116">
        <f t="shared" ref="Y34:AB34" si="23">Y5/Y$22*100</f>
        <v>0.94382065882934008</v>
      </c>
      <c r="Z34" s="116">
        <f t="shared" si="23"/>
        <v>0.94980625084321169</v>
      </c>
      <c r="AA34" s="116">
        <f t="shared" si="23"/>
        <v>1.1030629697301251</v>
      </c>
      <c r="AB34" s="116">
        <f t="shared" si="23"/>
        <v>1.1266371650111819</v>
      </c>
      <c r="AC34" s="116">
        <f t="shared" ref="AC34" si="24">AC5/AC$22*100</f>
        <v>1.1451549247245323</v>
      </c>
      <c r="AD34" s="116">
        <f t="shared" ref="AD34:AE34" si="25">AD5/AD$22*100</f>
        <v>1.1232141869615317</v>
      </c>
      <c r="AE34" s="116">
        <f t="shared" si="25"/>
        <v>1.1484822397337704</v>
      </c>
      <c r="AF34" s="116">
        <f t="shared" ref="AF34" si="26">AF5/AF$22*100</f>
        <v>1.1310305156255194</v>
      </c>
    </row>
    <row r="35" spans="1:32" ht="18" customHeight="1" x14ac:dyDescent="0.15">
      <c r="A35" s="11" t="s">
        <v>33</v>
      </c>
      <c r="B35" s="91"/>
      <c r="C35" s="91"/>
      <c r="D35" s="96">
        <f t="shared" ref="D35:P35" si="27">D6/D$22*100</f>
        <v>31.534475015351561</v>
      </c>
      <c r="E35" s="96">
        <f t="shared" si="27"/>
        <v>34.994494281288233</v>
      </c>
      <c r="F35" s="96">
        <f t="shared" si="27"/>
        <v>32.891746487596293</v>
      </c>
      <c r="G35" s="96">
        <f t="shared" si="27"/>
        <v>28.499910916520975</v>
      </c>
      <c r="H35" s="96">
        <f t="shared" si="27"/>
        <v>24.495587371064715</v>
      </c>
      <c r="I35" s="96">
        <f t="shared" si="27"/>
        <v>22.774934227677011</v>
      </c>
      <c r="J35" s="96">
        <f t="shared" si="27"/>
        <v>25.184708764780627</v>
      </c>
      <c r="K35" s="96">
        <f t="shared" si="27"/>
        <v>22.460720663296097</v>
      </c>
      <c r="L35" s="96">
        <f t="shared" si="27"/>
        <v>21.947387755488009</v>
      </c>
      <c r="M35" s="96">
        <f t="shared" si="27"/>
        <v>22.236553890195481</v>
      </c>
      <c r="N35" s="96">
        <f t="shared" si="27"/>
        <v>22.50229985768593</v>
      </c>
      <c r="O35" s="96">
        <f t="shared" si="27"/>
        <v>22.466578314270418</v>
      </c>
      <c r="P35" s="96">
        <f t="shared" si="27"/>
        <v>22.23344607658429</v>
      </c>
      <c r="Q35" s="97">
        <f t="shared" si="14"/>
        <v>21.1385417492104</v>
      </c>
      <c r="R35" s="97">
        <f t="shared" si="14"/>
        <v>21.758455701960443</v>
      </c>
      <c r="S35" s="97">
        <f t="shared" si="15"/>
        <v>23.585069085407401</v>
      </c>
      <c r="T35" s="97">
        <f t="shared" si="15"/>
        <v>27.441574095993548</v>
      </c>
      <c r="U35" s="97">
        <f t="shared" si="16"/>
        <v>29.076280574189035</v>
      </c>
      <c r="V35" s="97">
        <f t="shared" si="16"/>
        <v>30.220684901783095</v>
      </c>
      <c r="W35" s="97">
        <f t="shared" si="17"/>
        <v>27.973530332228851</v>
      </c>
      <c r="X35" s="97">
        <f t="shared" si="17"/>
        <v>27.992628005396998</v>
      </c>
      <c r="Y35" s="116">
        <f t="shared" ref="Y35:AB35" si="28">Y6/Y$22*100</f>
        <v>28.417777380977554</v>
      </c>
      <c r="Z35" s="116">
        <f t="shared" si="28"/>
        <v>28.432728492869131</v>
      </c>
      <c r="AA35" s="116">
        <f t="shared" si="28"/>
        <v>28.802474447754893</v>
      </c>
      <c r="AB35" s="116">
        <f t="shared" si="28"/>
        <v>29.689459657646459</v>
      </c>
      <c r="AC35" s="116">
        <f t="shared" ref="AC35" si="29">AC6/AC$22*100</f>
        <v>29.779638116323969</v>
      </c>
      <c r="AD35" s="116">
        <f t="shared" ref="AD35:AE35" si="30">AD6/AD$22*100</f>
        <v>29.209400567060584</v>
      </c>
      <c r="AE35" s="116">
        <f t="shared" si="30"/>
        <v>30.473607099458626</v>
      </c>
      <c r="AF35" s="116">
        <f t="shared" ref="AF35" si="31">AF6/AF$22*100</f>
        <v>30.8539408586606</v>
      </c>
    </row>
    <row r="36" spans="1:32" ht="18" customHeight="1" x14ac:dyDescent="0.15">
      <c r="A36" s="11" t="s">
        <v>34</v>
      </c>
      <c r="B36" s="91"/>
      <c r="C36" s="91"/>
      <c r="D36" s="96">
        <f t="shared" ref="D36:P36" si="32">D7/D$22*100</f>
        <v>1.7203983751868694</v>
      </c>
      <c r="E36" s="96">
        <f t="shared" si="32"/>
        <v>1.7001862947044817</v>
      </c>
      <c r="F36" s="96">
        <f t="shared" si="32"/>
        <v>1.8327241596531714</v>
      </c>
      <c r="G36" s="96">
        <f t="shared" si="32"/>
        <v>2.001363973026276</v>
      </c>
      <c r="H36" s="96">
        <f t="shared" si="32"/>
        <v>1.784614830393684</v>
      </c>
      <c r="I36" s="96">
        <f t="shared" si="32"/>
        <v>1.7350980263072384</v>
      </c>
      <c r="J36" s="96">
        <f t="shared" si="32"/>
        <v>1.7788362745890316</v>
      </c>
      <c r="K36" s="96">
        <f t="shared" si="32"/>
        <v>1.8548374494807895</v>
      </c>
      <c r="L36" s="96">
        <f t="shared" si="32"/>
        <v>1.8809638537374958</v>
      </c>
      <c r="M36" s="96">
        <f t="shared" si="32"/>
        <v>1.9760972298324981</v>
      </c>
      <c r="N36" s="96">
        <f t="shared" si="32"/>
        <v>2.0589467910350674</v>
      </c>
      <c r="O36" s="96">
        <f t="shared" si="32"/>
        <v>2.0659640490116709</v>
      </c>
      <c r="P36" s="96">
        <f t="shared" si="32"/>
        <v>2.1855547111514144</v>
      </c>
      <c r="Q36" s="97">
        <f t="shared" si="14"/>
        <v>1.9140807164713149</v>
      </c>
      <c r="R36" s="97">
        <f t="shared" si="14"/>
        <v>2.1481771036633224</v>
      </c>
      <c r="S36" s="97">
        <f t="shared" si="15"/>
        <v>2.1942294739628769</v>
      </c>
      <c r="T36" s="97">
        <f t="shared" si="15"/>
        <v>2.0518010191862293</v>
      </c>
      <c r="U36" s="97">
        <f t="shared" si="16"/>
        <v>2.1731777886752477</v>
      </c>
      <c r="V36" s="97">
        <f t="shared" si="16"/>
        <v>2.3147570871159524</v>
      </c>
      <c r="W36" s="97">
        <f t="shared" si="17"/>
        <v>2.3718244769985199</v>
      </c>
      <c r="X36" s="97">
        <f t="shared" si="17"/>
        <v>2.3546412601726678</v>
      </c>
      <c r="Y36" s="116">
        <f t="shared" ref="Y36:AB36" si="33">Y7/Y$22*100</f>
        <v>2.3222733102510467</v>
      </c>
      <c r="Z36" s="116">
        <f t="shared" si="33"/>
        <v>2.4408782503029309</v>
      </c>
      <c r="AA36" s="116">
        <f t="shared" si="33"/>
        <v>2.3976751378599568</v>
      </c>
      <c r="AB36" s="116">
        <f t="shared" si="33"/>
        <v>2.4253706006579066</v>
      </c>
      <c r="AC36" s="116">
        <f t="shared" ref="AC36" si="34">AC7/AC$22*100</f>
        <v>2.406079919791857</v>
      </c>
      <c r="AD36" s="116">
        <f t="shared" ref="AD36:AE36" si="35">AD7/AD$22*100</f>
        <v>2.3400678890317823</v>
      </c>
      <c r="AE36" s="116">
        <f t="shared" si="35"/>
        <v>2.362194680467038</v>
      </c>
      <c r="AF36" s="116">
        <f t="shared" ref="AF36" si="36">AF7/AF$22*100</f>
        <v>2.2909033394819263</v>
      </c>
    </row>
    <row r="37" spans="1:32" ht="18" customHeight="1" x14ac:dyDescent="0.15">
      <c r="A37" s="11" t="s">
        <v>35</v>
      </c>
      <c r="B37" s="91"/>
      <c r="C37" s="91"/>
      <c r="D37" s="96">
        <f t="shared" ref="D37:P37" si="37">D8/D$22*100</f>
        <v>15.939868712223838</v>
      </c>
      <c r="E37" s="96">
        <f t="shared" si="37"/>
        <v>12.726695366303357</v>
      </c>
      <c r="F37" s="96">
        <f t="shared" si="37"/>
        <v>10.315339511148064</v>
      </c>
      <c r="G37" s="96">
        <f t="shared" si="37"/>
        <v>10.78347439563184</v>
      </c>
      <c r="H37" s="96">
        <f t="shared" si="37"/>
        <v>10.209673743925258</v>
      </c>
      <c r="I37" s="96">
        <f t="shared" si="37"/>
        <v>10.564439969156725</v>
      </c>
      <c r="J37" s="96">
        <f t="shared" si="37"/>
        <v>10.122771709895396</v>
      </c>
      <c r="K37" s="96">
        <f t="shared" si="37"/>
        <v>9.8809343281023523</v>
      </c>
      <c r="L37" s="96">
        <f t="shared" si="37"/>
        <v>9.7174661230289399</v>
      </c>
      <c r="M37" s="96">
        <f t="shared" si="37"/>
        <v>9.4097687623825053</v>
      </c>
      <c r="N37" s="96">
        <f t="shared" si="37"/>
        <v>4.7828333253243649</v>
      </c>
      <c r="O37" s="96">
        <f t="shared" si="37"/>
        <v>3.8908308492111505</v>
      </c>
      <c r="P37" s="96">
        <f t="shared" si="37"/>
        <v>4.1692859800696045</v>
      </c>
      <c r="Q37" s="97">
        <f t="shared" si="14"/>
        <v>7.3634483820396515</v>
      </c>
      <c r="R37" s="97">
        <f t="shared" si="14"/>
        <v>7.8189022291978505</v>
      </c>
      <c r="S37" s="97">
        <f t="shared" si="15"/>
        <v>8.978675967623948</v>
      </c>
      <c r="T37" s="97">
        <f t="shared" si="15"/>
        <v>9.3537591022850748</v>
      </c>
      <c r="U37" s="97">
        <f t="shared" si="16"/>
        <v>6.4159579456564169</v>
      </c>
      <c r="V37" s="97">
        <f t="shared" si="16"/>
        <v>3.3325773277526372</v>
      </c>
      <c r="W37" s="97">
        <f t="shared" si="17"/>
        <v>5.4771509172950736</v>
      </c>
      <c r="X37" s="97">
        <f t="shared" si="17"/>
        <v>5.4607851919289621</v>
      </c>
      <c r="Y37" s="116">
        <f t="shared" ref="Y37:AB37" si="38">Y8/Y$22*100</f>
        <v>9.6789599030763238</v>
      </c>
      <c r="Z37" s="116">
        <f t="shared" si="38"/>
        <v>9.3496832910900185</v>
      </c>
      <c r="AA37" s="116">
        <f t="shared" si="38"/>
        <v>8.5918866040477671</v>
      </c>
      <c r="AB37" s="116">
        <f t="shared" si="38"/>
        <v>7.2770833694539929</v>
      </c>
      <c r="AC37" s="116">
        <f t="shared" ref="AC37" si="39">AC8/AC$22*100</f>
        <v>6.0007954850892151</v>
      </c>
      <c r="AD37" s="116">
        <f t="shared" ref="AD37:AE37" si="40">AD8/AD$22*100</f>
        <v>8.3147095253277481</v>
      </c>
      <c r="AE37" s="116">
        <f t="shared" si="40"/>
        <v>6.7821488938339876</v>
      </c>
      <c r="AF37" s="116">
        <f t="shared" ref="AF37" si="41">AF8/AF$22*100</f>
        <v>7.0167100023271294</v>
      </c>
    </row>
    <row r="38" spans="1:32" ht="18" customHeight="1" x14ac:dyDescent="0.15">
      <c r="A38" s="11" t="s">
        <v>36</v>
      </c>
      <c r="B38" s="91"/>
      <c r="C38" s="91"/>
      <c r="D38" s="96">
        <f t="shared" ref="D38:P38" si="42">D9/D$22*100</f>
        <v>38.079354439122383</v>
      </c>
      <c r="E38" s="96">
        <f t="shared" si="42"/>
        <v>39.23678479076279</v>
      </c>
      <c r="F38" s="96">
        <f t="shared" si="42"/>
        <v>43.479046740845689</v>
      </c>
      <c r="G38" s="96">
        <f t="shared" si="42"/>
        <v>46.936544303824725</v>
      </c>
      <c r="H38" s="96">
        <f t="shared" si="42"/>
        <v>53.31374821038456</v>
      </c>
      <c r="I38" s="96">
        <f t="shared" si="42"/>
        <v>54.747854533611694</v>
      </c>
      <c r="J38" s="96">
        <f t="shared" si="42"/>
        <v>52.700634884404238</v>
      </c>
      <c r="K38" s="96">
        <f t="shared" si="42"/>
        <v>55.15284395724337</v>
      </c>
      <c r="L38" s="96">
        <f t="shared" si="42"/>
        <v>55.461516813395953</v>
      </c>
      <c r="M38" s="96">
        <f t="shared" si="42"/>
        <v>55.177878005236039</v>
      </c>
      <c r="N38" s="96">
        <f t="shared" si="42"/>
        <v>58.746070093935998</v>
      </c>
      <c r="O38" s="96">
        <f t="shared" si="42"/>
        <v>59.634476109611157</v>
      </c>
      <c r="P38" s="96">
        <f t="shared" si="42"/>
        <v>59.369559604668233</v>
      </c>
      <c r="Q38" s="97">
        <f t="shared" si="14"/>
        <v>57.588153558019606</v>
      </c>
      <c r="R38" s="97">
        <f t="shared" si="14"/>
        <v>57.251703456402311</v>
      </c>
      <c r="S38" s="97">
        <f t="shared" si="15"/>
        <v>54.229483902786136</v>
      </c>
      <c r="T38" s="97">
        <f t="shared" si="15"/>
        <v>50.843576648701927</v>
      </c>
      <c r="U38" s="97">
        <f t="shared" si="16"/>
        <v>51.954362931310072</v>
      </c>
      <c r="V38" s="97">
        <f t="shared" si="16"/>
        <v>53.546375269606536</v>
      </c>
      <c r="W38" s="97">
        <f t="shared" si="17"/>
        <v>53.399025100470595</v>
      </c>
      <c r="X38" s="97">
        <f t="shared" si="17"/>
        <v>52.809512448369553</v>
      </c>
      <c r="Y38" s="116">
        <f t="shared" ref="Y38:AB38" si="43">Y9/Y$22*100</f>
        <v>48.725955407486424</v>
      </c>
      <c r="Z38" s="116">
        <f t="shared" si="43"/>
        <v>48.177159178424994</v>
      </c>
      <c r="AA38" s="116">
        <f t="shared" si="43"/>
        <v>48.548325555073404</v>
      </c>
      <c r="AB38" s="116">
        <f t="shared" si="43"/>
        <v>48.856956227234924</v>
      </c>
      <c r="AC38" s="116">
        <f t="shared" ref="AC38" si="44">AC9/AC$22*100</f>
        <v>50.029633171717613</v>
      </c>
      <c r="AD38" s="116">
        <f t="shared" ref="AD38:AE38" si="45">AD9/AD$22*100</f>
        <v>48.976466587186458</v>
      </c>
      <c r="AE38" s="116">
        <f t="shared" si="45"/>
        <v>49.11269161468374</v>
      </c>
      <c r="AF38" s="116">
        <f t="shared" ref="AF38" si="46">AF9/AF$22*100</f>
        <v>48.645363520877176</v>
      </c>
    </row>
    <row r="39" spans="1:32" ht="18" customHeight="1" x14ac:dyDescent="0.15">
      <c r="A39" s="11" t="s">
        <v>37</v>
      </c>
      <c r="B39" s="91"/>
      <c r="C39" s="91"/>
      <c r="D39" s="96">
        <f t="shared" ref="D39:P39" si="47">D10/D$22*100</f>
        <v>37.515279069752452</v>
      </c>
      <c r="E39" s="96">
        <f t="shared" si="47"/>
        <v>38.732282576307071</v>
      </c>
      <c r="F39" s="96">
        <f t="shared" si="47"/>
        <v>42.977267207808737</v>
      </c>
      <c r="G39" s="96">
        <f t="shared" si="47"/>
        <v>46.021191371767159</v>
      </c>
      <c r="H39" s="96">
        <f t="shared" si="47"/>
        <v>52.565974844176353</v>
      </c>
      <c r="I39" s="96">
        <f t="shared" si="47"/>
        <v>54.055185877017678</v>
      </c>
      <c r="J39" s="96">
        <f t="shared" si="47"/>
        <v>52.063564861367404</v>
      </c>
      <c r="K39" s="96">
        <f t="shared" si="47"/>
        <v>54.520803850977352</v>
      </c>
      <c r="L39" s="96">
        <f t="shared" si="47"/>
        <v>54.848166743892598</v>
      </c>
      <c r="M39" s="96">
        <f t="shared" si="47"/>
        <v>54.553494729066557</v>
      </c>
      <c r="N39" s="96">
        <f t="shared" si="47"/>
        <v>58.097388278095728</v>
      </c>
      <c r="O39" s="96">
        <f t="shared" si="47"/>
        <v>58.993888265287353</v>
      </c>
      <c r="P39" s="96">
        <f t="shared" si="47"/>
        <v>58.729850899776814</v>
      </c>
      <c r="Q39" s="97">
        <f t="shared" si="14"/>
        <v>56.963425325658491</v>
      </c>
      <c r="R39" s="97">
        <f t="shared" si="14"/>
        <v>56.648709341313285</v>
      </c>
      <c r="S39" s="97">
        <f t="shared" si="15"/>
        <v>53.671457390065846</v>
      </c>
      <c r="T39" s="97">
        <f t="shared" si="15"/>
        <v>50.324297947511909</v>
      </c>
      <c r="U39" s="97">
        <f t="shared" si="16"/>
        <v>51.449901412223106</v>
      </c>
      <c r="V39" s="97">
        <f t="shared" si="16"/>
        <v>53.037969698467222</v>
      </c>
      <c r="W39" s="97">
        <f t="shared" si="17"/>
        <v>52.904342004446939</v>
      </c>
      <c r="X39" s="97">
        <f t="shared" si="17"/>
        <v>52.32573876059363</v>
      </c>
      <c r="Y39" s="116">
        <f t="shared" ref="Y39:AB39" si="48">Y10/Y$22*100</f>
        <v>48.272799109705602</v>
      </c>
      <c r="Z39" s="116">
        <f t="shared" si="48"/>
        <v>47.742855283259487</v>
      </c>
      <c r="AA39" s="116">
        <f t="shared" si="48"/>
        <v>48.107859817957035</v>
      </c>
      <c r="AB39" s="116">
        <f t="shared" si="48"/>
        <v>48.406449511851754</v>
      </c>
      <c r="AC39" s="116">
        <f t="shared" ref="AC39" si="49">AC10/AC$22*100</f>
        <v>49.589295428325663</v>
      </c>
      <c r="AD39" s="116">
        <f t="shared" ref="AD39:AE39" si="50">AD10/AD$22*100</f>
        <v>48.564991425194343</v>
      </c>
      <c r="AE39" s="116">
        <f t="shared" si="50"/>
        <v>48.693335426593947</v>
      </c>
      <c r="AF39" s="116">
        <f t="shared" ref="AF39" si="51">AF10/AF$22*100</f>
        <v>48.231980609264795</v>
      </c>
    </row>
    <row r="40" spans="1:32" ht="18" customHeight="1" x14ac:dyDescent="0.15">
      <c r="A40" s="11" t="s">
        <v>38</v>
      </c>
      <c r="B40" s="91"/>
      <c r="C40" s="91"/>
      <c r="D40" s="96">
        <f t="shared" ref="D40:P40" si="52">D11/D$22*100</f>
        <v>0.74992641919316771</v>
      </c>
      <c r="E40" s="96">
        <f t="shared" si="52"/>
        <v>0.71726038412085091</v>
      </c>
      <c r="F40" s="96">
        <f t="shared" si="52"/>
        <v>0.74358206850035635</v>
      </c>
      <c r="G40" s="96">
        <f t="shared" si="52"/>
        <v>0.78106160593559715</v>
      </c>
      <c r="H40" s="96">
        <f t="shared" si="52"/>
        <v>0.6630326115979811</v>
      </c>
      <c r="I40" s="96">
        <f t="shared" si="52"/>
        <v>0.65294689700567254</v>
      </c>
      <c r="J40" s="96">
        <f t="shared" si="52"/>
        <v>0.65764916356166625</v>
      </c>
      <c r="K40" s="96">
        <f t="shared" si="52"/>
        <v>0.69334142931655829</v>
      </c>
      <c r="L40" s="96">
        <f t="shared" si="52"/>
        <v>0.71180286458215558</v>
      </c>
      <c r="M40" s="96">
        <f t="shared" si="52"/>
        <v>0.76987167056577188</v>
      </c>
      <c r="N40" s="96">
        <f t="shared" si="52"/>
        <v>0.84446900900258315</v>
      </c>
      <c r="O40" s="96">
        <f t="shared" si="52"/>
        <v>0.89066088568350354</v>
      </c>
      <c r="P40" s="96">
        <f t="shared" si="52"/>
        <v>0.97820323298783896</v>
      </c>
      <c r="Q40" s="97">
        <f t="shared" si="14"/>
        <v>1.0023624196113543</v>
      </c>
      <c r="R40" s="97">
        <f t="shared" si="14"/>
        <v>1.0358300074938835</v>
      </c>
      <c r="S40" s="97">
        <f t="shared" si="15"/>
        <v>1.0732009716592752</v>
      </c>
      <c r="T40" s="97">
        <f t="shared" si="15"/>
        <v>1.0338402294555966</v>
      </c>
      <c r="U40" s="97">
        <f t="shared" si="16"/>
        <v>1.0924431572280642</v>
      </c>
      <c r="V40" s="97">
        <f t="shared" si="16"/>
        <v>1.1915160682822497</v>
      </c>
      <c r="W40" s="97">
        <f t="shared" si="17"/>
        <v>1.2283039930205382</v>
      </c>
      <c r="X40" s="97">
        <f t="shared" si="17"/>
        <v>1.2587579580117578</v>
      </c>
      <c r="Y40" s="116">
        <f t="shared" ref="Y40:AB40" si="53">Y11/Y$22*100</f>
        <v>1.2599138055934735</v>
      </c>
      <c r="Z40" s="116">
        <f t="shared" si="53"/>
        <v>1.2950013233441822</v>
      </c>
      <c r="AA40" s="116">
        <f t="shared" si="53"/>
        <v>1.3563057590723597</v>
      </c>
      <c r="AB40" s="116">
        <f t="shared" si="53"/>
        <v>1.4340336008829777</v>
      </c>
      <c r="AC40" s="116">
        <f t="shared" ref="AC40" si="54">AC11/AC$22*100</f>
        <v>1.7404855301198643</v>
      </c>
      <c r="AD40" s="116">
        <f t="shared" ref="AD40:AE40" si="55">AD11/AD$22*100</f>
        <v>1.7601376875511936</v>
      </c>
      <c r="AE40" s="116">
        <f t="shared" si="55"/>
        <v>1.8645942698023572</v>
      </c>
      <c r="AF40" s="116">
        <f t="shared" ref="AF40" si="56">AF11/AF$22*100</f>
        <v>1.902464037782114</v>
      </c>
    </row>
    <row r="41" spans="1:32" ht="18" customHeight="1" x14ac:dyDescent="0.15">
      <c r="A41" s="11" t="s">
        <v>39</v>
      </c>
      <c r="B41" s="91"/>
      <c r="C41" s="91"/>
      <c r="D41" s="96">
        <f t="shared" ref="D41:P41" si="57">D12/D$22*100</f>
        <v>4.3016080672772352</v>
      </c>
      <c r="E41" s="96">
        <f t="shared" si="57"/>
        <v>4.0149500309621233</v>
      </c>
      <c r="F41" s="96">
        <f t="shared" si="57"/>
        <v>4.0702178496283974</v>
      </c>
      <c r="G41" s="96">
        <f t="shared" si="57"/>
        <v>4.4400443964069485</v>
      </c>
      <c r="H41" s="96">
        <f t="shared" si="57"/>
        <v>3.9007098309893657</v>
      </c>
      <c r="I41" s="96">
        <f t="shared" si="57"/>
        <v>3.8331815016008637</v>
      </c>
      <c r="J41" s="96">
        <f t="shared" si="57"/>
        <v>4.2698309446572544</v>
      </c>
      <c r="K41" s="96">
        <f t="shared" si="57"/>
        <v>4.437036278307799</v>
      </c>
      <c r="L41" s="96">
        <f t="shared" si="57"/>
        <v>4.6580552548517691</v>
      </c>
      <c r="M41" s="96">
        <f t="shared" si="57"/>
        <v>4.8334984113241823</v>
      </c>
      <c r="N41" s="96">
        <f t="shared" si="57"/>
        <v>5.019351845045934</v>
      </c>
      <c r="O41" s="96">
        <f t="shared" si="57"/>
        <v>5.0022521439172252</v>
      </c>
      <c r="P41" s="96">
        <f t="shared" si="57"/>
        <v>5.3564498185054106</v>
      </c>
      <c r="Q41" s="97">
        <f t="shared" si="14"/>
        <v>5.3369047805263419</v>
      </c>
      <c r="R41" s="97">
        <f t="shared" si="14"/>
        <v>5.0559617521652358</v>
      </c>
      <c r="S41" s="97">
        <f t="shared" si="15"/>
        <v>5.1653788317591367</v>
      </c>
      <c r="T41" s="97">
        <f t="shared" si="15"/>
        <v>4.7831159254988167</v>
      </c>
      <c r="U41" s="97">
        <f t="shared" si="16"/>
        <v>4.7332239106319012</v>
      </c>
      <c r="V41" s="97">
        <f t="shared" si="16"/>
        <v>4.6923837292326196</v>
      </c>
      <c r="W41" s="97">
        <f t="shared" si="17"/>
        <v>4.8286595182828389</v>
      </c>
      <c r="X41" s="97">
        <f t="shared" si="17"/>
        <v>5.603467395568793</v>
      </c>
      <c r="Y41" s="116">
        <f t="shared" ref="Y41:AB41" si="58">Y12/Y$22*100</f>
        <v>5.3676158284653521</v>
      </c>
      <c r="Z41" s="116">
        <f t="shared" si="58"/>
        <v>6.0708017016554283</v>
      </c>
      <c r="AA41" s="116">
        <f t="shared" si="58"/>
        <v>5.9345002512734553</v>
      </c>
      <c r="AB41" s="116">
        <f t="shared" si="58"/>
        <v>5.9724400122836192</v>
      </c>
      <c r="AC41" s="116">
        <f t="shared" ref="AC41" si="59">AC12/AC$22*100</f>
        <v>5.7056409288903032</v>
      </c>
      <c r="AD41" s="116">
        <f t="shared" ref="AD41:AE41" si="60">AD12/AD$22*100</f>
        <v>5.1977827454895253</v>
      </c>
      <c r="AE41" s="116">
        <f t="shared" si="60"/>
        <v>5.1779280128363698</v>
      </c>
      <c r="AF41" s="116">
        <f t="shared" ref="AF41" si="61">AF12/AF$22*100</f>
        <v>5.1112640144100725</v>
      </c>
    </row>
    <row r="42" spans="1:32" ht="18" customHeight="1" x14ac:dyDescent="0.15">
      <c r="A42" s="11" t="s">
        <v>40</v>
      </c>
      <c r="B42" s="91"/>
      <c r="C42" s="91"/>
      <c r="D42" s="96">
        <f t="shared" ref="D42:P42" si="62">D13/D$22*100</f>
        <v>0</v>
      </c>
      <c r="E42" s="96">
        <f t="shared" si="62"/>
        <v>0</v>
      </c>
      <c r="F42" s="96">
        <f t="shared" si="62"/>
        <v>0</v>
      </c>
      <c r="G42" s="96">
        <f t="shared" si="62"/>
        <v>0</v>
      </c>
      <c r="H42" s="96">
        <f t="shared" si="62"/>
        <v>0</v>
      </c>
      <c r="I42" s="96">
        <f t="shared" si="62"/>
        <v>0</v>
      </c>
      <c r="J42" s="96">
        <f t="shared" si="62"/>
        <v>0</v>
      </c>
      <c r="K42" s="96">
        <f t="shared" si="62"/>
        <v>0</v>
      </c>
      <c r="L42" s="96">
        <f t="shared" si="62"/>
        <v>0</v>
      </c>
      <c r="M42" s="96">
        <f t="shared" si="62"/>
        <v>0</v>
      </c>
      <c r="N42" s="96">
        <f t="shared" si="62"/>
        <v>0</v>
      </c>
      <c r="O42" s="96">
        <f t="shared" si="62"/>
        <v>5.6522623095109883E-6</v>
      </c>
      <c r="P42" s="96">
        <f t="shared" si="62"/>
        <v>0</v>
      </c>
      <c r="Q42" s="97">
        <f t="shared" si="14"/>
        <v>5.7297169880780064E-6</v>
      </c>
      <c r="R42" s="97">
        <f t="shared" si="14"/>
        <v>5.6366179503171584E-6</v>
      </c>
      <c r="S42" s="97">
        <f t="shared" si="15"/>
        <v>5.5221718790354996E-6</v>
      </c>
      <c r="T42" s="97">
        <f t="shared" si="15"/>
        <v>5.1273618743830179E-6</v>
      </c>
      <c r="U42" s="97">
        <f t="shared" si="16"/>
        <v>5.2363711005726232E-6</v>
      </c>
      <c r="V42" s="97">
        <f t="shared" si="16"/>
        <v>5.4545857193054916E-6</v>
      </c>
      <c r="W42" s="97">
        <f t="shared" si="17"/>
        <v>5.4060772200826473E-6</v>
      </c>
      <c r="X42" s="97">
        <f t="shared" si="17"/>
        <v>5.3832183980317235E-6</v>
      </c>
      <c r="Y42" s="116">
        <f t="shared" ref="Y42:AB42" si="63">Y13/Y$22*100</f>
        <v>5.2210555773534626E-6</v>
      </c>
      <c r="Z42" s="116">
        <f t="shared" si="63"/>
        <v>5.2110422610837432E-6</v>
      </c>
      <c r="AA42" s="116">
        <f t="shared" si="63"/>
        <v>5.2375915563738997E-6</v>
      </c>
      <c r="AB42" s="116">
        <f t="shared" si="63"/>
        <v>5.3677761341050835E-6</v>
      </c>
      <c r="AC42" s="116">
        <f t="shared" ref="AC42" si="64">AC13/AC$22*100</f>
        <v>5.3025269245084013E-6</v>
      </c>
      <c r="AD42" s="116">
        <f t="shared" ref="AD42:AE42" si="65">AD13/AD$22*100</f>
        <v>5.1110482565754399E-6</v>
      </c>
      <c r="AE42" s="116">
        <f t="shared" si="65"/>
        <v>5.1642942759478675E-6</v>
      </c>
      <c r="AF42" s="116">
        <f t="shared" ref="AF42" si="66">AF13/AF$22*100</f>
        <v>5.0370779306474963E-6</v>
      </c>
    </row>
    <row r="43" spans="1:32" ht="18" customHeight="1" x14ac:dyDescent="0.15">
      <c r="A43" s="11" t="s">
        <v>41</v>
      </c>
      <c r="B43" s="91"/>
      <c r="C43" s="91"/>
      <c r="D43" s="96">
        <f t="shared" ref="D43:P43" si="67">D14/D$22*100</f>
        <v>2.2961507375943402</v>
      </c>
      <c r="E43" s="96">
        <f t="shared" si="67"/>
        <v>1.261855792252925</v>
      </c>
      <c r="F43" s="96">
        <f t="shared" si="67"/>
        <v>1.0490747594767027</v>
      </c>
      <c r="G43" s="96">
        <f t="shared" si="67"/>
        <v>0.76726174071809361</v>
      </c>
      <c r="H43" s="96">
        <f t="shared" si="67"/>
        <v>0.52969781801590776</v>
      </c>
      <c r="I43" s="96">
        <f t="shared" si="67"/>
        <v>0.59502857715896318</v>
      </c>
      <c r="J43" s="96">
        <f t="shared" si="67"/>
        <v>0.49706927699881526</v>
      </c>
      <c r="K43" s="96">
        <f t="shared" si="67"/>
        <v>0.46425576855677175</v>
      </c>
      <c r="L43" s="96">
        <f t="shared" si="67"/>
        <v>0.42433838200486218</v>
      </c>
      <c r="M43" s="96">
        <f t="shared" si="67"/>
        <v>0.37102932403066874</v>
      </c>
      <c r="N43" s="96">
        <f t="shared" si="67"/>
        <v>0.26333042610559904</v>
      </c>
      <c r="O43" s="96">
        <f t="shared" si="67"/>
        <v>0.20120923369397217</v>
      </c>
      <c r="P43" s="96">
        <f t="shared" si="67"/>
        <v>1.3191689964924931E-2</v>
      </c>
      <c r="Q43" s="97">
        <f t="shared" si="14"/>
        <v>4.6869084962478085E-3</v>
      </c>
      <c r="R43" s="97">
        <f t="shared" si="14"/>
        <v>0</v>
      </c>
      <c r="S43" s="97">
        <f t="shared" si="15"/>
        <v>0</v>
      </c>
      <c r="T43" s="97">
        <f t="shared" si="15"/>
        <v>0</v>
      </c>
      <c r="U43" s="97">
        <f t="shared" si="16"/>
        <v>0</v>
      </c>
      <c r="V43" s="97">
        <f t="shared" si="16"/>
        <v>0</v>
      </c>
      <c r="W43" s="97">
        <f t="shared" si="17"/>
        <v>0</v>
      </c>
      <c r="X43" s="97">
        <f t="shared" si="17"/>
        <v>0</v>
      </c>
      <c r="Y43" s="116">
        <f t="shared" ref="Y43:AB43" si="68">Y14/Y$22*100</f>
        <v>0</v>
      </c>
      <c r="Z43" s="116">
        <f t="shared" si="68"/>
        <v>0</v>
      </c>
      <c r="AA43" s="116">
        <f t="shared" si="68"/>
        <v>0</v>
      </c>
      <c r="AB43" s="116">
        <f t="shared" si="68"/>
        <v>0</v>
      </c>
      <c r="AC43" s="116">
        <f t="shared" ref="AC43" si="69">AC14/AC$22*100</f>
        <v>0</v>
      </c>
      <c r="AD43" s="116">
        <f t="shared" ref="AD43:AE43" si="70">AD14/AD$22*100</f>
        <v>0</v>
      </c>
      <c r="AE43" s="116">
        <f t="shared" si="70"/>
        <v>0</v>
      </c>
      <c r="AF43" s="116">
        <f t="shared" ref="AF43" si="71">AF14/AF$22*100</f>
        <v>0</v>
      </c>
    </row>
    <row r="44" spans="1:32" ht="18" customHeight="1" x14ac:dyDescent="0.15">
      <c r="A44" s="11" t="s">
        <v>42</v>
      </c>
      <c r="B44" s="91"/>
      <c r="C44" s="91"/>
      <c r="D44" s="96">
        <f t="shared" ref="D44:P44" si="72">D15/D$22*100</f>
        <v>0</v>
      </c>
      <c r="E44" s="96">
        <f t="shared" si="72"/>
        <v>0</v>
      </c>
      <c r="F44" s="96">
        <f t="shared" si="72"/>
        <v>0</v>
      </c>
      <c r="G44" s="96">
        <f t="shared" si="72"/>
        <v>0</v>
      </c>
      <c r="H44" s="96">
        <f t="shared" si="72"/>
        <v>0</v>
      </c>
      <c r="I44" s="96">
        <f t="shared" si="72"/>
        <v>0</v>
      </c>
      <c r="J44" s="96">
        <f t="shared" si="72"/>
        <v>0</v>
      </c>
      <c r="K44" s="96">
        <f t="shared" si="72"/>
        <v>0</v>
      </c>
      <c r="L44" s="96">
        <f t="shared" si="72"/>
        <v>0</v>
      </c>
      <c r="M44" s="96">
        <f t="shared" si="72"/>
        <v>0</v>
      </c>
      <c r="N44" s="96">
        <f t="shared" si="72"/>
        <v>0</v>
      </c>
      <c r="O44" s="96">
        <f t="shared" si="72"/>
        <v>5.6522623095109883E-6</v>
      </c>
      <c r="P44" s="96">
        <f t="shared" si="72"/>
        <v>1.1767787658273802E-5</v>
      </c>
      <c r="Q44" s="97">
        <f t="shared" si="14"/>
        <v>1.7189150964234018E-5</v>
      </c>
      <c r="R44" s="97">
        <f t="shared" si="14"/>
        <v>1.6909853850951478E-5</v>
      </c>
      <c r="S44" s="97">
        <f t="shared" si="15"/>
        <v>1.65665156371065E-5</v>
      </c>
      <c r="T44" s="97">
        <f t="shared" si="15"/>
        <v>1.5382085623149056E-5</v>
      </c>
      <c r="U44" s="97">
        <f t="shared" si="16"/>
        <v>1.570911330171787E-5</v>
      </c>
      <c r="V44" s="97">
        <f t="shared" si="16"/>
        <v>1.6363757157916476E-5</v>
      </c>
      <c r="W44" s="97">
        <f t="shared" si="17"/>
        <v>1.6218231660247944E-5</v>
      </c>
      <c r="X44" s="97">
        <f t="shared" si="17"/>
        <v>1.614965519409517E-5</v>
      </c>
      <c r="Y44" s="116">
        <f t="shared" ref="Y44:AB44" si="73">Y15/Y$22*100</f>
        <v>1.5663166732060388E-5</v>
      </c>
      <c r="Z44" s="116">
        <f t="shared" si="73"/>
        <v>1.563312678325123E-5</v>
      </c>
      <c r="AA44" s="116">
        <f t="shared" si="73"/>
        <v>1.5712774669121702E-5</v>
      </c>
      <c r="AB44" s="116">
        <f t="shared" si="73"/>
        <v>1.6103328402315251E-5</v>
      </c>
      <c r="AC44" s="116">
        <f t="shared" ref="AC44" si="74">AC15/AC$22*100</f>
        <v>1.5907580773525204E-5</v>
      </c>
      <c r="AD44" s="116">
        <f t="shared" ref="AD44:AE44" si="75">AD15/AD$22*100</f>
        <v>1.5333144769726321E-5</v>
      </c>
      <c r="AE44" s="116">
        <f t="shared" si="75"/>
        <v>1.5492882827843602E-5</v>
      </c>
      <c r="AF44" s="116">
        <f t="shared" ref="AF44" si="76">AF15/AF$22*100</f>
        <v>1.5111233791942489E-5</v>
      </c>
    </row>
    <row r="45" spans="1:32" ht="18" customHeight="1" x14ac:dyDescent="0.15">
      <c r="A45" s="11" t="s">
        <v>43</v>
      </c>
      <c r="B45" s="91"/>
      <c r="C45" s="91"/>
      <c r="D45" s="96">
        <f t="shared" ref="D45:P45" si="77">D16/D$22*100</f>
        <v>0</v>
      </c>
      <c r="E45" s="96">
        <f t="shared" si="77"/>
        <v>0</v>
      </c>
      <c r="F45" s="96">
        <f t="shared" si="77"/>
        <v>0</v>
      </c>
      <c r="G45" s="96">
        <f t="shared" si="77"/>
        <v>0</v>
      </c>
      <c r="H45" s="96">
        <f t="shared" si="77"/>
        <v>0</v>
      </c>
      <c r="I45" s="96">
        <f t="shared" si="77"/>
        <v>0</v>
      </c>
      <c r="J45" s="96">
        <f t="shared" si="77"/>
        <v>0</v>
      </c>
      <c r="K45" s="96">
        <f t="shared" si="77"/>
        <v>0</v>
      </c>
      <c r="L45" s="96">
        <f t="shared" si="77"/>
        <v>0</v>
      </c>
      <c r="M45" s="96">
        <f t="shared" si="77"/>
        <v>0</v>
      </c>
      <c r="N45" s="96">
        <f t="shared" si="77"/>
        <v>0</v>
      </c>
      <c r="O45" s="96">
        <f t="shared" si="77"/>
        <v>5.6522623095109883E-6</v>
      </c>
      <c r="P45" s="96">
        <f t="shared" si="77"/>
        <v>1.1767787658273802E-5</v>
      </c>
      <c r="Q45" s="97">
        <f t="shared" si="14"/>
        <v>1.7189150964234018E-5</v>
      </c>
      <c r="R45" s="97">
        <f t="shared" si="14"/>
        <v>1.6909853850951478E-5</v>
      </c>
      <c r="S45" s="97">
        <f t="shared" si="15"/>
        <v>1.65665156371065E-5</v>
      </c>
      <c r="T45" s="97">
        <f t="shared" si="15"/>
        <v>1.5382085623149056E-5</v>
      </c>
      <c r="U45" s="97">
        <f t="shared" si="16"/>
        <v>1.570911330171787E-5</v>
      </c>
      <c r="V45" s="97">
        <f t="shared" si="16"/>
        <v>1.6363757157916476E-5</v>
      </c>
      <c r="W45" s="97">
        <f t="shared" si="17"/>
        <v>1.6218231660247944E-5</v>
      </c>
      <c r="X45" s="97">
        <f t="shared" si="17"/>
        <v>1.614965519409517E-5</v>
      </c>
      <c r="Y45" s="116">
        <f t="shared" ref="Y45:AB45" si="78">Y16/Y$22*100</f>
        <v>1.5663166732060388E-5</v>
      </c>
      <c r="Z45" s="116">
        <f t="shared" si="78"/>
        <v>1.563312678325123E-5</v>
      </c>
      <c r="AA45" s="116">
        <f t="shared" si="78"/>
        <v>1.5712774669121702E-5</v>
      </c>
      <c r="AB45" s="116">
        <f t="shared" si="78"/>
        <v>1.6103328402315251E-5</v>
      </c>
      <c r="AC45" s="116">
        <f t="shared" ref="AC45" si="79">AC16/AC$22*100</f>
        <v>1.5907580773525204E-5</v>
      </c>
      <c r="AD45" s="116">
        <f t="shared" ref="AD45:AE45" si="80">AD16/AD$22*100</f>
        <v>1.5333144769726321E-5</v>
      </c>
      <c r="AE45" s="116">
        <f t="shared" si="80"/>
        <v>1.5492882827843602E-5</v>
      </c>
      <c r="AF45" s="116">
        <f t="shared" ref="AF45" si="81">AF16/AF$22*100</f>
        <v>1.5111233791942489E-5</v>
      </c>
    </row>
    <row r="46" spans="1:32" ht="18" customHeight="1" x14ac:dyDescent="0.15">
      <c r="A46" s="11" t="s">
        <v>44</v>
      </c>
      <c r="B46" s="91"/>
      <c r="C46" s="91"/>
      <c r="D46" s="96">
        <f t="shared" ref="D46:P46" si="82">D17/D$22*100</f>
        <v>4.9656860355119479</v>
      </c>
      <c r="E46" s="96">
        <f t="shared" si="82"/>
        <v>4.9483482876487326</v>
      </c>
      <c r="F46" s="96">
        <f t="shared" si="82"/>
        <v>5.1987511983744534</v>
      </c>
      <c r="G46" s="96">
        <f t="shared" si="82"/>
        <v>5.3495100139519263</v>
      </c>
      <c r="H46" s="96">
        <f t="shared" si="82"/>
        <v>4.7001737788656008</v>
      </c>
      <c r="I46" s="96">
        <f t="shared" si="82"/>
        <v>4.617160539839742</v>
      </c>
      <c r="J46" s="96">
        <f t="shared" si="82"/>
        <v>4.3210743674210956</v>
      </c>
      <c r="K46" s="96">
        <f t="shared" si="82"/>
        <v>4.569684491829527</v>
      </c>
      <c r="L46" s="96">
        <f t="shared" si="82"/>
        <v>4.7146179453898176</v>
      </c>
      <c r="M46" s="96">
        <f t="shared" si="82"/>
        <v>4.7220714299682882</v>
      </c>
      <c r="N46" s="96">
        <f t="shared" si="82"/>
        <v>5.247911626527781</v>
      </c>
      <c r="O46" s="96">
        <f t="shared" si="82"/>
        <v>5.3027942354385429</v>
      </c>
      <c r="P46" s="96">
        <f t="shared" si="82"/>
        <v>5.1151160292095321</v>
      </c>
      <c r="Q46" s="97">
        <f t="shared" si="14"/>
        <v>4.9141548017119705</v>
      </c>
      <c r="R46" s="97">
        <f t="shared" si="14"/>
        <v>4.1109940260304647</v>
      </c>
      <c r="S46" s="97">
        <f t="shared" si="15"/>
        <v>3.8483739716404446</v>
      </c>
      <c r="T46" s="97">
        <f t="shared" si="15"/>
        <v>3.6163078205548453</v>
      </c>
      <c r="U46" s="97">
        <f t="shared" si="16"/>
        <v>3.6346437264739664</v>
      </c>
      <c r="V46" s="97">
        <f t="shared" si="16"/>
        <v>3.7269329660869861</v>
      </c>
      <c r="W46" s="97">
        <f t="shared" si="17"/>
        <v>3.7485036654014467</v>
      </c>
      <c r="X46" s="97">
        <f t="shared" si="17"/>
        <v>3.5445747709655904</v>
      </c>
      <c r="Y46" s="116">
        <f t="shared" ref="Y46:AB46" si="83">Y17/Y$22*100</f>
        <v>3.283647157931449</v>
      </c>
      <c r="Z46" s="116">
        <f t="shared" si="83"/>
        <v>3.2839050341742753</v>
      </c>
      <c r="AA46" s="116">
        <f t="shared" si="83"/>
        <v>3.2657326120471417</v>
      </c>
      <c r="AB46" s="116">
        <f t="shared" si="83"/>
        <v>3.2179817923959977</v>
      </c>
      <c r="AC46" s="116">
        <f t="shared" ref="AC46" si="84">AC17/AC$22*100</f>
        <v>3.1925348056541694</v>
      </c>
      <c r="AD46" s="116">
        <f t="shared" ref="AD46:AE46" si="85">AD17/AD$22*100</f>
        <v>3.0781850340533814</v>
      </c>
      <c r="AE46" s="116">
        <f t="shared" si="85"/>
        <v>3.078317039124177</v>
      </c>
      <c r="AF46" s="116">
        <f t="shared" ref="AF46" si="86">AF17/AF$22*100</f>
        <v>3.0482884512899453</v>
      </c>
    </row>
    <row r="47" spans="1:32" ht="18" customHeight="1" x14ac:dyDescent="0.15">
      <c r="A47" s="11" t="s">
        <v>45</v>
      </c>
      <c r="B47" s="91"/>
      <c r="C47" s="91"/>
      <c r="D47" s="96">
        <f t="shared" ref="D47:P47" si="87">D18/D$22*100</f>
        <v>1.7910760424257877</v>
      </c>
      <c r="E47" s="96">
        <f t="shared" si="87"/>
        <v>1.6742056442212854</v>
      </c>
      <c r="F47" s="96">
        <f t="shared" si="87"/>
        <v>1.5815294969796723</v>
      </c>
      <c r="G47" s="96">
        <f t="shared" si="87"/>
        <v>1.5278825906659892</v>
      </c>
      <c r="H47" s="96">
        <f t="shared" si="87"/>
        <v>1.3052622379731422</v>
      </c>
      <c r="I47" s="96">
        <f t="shared" si="87"/>
        <v>1.2245587624732823</v>
      </c>
      <c r="J47" s="96">
        <f t="shared" si="87"/>
        <v>1.1477224413533615</v>
      </c>
      <c r="K47" s="96">
        <f t="shared" si="87"/>
        <v>1.1052096935624318</v>
      </c>
      <c r="L47" s="96">
        <f t="shared" si="87"/>
        <v>1.1396462215958265</v>
      </c>
      <c r="M47" s="96">
        <f t="shared" si="87"/>
        <v>1.1170362765443316</v>
      </c>
      <c r="N47" s="96">
        <f t="shared" si="87"/>
        <v>1.3355890161152171</v>
      </c>
      <c r="O47" s="96">
        <f t="shared" si="87"/>
        <v>1.2696507257985248</v>
      </c>
      <c r="P47" s="96">
        <f t="shared" si="87"/>
        <v>1.2414780623725696</v>
      </c>
      <c r="Q47" s="97">
        <f t="shared" si="14"/>
        <v>1.1047008947354158</v>
      </c>
      <c r="R47" s="97">
        <f t="shared" si="14"/>
        <v>0.98967737971668668</v>
      </c>
      <c r="S47" s="97">
        <f t="shared" si="15"/>
        <v>0.9248036467539541</v>
      </c>
      <c r="T47" s="97">
        <f t="shared" si="15"/>
        <v>0.88545950417282648</v>
      </c>
      <c r="U47" s="97">
        <f t="shared" si="16"/>
        <v>0.84632847913005027</v>
      </c>
      <c r="V47" s="97">
        <f t="shared" si="16"/>
        <v>0.87857557639425488</v>
      </c>
      <c r="W47" s="97">
        <f t="shared" si="17"/>
        <v>0.84872709316687522</v>
      </c>
      <c r="X47" s="97">
        <f t="shared" si="17"/>
        <v>0.67771489700180576</v>
      </c>
      <c r="Y47" s="116">
        <f t="shared" ref="Y47:AB47" si="88">Y18/Y$22*100</f>
        <v>0.71022019018739146</v>
      </c>
      <c r="Z47" s="116">
        <f t="shared" si="88"/>
        <v>0.73906127972046298</v>
      </c>
      <c r="AA47" s="116">
        <f t="shared" si="88"/>
        <v>0.71791143704061411</v>
      </c>
      <c r="AB47" s="116">
        <f t="shared" si="88"/>
        <v>0.72703843848386296</v>
      </c>
      <c r="AC47" s="116">
        <f t="shared" ref="AC47" si="89">AC18/AC$22*100</f>
        <v>0.73272968306319342</v>
      </c>
      <c r="AD47" s="116">
        <f t="shared" ref="AD47:AE47" si="90">AD18/AD$22*100</f>
        <v>0.66797311874835741</v>
      </c>
      <c r="AE47" s="116">
        <f t="shared" si="90"/>
        <v>0.6800187773739873</v>
      </c>
      <c r="AF47" s="116">
        <f t="shared" ref="AF47" si="91">AF18/AF$22*100</f>
        <v>0.65500146578967788</v>
      </c>
    </row>
    <row r="48" spans="1:32" ht="18" customHeight="1" x14ac:dyDescent="0.15">
      <c r="A48" s="11" t="s">
        <v>46</v>
      </c>
      <c r="B48" s="91"/>
      <c r="C48" s="91"/>
      <c r="D48" s="96">
        <f t="shared" ref="D48:P48" si="92">D19/D$22*100</f>
        <v>0</v>
      </c>
      <c r="E48" s="96">
        <f t="shared" si="92"/>
        <v>0</v>
      </c>
      <c r="F48" s="96">
        <f t="shared" si="92"/>
        <v>0</v>
      </c>
      <c r="G48" s="96">
        <f t="shared" si="92"/>
        <v>0</v>
      </c>
      <c r="H48" s="96">
        <f t="shared" si="92"/>
        <v>0</v>
      </c>
      <c r="I48" s="96">
        <f t="shared" si="92"/>
        <v>0</v>
      </c>
      <c r="J48" s="96">
        <f t="shared" si="92"/>
        <v>0</v>
      </c>
      <c r="K48" s="96">
        <f t="shared" si="92"/>
        <v>0</v>
      </c>
      <c r="L48" s="96">
        <f t="shared" si="92"/>
        <v>0</v>
      </c>
      <c r="M48" s="96">
        <f t="shared" si="92"/>
        <v>0</v>
      </c>
      <c r="N48" s="96">
        <f t="shared" si="92"/>
        <v>0</v>
      </c>
      <c r="O48" s="96">
        <f t="shared" si="92"/>
        <v>5.6522623095109883E-6</v>
      </c>
      <c r="P48" s="96">
        <f t="shared" si="92"/>
        <v>0</v>
      </c>
      <c r="Q48" s="97">
        <f t="shared" si="14"/>
        <v>5.7297169880780064E-6</v>
      </c>
      <c r="R48" s="97">
        <f t="shared" si="14"/>
        <v>5.6366179503171584E-6</v>
      </c>
      <c r="S48" s="97">
        <f t="shared" si="15"/>
        <v>5.5221718790354996E-6</v>
      </c>
      <c r="T48" s="97">
        <f t="shared" si="15"/>
        <v>5.1273618743830179E-6</v>
      </c>
      <c r="U48" s="97">
        <f t="shared" si="16"/>
        <v>0</v>
      </c>
      <c r="V48" s="97">
        <f t="shared" si="16"/>
        <v>0</v>
      </c>
      <c r="W48" s="97">
        <f t="shared" si="17"/>
        <v>0</v>
      </c>
      <c r="X48" s="97">
        <f t="shared" si="17"/>
        <v>0</v>
      </c>
      <c r="Y48" s="116">
        <f t="shared" ref="Y48:AB48" si="93">Y19/Y$22*100</f>
        <v>0</v>
      </c>
      <c r="Z48" s="116">
        <f t="shared" si="93"/>
        <v>0</v>
      </c>
      <c r="AA48" s="116">
        <f t="shared" si="93"/>
        <v>0</v>
      </c>
      <c r="AB48" s="116">
        <f t="shared" si="93"/>
        <v>0</v>
      </c>
      <c r="AC48" s="116">
        <f t="shared" ref="AC48" si="94">AC19/AC$22*100</f>
        <v>0</v>
      </c>
      <c r="AD48" s="116">
        <f t="shared" ref="AD48:AE48" si="95">AD19/AD$22*100</f>
        <v>0</v>
      </c>
      <c r="AE48" s="116">
        <f t="shared" si="95"/>
        <v>0</v>
      </c>
      <c r="AF48" s="116">
        <f t="shared" ref="AF48" si="96">AF19/AF$22*100</f>
        <v>0</v>
      </c>
    </row>
    <row r="49" spans="1:32" ht="18" customHeight="1" x14ac:dyDescent="0.15">
      <c r="A49" s="11" t="s">
        <v>47</v>
      </c>
      <c r="B49" s="91"/>
      <c r="C49" s="91"/>
      <c r="D49" s="96">
        <f t="shared" ref="D49:P49" si="97">D20/D$22*100</f>
        <v>3.1746099930861602</v>
      </c>
      <c r="E49" s="96">
        <f t="shared" si="97"/>
        <v>3.2741426434274468</v>
      </c>
      <c r="F49" s="96">
        <f t="shared" si="97"/>
        <v>3.6172217013947807</v>
      </c>
      <c r="G49" s="96">
        <f t="shared" si="97"/>
        <v>3.8216274232859373</v>
      </c>
      <c r="H49" s="96">
        <f t="shared" si="97"/>
        <v>3.3949115408924593</v>
      </c>
      <c r="I49" s="96">
        <f t="shared" si="97"/>
        <v>3.3926017773664587</v>
      </c>
      <c r="J49" s="96">
        <f t="shared" si="97"/>
        <v>3.1733519260677343</v>
      </c>
      <c r="K49" s="96">
        <f t="shared" si="97"/>
        <v>3.4644747982670956</v>
      </c>
      <c r="L49" s="96">
        <f t="shared" si="97"/>
        <v>3.5749717237939906</v>
      </c>
      <c r="M49" s="96">
        <f t="shared" si="97"/>
        <v>3.6050351534239562</v>
      </c>
      <c r="N49" s="96">
        <f t="shared" si="97"/>
        <v>3.9123226104125637</v>
      </c>
      <c r="O49" s="96">
        <f t="shared" si="97"/>
        <v>4.0331322051153995</v>
      </c>
      <c r="P49" s="96">
        <f t="shared" si="97"/>
        <v>3.8736379668369625</v>
      </c>
      <c r="Q49" s="97">
        <f t="shared" si="14"/>
        <v>3.8094424475425792</v>
      </c>
      <c r="R49" s="97">
        <f t="shared" si="14"/>
        <v>3.1213053730778779</v>
      </c>
      <c r="S49" s="97">
        <f t="shared" si="15"/>
        <v>2.9235592805427322</v>
      </c>
      <c r="T49" s="97">
        <f t="shared" si="15"/>
        <v>2.7308380616582699</v>
      </c>
      <c r="U49" s="97">
        <f t="shared" si="16"/>
        <v>2.7883100109728156</v>
      </c>
      <c r="V49" s="97">
        <f t="shared" si="16"/>
        <v>2.8483519351070119</v>
      </c>
      <c r="W49" s="97">
        <f t="shared" si="17"/>
        <v>2.8997711661573509</v>
      </c>
      <c r="X49" s="97">
        <f t="shared" si="17"/>
        <v>2.8668544907453861</v>
      </c>
      <c r="Y49" s="116">
        <f t="shared" ref="Y49:AB49" si="98">Y20/Y$22*100</f>
        <v>2.5734217466884801</v>
      </c>
      <c r="Z49" s="116">
        <f t="shared" si="98"/>
        <v>2.5448385434115517</v>
      </c>
      <c r="AA49" s="116">
        <f t="shared" si="98"/>
        <v>2.5478159374149714</v>
      </c>
      <c r="AB49" s="116">
        <f t="shared" si="98"/>
        <v>2.4909379861360001</v>
      </c>
      <c r="AC49" s="116">
        <f t="shared" ref="AC49" si="99">AC20/AC$22*100</f>
        <v>2.4597998200640516</v>
      </c>
      <c r="AD49" s="116">
        <f t="shared" ref="AD49:AE49" si="100">AD20/AD$22*100</f>
        <v>2.410206804256767</v>
      </c>
      <c r="AE49" s="116">
        <f t="shared" si="100"/>
        <v>2.3982930974559138</v>
      </c>
      <c r="AF49" s="116">
        <f t="shared" ref="AF49" si="101">AF20/AF$22*100</f>
        <v>2.3932819484223367</v>
      </c>
    </row>
    <row r="50" spans="1:32" ht="18" customHeight="1" x14ac:dyDescent="0.15">
      <c r="A50" s="11" t="s">
        <v>48</v>
      </c>
      <c r="B50" s="91"/>
      <c r="C50" s="91"/>
      <c r="D50" s="96">
        <f t="shared" ref="D50:P50" si="102">D21/D$22*100</f>
        <v>0</v>
      </c>
      <c r="E50" s="96">
        <f t="shared" si="102"/>
        <v>0</v>
      </c>
      <c r="F50" s="96">
        <f t="shared" si="102"/>
        <v>0</v>
      </c>
      <c r="G50" s="96">
        <f t="shared" si="102"/>
        <v>0</v>
      </c>
      <c r="H50" s="96">
        <f t="shared" si="102"/>
        <v>0</v>
      </c>
      <c r="I50" s="96">
        <f t="shared" si="102"/>
        <v>0</v>
      </c>
      <c r="J50" s="96">
        <f t="shared" si="102"/>
        <v>0</v>
      </c>
      <c r="K50" s="96">
        <f t="shared" si="102"/>
        <v>0</v>
      </c>
      <c r="L50" s="96">
        <f t="shared" si="102"/>
        <v>0</v>
      </c>
      <c r="M50" s="96">
        <f t="shared" si="102"/>
        <v>0</v>
      </c>
      <c r="N50" s="96">
        <f t="shared" si="102"/>
        <v>0</v>
      </c>
      <c r="O50" s="96">
        <f t="shared" si="102"/>
        <v>5.6522623095109883E-6</v>
      </c>
      <c r="P50" s="96">
        <f t="shared" si="102"/>
        <v>0</v>
      </c>
      <c r="Q50" s="97">
        <f t="shared" si="14"/>
        <v>5.7297169880780064E-6</v>
      </c>
      <c r="R50" s="97">
        <f t="shared" si="14"/>
        <v>5.6366179503171584E-6</v>
      </c>
      <c r="S50" s="97">
        <f t="shared" si="15"/>
        <v>5.5221718790354996E-6</v>
      </c>
      <c r="T50" s="97">
        <f t="shared" si="15"/>
        <v>5.1273618743830179E-6</v>
      </c>
      <c r="U50" s="97">
        <f t="shared" si="16"/>
        <v>5.2363711005726232E-6</v>
      </c>
      <c r="V50" s="97">
        <f t="shared" si="16"/>
        <v>5.4545857193054916E-6</v>
      </c>
      <c r="W50" s="97">
        <f t="shared" si="17"/>
        <v>5.4060772200826473E-6</v>
      </c>
      <c r="X50" s="97">
        <f t="shared" si="17"/>
        <v>5.3832183980317235E-6</v>
      </c>
      <c r="Y50" s="116">
        <f t="shared" ref="Y50:AB50" si="103">Y21/Y$22*100</f>
        <v>5.2210555773534626E-6</v>
      </c>
      <c r="Z50" s="116">
        <f t="shared" si="103"/>
        <v>5.2110422610837432E-6</v>
      </c>
      <c r="AA50" s="116">
        <f t="shared" si="103"/>
        <v>5.2375915563738997E-6</v>
      </c>
      <c r="AB50" s="116">
        <f t="shared" si="103"/>
        <v>5.3677761341050835E-6</v>
      </c>
      <c r="AC50" s="116">
        <f t="shared" ref="AC50" si="104">AC21/AC$22*100</f>
        <v>5.3025269245084013E-6</v>
      </c>
      <c r="AD50" s="116">
        <f t="shared" ref="AD50:AE50" si="105">AD21/AD$22*100</f>
        <v>5.1110482565754399E-6</v>
      </c>
      <c r="AE50" s="116">
        <f t="shared" si="105"/>
        <v>5.1642942759478675E-6</v>
      </c>
      <c r="AF50" s="116">
        <f t="shared" ref="AF50" si="106">AF21/AF$22*100</f>
        <v>5.0370779306474963E-6</v>
      </c>
    </row>
    <row r="51" spans="1:32" ht="18" customHeight="1" x14ac:dyDescent="0.15">
      <c r="A51" s="11" t="s">
        <v>49</v>
      </c>
      <c r="B51" s="91"/>
      <c r="C51" s="91"/>
      <c r="D51" s="98">
        <f t="shared" ref="D51:P51" si="107">+D33+D38+D40+D41+D42+D43+D44+D45+D46</f>
        <v>100.00000000000001</v>
      </c>
      <c r="E51" s="98">
        <f t="shared" si="107"/>
        <v>100</v>
      </c>
      <c r="F51" s="98">
        <f t="shared" si="107"/>
        <v>99.999999999999986</v>
      </c>
      <c r="G51" s="98">
        <f t="shared" si="107"/>
        <v>100</v>
      </c>
      <c r="H51" s="98">
        <f t="shared" si="107"/>
        <v>100.00000000000001</v>
      </c>
      <c r="I51" s="98">
        <f t="shared" si="107"/>
        <v>99.999999999999986</v>
      </c>
      <c r="J51" s="98">
        <f t="shared" si="107"/>
        <v>100</v>
      </c>
      <c r="K51" s="98">
        <f t="shared" si="107"/>
        <v>100</v>
      </c>
      <c r="L51" s="98">
        <f t="shared" si="107"/>
        <v>100</v>
      </c>
      <c r="M51" s="98">
        <f t="shared" si="107"/>
        <v>100.00000000000003</v>
      </c>
      <c r="N51" s="98">
        <f t="shared" si="107"/>
        <v>100</v>
      </c>
      <c r="O51" s="98">
        <f t="shared" si="107"/>
        <v>99.999999999999986</v>
      </c>
      <c r="P51" s="98">
        <f t="shared" si="107"/>
        <v>100</v>
      </c>
      <c r="Q51" s="99">
        <f t="shared" ref="Q51:V51" si="108">+Q33+Q38+Q40+Q41+Q42+Q43+Q44+Q45+Q46</f>
        <v>100.00000000000001</v>
      </c>
      <c r="R51" s="99">
        <f t="shared" si="108"/>
        <v>100.00000000000001</v>
      </c>
      <c r="S51" s="99">
        <f t="shared" si="108"/>
        <v>100</v>
      </c>
      <c r="T51" s="99">
        <f t="shared" si="108"/>
        <v>99.999999999999986</v>
      </c>
      <c r="U51" s="99">
        <f t="shared" si="108"/>
        <v>100</v>
      </c>
      <c r="V51" s="99">
        <f t="shared" si="108"/>
        <v>100</v>
      </c>
      <c r="W51" s="99">
        <f>+W33+W38+W40+W41+W42+W43+W44+W45+W46</f>
        <v>100</v>
      </c>
      <c r="X51" s="99">
        <f>+X33+X38+X40+X41+X42+X43+X44+X45+X46</f>
        <v>100</v>
      </c>
      <c r="Y51" s="99">
        <f t="shared" ref="Y51:AB51" si="109">+Y33+Y38+Y40+Y41+Y42+Y43+Y44+Y45+Y46</f>
        <v>100</v>
      </c>
      <c r="Z51" s="99">
        <f t="shared" si="109"/>
        <v>100</v>
      </c>
      <c r="AA51" s="99">
        <f t="shared" si="109"/>
        <v>100</v>
      </c>
      <c r="AB51" s="99">
        <f t="shared" si="109"/>
        <v>100.00000000000003</v>
      </c>
      <c r="AC51" s="99">
        <f t="shared" ref="AC51" si="110">+AC33+AC38+AC40+AC41+AC42+AC43+AC44+AC45+AC46</f>
        <v>100</v>
      </c>
      <c r="AD51" s="99">
        <f t="shared" ref="AD51:AE51" si="111">+AD33+AD38+AD40+AD41+AD42+AD43+AD44+AD45+AD46</f>
        <v>99.999999999999986</v>
      </c>
      <c r="AE51" s="99">
        <f t="shared" si="111"/>
        <v>99.999999999999986</v>
      </c>
      <c r="AF51" s="99">
        <f t="shared" ref="AF51" si="112">+AF33+AF38+AF40+AF41+AF42+AF43+AF44+AF45+AF46</f>
        <v>99.999999999999986</v>
      </c>
    </row>
    <row r="52" spans="1:32" ht="18" customHeight="1" x14ac:dyDescent="0.15"/>
    <row r="53" spans="1:32" ht="18" customHeight="1" x14ac:dyDescent="0.15"/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98425196850393704" right="0.78740157480314965" top="0.78740157480314965" bottom="0.78740157480314965" header="0" footer="0.31496062992125984"/>
  <pageSetup paperSize="9" firstPageNumber="4" orientation="landscape" useFirstPageNumber="1" r:id="rId1"/>
  <headerFooter alignWithMargins="0">
    <oddFooter>&amp;C-&amp;P--</oddFooter>
  </headerFooter>
  <colBreaks count="1" manualBreakCount="1">
    <brk id="12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11</vt:i4>
      </vt:variant>
    </vt:vector>
  </HeadingPairs>
  <TitlesOfParts>
    <vt:vector size="32" baseType="lpstr">
      <vt:lpstr>財政指標</vt:lpstr>
      <vt:lpstr>旧黒磯市</vt:lpstr>
      <vt:lpstr>旧西那須野町</vt:lpstr>
      <vt:lpstr>旧塩原町</vt:lpstr>
      <vt:lpstr>歳入</vt:lpstr>
      <vt:lpstr>歳入・旧黒磯市</vt:lpstr>
      <vt:lpstr>歳入・旧西那須野町</vt:lpstr>
      <vt:lpstr>歳入・旧塩原町</vt:lpstr>
      <vt:lpstr>税</vt:lpstr>
      <vt:lpstr>税・旧黒磯市</vt:lpstr>
      <vt:lpstr>税・旧西那須野町</vt:lpstr>
      <vt:lpstr>税・旧塩原町</vt:lpstr>
      <vt:lpstr>歳出（性質別）</vt:lpstr>
      <vt:lpstr>性質・旧黒磯市</vt:lpstr>
      <vt:lpstr>旧・西那須野町</vt:lpstr>
      <vt:lpstr>旧・塩原町</vt:lpstr>
      <vt:lpstr>歳出（目的別）</vt:lpstr>
      <vt:lpstr>目的・旧黒磯市</vt:lpstr>
      <vt:lpstr>目的・旧西那須野町</vt:lpstr>
      <vt:lpstr>目的・旧塩原町</vt:lpstr>
      <vt:lpstr>グラフ</vt:lpstr>
      <vt:lpstr>グラフ!Print_Area</vt:lpstr>
      <vt:lpstr>'歳出（性質別）'!Print_Area</vt:lpstr>
      <vt:lpstr>'歳出（目的別）'!Print_Area</vt:lpstr>
      <vt:lpstr>歳入!Print_Area</vt:lpstr>
      <vt:lpstr>財政指標!Print_Area</vt:lpstr>
      <vt:lpstr>税!Print_Area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山口 誠英</cp:lastModifiedBy>
  <cp:lastPrinted>2021-05-20T00:11:00Z</cp:lastPrinted>
  <dcterms:created xsi:type="dcterms:W3CDTF">2002-01-04T12:12:41Z</dcterms:created>
  <dcterms:modified xsi:type="dcterms:W3CDTF">2021-07-27T06:34:17Z</dcterms:modified>
</cp:coreProperties>
</file>