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6" documentId="10_ncr:8100000_{C0A7E57E-F81E-4F66-9E7F-73606EE054ED}" xr6:coauthVersionLast="47" xr6:coauthVersionMax="47" xr10:uidLastSave="{0391268C-481D-4B26-8A34-CAE15EE021A6}"/>
  <bookViews>
    <workbookView xWindow="-108" yWindow="-108" windowWidth="23256" windowHeight="12576" tabRatio="60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'歳出（性質別）'!$A$1:$AF$54</definedName>
    <definedName name="_xlnm.Print_Area" localSheetId="4">'歳出（目的別）'!$A$1:$AF$48</definedName>
    <definedName name="_xlnm.Print_Area" localSheetId="1">歳入!$A$1:$AF$74</definedName>
    <definedName name="_xlnm.Print_Area" localSheetId="2">税!$A$1:$AF$51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U30" i="3" l="1"/>
  <c r="K30" i="3"/>
  <c r="AE30" i="3"/>
  <c r="U1" i="3"/>
  <c r="K30" i="5"/>
  <c r="U30" i="5"/>
  <c r="AE30" i="5"/>
  <c r="U1" i="5"/>
  <c r="K30" i="2"/>
  <c r="U30" i="2"/>
  <c r="AE30" i="2"/>
  <c r="U1" i="2"/>
  <c r="K38" i="1"/>
  <c r="U38" i="1"/>
  <c r="AE38" i="1"/>
  <c r="U1" i="1"/>
  <c r="AT201" i="9"/>
  <c r="AT200" i="9"/>
  <c r="AT199" i="9"/>
  <c r="AT198" i="9"/>
  <c r="AT161" i="9"/>
  <c r="AT160" i="9"/>
  <c r="AT129" i="9"/>
  <c r="AT128" i="9"/>
  <c r="AT127" i="9"/>
  <c r="AT126" i="9"/>
  <c r="AT125" i="9"/>
  <c r="AT124" i="9"/>
  <c r="AT123" i="9"/>
  <c r="AT122" i="9"/>
  <c r="AT121" i="9"/>
  <c r="AT89" i="9"/>
  <c r="AT88" i="9"/>
  <c r="AT87" i="9"/>
  <c r="AT86" i="9"/>
  <c r="AT85" i="9"/>
  <c r="AT84" i="9"/>
  <c r="AT83" i="9"/>
  <c r="AT82" i="9"/>
  <c r="AT46" i="9"/>
  <c r="AT45" i="9"/>
  <c r="AT44" i="9"/>
  <c r="AT43" i="9"/>
  <c r="AT7" i="9"/>
  <c r="AT6" i="9"/>
  <c r="AT5" i="9"/>
  <c r="AT4" i="9"/>
  <c r="AT3" i="9"/>
  <c r="AT2" i="9"/>
  <c r="AF45" i="3"/>
  <c r="AF44" i="3"/>
  <c r="AF41" i="3"/>
  <c r="AF35" i="3"/>
  <c r="AF34" i="3"/>
  <c r="AF33" i="3"/>
  <c r="AF32" i="3"/>
  <c r="AF19" i="3"/>
  <c r="AF43" i="3" s="1"/>
  <c r="AF3" i="3"/>
  <c r="AT120" i="9" s="1"/>
  <c r="AE33" i="5"/>
  <c r="AF33" i="5"/>
  <c r="AF25" i="5"/>
  <c r="AF24" i="5"/>
  <c r="AF23" i="5"/>
  <c r="AF49" i="5" s="1"/>
  <c r="AF3" i="5"/>
  <c r="AT81" i="9" s="1"/>
  <c r="AF32" i="2"/>
  <c r="AF17" i="2"/>
  <c r="AF3" i="2"/>
  <c r="AT42" i="9" s="1"/>
  <c r="AF37" i="1"/>
  <c r="AF36" i="1"/>
  <c r="AF35" i="1"/>
  <c r="AF34" i="1"/>
  <c r="AF33" i="1"/>
  <c r="AF69" i="1" s="1"/>
  <c r="AF3" i="1"/>
  <c r="AF40" i="1" s="1"/>
  <c r="AG33" i="4"/>
  <c r="AG27" i="4"/>
  <c r="AG15" i="4"/>
  <c r="AT159" i="9" l="1"/>
  <c r="AF32" i="5"/>
  <c r="AT1" i="9"/>
  <c r="AF38" i="3"/>
  <c r="AF46" i="3"/>
  <c r="AF39" i="3"/>
  <c r="AF47" i="3"/>
  <c r="AF40" i="3"/>
  <c r="AF36" i="3"/>
  <c r="AF42" i="3"/>
  <c r="AF37" i="3"/>
  <c r="AF39" i="5"/>
  <c r="AF44" i="5"/>
  <c r="AF45" i="5"/>
  <c r="AF50" i="5"/>
  <c r="AF51" i="5"/>
  <c r="AF38" i="5"/>
  <c r="AF34" i="5"/>
  <c r="AF40" i="5"/>
  <c r="AF46" i="5"/>
  <c r="AF35" i="5"/>
  <c r="AF41" i="5"/>
  <c r="AF47" i="5"/>
  <c r="AF36" i="5"/>
  <c r="AF42" i="5"/>
  <c r="AF48" i="5"/>
  <c r="AF37" i="5"/>
  <c r="AF43" i="5"/>
  <c r="AF22" i="2"/>
  <c r="AF46" i="1"/>
  <c r="AF52" i="1"/>
  <c r="AF58" i="1"/>
  <c r="AF64" i="1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F48" i="3" l="1"/>
  <c r="AF54" i="5"/>
  <c r="AF53" i="5"/>
  <c r="AF52" i="5"/>
  <c r="AF40" i="2"/>
  <c r="AF34" i="2"/>
  <c r="AF45" i="2"/>
  <c r="AF39" i="2"/>
  <c r="AF33" i="2"/>
  <c r="AF50" i="2"/>
  <c r="AF44" i="2"/>
  <c r="AF38" i="2"/>
  <c r="AF49" i="2"/>
  <c r="AF43" i="2"/>
  <c r="AF37" i="2"/>
  <c r="AF48" i="2"/>
  <c r="AF42" i="2"/>
  <c r="AF36" i="2"/>
  <c r="AF47" i="2"/>
  <c r="AF41" i="2"/>
  <c r="AF35" i="2"/>
  <c r="AF46" i="2"/>
  <c r="AF70" i="1"/>
  <c r="AF51" i="2" l="1"/>
  <c r="AS201" i="9"/>
  <c r="AS200" i="9"/>
  <c r="AS199" i="9"/>
  <c r="AS198" i="9"/>
  <c r="AS161" i="9"/>
  <c r="AS160" i="9"/>
  <c r="AS129" i="9"/>
  <c r="AS128" i="9"/>
  <c r="AS127" i="9"/>
  <c r="AS126" i="9"/>
  <c r="AS125" i="9"/>
  <c r="AS124" i="9"/>
  <c r="AS123" i="9"/>
  <c r="AS122" i="9"/>
  <c r="AS121" i="9"/>
  <c r="AS89" i="9"/>
  <c r="AS88" i="9"/>
  <c r="AS87" i="9"/>
  <c r="AS86" i="9"/>
  <c r="AS85" i="9"/>
  <c r="AS84" i="9"/>
  <c r="AS83" i="9"/>
  <c r="AS82" i="9"/>
  <c r="AS46" i="9"/>
  <c r="AS45" i="9"/>
  <c r="AS44" i="9"/>
  <c r="AS43" i="9"/>
  <c r="AS42" i="9"/>
  <c r="AS7" i="9"/>
  <c r="AS6" i="9"/>
  <c r="AS5" i="9"/>
  <c r="AS4" i="9"/>
  <c r="AS3" i="9"/>
  <c r="AS2" i="9"/>
  <c r="AE3" i="3"/>
  <c r="AE32" i="3" s="1"/>
  <c r="AE19" i="3"/>
  <c r="AE42" i="3" s="1"/>
  <c r="AE3" i="5"/>
  <c r="AE32" i="5" s="1"/>
  <c r="AE25" i="5"/>
  <c r="AE24" i="5"/>
  <c r="AE23" i="5"/>
  <c r="AE48" i="5" s="1"/>
  <c r="AE3" i="2"/>
  <c r="AE32" i="2" s="1"/>
  <c r="AE17" i="2"/>
  <c r="AE3" i="1"/>
  <c r="AS1" i="9" s="1"/>
  <c r="AE37" i="1"/>
  <c r="AE36" i="1"/>
  <c r="AE35" i="1"/>
  <c r="AE34" i="1"/>
  <c r="AE33" i="1"/>
  <c r="AE65" i="1" s="1"/>
  <c r="AF33" i="4"/>
  <c r="AF27" i="4"/>
  <c r="AF15" i="4"/>
  <c r="AE40" i="1" l="1"/>
  <c r="AS159" i="9"/>
  <c r="AS120" i="9"/>
  <c r="AS81" i="9"/>
  <c r="AE37" i="3"/>
  <c r="AE43" i="3"/>
  <c r="AE45" i="3"/>
  <c r="AE38" i="3"/>
  <c r="AE44" i="3"/>
  <c r="AE33" i="3"/>
  <c r="AE39" i="3"/>
  <c r="AE34" i="3"/>
  <c r="AE40" i="3"/>
  <c r="AE46" i="3"/>
  <c r="AE35" i="3"/>
  <c r="AE41" i="3"/>
  <c r="AE47" i="3"/>
  <c r="AE36" i="3"/>
  <c r="AE38" i="5"/>
  <c r="AE49" i="5"/>
  <c r="AE39" i="5"/>
  <c r="AE50" i="5"/>
  <c r="AE40" i="5"/>
  <c r="AE51" i="5"/>
  <c r="AE43" i="5"/>
  <c r="AE44" i="5"/>
  <c r="AE34" i="5"/>
  <c r="AE46" i="5"/>
  <c r="AE37" i="5"/>
  <c r="AE45" i="5"/>
  <c r="AE35" i="5"/>
  <c r="AE41" i="5"/>
  <c r="AE47" i="5"/>
  <c r="AE36" i="5"/>
  <c r="AE42" i="5"/>
  <c r="AE22" i="2"/>
  <c r="AE74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45" i="1"/>
  <c r="AE51" i="1"/>
  <c r="AE57" i="1"/>
  <c r="AE63" i="1"/>
  <c r="AE69" i="1"/>
  <c r="AE46" i="1"/>
  <c r="AE52" i="1"/>
  <c r="AE58" i="1"/>
  <c r="AE64" i="1"/>
  <c r="AE41" i="1"/>
  <c r="AE47" i="1"/>
  <c r="AE53" i="1"/>
  <c r="AE59" i="1"/>
  <c r="AE48" i="3" l="1"/>
  <c r="AE53" i="5"/>
  <c r="AE54" i="5"/>
  <c r="AE52" i="5"/>
  <c r="AE40" i="2"/>
  <c r="AE34" i="2"/>
  <c r="AE45" i="2"/>
  <c r="AE39" i="2"/>
  <c r="AE50" i="2"/>
  <c r="AE44" i="2"/>
  <c r="AE38" i="2"/>
  <c r="AE49" i="2"/>
  <c r="AE43" i="2"/>
  <c r="AE37" i="2"/>
  <c r="AE48" i="2"/>
  <c r="AE42" i="2"/>
  <c r="AE36" i="2"/>
  <c r="AE47" i="2"/>
  <c r="AE41" i="2"/>
  <c r="AE35" i="2"/>
  <c r="AE46" i="2"/>
  <c r="AE33" i="2"/>
  <c r="AE70" i="1"/>
  <c r="AE51" i="2" l="1"/>
  <c r="AR201" i="9" l="1"/>
  <c r="AR200" i="9"/>
  <c r="AR199" i="9"/>
  <c r="AR198" i="9"/>
  <c r="AR161" i="9"/>
  <c r="AR160" i="9"/>
  <c r="AR159" i="9"/>
  <c r="AR129" i="9"/>
  <c r="AR128" i="9"/>
  <c r="AR127" i="9"/>
  <c r="AR126" i="9"/>
  <c r="AR125" i="9"/>
  <c r="AR124" i="9"/>
  <c r="AR123" i="9"/>
  <c r="AR122" i="9"/>
  <c r="AR121" i="9"/>
  <c r="AR120" i="9"/>
  <c r="AR89" i="9"/>
  <c r="AR88" i="9"/>
  <c r="AR87" i="9"/>
  <c r="AR86" i="9"/>
  <c r="AR85" i="9"/>
  <c r="AR84" i="9"/>
  <c r="AR83" i="9"/>
  <c r="AR82" i="9"/>
  <c r="AR81" i="9"/>
  <c r="AR45" i="9"/>
  <c r="AR44" i="9"/>
  <c r="AR42" i="9"/>
  <c r="AR7" i="9"/>
  <c r="AR6" i="9"/>
  <c r="AR5" i="9"/>
  <c r="AR4" i="9"/>
  <c r="AR3" i="9"/>
  <c r="AR2" i="9"/>
  <c r="AR1" i="9"/>
  <c r="AD35" i="3"/>
  <c r="AD34" i="3"/>
  <c r="AE1" i="3"/>
  <c r="AD19" i="3"/>
  <c r="AD45" i="3" s="1"/>
  <c r="AD34" i="5"/>
  <c r="AD33" i="5"/>
  <c r="AE1" i="5"/>
  <c r="AD25" i="5"/>
  <c r="AD24" i="5"/>
  <c r="AD23" i="5"/>
  <c r="AD49" i="5" s="1"/>
  <c r="AE1" i="2"/>
  <c r="AD17" i="2"/>
  <c r="AD4" i="2"/>
  <c r="AR43" i="9" s="1"/>
  <c r="AD74" i="1"/>
  <c r="AC74" i="1"/>
  <c r="AD73" i="1"/>
  <c r="AC73" i="1"/>
  <c r="AD72" i="1"/>
  <c r="AC72" i="1"/>
  <c r="AD71" i="1"/>
  <c r="AC71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C70" i="1" s="1"/>
  <c r="AD54" i="1"/>
  <c r="AD70" i="1" s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37" i="1"/>
  <c r="AD36" i="1"/>
  <c r="AD35" i="1"/>
  <c r="AD34" i="1"/>
  <c r="AD33" i="1"/>
  <c r="AE33" i="4"/>
  <c r="AE27" i="4"/>
  <c r="AE15" i="4"/>
  <c r="AD40" i="3" l="1"/>
  <c r="AD46" i="3"/>
  <c r="AD47" i="3"/>
  <c r="AD36" i="3"/>
  <c r="AD41" i="3"/>
  <c r="AD42" i="3"/>
  <c r="AD37" i="3"/>
  <c r="AD43" i="3"/>
  <c r="AD38" i="3"/>
  <c r="AD44" i="3"/>
  <c r="AD33" i="3"/>
  <c r="AD39" i="3"/>
  <c r="AD44" i="5"/>
  <c r="AD45" i="5"/>
  <c r="AD46" i="5"/>
  <c r="AD38" i="5"/>
  <c r="AD50" i="5"/>
  <c r="AD39" i="5"/>
  <c r="AD51" i="5"/>
  <c r="AD40" i="5"/>
  <c r="AD35" i="5"/>
  <c r="AD53" i="5" s="1"/>
  <c r="AD41" i="5"/>
  <c r="AD47" i="5"/>
  <c r="AD54" i="5" s="1"/>
  <c r="AD36" i="5"/>
  <c r="AD42" i="5"/>
  <c r="AD48" i="5"/>
  <c r="AD37" i="5"/>
  <c r="AD43" i="5"/>
  <c r="AD22" i="2"/>
  <c r="AR46" i="9" s="1"/>
  <c r="M196" i="9"/>
  <c r="M157" i="9"/>
  <c r="M118" i="9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P201" i="9"/>
  <c r="R201" i="9"/>
  <c r="Q201" i="9"/>
  <c r="AD48" i="3" l="1"/>
  <c r="AD52" i="5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46" i="2"/>
  <c r="AD33" i="2"/>
  <c r="AQ200" i="9"/>
  <c r="AQ199" i="9"/>
  <c r="AQ198" i="9"/>
  <c r="AQ161" i="9"/>
  <c r="AQ160" i="9"/>
  <c r="AQ159" i="9"/>
  <c r="AQ128" i="9"/>
  <c r="AQ127" i="9"/>
  <c r="AQ126" i="9"/>
  <c r="AQ125" i="9"/>
  <c r="AQ124" i="9"/>
  <c r="AQ123" i="9"/>
  <c r="AQ122" i="9"/>
  <c r="AQ121" i="9"/>
  <c r="AQ120" i="9"/>
  <c r="AQ88" i="9"/>
  <c r="AQ87" i="9"/>
  <c r="AQ86" i="9"/>
  <c r="AQ85" i="9"/>
  <c r="AQ84" i="9"/>
  <c r="AQ83" i="9"/>
  <c r="AQ82" i="9"/>
  <c r="AQ81" i="9"/>
  <c r="AQ45" i="9"/>
  <c r="AQ44" i="9"/>
  <c r="AQ42" i="9"/>
  <c r="AQ6" i="9"/>
  <c r="AQ5" i="9"/>
  <c r="AQ4" i="9"/>
  <c r="AQ3" i="9"/>
  <c r="AQ2" i="9"/>
  <c r="AQ1" i="9"/>
  <c r="AD51" i="2" l="1"/>
  <c r="AC19" i="3"/>
  <c r="AC25" i="5"/>
  <c r="AC24" i="5"/>
  <c r="AC23" i="5"/>
  <c r="AC17" i="2"/>
  <c r="AC4" i="2"/>
  <c r="AQ43" i="9" s="1"/>
  <c r="AC33" i="1"/>
  <c r="AQ7" i="9" s="1"/>
  <c r="AC37" i="1"/>
  <c r="AC36" i="1"/>
  <c r="AC35" i="1"/>
  <c r="AC34" i="1"/>
  <c r="AD33" i="4"/>
  <c r="AD27" i="4"/>
  <c r="AD15" i="4"/>
  <c r="AP200" i="9"/>
  <c r="AO200" i="9"/>
  <c r="AN200" i="9"/>
  <c r="AM200" i="9"/>
  <c r="AP199" i="9"/>
  <c r="AO199" i="9"/>
  <c r="AN199" i="9"/>
  <c r="AM199" i="9"/>
  <c r="AP198" i="9"/>
  <c r="AO198" i="9"/>
  <c r="AN198" i="9"/>
  <c r="AM198" i="9"/>
  <c r="AP161" i="9"/>
  <c r="AO161" i="9"/>
  <c r="AN161" i="9"/>
  <c r="AM161" i="9"/>
  <c r="AP160" i="9"/>
  <c r="AO160" i="9"/>
  <c r="AN160" i="9"/>
  <c r="AM160" i="9"/>
  <c r="AP159" i="9"/>
  <c r="AO159" i="9"/>
  <c r="AN159" i="9"/>
  <c r="AM159" i="9"/>
  <c r="AP128" i="9"/>
  <c r="AO128" i="9"/>
  <c r="AN128" i="9"/>
  <c r="AM12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88" i="9"/>
  <c r="AO88" i="9"/>
  <c r="AN88" i="9"/>
  <c r="AM88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4" i="2"/>
  <c r="AP43" i="9" s="1"/>
  <c r="AA4" i="2"/>
  <c r="AO43" i="9" s="1"/>
  <c r="Z4" i="2"/>
  <c r="AN43" i="9" s="1"/>
  <c r="Y4" i="2"/>
  <c r="AM43" i="9" s="1"/>
  <c r="AB19" i="3"/>
  <c r="AA19" i="3"/>
  <c r="Z19" i="3"/>
  <c r="Z47" i="3" s="1"/>
  <c r="Y19" i="3"/>
  <c r="AB25" i="5"/>
  <c r="AA25" i="5"/>
  <c r="Z25" i="5"/>
  <c r="Y25" i="5"/>
  <c r="AB24" i="5"/>
  <c r="AA24" i="5"/>
  <c r="Z24" i="5"/>
  <c r="Y24" i="5"/>
  <c r="AB23" i="5"/>
  <c r="AB51" i="5" s="1"/>
  <c r="AA23" i="5"/>
  <c r="AA51" i="5" s="1"/>
  <c r="Z23" i="5"/>
  <c r="Z51" i="5" s="1"/>
  <c r="Y23" i="5"/>
  <c r="Y51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Z33" i="1"/>
  <c r="Z69" i="1" s="1"/>
  <c r="Y33" i="1"/>
  <c r="Y69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L200" i="9"/>
  <c r="AK200" i="9"/>
  <c r="AL199" i="9"/>
  <c r="AK199" i="9"/>
  <c r="AL198" i="9"/>
  <c r="AK198" i="9"/>
  <c r="AL161" i="9"/>
  <c r="AK161" i="9"/>
  <c r="AL160" i="9"/>
  <c r="AK160" i="9"/>
  <c r="AL159" i="9"/>
  <c r="AK159" i="9"/>
  <c r="AL128" i="9"/>
  <c r="AK12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19" i="3"/>
  <c r="X46" i="3" s="1"/>
  <c r="W19" i="3"/>
  <c r="X25" i="5"/>
  <c r="X24" i="5"/>
  <c r="X23" i="5"/>
  <c r="X49" i="5" s="1"/>
  <c r="W25" i="5"/>
  <c r="W24" i="5"/>
  <c r="W23" i="5"/>
  <c r="W36" i="5" s="1"/>
  <c r="X17" i="2"/>
  <c r="X22" i="2" s="1"/>
  <c r="AL46" i="9" s="1"/>
  <c r="W17" i="2"/>
  <c r="W22" i="2" s="1"/>
  <c r="AK46" i="9" s="1"/>
  <c r="X37" i="1"/>
  <c r="W37" i="1"/>
  <c r="X36" i="1"/>
  <c r="W36" i="1"/>
  <c r="X35" i="1"/>
  <c r="W35" i="1"/>
  <c r="X34" i="1"/>
  <c r="W34" i="1"/>
  <c r="W33" i="1"/>
  <c r="Y33" i="4"/>
  <c r="Y27" i="4"/>
  <c r="Y15" i="4"/>
  <c r="X33" i="4"/>
  <c r="X27" i="4"/>
  <c r="X15" i="4"/>
  <c r="AJ200" i="9"/>
  <c r="AJ199" i="9"/>
  <c r="AJ198" i="9"/>
  <c r="AJ161" i="9"/>
  <c r="AJ160" i="9"/>
  <c r="AJ159" i="9"/>
  <c r="AJ128" i="9"/>
  <c r="AJ127" i="9"/>
  <c r="AJ126" i="9"/>
  <c r="AJ125" i="9"/>
  <c r="AJ124" i="9"/>
  <c r="AJ123" i="9"/>
  <c r="AJ122" i="9"/>
  <c r="AJ121" i="9"/>
  <c r="AJ120" i="9"/>
  <c r="AJ88" i="9"/>
  <c r="AJ87" i="9"/>
  <c r="AJ86" i="9"/>
  <c r="AJ85" i="9"/>
  <c r="AJ84" i="9"/>
  <c r="AJ83" i="9"/>
  <c r="AJ82" i="9"/>
  <c r="AJ81" i="9"/>
  <c r="AJ45" i="9"/>
  <c r="AJ44" i="9"/>
  <c r="AJ43" i="9"/>
  <c r="AJ42" i="9"/>
  <c r="AJ6" i="9"/>
  <c r="AJ5" i="9"/>
  <c r="AJ4" i="9"/>
  <c r="AJ3" i="9"/>
  <c r="AJ2" i="9"/>
  <c r="AJ1" i="9"/>
  <c r="V19" i="3"/>
  <c r="V45" i="3" s="1"/>
  <c r="V25" i="5"/>
  <c r="V24" i="5"/>
  <c r="V23" i="5"/>
  <c r="V17" i="2"/>
  <c r="V22" i="2" s="1"/>
  <c r="V43" i="2" s="1"/>
  <c r="V37" i="1"/>
  <c r="V74" i="1" s="1"/>
  <c r="V36" i="1"/>
  <c r="V35" i="1"/>
  <c r="V34" i="1"/>
  <c r="V71" i="1" s="1"/>
  <c r="V33" i="1"/>
  <c r="W33" i="4"/>
  <c r="W27" i="4"/>
  <c r="W15" i="4"/>
  <c r="AI200" i="9"/>
  <c r="AI199" i="9"/>
  <c r="AI198" i="9"/>
  <c r="AI161" i="9"/>
  <c r="AI160" i="9"/>
  <c r="AI159" i="9"/>
  <c r="AI128" i="9"/>
  <c r="AI127" i="9"/>
  <c r="AI126" i="9"/>
  <c r="AI125" i="9"/>
  <c r="AI124" i="9"/>
  <c r="AI123" i="9"/>
  <c r="AI122" i="9"/>
  <c r="AI121" i="9"/>
  <c r="AI120" i="9"/>
  <c r="AI88" i="9"/>
  <c r="AI87" i="9"/>
  <c r="AI86" i="9"/>
  <c r="AI85" i="9"/>
  <c r="AI84" i="9"/>
  <c r="AI83" i="9"/>
  <c r="AI82" i="9"/>
  <c r="AI81" i="9"/>
  <c r="AI45" i="9"/>
  <c r="AI44" i="9"/>
  <c r="AI42" i="9"/>
  <c r="AI6" i="9"/>
  <c r="AI5" i="9"/>
  <c r="AI4" i="9"/>
  <c r="AI3" i="9"/>
  <c r="AI2" i="9"/>
  <c r="AI1" i="9"/>
  <c r="U19" i="3"/>
  <c r="U36" i="3" s="1"/>
  <c r="AI129" i="9"/>
  <c r="U33" i="3"/>
  <c r="U40" i="3"/>
  <c r="U44" i="3"/>
  <c r="U4" i="2"/>
  <c r="AI43" i="9" s="1"/>
  <c r="U17" i="2"/>
  <c r="U37" i="1"/>
  <c r="U33" i="1"/>
  <c r="U36" i="1"/>
  <c r="U35" i="1"/>
  <c r="U34" i="1"/>
  <c r="V33" i="4"/>
  <c r="V27" i="4"/>
  <c r="V15" i="4"/>
  <c r="U23" i="5"/>
  <c r="U25" i="5"/>
  <c r="U24" i="5"/>
  <c r="AH1" i="9"/>
  <c r="AH2" i="9"/>
  <c r="AH3" i="9"/>
  <c r="AH4" i="9"/>
  <c r="AH5" i="9"/>
  <c r="AH6" i="9"/>
  <c r="AH42" i="9"/>
  <c r="AH44" i="9"/>
  <c r="AH45" i="9"/>
  <c r="AH81" i="9"/>
  <c r="AH82" i="9"/>
  <c r="AH83" i="9"/>
  <c r="AH84" i="9"/>
  <c r="AH85" i="9"/>
  <c r="AH86" i="9"/>
  <c r="AH87" i="9"/>
  <c r="AH88" i="9"/>
  <c r="AH120" i="9"/>
  <c r="AH121" i="9"/>
  <c r="AH122" i="9"/>
  <c r="AH123" i="9"/>
  <c r="AH124" i="9"/>
  <c r="AH125" i="9"/>
  <c r="AH126" i="9"/>
  <c r="AH127" i="9"/>
  <c r="AH128" i="9"/>
  <c r="AH159" i="9"/>
  <c r="AH160" i="9"/>
  <c r="AH161" i="9"/>
  <c r="AH198" i="9"/>
  <c r="AH199" i="9"/>
  <c r="AH200" i="9"/>
  <c r="T19" i="3"/>
  <c r="AH129" i="9" s="1"/>
  <c r="T36" i="3"/>
  <c r="T38" i="3"/>
  <c r="T42" i="3"/>
  <c r="T47" i="3"/>
  <c r="T23" i="5"/>
  <c r="T25" i="5"/>
  <c r="T24" i="5"/>
  <c r="T4" i="2"/>
  <c r="T17" i="2"/>
  <c r="T37" i="1"/>
  <c r="T74" i="1" s="1"/>
  <c r="T33" i="1"/>
  <c r="T44" i="1" s="1"/>
  <c r="T36" i="1"/>
  <c r="T73" i="1" s="1"/>
  <c r="T35" i="1"/>
  <c r="T34" i="1"/>
  <c r="T71" i="1" s="1"/>
  <c r="T51" i="1"/>
  <c r="T56" i="1"/>
  <c r="T61" i="1"/>
  <c r="T69" i="1"/>
  <c r="U33" i="4"/>
  <c r="U27" i="4"/>
  <c r="U15" i="4"/>
  <c r="AG200" i="9"/>
  <c r="AG199" i="9"/>
  <c r="AG198" i="9"/>
  <c r="AG161" i="9"/>
  <c r="AG160" i="9"/>
  <c r="AG159" i="9"/>
  <c r="AG128" i="9"/>
  <c r="AG127" i="9"/>
  <c r="AG126" i="9"/>
  <c r="AG125" i="9"/>
  <c r="AG124" i="9"/>
  <c r="AG123" i="9"/>
  <c r="AG122" i="9"/>
  <c r="AG121" i="9"/>
  <c r="AG120" i="9"/>
  <c r="AG88" i="9"/>
  <c r="AG87" i="9"/>
  <c r="AG86" i="9"/>
  <c r="AG85" i="9"/>
  <c r="AG84" i="9"/>
  <c r="AG83" i="9"/>
  <c r="AG82" i="9"/>
  <c r="AG81" i="9"/>
  <c r="AG45" i="9"/>
  <c r="AG44" i="9"/>
  <c r="AG42" i="9"/>
  <c r="AG6" i="9"/>
  <c r="AG5" i="9"/>
  <c r="AG4" i="9"/>
  <c r="AG3" i="9"/>
  <c r="AG2" i="9"/>
  <c r="AG1" i="9"/>
  <c r="S19" i="3"/>
  <c r="AG129" i="9" s="1"/>
  <c r="S40" i="3"/>
  <c r="S23" i="5"/>
  <c r="S36" i="5" s="1"/>
  <c r="S35" i="5"/>
  <c r="S38" i="5"/>
  <c r="S46" i="5"/>
  <c r="S48" i="5"/>
  <c r="S25" i="5"/>
  <c r="S24" i="5"/>
  <c r="S4" i="2"/>
  <c r="S17" i="2"/>
  <c r="S37" i="1"/>
  <c r="S33" i="1"/>
  <c r="S36" i="1"/>
  <c r="S35" i="1"/>
  <c r="S34" i="1"/>
  <c r="T33" i="4"/>
  <c r="T27" i="4"/>
  <c r="T15" i="4"/>
  <c r="AF1" i="9"/>
  <c r="AF2" i="9"/>
  <c r="AF3" i="9"/>
  <c r="AF4" i="9"/>
  <c r="AF5" i="9"/>
  <c r="AF6" i="9"/>
  <c r="AF42" i="9"/>
  <c r="AF44" i="9"/>
  <c r="AF45" i="9"/>
  <c r="AF81" i="9"/>
  <c r="AF82" i="9"/>
  <c r="AF83" i="9"/>
  <c r="AF84" i="9"/>
  <c r="AF85" i="9"/>
  <c r="AF86" i="9"/>
  <c r="AF87" i="9"/>
  <c r="AF88" i="9"/>
  <c r="AF120" i="9"/>
  <c r="AF121" i="9"/>
  <c r="AF122" i="9"/>
  <c r="AF123" i="9"/>
  <c r="AF124" i="9"/>
  <c r="AF125" i="9"/>
  <c r="AF126" i="9"/>
  <c r="AF127" i="9"/>
  <c r="AF128" i="9"/>
  <c r="AF159" i="9"/>
  <c r="AF160" i="9"/>
  <c r="AF161" i="9"/>
  <c r="AF198" i="9"/>
  <c r="AF199" i="9"/>
  <c r="AF200" i="9"/>
  <c r="R19" i="3"/>
  <c r="R37" i="3" s="1"/>
  <c r="R23" i="5"/>
  <c r="R50" i="5" s="1"/>
  <c r="R39" i="5"/>
  <c r="R44" i="5"/>
  <c r="R25" i="5"/>
  <c r="R24" i="5"/>
  <c r="R4" i="2"/>
  <c r="AF43" i="9" s="1"/>
  <c r="R17" i="2"/>
  <c r="R37" i="1"/>
  <c r="R33" i="1"/>
  <c r="R44" i="1" s="1"/>
  <c r="R36" i="1"/>
  <c r="R35" i="1"/>
  <c r="R34" i="1"/>
  <c r="R71" i="1" s="1"/>
  <c r="R51" i="1"/>
  <c r="R60" i="1"/>
  <c r="R63" i="1"/>
  <c r="S33" i="4"/>
  <c r="S27" i="4"/>
  <c r="S15" i="4"/>
  <c r="S14" i="4"/>
  <c r="M79" i="9"/>
  <c r="M40" i="9"/>
  <c r="M1" i="9"/>
  <c r="AE1" i="9"/>
  <c r="AE2" i="9"/>
  <c r="AE3" i="9"/>
  <c r="AE4" i="9"/>
  <c r="AE5" i="9"/>
  <c r="AE6" i="9"/>
  <c r="AE42" i="9"/>
  <c r="AE44" i="9"/>
  <c r="AE45" i="9"/>
  <c r="AE81" i="9"/>
  <c r="AE82" i="9"/>
  <c r="AE83" i="9"/>
  <c r="AE84" i="9"/>
  <c r="AE85" i="9"/>
  <c r="AE86" i="9"/>
  <c r="AE87" i="9"/>
  <c r="AE88" i="9"/>
  <c r="AE120" i="9"/>
  <c r="AE121" i="9"/>
  <c r="AE122" i="9"/>
  <c r="AE123" i="9"/>
  <c r="AE124" i="9"/>
  <c r="AE125" i="9"/>
  <c r="AE126" i="9"/>
  <c r="AE127" i="9"/>
  <c r="AE128" i="9"/>
  <c r="AE159" i="9"/>
  <c r="AE160" i="9"/>
  <c r="AE161" i="9"/>
  <c r="AE198" i="9"/>
  <c r="AE199" i="9"/>
  <c r="AE200" i="9"/>
  <c r="AD1" i="9"/>
  <c r="AD2" i="9"/>
  <c r="AD3" i="9"/>
  <c r="AD4" i="9"/>
  <c r="AD5" i="9"/>
  <c r="AD6" i="9"/>
  <c r="AD42" i="9"/>
  <c r="AD44" i="9"/>
  <c r="AD45" i="9"/>
  <c r="AD81" i="9"/>
  <c r="AD82" i="9"/>
  <c r="AD83" i="9"/>
  <c r="AD84" i="9"/>
  <c r="AD85" i="9"/>
  <c r="AD86" i="9"/>
  <c r="AD87" i="9"/>
  <c r="AD88" i="9"/>
  <c r="AD120" i="9"/>
  <c r="AD121" i="9"/>
  <c r="AD122" i="9"/>
  <c r="AD123" i="9"/>
  <c r="AD124" i="9"/>
  <c r="AD125" i="9"/>
  <c r="AD126" i="9"/>
  <c r="AD127" i="9"/>
  <c r="AD128" i="9"/>
  <c r="AD159" i="9"/>
  <c r="AD160" i="9"/>
  <c r="AD161" i="9"/>
  <c r="AD198" i="9"/>
  <c r="AD199" i="9"/>
  <c r="AD200" i="9"/>
  <c r="AC1" i="9"/>
  <c r="AC2" i="9"/>
  <c r="AC3" i="9"/>
  <c r="AC4" i="9"/>
  <c r="AC5" i="9"/>
  <c r="AC6" i="9"/>
  <c r="AC42" i="9"/>
  <c r="AC44" i="9"/>
  <c r="AC45" i="9"/>
  <c r="AC81" i="9"/>
  <c r="AC82" i="9"/>
  <c r="AC83" i="9"/>
  <c r="AC84" i="9"/>
  <c r="AC85" i="9"/>
  <c r="AC86" i="9"/>
  <c r="AC87" i="9"/>
  <c r="AC88" i="9"/>
  <c r="AC120" i="9"/>
  <c r="AC121" i="9"/>
  <c r="AC122" i="9"/>
  <c r="AC123" i="9"/>
  <c r="AC124" i="9"/>
  <c r="AC125" i="9"/>
  <c r="AC126" i="9"/>
  <c r="AC127" i="9"/>
  <c r="AC128" i="9"/>
  <c r="AC159" i="9"/>
  <c r="AC160" i="9"/>
  <c r="AC161" i="9"/>
  <c r="AC198" i="9"/>
  <c r="AC199" i="9"/>
  <c r="AC200" i="9"/>
  <c r="AB200" i="9"/>
  <c r="AB199" i="9"/>
  <c r="AB198" i="9"/>
  <c r="AB161" i="9"/>
  <c r="AB160" i="9"/>
  <c r="AB159" i="9"/>
  <c r="AB128" i="9"/>
  <c r="AB127" i="9"/>
  <c r="AB126" i="9"/>
  <c r="AB125" i="9"/>
  <c r="AB124" i="9"/>
  <c r="AB123" i="9"/>
  <c r="AB122" i="9"/>
  <c r="AB121" i="9"/>
  <c r="AB120" i="9"/>
  <c r="AB88" i="9"/>
  <c r="AB87" i="9"/>
  <c r="AB86" i="9"/>
  <c r="AB85" i="9"/>
  <c r="AB84" i="9"/>
  <c r="AB83" i="9"/>
  <c r="AB82" i="9"/>
  <c r="AB81" i="9"/>
  <c r="AB45" i="9"/>
  <c r="AB44" i="9"/>
  <c r="AB42" i="9"/>
  <c r="AB6" i="9"/>
  <c r="AB5" i="9"/>
  <c r="AB4" i="9"/>
  <c r="AB3" i="9"/>
  <c r="AB2" i="9"/>
  <c r="AB1" i="9"/>
  <c r="T4" i="9"/>
  <c r="R5" i="9"/>
  <c r="S5" i="9"/>
  <c r="T5" i="9"/>
  <c r="U5" i="9"/>
  <c r="V5" i="9"/>
  <c r="W5" i="9"/>
  <c r="X5" i="9"/>
  <c r="Y5" i="9"/>
  <c r="Z5" i="9"/>
  <c r="AA5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98" i="9"/>
  <c r="S198" i="9"/>
  <c r="T198" i="9"/>
  <c r="U198" i="9"/>
  <c r="V198" i="9"/>
  <c r="W198" i="9"/>
  <c r="X198" i="9"/>
  <c r="Y198" i="9"/>
  <c r="Z198" i="9"/>
  <c r="AA198" i="9"/>
  <c r="R160" i="9"/>
  <c r="S160" i="9"/>
  <c r="T160" i="9"/>
  <c r="U160" i="9"/>
  <c r="V160" i="9"/>
  <c r="W160" i="9"/>
  <c r="X160" i="9"/>
  <c r="Y160" i="9"/>
  <c r="Z160" i="9"/>
  <c r="AA160" i="9"/>
  <c r="R161" i="9"/>
  <c r="S161" i="9"/>
  <c r="T161" i="9"/>
  <c r="U161" i="9"/>
  <c r="V161" i="9"/>
  <c r="W161" i="9"/>
  <c r="X161" i="9"/>
  <c r="Y161" i="9"/>
  <c r="Z161" i="9"/>
  <c r="AA161" i="9"/>
  <c r="R159" i="9"/>
  <c r="S159" i="9"/>
  <c r="T159" i="9"/>
  <c r="U159" i="9"/>
  <c r="V159" i="9"/>
  <c r="W159" i="9"/>
  <c r="X159" i="9"/>
  <c r="Y159" i="9"/>
  <c r="Z159" i="9"/>
  <c r="AA159" i="9"/>
  <c r="R128" i="9"/>
  <c r="S128" i="9"/>
  <c r="T128" i="9"/>
  <c r="U128" i="9"/>
  <c r="V128" i="9"/>
  <c r="W128" i="9"/>
  <c r="X128" i="9"/>
  <c r="Y128" i="9"/>
  <c r="Z128" i="9"/>
  <c r="AA128" i="9"/>
  <c r="R127" i="9"/>
  <c r="S127" i="9"/>
  <c r="T127" i="9"/>
  <c r="U127" i="9"/>
  <c r="V127" i="9"/>
  <c r="W127" i="9"/>
  <c r="X127" i="9"/>
  <c r="Y127" i="9"/>
  <c r="Z127" i="9"/>
  <c r="AA127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88" i="9"/>
  <c r="S88" i="9"/>
  <c r="T88" i="9"/>
  <c r="U88" i="9"/>
  <c r="V88" i="9"/>
  <c r="W88" i="9"/>
  <c r="X88" i="9"/>
  <c r="Y88" i="9"/>
  <c r="Z88" i="9"/>
  <c r="AA88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1" i="9"/>
  <c r="S81" i="9"/>
  <c r="T81" i="9"/>
  <c r="U81" i="9"/>
  <c r="V81" i="9"/>
  <c r="W81" i="9"/>
  <c r="X81" i="9"/>
  <c r="Y81" i="9"/>
  <c r="Z81" i="9"/>
  <c r="AA81" i="9"/>
  <c r="R82" i="9"/>
  <c r="S82" i="9"/>
  <c r="T82" i="9"/>
  <c r="U82" i="9"/>
  <c r="V82" i="9"/>
  <c r="W82" i="9"/>
  <c r="X82" i="9"/>
  <c r="Y82" i="9"/>
  <c r="Z82" i="9"/>
  <c r="AA82" i="9"/>
  <c r="R45" i="9"/>
  <c r="S45" i="9"/>
  <c r="T45" i="9"/>
  <c r="U45" i="9"/>
  <c r="V45" i="9"/>
  <c r="W45" i="9"/>
  <c r="X45" i="9"/>
  <c r="Y45" i="9"/>
  <c r="Z45" i="9"/>
  <c r="AA45" i="9"/>
  <c r="R44" i="9"/>
  <c r="S44" i="9"/>
  <c r="T44" i="9"/>
  <c r="U44" i="9"/>
  <c r="V44" i="9"/>
  <c r="W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R6" i="9"/>
  <c r="S6" i="9"/>
  <c r="T6" i="9"/>
  <c r="U6" i="9"/>
  <c r="V6" i="9"/>
  <c r="W6" i="9"/>
  <c r="X6" i="9"/>
  <c r="Y6" i="9"/>
  <c r="Z6" i="9"/>
  <c r="AA6" i="9"/>
  <c r="R4" i="9"/>
  <c r="S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9" i="9"/>
  <c r="Q159" i="9"/>
  <c r="Q160" i="9"/>
  <c r="Q161" i="9"/>
  <c r="P120" i="9"/>
  <c r="Q120" i="9"/>
  <c r="Q121" i="9"/>
  <c r="Q122" i="9"/>
  <c r="Q123" i="9"/>
  <c r="Q124" i="9"/>
  <c r="Q125" i="9"/>
  <c r="Q126" i="9"/>
  <c r="Q127" i="9"/>
  <c r="Q128" i="9"/>
  <c r="P81" i="9"/>
  <c r="Q81" i="9"/>
  <c r="Q82" i="9"/>
  <c r="Q83" i="9"/>
  <c r="Q84" i="9"/>
  <c r="Q85" i="9"/>
  <c r="Q86" i="9"/>
  <c r="Q87" i="9"/>
  <c r="Q88" i="9"/>
  <c r="Q200" i="9"/>
  <c r="Q198" i="9"/>
  <c r="Q199" i="9"/>
  <c r="Q42" i="9"/>
  <c r="Q44" i="9"/>
  <c r="Q45" i="9"/>
  <c r="Q1" i="9"/>
  <c r="Q2" i="9"/>
  <c r="Q4" i="9"/>
  <c r="Q5" i="9"/>
  <c r="Q6" i="9"/>
  <c r="P7" i="9"/>
  <c r="Q23" i="5"/>
  <c r="Q47" i="5" s="1"/>
  <c r="Q24" i="5"/>
  <c r="Q25" i="5"/>
  <c r="D23" i="5"/>
  <c r="D47" i="5" s="1"/>
  <c r="E23" i="5"/>
  <c r="F23" i="5"/>
  <c r="T89" i="9" s="1"/>
  <c r="G23" i="5"/>
  <c r="G48" i="5" s="1"/>
  <c r="H23" i="5"/>
  <c r="H42" i="5" s="1"/>
  <c r="I23" i="5"/>
  <c r="I48" i="5" s="1"/>
  <c r="J23" i="5"/>
  <c r="J47" i="5" s="1"/>
  <c r="K23" i="5"/>
  <c r="K46" i="5" s="1"/>
  <c r="L23" i="5"/>
  <c r="L50" i="5" s="1"/>
  <c r="L48" i="5"/>
  <c r="M23" i="5"/>
  <c r="B23" i="5"/>
  <c r="B47" i="5" s="1"/>
  <c r="N23" i="5"/>
  <c r="O23" i="5"/>
  <c r="P23" i="5"/>
  <c r="AD89" i="9" s="1"/>
  <c r="P24" i="5"/>
  <c r="P25" i="5"/>
  <c r="P34" i="5"/>
  <c r="P53" i="5" s="1"/>
  <c r="P50" i="5"/>
  <c r="O24" i="5"/>
  <c r="O25" i="5"/>
  <c r="N36" i="5"/>
  <c r="N38" i="5"/>
  <c r="N25" i="5"/>
  <c r="N24" i="5"/>
  <c r="K1" i="5"/>
  <c r="M24" i="5"/>
  <c r="D24" i="5"/>
  <c r="M25" i="5"/>
  <c r="D25" i="5"/>
  <c r="M49" i="5"/>
  <c r="L25" i="5"/>
  <c r="C25" i="5"/>
  <c r="L24" i="5"/>
  <c r="C24" i="5"/>
  <c r="C23" i="5"/>
  <c r="C42" i="5" s="1"/>
  <c r="J50" i="5"/>
  <c r="K49" i="5"/>
  <c r="F48" i="5"/>
  <c r="L46" i="5"/>
  <c r="F46" i="5"/>
  <c r="F45" i="5"/>
  <c r="L44" i="5"/>
  <c r="D44" i="5"/>
  <c r="F43" i="5"/>
  <c r="L42" i="5"/>
  <c r="I42" i="5"/>
  <c r="F42" i="5"/>
  <c r="F41" i="5"/>
  <c r="L40" i="5"/>
  <c r="I40" i="5"/>
  <c r="G40" i="5"/>
  <c r="K39" i="5"/>
  <c r="J38" i="5"/>
  <c r="I38" i="5"/>
  <c r="G38" i="5"/>
  <c r="F37" i="5"/>
  <c r="K36" i="5"/>
  <c r="F35" i="5"/>
  <c r="L34" i="5"/>
  <c r="I34" i="5"/>
  <c r="F34" i="5"/>
  <c r="G33" i="5"/>
  <c r="B35" i="5"/>
  <c r="B48" i="5"/>
  <c r="B41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Q39" i="3"/>
  <c r="D19" i="3"/>
  <c r="R129" i="9" s="1"/>
  <c r="E19" i="3"/>
  <c r="F19" i="3"/>
  <c r="F46" i="3" s="1"/>
  <c r="G19" i="3"/>
  <c r="U129" i="9" s="1"/>
  <c r="H19" i="3"/>
  <c r="H47" i="3" s="1"/>
  <c r="I19" i="3"/>
  <c r="J19" i="3"/>
  <c r="J47" i="3" s="1"/>
  <c r="K19" i="3"/>
  <c r="L19" i="3"/>
  <c r="M19" i="3"/>
  <c r="B19" i="3"/>
  <c r="B45" i="3" s="1"/>
  <c r="N19" i="3"/>
  <c r="N35" i="3"/>
  <c r="O19" i="3"/>
  <c r="AC129" i="9" s="1"/>
  <c r="P19" i="3"/>
  <c r="P36" i="3" s="1"/>
  <c r="O33" i="3"/>
  <c r="O35" i="3"/>
  <c r="O36" i="3"/>
  <c r="O37" i="3"/>
  <c r="O39" i="3"/>
  <c r="O40" i="3"/>
  <c r="O41" i="3"/>
  <c r="O43" i="3"/>
  <c r="O44" i="3"/>
  <c r="O45" i="3"/>
  <c r="O47" i="3"/>
  <c r="N33" i="3"/>
  <c r="N46" i="3"/>
  <c r="K1" i="3"/>
  <c r="C19" i="3"/>
  <c r="C45" i="3"/>
  <c r="G47" i="3"/>
  <c r="K46" i="3"/>
  <c r="G46" i="3"/>
  <c r="H45" i="3"/>
  <c r="D45" i="3"/>
  <c r="G44" i="3"/>
  <c r="H43" i="3"/>
  <c r="D43" i="3"/>
  <c r="G42" i="3"/>
  <c r="K41" i="3"/>
  <c r="D41" i="3"/>
  <c r="G40" i="3"/>
  <c r="G39" i="3"/>
  <c r="L38" i="3"/>
  <c r="G38" i="3"/>
  <c r="K37" i="3"/>
  <c r="G37" i="3"/>
  <c r="C37" i="3"/>
  <c r="G36" i="3"/>
  <c r="H35" i="3"/>
  <c r="G34" i="3"/>
  <c r="H33" i="3"/>
  <c r="C33" i="3"/>
  <c r="B41" i="3"/>
  <c r="B33" i="3"/>
  <c r="Q34" i="1"/>
  <c r="Q33" i="1"/>
  <c r="Q66" i="1" s="1"/>
  <c r="Q35" i="1"/>
  <c r="Q36" i="1"/>
  <c r="Q37" i="1"/>
  <c r="P33" i="1"/>
  <c r="P50" i="1" s="1"/>
  <c r="D33" i="1"/>
  <c r="D49" i="1" s="1"/>
  <c r="E33" i="1"/>
  <c r="E65" i="1" s="1"/>
  <c r="F33" i="1"/>
  <c r="F64" i="1" s="1"/>
  <c r="G33" i="1"/>
  <c r="U7" i="9"/>
  <c r="H33" i="1"/>
  <c r="I33" i="1"/>
  <c r="I59" i="1" s="1"/>
  <c r="J33" i="1"/>
  <c r="J50" i="1" s="1"/>
  <c r="K33" i="1"/>
  <c r="L33" i="1"/>
  <c r="M33" i="1"/>
  <c r="M46" i="1" s="1"/>
  <c r="B33" i="1"/>
  <c r="N33" i="1"/>
  <c r="N52" i="1" s="1"/>
  <c r="O33" i="1"/>
  <c r="O58" i="1" s="1"/>
  <c r="P34" i="1"/>
  <c r="P35" i="1"/>
  <c r="P36" i="1"/>
  <c r="P37" i="1"/>
  <c r="O34" i="1"/>
  <c r="O35" i="1"/>
  <c r="O36" i="1"/>
  <c r="O37" i="1"/>
  <c r="N37" i="1"/>
  <c r="N36" i="1"/>
  <c r="N35" i="1"/>
  <c r="N34" i="1"/>
  <c r="N49" i="1"/>
  <c r="F34" i="1"/>
  <c r="F71" i="1" s="1"/>
  <c r="F35" i="1"/>
  <c r="F37" i="1"/>
  <c r="F74" i="1" s="1"/>
  <c r="F36" i="1"/>
  <c r="F56" i="1"/>
  <c r="K1" i="1"/>
  <c r="M37" i="1"/>
  <c r="M36" i="1"/>
  <c r="M35" i="1"/>
  <c r="M34" i="1"/>
  <c r="D34" i="1"/>
  <c r="D35" i="1"/>
  <c r="D36" i="1"/>
  <c r="D37" i="1"/>
  <c r="D74" i="1" s="1"/>
  <c r="L37" i="1"/>
  <c r="L74" i="1" s="1"/>
  <c r="C37" i="1"/>
  <c r="L36" i="1"/>
  <c r="C36" i="1"/>
  <c r="L35" i="1"/>
  <c r="L72" i="1"/>
  <c r="C35" i="1"/>
  <c r="L34" i="1"/>
  <c r="L71" i="1" s="1"/>
  <c r="C34" i="1"/>
  <c r="C33" i="1"/>
  <c r="C52" i="1" s="1"/>
  <c r="K37" i="1"/>
  <c r="K74" i="1"/>
  <c r="J37" i="1"/>
  <c r="I37" i="1"/>
  <c r="H37" i="1"/>
  <c r="H74" i="1" s="1"/>
  <c r="G37" i="1"/>
  <c r="E37" i="1"/>
  <c r="K36" i="1"/>
  <c r="K73" i="1" s="1"/>
  <c r="J36" i="1"/>
  <c r="I36" i="1"/>
  <c r="H36" i="1"/>
  <c r="H73" i="1" s="1"/>
  <c r="G36" i="1"/>
  <c r="G73" i="1"/>
  <c r="E36" i="1"/>
  <c r="K35" i="1"/>
  <c r="K72" i="1" s="1"/>
  <c r="J35" i="1"/>
  <c r="I35" i="1"/>
  <c r="H35" i="1"/>
  <c r="H72" i="1" s="1"/>
  <c r="G35" i="1"/>
  <c r="E35" i="1"/>
  <c r="K34" i="1"/>
  <c r="J34" i="1"/>
  <c r="I34" i="1"/>
  <c r="H34" i="1"/>
  <c r="H71" i="1" s="1"/>
  <c r="G34" i="1"/>
  <c r="G71" i="1" s="1"/>
  <c r="E34" i="1"/>
  <c r="E71" i="1" s="1"/>
  <c r="L42" i="1"/>
  <c r="L61" i="1"/>
  <c r="L62" i="1"/>
  <c r="K57" i="1"/>
  <c r="J63" i="1"/>
  <c r="H65" i="1"/>
  <c r="G46" i="1"/>
  <c r="G47" i="1"/>
  <c r="G50" i="1"/>
  <c r="G54" i="1"/>
  <c r="G56" i="1"/>
  <c r="G59" i="1"/>
  <c r="G63" i="1"/>
  <c r="G64" i="1"/>
  <c r="G67" i="1"/>
  <c r="E54" i="1"/>
  <c r="B43" i="1"/>
  <c r="B67" i="1"/>
  <c r="B37" i="1"/>
  <c r="B36" i="1"/>
  <c r="B35" i="1"/>
  <c r="B34" i="1"/>
  <c r="R7" i="4"/>
  <c r="R9" i="4" s="1"/>
  <c r="R15" i="4" s="1"/>
  <c r="Q7" i="4"/>
  <c r="Q9" i="4" s="1"/>
  <c r="Q15" i="4" s="1"/>
  <c r="R14" i="4"/>
  <c r="R27" i="4"/>
  <c r="R33" i="4"/>
  <c r="Q14" i="4"/>
  <c r="Q27" i="4"/>
  <c r="Q33" i="4"/>
  <c r="P7" i="4"/>
  <c r="P9" i="4" s="1"/>
  <c r="P15" i="4" s="1"/>
  <c r="P14" i="4"/>
  <c r="P27" i="4"/>
  <c r="P33" i="4"/>
  <c r="O33" i="4"/>
  <c r="O27" i="4"/>
  <c r="O7" i="4"/>
  <c r="O9" i="4" s="1"/>
  <c r="O15" i="4" s="1"/>
  <c r="O14" i="4"/>
  <c r="J33" i="4"/>
  <c r="N33" i="4"/>
  <c r="N27" i="4"/>
  <c r="N7" i="4"/>
  <c r="N9" i="4" s="1"/>
  <c r="N15" i="4" s="1"/>
  <c r="M7" i="4"/>
  <c r="M9" i="4" s="1"/>
  <c r="M15" i="4" s="1"/>
  <c r="N14" i="4"/>
  <c r="K7" i="4"/>
  <c r="K9" i="4"/>
  <c r="K15" i="4" s="1"/>
  <c r="L7" i="4"/>
  <c r="L9" i="4" s="1"/>
  <c r="L15" i="4" s="1"/>
  <c r="H33" i="4"/>
  <c r="J7" i="4"/>
  <c r="J9" i="4" s="1"/>
  <c r="J15" i="4" s="1"/>
  <c r="I7" i="4"/>
  <c r="I9" i="4" s="1"/>
  <c r="I15" i="4" s="1"/>
  <c r="H7" i="4"/>
  <c r="H9" i="4"/>
  <c r="H15" i="4" s="1"/>
  <c r="G7" i="4"/>
  <c r="G9" i="4" s="1"/>
  <c r="G15" i="4" s="1"/>
  <c r="F7" i="4"/>
  <c r="F9" i="4" s="1"/>
  <c r="F15" i="4" s="1"/>
  <c r="E7" i="4"/>
  <c r="E9" i="4" s="1"/>
  <c r="E15" i="4" s="1"/>
  <c r="D7" i="4"/>
  <c r="D9" i="4" s="1"/>
  <c r="D15" i="4" s="1"/>
  <c r="C7" i="4"/>
  <c r="C9" i="4" s="1"/>
  <c r="C15" i="4" s="1"/>
  <c r="K33" i="4"/>
  <c r="I33" i="4"/>
  <c r="G33" i="4"/>
  <c r="F33" i="4"/>
  <c r="E33" i="4"/>
  <c r="D33" i="4"/>
  <c r="C33" i="4"/>
  <c r="M33" i="4"/>
  <c r="K27" i="4"/>
  <c r="J27" i="4"/>
  <c r="I27" i="4"/>
  <c r="H27" i="4"/>
  <c r="G27" i="4"/>
  <c r="F27" i="4"/>
  <c r="E27" i="4"/>
  <c r="D27" i="4"/>
  <c r="C27" i="4"/>
  <c r="M27" i="4"/>
  <c r="K14" i="4"/>
  <c r="J14" i="4"/>
  <c r="I14" i="4"/>
  <c r="H14" i="4"/>
  <c r="G14" i="4"/>
  <c r="F14" i="4"/>
  <c r="E14" i="4"/>
  <c r="D14" i="4"/>
  <c r="C14" i="4"/>
  <c r="M14" i="4"/>
  <c r="L14" i="4"/>
  <c r="L33" i="4"/>
  <c r="L27" i="4"/>
  <c r="Q4" i="2"/>
  <c r="Q17" i="2"/>
  <c r="Q22" i="2" s="1"/>
  <c r="D4" i="2"/>
  <c r="R43" i="9" s="1"/>
  <c r="E4" i="2"/>
  <c r="S43" i="9" s="1"/>
  <c r="F4" i="2"/>
  <c r="T43" i="9" s="1"/>
  <c r="G4" i="2"/>
  <c r="G17" i="2"/>
  <c r="F17" i="2"/>
  <c r="E17" i="2"/>
  <c r="D17" i="2"/>
  <c r="H4" i="2"/>
  <c r="V43" i="9" s="1"/>
  <c r="H17" i="2"/>
  <c r="I4" i="2"/>
  <c r="W43" i="9" s="1"/>
  <c r="I17" i="2"/>
  <c r="J4" i="2"/>
  <c r="X43" i="9" s="1"/>
  <c r="J17" i="2"/>
  <c r="K4" i="2"/>
  <c r="K17" i="2"/>
  <c r="L4" i="2"/>
  <c r="Z43" i="9" s="1"/>
  <c r="L17" i="2"/>
  <c r="M4" i="2"/>
  <c r="AA43" i="9" s="1"/>
  <c r="M17" i="2"/>
  <c r="B4" i="2"/>
  <c r="Q43" i="9" s="1"/>
  <c r="B17" i="2"/>
  <c r="N4" i="2"/>
  <c r="AB43" i="9" s="1"/>
  <c r="N17" i="2"/>
  <c r="N22" i="2" s="1"/>
  <c r="N44" i="2" s="1"/>
  <c r="O4" i="2"/>
  <c r="O17" i="2"/>
  <c r="P4" i="2"/>
  <c r="AD43" i="9" s="1"/>
  <c r="P17" i="2"/>
  <c r="K1" i="2"/>
  <c r="C4" i="2"/>
  <c r="C17" i="2"/>
  <c r="V35" i="3"/>
  <c r="V39" i="3"/>
  <c r="V43" i="3"/>
  <c r="V47" i="3"/>
  <c r="V34" i="3"/>
  <c r="V38" i="3"/>
  <c r="V46" i="3"/>
  <c r="V36" i="3"/>
  <c r="V40" i="3"/>
  <c r="V44" i="3"/>
  <c r="V42" i="3"/>
  <c r="V33" i="3"/>
  <c r="V37" i="3"/>
  <c r="V41" i="3"/>
  <c r="V34" i="5"/>
  <c r="V49" i="5"/>
  <c r="V46" i="5"/>
  <c r="V38" i="5"/>
  <c r="V50" i="5"/>
  <c r="V42" i="5"/>
  <c r="V33" i="5"/>
  <c r="V37" i="5"/>
  <c r="V41" i="5"/>
  <c r="V45" i="5"/>
  <c r="V36" i="5"/>
  <c r="V40" i="5"/>
  <c r="V44" i="5"/>
  <c r="V48" i="5"/>
  <c r="V35" i="5"/>
  <c r="V39" i="5"/>
  <c r="V43" i="5"/>
  <c r="V47" i="5"/>
  <c r="V35" i="2"/>
  <c r="V42" i="2"/>
  <c r="V46" i="2"/>
  <c r="V65" i="1"/>
  <c r="V41" i="1"/>
  <c r="V44" i="1"/>
  <c r="V58" i="1"/>
  <c r="V56" i="1"/>
  <c r="V59" i="1"/>
  <c r="AE43" i="9"/>
  <c r="AA129" i="9"/>
  <c r="M37" i="3"/>
  <c r="H50" i="1"/>
  <c r="H54" i="1"/>
  <c r="H56" i="1"/>
  <c r="H60" i="1"/>
  <c r="J39" i="3"/>
  <c r="Q33" i="3"/>
  <c r="Q37" i="3"/>
  <c r="Q41" i="3"/>
  <c r="Q45" i="3"/>
  <c r="Q34" i="3"/>
  <c r="Q38" i="3"/>
  <c r="Q42" i="3"/>
  <c r="Q46" i="3"/>
  <c r="S34" i="3"/>
  <c r="S38" i="3"/>
  <c r="S42" i="3"/>
  <c r="S46" i="3"/>
  <c r="S35" i="3"/>
  <c r="S39" i="3"/>
  <c r="S43" i="3"/>
  <c r="S47" i="3"/>
  <c r="W7" i="9"/>
  <c r="I60" i="1"/>
  <c r="I42" i="1"/>
  <c r="E66" i="1"/>
  <c r="O35" i="5"/>
  <c r="O43" i="5"/>
  <c r="O40" i="5"/>
  <c r="O44" i="5"/>
  <c r="L51" i="5"/>
  <c r="L49" i="5"/>
  <c r="L47" i="5"/>
  <c r="L45" i="5"/>
  <c r="L43" i="5"/>
  <c r="L41" i="5"/>
  <c r="L39" i="5"/>
  <c r="L37" i="5"/>
  <c r="L35" i="5"/>
  <c r="L33" i="5"/>
  <c r="H51" i="5"/>
  <c r="H49" i="5"/>
  <c r="H47" i="5"/>
  <c r="H45" i="5"/>
  <c r="H43" i="5"/>
  <c r="H41" i="5"/>
  <c r="H39" i="5"/>
  <c r="H37" i="5"/>
  <c r="H35" i="5"/>
  <c r="H33" i="5"/>
  <c r="D51" i="5"/>
  <c r="D39" i="5"/>
  <c r="S47" i="5"/>
  <c r="S33" i="5"/>
  <c r="S40" i="5"/>
  <c r="S44" i="5"/>
  <c r="S49" i="5"/>
  <c r="AG89" i="9"/>
  <c r="S50" i="5"/>
  <c r="S34" i="5"/>
  <c r="S37" i="5"/>
  <c r="S41" i="5"/>
  <c r="S45" i="5"/>
  <c r="P40" i="3"/>
  <c r="S62" i="1"/>
  <c r="S53" i="1"/>
  <c r="P33" i="3"/>
  <c r="Z7" i="9"/>
  <c r="H42" i="1"/>
  <c r="L65" i="1"/>
  <c r="L57" i="1"/>
  <c r="B37" i="3"/>
  <c r="M39" i="3"/>
  <c r="P44" i="3"/>
  <c r="Q43" i="3"/>
  <c r="Q35" i="3"/>
  <c r="I36" i="5"/>
  <c r="M45" i="5"/>
  <c r="P49" i="5"/>
  <c r="P41" i="5"/>
  <c r="Z89" i="9"/>
  <c r="S66" i="1"/>
  <c r="S41" i="1"/>
  <c r="S41" i="3"/>
  <c r="S33" i="3"/>
  <c r="U45" i="3"/>
  <c r="U37" i="3"/>
  <c r="AD129" i="9"/>
  <c r="P34" i="3"/>
  <c r="P38" i="3"/>
  <c r="P42" i="3"/>
  <c r="P46" i="3"/>
  <c r="P35" i="3"/>
  <c r="P39" i="3"/>
  <c r="P43" i="3"/>
  <c r="P47" i="3"/>
  <c r="I37" i="3"/>
  <c r="S63" i="1"/>
  <c r="S67" i="1"/>
  <c r="L50" i="1"/>
  <c r="L54" i="1"/>
  <c r="L59" i="1"/>
  <c r="L67" i="1"/>
  <c r="L41" i="1"/>
  <c r="L47" i="1"/>
  <c r="L56" i="1"/>
  <c r="L60" i="1"/>
  <c r="L64" i="1"/>
  <c r="D51" i="1"/>
  <c r="D56" i="1"/>
  <c r="D64" i="1"/>
  <c r="D42" i="1"/>
  <c r="D48" i="1"/>
  <c r="D57" i="1"/>
  <c r="D61" i="1"/>
  <c r="D65" i="1"/>
  <c r="B47" i="3"/>
  <c r="B43" i="3"/>
  <c r="B39" i="3"/>
  <c r="B35" i="3"/>
  <c r="Q129" i="9"/>
  <c r="B46" i="3"/>
  <c r="B42" i="3"/>
  <c r="B38" i="3"/>
  <c r="B34" i="3"/>
  <c r="F45" i="3"/>
  <c r="F43" i="3"/>
  <c r="F37" i="3"/>
  <c r="F35" i="3"/>
  <c r="Q45" i="1"/>
  <c r="Q63" i="1"/>
  <c r="Q51" i="1"/>
  <c r="P35" i="5"/>
  <c r="P39" i="5"/>
  <c r="P43" i="5"/>
  <c r="P47" i="5"/>
  <c r="P54" i="5" s="1"/>
  <c r="P51" i="5"/>
  <c r="P36" i="5"/>
  <c r="P40" i="5"/>
  <c r="P44" i="5"/>
  <c r="P48" i="5"/>
  <c r="M35" i="5"/>
  <c r="M39" i="5"/>
  <c r="M43" i="5"/>
  <c r="M47" i="5"/>
  <c r="M51" i="5"/>
  <c r="M36" i="5"/>
  <c r="M40" i="5"/>
  <c r="M44" i="5"/>
  <c r="M48" i="5"/>
  <c r="I51" i="5"/>
  <c r="I49" i="5"/>
  <c r="I47" i="5"/>
  <c r="I45" i="5"/>
  <c r="I52" i="5" s="1"/>
  <c r="I43" i="5"/>
  <c r="I41" i="5"/>
  <c r="I39" i="5"/>
  <c r="I37" i="5"/>
  <c r="I35" i="5"/>
  <c r="I53" i="5"/>
  <c r="I33" i="5"/>
  <c r="U34" i="3"/>
  <c r="U38" i="3"/>
  <c r="U42" i="3"/>
  <c r="U46" i="3"/>
  <c r="U35" i="3"/>
  <c r="U39" i="3"/>
  <c r="U43" i="3"/>
  <c r="U47" i="3"/>
  <c r="E38" i="3"/>
  <c r="M46" i="3"/>
  <c r="M38" i="3"/>
  <c r="P41" i="3"/>
  <c r="Q40" i="3"/>
  <c r="T129" i="9"/>
  <c r="D63" i="1"/>
  <c r="D54" i="1"/>
  <c r="H62" i="1"/>
  <c r="H53" i="1"/>
  <c r="H43" i="1"/>
  <c r="L58" i="1"/>
  <c r="L49" i="1"/>
  <c r="L73" i="1"/>
  <c r="D73" i="1"/>
  <c r="O41" i="1"/>
  <c r="B36" i="3"/>
  <c r="B44" i="3"/>
  <c r="M42" i="3"/>
  <c r="M34" i="3"/>
  <c r="P45" i="3"/>
  <c r="P37" i="3"/>
  <c r="Q44" i="3"/>
  <c r="Q36" i="3"/>
  <c r="W89" i="9"/>
  <c r="V7" i="9"/>
  <c r="R7" i="9"/>
  <c r="S44" i="1"/>
  <c r="S72" i="1"/>
  <c r="S44" i="3"/>
  <c r="S36" i="3"/>
  <c r="N47" i="3"/>
  <c r="N43" i="3"/>
  <c r="AF7" i="9"/>
  <c r="T45" i="3"/>
  <c r="T41" i="3"/>
  <c r="T37" i="3"/>
  <c r="T33" i="3"/>
  <c r="R48" i="1"/>
  <c r="R38" i="5"/>
  <c r="R35" i="5"/>
  <c r="V53" i="5"/>
  <c r="X39" i="5"/>
  <c r="X50" i="5"/>
  <c r="X40" i="5"/>
  <c r="X46" i="5"/>
  <c r="X36" i="5"/>
  <c r="X42" i="5"/>
  <c r="X47" i="5"/>
  <c r="X34" i="5"/>
  <c r="X44" i="5"/>
  <c r="X35" i="5"/>
  <c r="X53" i="5" s="1"/>
  <c r="X51" i="5"/>
  <c r="X38" i="5"/>
  <c r="X43" i="5"/>
  <c r="X48" i="5"/>
  <c r="V49" i="1"/>
  <c r="V62" i="1"/>
  <c r="V52" i="1"/>
  <c r="V57" i="1"/>
  <c r="V50" i="1"/>
  <c r="V47" i="1"/>
  <c r="V64" i="1"/>
  <c r="V63" i="1"/>
  <c r="Q47" i="1"/>
  <c r="Q74" i="1"/>
  <c r="V54" i="1"/>
  <c r="V51" i="1"/>
  <c r="V69" i="1"/>
  <c r="V72" i="1"/>
  <c r="V73" i="1"/>
  <c r="Q71" i="1"/>
  <c r="Q64" i="1"/>
  <c r="Q41" i="1"/>
  <c r="Q50" i="1"/>
  <c r="V68" i="1"/>
  <c r="V43" i="1"/>
  <c r="V61" i="1"/>
  <c r="V48" i="1"/>
  <c r="G60" i="1"/>
  <c r="G51" i="1"/>
  <c r="G41" i="1"/>
  <c r="G72" i="1"/>
  <c r="B46" i="1"/>
  <c r="D43" i="1"/>
  <c r="D50" i="1"/>
  <c r="D67" i="1"/>
  <c r="D41" i="1"/>
  <c r="D60" i="1"/>
  <c r="D52" i="1"/>
  <c r="D46" i="1"/>
  <c r="D58" i="1"/>
  <c r="C51" i="1"/>
  <c r="Q49" i="1"/>
  <c r="Q52" i="1"/>
  <c r="Q54" i="1"/>
  <c r="Q44" i="1"/>
  <c r="Q56" i="1"/>
  <c r="AE7" i="9"/>
  <c r="Q53" i="1"/>
  <c r="Q68" i="1"/>
  <c r="Q59" i="1"/>
  <c r="V45" i="1"/>
  <c r="Q60" i="1"/>
  <c r="Q67" i="1"/>
  <c r="Q46" i="1"/>
  <c r="Q58" i="1"/>
  <c r="V60" i="1"/>
  <c r="V66" i="1"/>
  <c r="V53" i="1"/>
  <c r="V46" i="1"/>
  <c r="V42" i="1"/>
  <c r="J51" i="1"/>
  <c r="J64" i="1"/>
  <c r="J61" i="1"/>
  <c r="J57" i="1"/>
  <c r="G42" i="1"/>
  <c r="G48" i="1"/>
  <c r="G52" i="1"/>
  <c r="G57" i="1"/>
  <c r="G61" i="1"/>
  <c r="G65" i="1"/>
  <c r="G43" i="1"/>
  <c r="G53" i="1"/>
  <c r="G58" i="1"/>
  <c r="G66" i="1"/>
  <c r="G49" i="1"/>
  <c r="G62" i="1"/>
  <c r="Q62" i="1"/>
  <c r="G74" i="1"/>
  <c r="Q73" i="1"/>
  <c r="L66" i="1"/>
  <c r="L51" i="1"/>
  <c r="L63" i="1"/>
  <c r="L46" i="1"/>
  <c r="O48" i="1"/>
  <c r="I57" i="1"/>
  <c r="I64" i="1"/>
  <c r="I47" i="1"/>
  <c r="O63" i="1"/>
  <c r="B71" i="1"/>
  <c r="I62" i="1"/>
  <c r="I53" i="1"/>
  <c r="L52" i="1"/>
  <c r="I71" i="1"/>
  <c r="I72" i="1"/>
  <c r="F61" i="1"/>
  <c r="F42" i="1"/>
  <c r="Q72" i="1"/>
  <c r="X44" i="1"/>
  <c r="X54" i="1"/>
  <c r="W42" i="1"/>
  <c r="W71" i="1"/>
  <c r="W73" i="1"/>
  <c r="W46" i="1"/>
  <c r="W59" i="1"/>
  <c r="W67" i="1"/>
  <c r="W50" i="1"/>
  <c r="W63" i="1"/>
  <c r="W54" i="1"/>
  <c r="W44" i="1"/>
  <c r="W48" i="1"/>
  <c r="W52" i="1"/>
  <c r="W57" i="1"/>
  <c r="W61" i="1"/>
  <c r="W65" i="1"/>
  <c r="W69" i="1"/>
  <c r="W33" i="3"/>
  <c r="W35" i="3"/>
  <c r="W37" i="3"/>
  <c r="W39" i="3"/>
  <c r="W41" i="3"/>
  <c r="W43" i="3"/>
  <c r="W45" i="3"/>
  <c r="W47" i="3"/>
  <c r="X33" i="3"/>
  <c r="X35" i="3"/>
  <c r="X37" i="3"/>
  <c r="X39" i="3"/>
  <c r="X41" i="3"/>
  <c r="X43" i="3"/>
  <c r="X45" i="3"/>
  <c r="X47" i="3"/>
  <c r="W34" i="3"/>
  <c r="W36" i="3"/>
  <c r="W38" i="3"/>
  <c r="W40" i="3"/>
  <c r="W42" i="3"/>
  <c r="W44" i="3"/>
  <c r="X34" i="3"/>
  <c r="X36" i="3"/>
  <c r="X38" i="3"/>
  <c r="X40" i="3"/>
  <c r="X42" i="3"/>
  <c r="X44" i="3"/>
  <c r="X33" i="5"/>
  <c r="X37" i="5"/>
  <c r="X41" i="5"/>
  <c r="X45" i="5"/>
  <c r="W37" i="5"/>
  <c r="W38" i="5"/>
  <c r="W50" i="2"/>
  <c r="W34" i="2"/>
  <c r="W49" i="2"/>
  <c r="W47" i="2"/>
  <c r="W45" i="2"/>
  <c r="W43" i="2"/>
  <c r="W41" i="2"/>
  <c r="W39" i="2"/>
  <c r="W37" i="2"/>
  <c r="W35" i="2"/>
  <c r="W33" i="2"/>
  <c r="W48" i="2"/>
  <c r="W44" i="2"/>
  <c r="W42" i="2"/>
  <c r="W40" i="2"/>
  <c r="W38" i="2"/>
  <c r="W36" i="2"/>
  <c r="X43" i="2"/>
  <c r="X48" i="2"/>
  <c r="X36" i="2"/>
  <c r="W46" i="2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56" i="1"/>
  <c r="X66" i="1"/>
  <c r="O68" i="1"/>
  <c r="E40" i="5"/>
  <c r="O59" i="1"/>
  <c r="O49" i="1"/>
  <c r="P22" i="2"/>
  <c r="AD46" i="9" s="1"/>
  <c r="F60" i="1"/>
  <c r="F51" i="1"/>
  <c r="F72" i="1"/>
  <c r="Y7" i="9"/>
  <c r="K59" i="1"/>
  <c r="K63" i="1"/>
  <c r="K51" i="1"/>
  <c r="K56" i="1"/>
  <c r="H49" i="1"/>
  <c r="H66" i="1"/>
  <c r="H59" i="1"/>
  <c r="H47" i="1"/>
  <c r="H64" i="1"/>
  <c r="H61" i="1"/>
  <c r="H57" i="1"/>
  <c r="H46" i="1"/>
  <c r="H63" i="1"/>
  <c r="H51" i="1"/>
  <c r="H52" i="1"/>
  <c r="E64" i="1"/>
  <c r="E48" i="1"/>
  <c r="E58" i="1"/>
  <c r="E67" i="1"/>
  <c r="E52" i="1"/>
  <c r="E62" i="1"/>
  <c r="M35" i="3"/>
  <c r="M40" i="3"/>
  <c r="M41" i="3"/>
  <c r="M43" i="3"/>
  <c r="M44" i="3"/>
  <c r="M45" i="3"/>
  <c r="M47" i="3"/>
  <c r="F44" i="3"/>
  <c r="F40" i="3"/>
  <c r="F36" i="3"/>
  <c r="F41" i="3"/>
  <c r="F33" i="3"/>
  <c r="F42" i="3"/>
  <c r="F34" i="3"/>
  <c r="F47" i="3"/>
  <c r="F39" i="3"/>
  <c r="Q37" i="5"/>
  <c r="Q38" i="5"/>
  <c r="U66" i="1"/>
  <c r="U64" i="1"/>
  <c r="U43" i="9"/>
  <c r="G22" i="2"/>
  <c r="G33" i="2" s="1"/>
  <c r="C47" i="3"/>
  <c r="C46" i="3"/>
  <c r="C43" i="3"/>
  <c r="C42" i="3"/>
  <c r="C39" i="3"/>
  <c r="C38" i="3"/>
  <c r="C35" i="3"/>
  <c r="C34" i="3"/>
  <c r="C44" i="3"/>
  <c r="C41" i="3"/>
  <c r="C36" i="3"/>
  <c r="E50" i="5"/>
  <c r="E44" i="5"/>
  <c r="E46" i="5"/>
  <c r="E42" i="5"/>
  <c r="E38" i="5"/>
  <c r="E47" i="5"/>
  <c r="E39" i="5"/>
  <c r="E33" i="5"/>
  <c r="E34" i="5"/>
  <c r="E45" i="5"/>
  <c r="E37" i="5"/>
  <c r="S89" i="9"/>
  <c r="E43" i="5"/>
  <c r="E36" i="5"/>
  <c r="O61" i="1"/>
  <c r="O69" i="1"/>
  <c r="O50" i="1"/>
  <c r="O64" i="1"/>
  <c r="O43" i="1"/>
  <c r="O54" i="1"/>
  <c r="T7" i="9"/>
  <c r="F43" i="1"/>
  <c r="F49" i="1"/>
  <c r="F53" i="1"/>
  <c r="F58" i="1"/>
  <c r="F62" i="1"/>
  <c r="F66" i="1"/>
  <c r="F46" i="1"/>
  <c r="F50" i="1"/>
  <c r="F54" i="1"/>
  <c r="F59" i="1"/>
  <c r="F63" i="1"/>
  <c r="F67" i="1"/>
  <c r="O60" i="1"/>
  <c r="E35" i="5"/>
  <c r="E51" i="5"/>
  <c r="O46" i="1"/>
  <c r="AC43" i="9"/>
  <c r="E22" i="2"/>
  <c r="E48" i="2" s="1"/>
  <c r="C53" i="1"/>
  <c r="C54" i="1"/>
  <c r="F65" i="1"/>
  <c r="F57" i="1"/>
  <c r="F48" i="1"/>
  <c r="O74" i="1"/>
  <c r="Q7" i="9"/>
  <c r="B41" i="1"/>
  <c r="B47" i="1"/>
  <c r="B51" i="1"/>
  <c r="B56" i="1"/>
  <c r="B60" i="1"/>
  <c r="B64" i="1"/>
  <c r="B42" i="1"/>
  <c r="B48" i="1"/>
  <c r="B52" i="1"/>
  <c r="B57" i="1"/>
  <c r="B61" i="1"/>
  <c r="B65" i="1"/>
  <c r="C40" i="3"/>
  <c r="AB129" i="9"/>
  <c r="N34" i="3"/>
  <c r="N40" i="3"/>
  <c r="N45" i="3"/>
  <c r="N36" i="3"/>
  <c r="N42" i="3"/>
  <c r="N37" i="3"/>
  <c r="N44" i="3"/>
  <c r="Z129" i="9"/>
  <c r="L45" i="3"/>
  <c r="L40" i="3"/>
  <c r="L37" i="3"/>
  <c r="W129" i="9"/>
  <c r="I42" i="3"/>
  <c r="E35" i="3"/>
  <c r="E48" i="5"/>
  <c r="Q49" i="5"/>
  <c r="Q61" i="1"/>
  <c r="Q42" i="1"/>
  <c r="Y129" i="9"/>
  <c r="K47" i="3"/>
  <c r="K44" i="3"/>
  <c r="K43" i="3"/>
  <c r="K40" i="3"/>
  <c r="K39" i="3"/>
  <c r="K36" i="3"/>
  <c r="K35" i="3"/>
  <c r="H46" i="3"/>
  <c r="H42" i="3"/>
  <c r="H38" i="3"/>
  <c r="H34" i="3"/>
  <c r="C51" i="5"/>
  <c r="C47" i="5"/>
  <c r="C50" i="5"/>
  <c r="C49" i="5"/>
  <c r="C48" i="5"/>
  <c r="C43" i="5"/>
  <c r="C38" i="5"/>
  <c r="C34" i="5"/>
  <c r="M33" i="5"/>
  <c r="P33" i="5"/>
  <c r="P37" i="5"/>
  <c r="P46" i="5"/>
  <c r="P42" i="5"/>
  <c r="P45" i="5"/>
  <c r="V129" i="9"/>
  <c r="AG7" i="9"/>
  <c r="Q43" i="1"/>
  <c r="Q57" i="1"/>
  <c r="Q69" i="1"/>
  <c r="O33" i="5"/>
  <c r="O41" i="5"/>
  <c r="O49" i="5"/>
  <c r="O42" i="5"/>
  <c r="O34" i="5"/>
  <c r="O45" i="5"/>
  <c r="M34" i="5"/>
  <c r="M46" i="5"/>
  <c r="M38" i="5"/>
  <c r="M50" i="5"/>
  <c r="M54" i="5" s="1"/>
  <c r="J36" i="5"/>
  <c r="U43" i="5"/>
  <c r="U36" i="5"/>
  <c r="AJ7" i="9"/>
  <c r="V67" i="1"/>
  <c r="K34" i="5"/>
  <c r="K38" i="5"/>
  <c r="H40" i="5"/>
  <c r="H50" i="5"/>
  <c r="H54" i="5" s="1"/>
  <c r="N51" i="5"/>
  <c r="N35" i="5"/>
  <c r="N42" i="5"/>
  <c r="N46" i="5"/>
  <c r="I44" i="5"/>
  <c r="I50" i="5"/>
  <c r="I54" i="5" s="1"/>
  <c r="I46" i="5"/>
  <c r="V89" i="9"/>
  <c r="T65" i="1"/>
  <c r="T57" i="1"/>
  <c r="T46" i="5"/>
  <c r="T38" i="5"/>
  <c r="T50" i="5"/>
  <c r="T34" i="3"/>
  <c r="T39" i="3"/>
  <c r="T44" i="3"/>
  <c r="T35" i="3"/>
  <c r="T40" i="3"/>
  <c r="T46" i="3"/>
  <c r="U22" i="2"/>
  <c r="U49" i="2" s="1"/>
  <c r="AJ89" i="9"/>
  <c r="V51" i="5"/>
  <c r="V54" i="5" s="1"/>
  <c r="Y89" i="9"/>
  <c r="K51" i="5"/>
  <c r="AH7" i="9"/>
  <c r="T41" i="1"/>
  <c r="T45" i="1"/>
  <c r="T49" i="1"/>
  <c r="T53" i="1"/>
  <c r="T58" i="1"/>
  <c r="T62" i="1"/>
  <c r="T66" i="1"/>
  <c r="T68" i="1"/>
  <c r="T72" i="1"/>
  <c r="T42" i="1"/>
  <c r="T46" i="1"/>
  <c r="T50" i="1"/>
  <c r="T54" i="1"/>
  <c r="T59" i="1"/>
  <c r="T63" i="1"/>
  <c r="T67" i="1"/>
  <c r="T47" i="5"/>
  <c r="T33" i="5"/>
  <c r="T36" i="5"/>
  <c r="T40" i="5"/>
  <c r="T44" i="5"/>
  <c r="T49" i="5"/>
  <c r="T34" i="5"/>
  <c r="T37" i="5"/>
  <c r="T41" i="5"/>
  <c r="T45" i="5"/>
  <c r="R66" i="1"/>
  <c r="R62" i="1"/>
  <c r="R58" i="1"/>
  <c r="R53" i="1"/>
  <c r="R49" i="1"/>
  <c r="R45" i="5"/>
  <c r="R41" i="5"/>
  <c r="R36" i="5"/>
  <c r="S43" i="5"/>
  <c r="X54" i="5"/>
  <c r="V70" i="1"/>
  <c r="S46" i="9"/>
  <c r="G37" i="2"/>
  <c r="G44" i="2"/>
  <c r="G34" i="2"/>
  <c r="G41" i="2"/>
  <c r="G39" i="2"/>
  <c r="G43" i="2"/>
  <c r="G38" i="2"/>
  <c r="G42" i="2"/>
  <c r="G47" i="2"/>
  <c r="G35" i="2"/>
  <c r="U46" i="9"/>
  <c r="G48" i="2"/>
  <c r="G36" i="2"/>
  <c r="G45" i="2"/>
  <c r="G46" i="2"/>
  <c r="G40" i="2"/>
  <c r="G50" i="2"/>
  <c r="G49" i="2"/>
  <c r="P44" i="2"/>
  <c r="P42" i="2"/>
  <c r="P39" i="2"/>
  <c r="U36" i="2"/>
  <c r="U42" i="2"/>
  <c r="E53" i="5"/>
  <c r="J42" i="1" l="1"/>
  <c r="J41" i="1"/>
  <c r="J62" i="1"/>
  <c r="D47" i="1"/>
  <c r="D53" i="1"/>
  <c r="D70" i="1" s="1"/>
  <c r="I48" i="1"/>
  <c r="E60" i="1"/>
  <c r="I54" i="1"/>
  <c r="O72" i="1"/>
  <c r="O52" i="1"/>
  <c r="AA7" i="9"/>
  <c r="O47" i="1"/>
  <c r="O70" i="1" s="1"/>
  <c r="E56" i="1"/>
  <c r="J60" i="1"/>
  <c r="O57" i="1"/>
  <c r="E49" i="1"/>
  <c r="O66" i="1"/>
  <c r="E74" i="1"/>
  <c r="O42" i="1"/>
  <c r="E59" i="1"/>
  <c r="O51" i="1"/>
  <c r="J48" i="1"/>
  <c r="O65" i="1"/>
  <c r="O67" i="1"/>
  <c r="E50" i="1"/>
  <c r="E47" i="1"/>
  <c r="AC7" i="9"/>
  <c r="J65" i="1"/>
  <c r="J56" i="1"/>
  <c r="E61" i="1"/>
  <c r="I51" i="1"/>
  <c r="O53" i="1"/>
  <c r="C73" i="1"/>
  <c r="D72" i="1"/>
  <c r="O56" i="1"/>
  <c r="M65" i="1"/>
  <c r="J43" i="1"/>
  <c r="E57" i="1"/>
  <c r="M73" i="1"/>
  <c r="O62" i="1"/>
  <c r="M61" i="1"/>
  <c r="E43" i="1"/>
  <c r="G70" i="1"/>
  <c r="J52" i="1"/>
  <c r="J47" i="1"/>
  <c r="J53" i="1"/>
  <c r="I61" i="1"/>
  <c r="D59" i="1"/>
  <c r="I73" i="1"/>
  <c r="I74" i="1"/>
  <c r="C22" i="2"/>
  <c r="U47" i="2"/>
  <c r="J49" i="5"/>
  <c r="C62" i="1"/>
  <c r="M47" i="1"/>
  <c r="U38" i="2"/>
  <c r="P43" i="2"/>
  <c r="C59" i="1"/>
  <c r="C58" i="1"/>
  <c r="M58" i="1"/>
  <c r="M53" i="1"/>
  <c r="Q45" i="5"/>
  <c r="Q42" i="5"/>
  <c r="F22" i="2"/>
  <c r="F33" i="2" s="1"/>
  <c r="X34" i="2"/>
  <c r="X50" i="2"/>
  <c r="X41" i="2"/>
  <c r="X52" i="5"/>
  <c r="C48" i="1"/>
  <c r="Q51" i="5"/>
  <c r="D37" i="5"/>
  <c r="D49" i="5"/>
  <c r="I65" i="1"/>
  <c r="I56" i="1"/>
  <c r="J37" i="3"/>
  <c r="R22" i="2"/>
  <c r="V36" i="2"/>
  <c r="V50" i="2"/>
  <c r="V39" i="2"/>
  <c r="M22" i="2"/>
  <c r="M37" i="2" s="1"/>
  <c r="Y43" i="9"/>
  <c r="D66" i="1"/>
  <c r="I49" i="1"/>
  <c r="J71" i="1"/>
  <c r="O73" i="1"/>
  <c r="G33" i="3"/>
  <c r="G35" i="3"/>
  <c r="D37" i="3"/>
  <c r="J38" i="3"/>
  <c r="J40" i="3"/>
  <c r="J42" i="3"/>
  <c r="J44" i="3"/>
  <c r="J46" i="3"/>
  <c r="B40" i="5"/>
  <c r="B46" i="5"/>
  <c r="B36" i="5"/>
  <c r="K33" i="5"/>
  <c r="C35" i="5"/>
  <c r="L36" i="5"/>
  <c r="L53" i="5" s="1"/>
  <c r="F40" i="5"/>
  <c r="J43" i="5"/>
  <c r="K45" i="5"/>
  <c r="K47" i="5"/>
  <c r="F50" i="5"/>
  <c r="P38" i="5"/>
  <c r="P52" i="5" s="1"/>
  <c r="X89" i="9"/>
  <c r="R47" i="1"/>
  <c r="R33" i="3"/>
  <c r="W72" i="1"/>
  <c r="AC50" i="5"/>
  <c r="AQ89" i="9"/>
  <c r="U37" i="2"/>
  <c r="P36" i="2"/>
  <c r="J41" i="5"/>
  <c r="V48" i="2"/>
  <c r="M41" i="1"/>
  <c r="C50" i="1"/>
  <c r="C49" i="1"/>
  <c r="M52" i="1"/>
  <c r="M51" i="1"/>
  <c r="M48" i="1"/>
  <c r="M42" i="1"/>
  <c r="Q50" i="5"/>
  <c r="Q54" i="5" s="1"/>
  <c r="M57" i="1"/>
  <c r="X38" i="2"/>
  <c r="X33" i="2"/>
  <c r="X45" i="2"/>
  <c r="W51" i="2"/>
  <c r="M59" i="1"/>
  <c r="C60" i="1"/>
  <c r="C74" i="1"/>
  <c r="Q35" i="5"/>
  <c r="D62" i="1"/>
  <c r="D41" i="5"/>
  <c r="I52" i="1"/>
  <c r="I41" i="1"/>
  <c r="J41" i="3"/>
  <c r="V49" i="2"/>
  <c r="V38" i="2"/>
  <c r="V33" i="2"/>
  <c r="E72" i="1"/>
  <c r="E73" i="1"/>
  <c r="D71" i="1"/>
  <c r="O71" i="1"/>
  <c r="B40" i="3"/>
  <c r="B48" i="3" s="1"/>
  <c r="D34" i="3"/>
  <c r="D36" i="3"/>
  <c r="D39" i="3"/>
  <c r="G41" i="3"/>
  <c r="G43" i="3"/>
  <c r="G45" i="3"/>
  <c r="D47" i="3"/>
  <c r="B42" i="5"/>
  <c r="B49" i="5"/>
  <c r="B34" i="5"/>
  <c r="G34" i="5"/>
  <c r="J35" i="5"/>
  <c r="G37" i="5"/>
  <c r="L38" i="5"/>
  <c r="L52" i="5" s="1"/>
  <c r="G42" i="5"/>
  <c r="F44" i="5"/>
  <c r="Q89" i="9"/>
  <c r="R72" i="1"/>
  <c r="R43" i="3"/>
  <c r="T43" i="3"/>
  <c r="T48" i="3" s="1"/>
  <c r="J45" i="5"/>
  <c r="AJ46" i="9"/>
  <c r="J42" i="5"/>
  <c r="M60" i="1"/>
  <c r="C46" i="1"/>
  <c r="C43" i="1"/>
  <c r="M62" i="1"/>
  <c r="M64" i="1"/>
  <c r="M63" i="1"/>
  <c r="Q44" i="5"/>
  <c r="M72" i="1"/>
  <c r="M66" i="1"/>
  <c r="M74" i="1"/>
  <c r="X40" i="2"/>
  <c r="X35" i="2"/>
  <c r="X47" i="2"/>
  <c r="X48" i="3"/>
  <c r="W70" i="1"/>
  <c r="M50" i="1"/>
  <c r="C41" i="1"/>
  <c r="C71" i="1"/>
  <c r="Q39" i="5"/>
  <c r="P41" i="1"/>
  <c r="D43" i="5"/>
  <c r="X129" i="9"/>
  <c r="J43" i="3"/>
  <c r="V45" i="2"/>
  <c r="V34" i="2"/>
  <c r="I66" i="1"/>
  <c r="M71" i="1"/>
  <c r="N66" i="1"/>
  <c r="P67" i="1"/>
  <c r="D38" i="3"/>
  <c r="B37" i="5"/>
  <c r="B43" i="5"/>
  <c r="B51" i="5"/>
  <c r="B33" i="5"/>
  <c r="D36" i="5"/>
  <c r="J37" i="5"/>
  <c r="F39" i="5"/>
  <c r="J40" i="5"/>
  <c r="J44" i="5"/>
  <c r="J48" i="5"/>
  <c r="F51" i="5"/>
  <c r="Q46" i="5"/>
  <c r="R41" i="3"/>
  <c r="L54" i="5"/>
  <c r="R47" i="3"/>
  <c r="J46" i="5"/>
  <c r="M53" i="5"/>
  <c r="J33" i="5"/>
  <c r="C67" i="1"/>
  <c r="C66" i="1"/>
  <c r="E54" i="5"/>
  <c r="M56" i="1"/>
  <c r="M54" i="1"/>
  <c r="Q41" i="5"/>
  <c r="Q36" i="5"/>
  <c r="M67" i="1"/>
  <c r="M43" i="1"/>
  <c r="X46" i="2"/>
  <c r="X42" i="2"/>
  <c r="X37" i="2"/>
  <c r="X49" i="2"/>
  <c r="C47" i="1"/>
  <c r="C65" i="1"/>
  <c r="C56" i="1"/>
  <c r="Q43" i="5"/>
  <c r="P47" i="1"/>
  <c r="D33" i="5"/>
  <c r="D45" i="5"/>
  <c r="M49" i="1"/>
  <c r="J33" i="3"/>
  <c r="J45" i="3"/>
  <c r="V44" i="2"/>
  <c r="V41" i="2"/>
  <c r="V47" i="2"/>
  <c r="C61" i="1"/>
  <c r="C72" i="1"/>
  <c r="F73" i="1"/>
  <c r="J34" i="3"/>
  <c r="J36" i="3"/>
  <c r="J48" i="3" s="1"/>
  <c r="F38" i="3"/>
  <c r="F48" i="3" s="1"/>
  <c r="D40" i="3"/>
  <c r="D42" i="3"/>
  <c r="D44" i="3"/>
  <c r="D46" i="3"/>
  <c r="B38" i="5"/>
  <c r="B44" i="5"/>
  <c r="B50" i="5"/>
  <c r="B54" i="5" s="1"/>
  <c r="F33" i="5"/>
  <c r="J34" i="5"/>
  <c r="J53" i="5" s="1"/>
  <c r="F36" i="5"/>
  <c r="F38" i="5"/>
  <c r="F52" i="5" s="1"/>
  <c r="J39" i="5"/>
  <c r="F47" i="5"/>
  <c r="F54" i="5" s="1"/>
  <c r="F49" i="5"/>
  <c r="J51" i="5"/>
  <c r="J54" i="5" s="1"/>
  <c r="Q33" i="5"/>
  <c r="R39" i="3"/>
  <c r="W74" i="1"/>
  <c r="AN89" i="9"/>
  <c r="AC46" i="3"/>
  <c r="AQ129" i="9"/>
  <c r="C63" i="1"/>
  <c r="Q40" i="5"/>
  <c r="Q48" i="5"/>
  <c r="X44" i="2"/>
  <c r="X39" i="2"/>
  <c r="C64" i="1"/>
  <c r="C57" i="1"/>
  <c r="D35" i="5"/>
  <c r="J35" i="3"/>
  <c r="V40" i="2"/>
  <c r="V37" i="2"/>
  <c r="K22" i="2"/>
  <c r="K40" i="2" s="1"/>
  <c r="C42" i="1"/>
  <c r="D33" i="3"/>
  <c r="D48" i="3" s="1"/>
  <c r="D35" i="3"/>
  <c r="B39" i="5"/>
  <c r="B45" i="5"/>
  <c r="R35" i="3"/>
  <c r="AN129" i="9"/>
  <c r="E49" i="2"/>
  <c r="E42" i="2"/>
  <c r="E43" i="2"/>
  <c r="E34" i="2"/>
  <c r="E35" i="2"/>
  <c r="E37" i="2"/>
  <c r="E47" i="2"/>
  <c r="E39" i="2"/>
  <c r="E45" i="2"/>
  <c r="E50" i="2"/>
  <c r="E33" i="2"/>
  <c r="AG43" i="9"/>
  <c r="S22" i="2"/>
  <c r="T22" i="2"/>
  <c r="T33" i="2" s="1"/>
  <c r="AH43" i="9"/>
  <c r="U58" i="1"/>
  <c r="U63" i="1"/>
  <c r="U59" i="1"/>
  <c r="U54" i="1"/>
  <c r="AI7" i="9"/>
  <c r="U53" i="1"/>
  <c r="U49" i="1"/>
  <c r="U73" i="1"/>
  <c r="U74" i="1"/>
  <c r="U47" i="1"/>
  <c r="U42" i="1"/>
  <c r="U60" i="1"/>
  <c r="U56" i="1"/>
  <c r="U41" i="1"/>
  <c r="U45" i="1"/>
  <c r="U68" i="1"/>
  <c r="U65" i="1"/>
  <c r="U67" i="1"/>
  <c r="U50" i="1"/>
  <c r="U43" i="1"/>
  <c r="U61" i="1"/>
  <c r="U52" i="1"/>
  <c r="U57" i="1"/>
  <c r="U51" i="1"/>
  <c r="U72" i="1"/>
  <c r="X69" i="1"/>
  <c r="X61" i="1"/>
  <c r="X48" i="1"/>
  <c r="X71" i="1"/>
  <c r="X59" i="1"/>
  <c r="X43" i="1"/>
  <c r="X51" i="1"/>
  <c r="X60" i="1"/>
  <c r="X74" i="1"/>
  <c r="X57" i="1"/>
  <c r="X42" i="1"/>
  <c r="X47" i="1"/>
  <c r="X58" i="1"/>
  <c r="X72" i="1"/>
  <c r="X65" i="1"/>
  <c r="X50" i="1"/>
  <c r="X49" i="1"/>
  <c r="X62" i="1"/>
  <c r="X52" i="1"/>
  <c r="X46" i="1"/>
  <c r="X63" i="1"/>
  <c r="X67" i="1"/>
  <c r="X41" i="1"/>
  <c r="X53" i="1"/>
  <c r="X64" i="1"/>
  <c r="C54" i="5"/>
  <c r="U44" i="1"/>
  <c r="X45" i="1"/>
  <c r="I46" i="3"/>
  <c r="I35" i="3"/>
  <c r="I36" i="3"/>
  <c r="I45" i="3"/>
  <c r="I38" i="3"/>
  <c r="I41" i="3"/>
  <c r="I47" i="3"/>
  <c r="I33" i="3"/>
  <c r="I39" i="3"/>
  <c r="I40" i="3"/>
  <c r="I34" i="3"/>
  <c r="I44" i="3"/>
  <c r="I43" i="3"/>
  <c r="E45" i="3"/>
  <c r="E39" i="3"/>
  <c r="E47" i="3"/>
  <c r="E34" i="3"/>
  <c r="E42" i="3"/>
  <c r="E37" i="3"/>
  <c r="E36" i="3"/>
  <c r="E44" i="3"/>
  <c r="E40" i="3"/>
  <c r="S129" i="9"/>
  <c r="E41" i="3"/>
  <c r="E33" i="3"/>
  <c r="E46" i="3"/>
  <c r="E43" i="3"/>
  <c r="P33" i="2"/>
  <c r="P40" i="2"/>
  <c r="P46" i="2"/>
  <c r="P34" i="2"/>
  <c r="P45" i="2"/>
  <c r="P38" i="2"/>
  <c r="P37" i="2"/>
  <c r="P48" i="2"/>
  <c r="P49" i="2"/>
  <c r="P35" i="2"/>
  <c r="U45" i="5"/>
  <c r="U37" i="5"/>
  <c r="U42" i="5"/>
  <c r="U51" i="5"/>
  <c r="U48" i="5"/>
  <c r="U40" i="5"/>
  <c r="U38" i="5"/>
  <c r="U35" i="5"/>
  <c r="U47" i="5"/>
  <c r="U44" i="5"/>
  <c r="U46" i="5"/>
  <c r="U39" i="5"/>
  <c r="U34" i="5"/>
  <c r="U33" i="5"/>
  <c r="U49" i="5"/>
  <c r="U71" i="1"/>
  <c r="W35" i="5"/>
  <c r="W51" i="5"/>
  <c r="W48" i="5"/>
  <c r="W45" i="5"/>
  <c r="W42" i="5"/>
  <c r="W39" i="5"/>
  <c r="W40" i="5"/>
  <c r="W41" i="5"/>
  <c r="W46" i="5"/>
  <c r="W43" i="5"/>
  <c r="W44" i="5"/>
  <c r="W49" i="5"/>
  <c r="W47" i="5"/>
  <c r="W33" i="5"/>
  <c r="W34" i="5"/>
  <c r="U40" i="2"/>
  <c r="U48" i="2"/>
  <c r="P41" i="2"/>
  <c r="E40" i="2"/>
  <c r="E38" i="2"/>
  <c r="U41" i="5"/>
  <c r="AI89" i="9"/>
  <c r="U34" i="2"/>
  <c r="P47" i="2"/>
  <c r="P50" i="2"/>
  <c r="E41" i="2"/>
  <c r="E36" i="2"/>
  <c r="U50" i="5"/>
  <c r="U69" i="1"/>
  <c r="U48" i="1"/>
  <c r="X73" i="1"/>
  <c r="U62" i="1"/>
  <c r="U46" i="1"/>
  <c r="E46" i="2"/>
  <c r="E44" i="2"/>
  <c r="U46" i="2"/>
  <c r="U33" i="2"/>
  <c r="U43" i="2"/>
  <c r="U50" i="2"/>
  <c r="U39" i="2"/>
  <c r="U45" i="2"/>
  <c r="U41" i="2"/>
  <c r="U44" i="2"/>
  <c r="U35" i="2"/>
  <c r="AI46" i="9"/>
  <c r="N46" i="2"/>
  <c r="N41" i="2"/>
  <c r="N35" i="2"/>
  <c r="N49" i="2"/>
  <c r="N43" i="2"/>
  <c r="AB46" i="9"/>
  <c r="N34" i="2"/>
  <c r="N48" i="2"/>
  <c r="R48" i="2"/>
  <c r="R39" i="2"/>
  <c r="R36" i="2"/>
  <c r="R40" i="2"/>
  <c r="R44" i="2"/>
  <c r="R46" i="2"/>
  <c r="R34" i="2"/>
  <c r="R41" i="2"/>
  <c r="R43" i="2"/>
  <c r="AF46" i="9"/>
  <c r="R37" i="2"/>
  <c r="R42" i="2"/>
  <c r="R49" i="2"/>
  <c r="K34" i="2"/>
  <c r="K39" i="2"/>
  <c r="AB7" i="9"/>
  <c r="N68" i="1"/>
  <c r="N46" i="1"/>
  <c r="N50" i="1"/>
  <c r="N54" i="1"/>
  <c r="N59" i="1"/>
  <c r="N63" i="1"/>
  <c r="N67" i="1"/>
  <c r="N41" i="1"/>
  <c r="N47" i="1"/>
  <c r="N51" i="1"/>
  <c r="N56" i="1"/>
  <c r="N60" i="1"/>
  <c r="N64" i="1"/>
  <c r="N43" i="1"/>
  <c r="N53" i="1"/>
  <c r="N62" i="1"/>
  <c r="N48" i="1"/>
  <c r="N57" i="1"/>
  <c r="N65" i="1"/>
  <c r="K42" i="1"/>
  <c r="K61" i="1"/>
  <c r="K48" i="1"/>
  <c r="K65" i="1"/>
  <c r="K54" i="1"/>
  <c r="K41" i="1"/>
  <c r="K60" i="1"/>
  <c r="K52" i="1"/>
  <c r="L39" i="3"/>
  <c r="L36" i="3"/>
  <c r="L41" i="3"/>
  <c r="L47" i="3"/>
  <c r="L46" i="3"/>
  <c r="L44" i="3"/>
  <c r="L33" i="3"/>
  <c r="S45" i="1"/>
  <c r="S48" i="1"/>
  <c r="S58" i="1"/>
  <c r="S54" i="1"/>
  <c r="S43" i="1"/>
  <c r="S60" i="1"/>
  <c r="S61" i="1"/>
  <c r="S74" i="1"/>
  <c r="S71" i="1"/>
  <c r="S49" i="1"/>
  <c r="S42" i="1"/>
  <c r="S59" i="1"/>
  <c r="S47" i="1"/>
  <c r="S64" i="1"/>
  <c r="S52" i="1"/>
  <c r="S69" i="1"/>
  <c r="B22" i="2"/>
  <c r="B46" i="2" s="1"/>
  <c r="S56" i="1"/>
  <c r="S50" i="1"/>
  <c r="S57" i="1"/>
  <c r="O22" i="2"/>
  <c r="O34" i="2" s="1"/>
  <c r="K71" i="1"/>
  <c r="N61" i="1"/>
  <c r="N42" i="1"/>
  <c r="N69" i="1"/>
  <c r="B49" i="1"/>
  <c r="B59" i="1"/>
  <c r="B50" i="1"/>
  <c r="B62" i="1"/>
  <c r="B58" i="1"/>
  <c r="B54" i="1"/>
  <c r="B66" i="1"/>
  <c r="B63" i="1"/>
  <c r="P48" i="3"/>
  <c r="N38" i="3"/>
  <c r="N41" i="3"/>
  <c r="N39" i="3"/>
  <c r="C37" i="5"/>
  <c r="C33" i="5"/>
  <c r="C40" i="5"/>
  <c r="O37" i="5"/>
  <c r="O38" i="5"/>
  <c r="O39" i="5"/>
  <c r="O36" i="5"/>
  <c r="O53" i="5" s="1"/>
  <c r="O46" i="5"/>
  <c r="O47" i="5"/>
  <c r="O48" i="5"/>
  <c r="O50" i="5"/>
  <c r="AC89" i="9"/>
  <c r="O51" i="5"/>
  <c r="G51" i="2"/>
  <c r="L34" i="3"/>
  <c r="L42" i="3"/>
  <c r="K50" i="2"/>
  <c r="K47" i="1"/>
  <c r="K50" i="1"/>
  <c r="V52" i="5"/>
  <c r="S68" i="1"/>
  <c r="L35" i="3"/>
  <c r="L43" i="3"/>
  <c r="K49" i="2"/>
  <c r="K64" i="1"/>
  <c r="K67" i="1"/>
  <c r="K46" i="1"/>
  <c r="S51" i="1"/>
  <c r="S46" i="1"/>
  <c r="S73" i="1"/>
  <c r="S65" i="1"/>
  <c r="B53" i="1"/>
  <c r="N58" i="1"/>
  <c r="C41" i="5"/>
  <c r="N47" i="5"/>
  <c r="N40" i="5"/>
  <c r="N33" i="5"/>
  <c r="N43" i="5"/>
  <c r="N45" i="5"/>
  <c r="N49" i="5"/>
  <c r="E49" i="5"/>
  <c r="E41" i="5"/>
  <c r="B72" i="1"/>
  <c r="N72" i="1"/>
  <c r="F41" i="1"/>
  <c r="F47" i="1"/>
  <c r="F52" i="1"/>
  <c r="P59" i="1"/>
  <c r="P43" i="1"/>
  <c r="P63" i="1"/>
  <c r="K43" i="5"/>
  <c r="K50" i="5"/>
  <c r="K54" i="5" s="1"/>
  <c r="K42" i="5"/>
  <c r="K40" i="5"/>
  <c r="K48" i="5"/>
  <c r="K37" i="5"/>
  <c r="D50" i="5"/>
  <c r="D54" i="5" s="1"/>
  <c r="D38" i="5"/>
  <c r="D48" i="5"/>
  <c r="D42" i="5"/>
  <c r="D40" i="5"/>
  <c r="D34" i="5"/>
  <c r="D53" i="5" s="1"/>
  <c r="R89" i="9"/>
  <c r="J22" i="2"/>
  <c r="J49" i="2" s="1"/>
  <c r="N73" i="1"/>
  <c r="P54" i="1"/>
  <c r="L48" i="1"/>
  <c r="L43" i="1"/>
  <c r="L53" i="1"/>
  <c r="H48" i="1"/>
  <c r="H67" i="1"/>
  <c r="H58" i="1"/>
  <c r="H41" i="1"/>
  <c r="E46" i="1"/>
  <c r="E41" i="1"/>
  <c r="E63" i="1"/>
  <c r="S7" i="9"/>
  <c r="E51" i="1"/>
  <c r="E42" i="1"/>
  <c r="E53" i="1"/>
  <c r="M36" i="3"/>
  <c r="M33" i="3"/>
  <c r="M48" i="3" s="1"/>
  <c r="K35" i="5"/>
  <c r="K41" i="5"/>
  <c r="K44" i="5"/>
  <c r="D46" i="5"/>
  <c r="AA89" i="9"/>
  <c r="M37" i="5"/>
  <c r="M41" i="5"/>
  <c r="M42" i="5"/>
  <c r="G47" i="5"/>
  <c r="G46" i="5"/>
  <c r="G45" i="5"/>
  <c r="G41" i="5"/>
  <c r="G36" i="5"/>
  <c r="G51" i="5"/>
  <c r="G44" i="5"/>
  <c r="G43" i="5"/>
  <c r="G39" i="5"/>
  <c r="G35" i="5"/>
  <c r="G53" i="5" s="1"/>
  <c r="AF89" i="9"/>
  <c r="R33" i="5"/>
  <c r="R40" i="5"/>
  <c r="R46" i="5"/>
  <c r="R51" i="5"/>
  <c r="R34" i="5"/>
  <c r="R42" i="5"/>
  <c r="R48" i="5"/>
  <c r="R47" i="5"/>
  <c r="R37" i="5"/>
  <c r="R43" i="5"/>
  <c r="R49" i="5"/>
  <c r="AB47" i="3"/>
  <c r="AP129" i="9"/>
  <c r="I22" i="2"/>
  <c r="I49" i="2" s="1"/>
  <c r="B73" i="1"/>
  <c r="N74" i="1"/>
  <c r="O46" i="3"/>
  <c r="O42" i="3"/>
  <c r="O38" i="3"/>
  <c r="O48" i="3" s="1"/>
  <c r="O34" i="3"/>
  <c r="R69" i="1"/>
  <c r="R57" i="1"/>
  <c r="R45" i="1"/>
  <c r="R73" i="1"/>
  <c r="S42" i="5"/>
  <c r="S52" i="5" s="1"/>
  <c r="S51" i="5"/>
  <c r="S54" i="5" s="1"/>
  <c r="S37" i="3"/>
  <c r="S48" i="3" s="1"/>
  <c r="U41" i="3"/>
  <c r="U48" i="3" s="1"/>
  <c r="AL89" i="9"/>
  <c r="AN7" i="9"/>
  <c r="V48" i="3"/>
  <c r="B74" i="1"/>
  <c r="N71" i="1"/>
  <c r="F53" i="5"/>
  <c r="R65" i="1"/>
  <c r="R54" i="1"/>
  <c r="R41" i="1"/>
  <c r="R45" i="3"/>
  <c r="S39" i="5"/>
  <c r="S45" i="3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C48" i="3"/>
  <c r="J42" i="2"/>
  <c r="J36" i="2"/>
  <c r="J41" i="2"/>
  <c r="I37" i="2"/>
  <c r="I44" i="2"/>
  <c r="AE46" i="9"/>
  <c r="Q39" i="2"/>
  <c r="Q34" i="2"/>
  <c r="Q45" i="2"/>
  <c r="Q42" i="2"/>
  <c r="Q46" i="2"/>
  <c r="Q48" i="2"/>
  <c r="Q47" i="2"/>
  <c r="Q50" i="2"/>
  <c r="Q33" i="2"/>
  <c r="Q35" i="2"/>
  <c r="Q43" i="2"/>
  <c r="Q40" i="2"/>
  <c r="Q49" i="2"/>
  <c r="Q36" i="2"/>
  <c r="Q38" i="2"/>
  <c r="Q44" i="2"/>
  <c r="Q37" i="2"/>
  <c r="Q41" i="2"/>
  <c r="C50" i="2"/>
  <c r="C35" i="2"/>
  <c r="C42" i="2"/>
  <c r="C41" i="2"/>
  <c r="C43" i="2"/>
  <c r="C40" i="2"/>
  <c r="C46" i="2"/>
  <c r="C33" i="2"/>
  <c r="C38" i="2"/>
  <c r="C39" i="2"/>
  <c r="C48" i="2"/>
  <c r="C49" i="2"/>
  <c r="C37" i="2"/>
  <c r="C44" i="2"/>
  <c r="C36" i="2"/>
  <c r="C34" i="2"/>
  <c r="O50" i="2"/>
  <c r="O36" i="2"/>
  <c r="O33" i="2"/>
  <c r="O46" i="2"/>
  <c r="O43" i="2"/>
  <c r="O45" i="2"/>
  <c r="X7" i="9"/>
  <c r="J49" i="1"/>
  <c r="J54" i="1"/>
  <c r="J59" i="1"/>
  <c r="J66" i="1"/>
  <c r="AD7" i="9"/>
  <c r="P69" i="1"/>
  <c r="P68" i="1"/>
  <c r="P42" i="1"/>
  <c r="P46" i="1"/>
  <c r="P49" i="1"/>
  <c r="P51" i="1"/>
  <c r="P53" i="1"/>
  <c r="P56" i="1"/>
  <c r="P58" i="1"/>
  <c r="P60" i="1"/>
  <c r="P62" i="1"/>
  <c r="P64" i="1"/>
  <c r="P66" i="1"/>
  <c r="Q65" i="1"/>
  <c r="Q48" i="1"/>
  <c r="R33" i="2"/>
  <c r="AH89" i="9"/>
  <c r="T35" i="5"/>
  <c r="T53" i="5" s="1"/>
  <c r="T42" i="5"/>
  <c r="T48" i="5"/>
  <c r="T51" i="5"/>
  <c r="T54" i="5" s="1"/>
  <c r="T43" i="5"/>
  <c r="N33" i="2"/>
  <c r="R47" i="2"/>
  <c r="R50" i="2"/>
  <c r="R45" i="2"/>
  <c r="N47" i="2"/>
  <c r="N38" i="2"/>
  <c r="N50" i="2"/>
  <c r="N40" i="2"/>
  <c r="N37" i="2"/>
  <c r="N45" i="2"/>
  <c r="N39" i="2"/>
  <c r="N36" i="2"/>
  <c r="N42" i="2"/>
  <c r="K44" i="2"/>
  <c r="M50" i="2"/>
  <c r="M35" i="2"/>
  <c r="H22" i="2"/>
  <c r="L22" i="2"/>
  <c r="S53" i="5"/>
  <c r="D22" i="2"/>
  <c r="J67" i="1"/>
  <c r="J58" i="1"/>
  <c r="J46" i="1"/>
  <c r="J72" i="1"/>
  <c r="J73" i="1"/>
  <c r="J74" i="1"/>
  <c r="P65" i="1"/>
  <c r="P61" i="1"/>
  <c r="P57" i="1"/>
  <c r="P52" i="1"/>
  <c r="P48" i="1"/>
  <c r="P74" i="1"/>
  <c r="P73" i="1"/>
  <c r="P72" i="1"/>
  <c r="P71" i="1"/>
  <c r="K43" i="1"/>
  <c r="K49" i="1"/>
  <c r="K53" i="1"/>
  <c r="K58" i="1"/>
  <c r="K62" i="1"/>
  <c r="K66" i="1"/>
  <c r="I43" i="1"/>
  <c r="I46" i="1"/>
  <c r="I50" i="1"/>
  <c r="I58" i="1"/>
  <c r="I63" i="1"/>
  <c r="I67" i="1"/>
  <c r="K45" i="3"/>
  <c r="K42" i="3"/>
  <c r="K38" i="3"/>
  <c r="K34" i="3"/>
  <c r="K33" i="3"/>
  <c r="H44" i="3"/>
  <c r="H41" i="3"/>
  <c r="H40" i="3"/>
  <c r="H39" i="3"/>
  <c r="H37" i="3"/>
  <c r="H36" i="3"/>
  <c r="H48" i="3" s="1"/>
  <c r="AE129" i="9"/>
  <c r="Q47" i="3"/>
  <c r="Q48" i="3" s="1"/>
  <c r="C46" i="5"/>
  <c r="C45" i="5"/>
  <c r="C44" i="5"/>
  <c r="C39" i="5"/>
  <c r="C36" i="5"/>
  <c r="H48" i="5"/>
  <c r="H46" i="5"/>
  <c r="H44" i="5"/>
  <c r="H38" i="5"/>
  <c r="H36" i="5"/>
  <c r="H34" i="5"/>
  <c r="T39" i="5"/>
  <c r="AJ129" i="9"/>
  <c r="AK89" i="9"/>
  <c r="W50" i="5"/>
  <c r="AK129" i="9"/>
  <c r="W46" i="3"/>
  <c r="W48" i="3" s="1"/>
  <c r="X55" i="1"/>
  <c r="X68" i="1"/>
  <c r="AL7" i="9"/>
  <c r="AB89" i="9"/>
  <c r="N50" i="5"/>
  <c r="N54" i="5" s="1"/>
  <c r="N34" i="5"/>
  <c r="N37" i="5"/>
  <c r="N39" i="5"/>
  <c r="N41" i="5"/>
  <c r="N44" i="5"/>
  <c r="N48" i="5"/>
  <c r="U89" i="9"/>
  <c r="G50" i="5"/>
  <c r="G49" i="5"/>
  <c r="AE89" i="9"/>
  <c r="Q34" i="5"/>
  <c r="R43" i="1"/>
  <c r="R74" i="1"/>
  <c r="R42" i="1"/>
  <c r="R46" i="1"/>
  <c r="R50" i="1"/>
  <c r="R52" i="1"/>
  <c r="R56" i="1"/>
  <c r="R59" i="1"/>
  <c r="R61" i="1"/>
  <c r="R64" i="1"/>
  <c r="R67" i="1"/>
  <c r="R68" i="1"/>
  <c r="AF129" i="9"/>
  <c r="R34" i="3"/>
  <c r="R36" i="3"/>
  <c r="R38" i="3"/>
  <c r="R40" i="3"/>
  <c r="R42" i="3"/>
  <c r="R44" i="3"/>
  <c r="R46" i="3"/>
  <c r="T48" i="1"/>
  <c r="T43" i="1"/>
  <c r="T47" i="1"/>
  <c r="T52" i="1"/>
  <c r="T60" i="1"/>
  <c r="T64" i="1"/>
  <c r="AK7" i="9"/>
  <c r="W68" i="1"/>
  <c r="AL129" i="9"/>
  <c r="Y47" i="3"/>
  <c r="AM129" i="9"/>
  <c r="AA47" i="3"/>
  <c r="AO129" i="9"/>
  <c r="AP7" i="9"/>
  <c r="AP89" i="9"/>
  <c r="AM7" i="9"/>
  <c r="AO7" i="9"/>
  <c r="AM89" i="9"/>
  <c r="AO89" i="9"/>
  <c r="AB71" i="1"/>
  <c r="AB72" i="1"/>
  <c r="AB73" i="1"/>
  <c r="AB74" i="1"/>
  <c r="Y71" i="1"/>
  <c r="Y72" i="1"/>
  <c r="Y73" i="1"/>
  <c r="Y74" i="1"/>
  <c r="AA71" i="1"/>
  <c r="AA72" i="1"/>
  <c r="AA73" i="1"/>
  <c r="AA74" i="1"/>
  <c r="Z71" i="1"/>
  <c r="Z72" i="1"/>
  <c r="Z73" i="1"/>
  <c r="Z74" i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22" i="2"/>
  <c r="AN46" i="9" s="1"/>
  <c r="AB22" i="2"/>
  <c r="AP46" i="9" s="1"/>
  <c r="AA22" i="2"/>
  <c r="AO46" i="9" s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M70" i="1" l="1"/>
  <c r="V51" i="2"/>
  <c r="O44" i="2"/>
  <c r="M44" i="2"/>
  <c r="O42" i="2"/>
  <c r="O40" i="2"/>
  <c r="O51" i="2" s="1"/>
  <c r="O39" i="2"/>
  <c r="J39" i="2"/>
  <c r="M41" i="2"/>
  <c r="O48" i="2"/>
  <c r="O37" i="2"/>
  <c r="O49" i="2"/>
  <c r="O35" i="2"/>
  <c r="J47" i="2"/>
  <c r="AC46" i="9"/>
  <c r="O38" i="2"/>
  <c r="O41" i="2"/>
  <c r="O47" i="2"/>
  <c r="J43" i="2"/>
  <c r="C47" i="2"/>
  <c r="C45" i="2"/>
  <c r="I42" i="2"/>
  <c r="K46" i="2"/>
  <c r="I39" i="2"/>
  <c r="I41" i="2"/>
  <c r="J50" i="2"/>
  <c r="J44" i="2"/>
  <c r="E70" i="1"/>
  <c r="F70" i="1"/>
  <c r="K48" i="2"/>
  <c r="U51" i="2"/>
  <c r="R38" i="2"/>
  <c r="R35" i="2"/>
  <c r="C70" i="1"/>
  <c r="F46" i="2"/>
  <c r="F37" i="2"/>
  <c r="F39" i="2"/>
  <c r="F41" i="2"/>
  <c r="F34" i="2"/>
  <c r="F47" i="2"/>
  <c r="F38" i="2"/>
  <c r="F44" i="2"/>
  <c r="F42" i="2"/>
  <c r="F45" i="2"/>
  <c r="F50" i="2"/>
  <c r="T46" i="9"/>
  <c r="F36" i="2"/>
  <c r="F43" i="2"/>
  <c r="F48" i="2"/>
  <c r="F49" i="2"/>
  <c r="F35" i="2"/>
  <c r="F40" i="2"/>
  <c r="I46" i="2"/>
  <c r="I43" i="2"/>
  <c r="J45" i="2"/>
  <c r="J33" i="2"/>
  <c r="R54" i="5"/>
  <c r="H70" i="1"/>
  <c r="L70" i="1"/>
  <c r="O52" i="5"/>
  <c r="M49" i="2"/>
  <c r="M46" i="2"/>
  <c r="M39" i="2"/>
  <c r="M36" i="2"/>
  <c r="M38" i="2"/>
  <c r="M48" i="2"/>
  <c r="M45" i="2"/>
  <c r="M43" i="2"/>
  <c r="M34" i="2"/>
  <c r="M40" i="2"/>
  <c r="M47" i="2"/>
  <c r="AA46" i="9"/>
  <c r="M33" i="2"/>
  <c r="M42" i="2"/>
  <c r="W46" i="9"/>
  <c r="Y46" i="9"/>
  <c r="K37" i="2"/>
  <c r="K42" i="2"/>
  <c r="K47" i="2"/>
  <c r="K35" i="2"/>
  <c r="K38" i="2"/>
  <c r="J52" i="5"/>
  <c r="I36" i="2"/>
  <c r="L48" i="3"/>
  <c r="G54" i="5"/>
  <c r="K41" i="2"/>
  <c r="I38" i="2"/>
  <c r="I34" i="2"/>
  <c r="X46" i="9"/>
  <c r="K53" i="5"/>
  <c r="K52" i="5"/>
  <c r="E52" i="5"/>
  <c r="K36" i="2"/>
  <c r="K43" i="2"/>
  <c r="S70" i="1"/>
  <c r="K45" i="2"/>
  <c r="X51" i="2"/>
  <c r="AC33" i="2"/>
  <c r="AQ46" i="9"/>
  <c r="U54" i="5"/>
  <c r="B53" i="5"/>
  <c r="B52" i="5"/>
  <c r="G48" i="3"/>
  <c r="K33" i="2"/>
  <c r="R52" i="5"/>
  <c r="N70" i="1"/>
  <c r="U52" i="5"/>
  <c r="U53" i="5"/>
  <c r="K48" i="3"/>
  <c r="I50" i="2"/>
  <c r="I35" i="2"/>
  <c r="M52" i="5"/>
  <c r="B70" i="1"/>
  <c r="O54" i="5"/>
  <c r="W53" i="5"/>
  <c r="P51" i="2"/>
  <c r="I48" i="3"/>
  <c r="R53" i="5"/>
  <c r="U70" i="1"/>
  <c r="N48" i="3"/>
  <c r="E48" i="3"/>
  <c r="S37" i="2"/>
  <c r="S47" i="2"/>
  <c r="S39" i="2"/>
  <c r="S38" i="2"/>
  <c r="S43" i="2"/>
  <c r="S46" i="2"/>
  <c r="S42" i="2"/>
  <c r="S50" i="2"/>
  <c r="S40" i="2"/>
  <c r="S34" i="2"/>
  <c r="S41" i="2"/>
  <c r="S45" i="2"/>
  <c r="S36" i="2"/>
  <c r="S48" i="2"/>
  <c r="AG46" i="9"/>
  <c r="S44" i="2"/>
  <c r="S49" i="2"/>
  <c r="S35" i="2"/>
  <c r="X70" i="1"/>
  <c r="I47" i="2"/>
  <c r="I48" i="2"/>
  <c r="I45" i="2"/>
  <c r="I40" i="2"/>
  <c r="I33" i="2"/>
  <c r="J40" i="2"/>
  <c r="J38" i="2"/>
  <c r="J37" i="2"/>
  <c r="J46" i="2"/>
  <c r="J34" i="2"/>
  <c r="J35" i="2"/>
  <c r="J48" i="2"/>
  <c r="D52" i="5"/>
  <c r="Q46" i="9"/>
  <c r="B37" i="2"/>
  <c r="B40" i="2"/>
  <c r="B34" i="2"/>
  <c r="B41" i="2"/>
  <c r="B38" i="2"/>
  <c r="B44" i="2"/>
  <c r="B35" i="2"/>
  <c r="B33" i="2"/>
  <c r="B45" i="2"/>
  <c r="B50" i="2"/>
  <c r="B36" i="2"/>
  <c r="B49" i="2"/>
  <c r="B39" i="2"/>
  <c r="B43" i="2"/>
  <c r="B48" i="2"/>
  <c r="B42" i="2"/>
  <c r="B47" i="2"/>
  <c r="S33" i="2"/>
  <c r="T36" i="2"/>
  <c r="T38" i="2"/>
  <c r="T48" i="2"/>
  <c r="T43" i="2"/>
  <c r="T35" i="2"/>
  <c r="AH46" i="9"/>
  <c r="T44" i="2"/>
  <c r="T42" i="2"/>
  <c r="T45" i="2"/>
  <c r="T39" i="2"/>
  <c r="T50" i="2"/>
  <c r="T40" i="2"/>
  <c r="T41" i="2"/>
  <c r="T49" i="2"/>
  <c r="T46" i="2"/>
  <c r="T37" i="2"/>
  <c r="T47" i="2"/>
  <c r="T34" i="2"/>
  <c r="E51" i="2"/>
  <c r="AC48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T70" i="1"/>
  <c r="R48" i="3"/>
  <c r="R70" i="1"/>
  <c r="W54" i="5"/>
  <c r="W52" i="5"/>
  <c r="H53" i="5"/>
  <c r="H52" i="5"/>
  <c r="C52" i="5"/>
  <c r="C53" i="5"/>
  <c r="I70" i="1"/>
  <c r="K70" i="1"/>
  <c r="D33" i="2"/>
  <c r="D37" i="2"/>
  <c r="D39" i="2"/>
  <c r="D34" i="2"/>
  <c r="D44" i="2"/>
  <c r="D35" i="2"/>
  <c r="D45" i="2"/>
  <c r="D42" i="2"/>
  <c r="D43" i="2"/>
  <c r="D46" i="2"/>
  <c r="D47" i="2"/>
  <c r="D36" i="2"/>
  <c r="D41" i="2"/>
  <c r="D49" i="2"/>
  <c r="D38" i="2"/>
  <c r="R46" i="9"/>
  <c r="D40" i="2"/>
  <c r="D50" i="2"/>
  <c r="D48" i="2"/>
  <c r="L35" i="2"/>
  <c r="L50" i="2"/>
  <c r="L34" i="2"/>
  <c r="L40" i="2"/>
  <c r="L45" i="2"/>
  <c r="L47" i="2"/>
  <c r="L44" i="2"/>
  <c r="L41" i="2"/>
  <c r="L33" i="2"/>
  <c r="L46" i="2"/>
  <c r="Z46" i="9"/>
  <c r="L37" i="2"/>
  <c r="L39" i="2"/>
  <c r="L49" i="2"/>
  <c r="L48" i="2"/>
  <c r="L43" i="2"/>
  <c r="L36" i="2"/>
  <c r="L42" i="2"/>
  <c r="L38" i="2"/>
  <c r="N51" i="2"/>
  <c r="T52" i="5"/>
  <c r="Q53" i="5"/>
  <c r="Q52" i="5"/>
  <c r="G52" i="5"/>
  <c r="N53" i="5"/>
  <c r="N52" i="5"/>
  <c r="V46" i="9"/>
  <c r="H43" i="2"/>
  <c r="H35" i="2"/>
  <c r="H48" i="2"/>
  <c r="H45" i="2"/>
  <c r="H37" i="2"/>
  <c r="H34" i="2"/>
  <c r="H44" i="2"/>
  <c r="H46" i="2"/>
  <c r="H33" i="2"/>
  <c r="H38" i="2"/>
  <c r="H47" i="2"/>
  <c r="H41" i="2"/>
  <c r="H42" i="2"/>
  <c r="H36" i="2"/>
  <c r="H49" i="2"/>
  <c r="H40" i="2"/>
  <c r="H39" i="2"/>
  <c r="H50" i="2"/>
  <c r="R51" i="2"/>
  <c r="Q70" i="1"/>
  <c r="P70" i="1"/>
  <c r="J70" i="1"/>
  <c r="C51" i="2"/>
  <c r="Q51" i="2"/>
  <c r="Y48" i="3"/>
  <c r="Z48" i="3"/>
  <c r="AA48" i="3"/>
  <c r="AB48" i="3"/>
  <c r="Y53" i="5"/>
  <c r="Y52" i="5"/>
  <c r="Z53" i="5"/>
  <c r="Z52" i="5"/>
  <c r="Y54" i="5"/>
  <c r="Z54" i="5"/>
  <c r="AA53" i="5"/>
  <c r="AA52" i="5"/>
  <c r="AB53" i="5"/>
  <c r="AB52" i="5"/>
  <c r="AA54" i="5"/>
  <c r="AB54" i="5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A46" i="2"/>
  <c r="AB46" i="2"/>
  <c r="Y70" i="1"/>
  <c r="Z70" i="1"/>
  <c r="AA70" i="1"/>
  <c r="AB70" i="1"/>
  <c r="T51" i="2" l="1"/>
  <c r="F51" i="2"/>
  <c r="J51" i="2"/>
  <c r="I51" i="2"/>
  <c r="M51" i="2"/>
  <c r="K51" i="2"/>
  <c r="B51" i="2"/>
  <c r="AC51" i="2"/>
  <c r="S51" i="2"/>
  <c r="H51" i="2"/>
  <c r="D51" i="2"/>
  <c r="L51" i="2"/>
  <c r="AA51" i="2"/>
  <c r="AB51" i="2"/>
  <c r="Z51" i="2"/>
  <c r="Y22" i="2"/>
  <c r="Y47" i="2" l="1"/>
  <c r="AM46" i="9"/>
  <c r="Y50" i="2"/>
  <c r="Y45" i="2"/>
  <c r="Y42" i="2"/>
  <c r="Y44" i="2"/>
  <c r="Y46" i="2"/>
  <c r="Y38" i="2"/>
  <c r="Y39" i="2"/>
  <c r="Y48" i="2"/>
  <c r="Y33" i="2"/>
  <c r="Y41" i="2"/>
  <c r="Y40" i="2"/>
  <c r="Y49" i="2"/>
  <c r="Y37" i="2"/>
  <c r="Y34" i="2"/>
  <c r="Y35" i="2"/>
  <c r="Y43" i="2"/>
  <c r="Y36" i="2"/>
  <c r="Y51" i="2" l="1"/>
</calcChain>
</file>

<file path=xl/sharedStrings.xml><?xml version="1.0" encoding="utf-8"?>
<sst xmlns="http://schemas.openxmlformats.org/spreadsheetml/2006/main" count="564" uniqueCount="233">
  <si>
    <t>　 歳 入 合 計</t>
  </si>
  <si>
    <t>一般財源(1～11）</t>
    <phoneticPr fontId="3"/>
  </si>
  <si>
    <t>９７（H9）</t>
    <phoneticPr fontId="3"/>
  </si>
  <si>
    <t>９６（H8）</t>
    <phoneticPr fontId="3"/>
  </si>
  <si>
    <t>９５（H7）</t>
    <phoneticPr fontId="3"/>
  </si>
  <si>
    <t>９４（H6）</t>
    <phoneticPr fontId="3"/>
  </si>
  <si>
    <t>９３（H5）</t>
    <phoneticPr fontId="3"/>
  </si>
  <si>
    <t>９２（H4）</t>
    <phoneticPr fontId="3"/>
  </si>
  <si>
    <t>９１（H3）</t>
    <phoneticPr fontId="3"/>
  </si>
  <si>
    <t>９０（H2）</t>
    <phoneticPr fontId="3"/>
  </si>
  <si>
    <t>８９（元）</t>
    <rPh sb="3" eb="4">
      <t>ガン</t>
    </rPh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</si>
  <si>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</si>
  <si>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</si>
  <si>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</si>
  <si>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</si>
  <si>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</si>
  <si>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</si>
  <si>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</si>
  <si>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</si>
  <si>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</si>
  <si>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</si>
  <si>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</si>
  <si>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</si>
  <si>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</si>
  <si>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</si>
  <si>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</si>
  <si>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</si>
  <si>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</si>
  <si>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</si>
  <si>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</si>
  <si>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</si>
  <si>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</si>
  <si>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</si>
  <si>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</si>
  <si>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</si>
  <si>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</si>
  <si>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</si>
  <si>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</si>
  <si>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</si>
  <si>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</si>
  <si>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</si>
  <si>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</si>
  <si>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</si>
  <si>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</si>
  <si>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</si>
  <si>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</si>
  <si>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</si>
  <si>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</si>
  <si>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</si>
  <si>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</si>
  <si>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</si>
  <si>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</si>
  <si>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</si>
  <si>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</si>
  <si>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</si>
  <si>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</si>
  <si>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</si>
  <si>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</si>
  <si>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</si>
  <si>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</si>
  <si>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</si>
  <si>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</si>
  <si>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</si>
  <si>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</si>
  <si>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</si>
  <si>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</si>
  <si>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</si>
  <si>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</si>
  <si>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</si>
  <si>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</si>
  <si>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</si>
  <si>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</si>
  <si>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</si>
  <si>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</si>
  <si>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</si>
  <si>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</si>
  <si>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</si>
  <si>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</si>
  <si>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</si>
  <si>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</si>
  <si>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</si>
  <si>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</si>
  <si>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９８(H10)</t>
    <phoneticPr fontId="3"/>
  </si>
  <si>
    <t>９９(H11)</t>
    <phoneticPr fontId="3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</si>
  <si>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</si>
  <si>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</si>
  <si>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</si>
  <si>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</si>
  <si>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</si>
  <si>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</si>
  <si>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</si>
  <si>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</si>
  <si>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</si>
  <si>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</si>
  <si>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</si>
  <si>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</si>
  <si>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</si>
  <si>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</si>
  <si>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</si>
  <si>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</si>
  <si>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</si>
  <si>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</si>
  <si>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</si>
  <si>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</si>
  <si>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</si>
  <si>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</si>
  <si>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</si>
  <si>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</si>
  <si>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</si>
  <si>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</si>
  <si>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</si>
  <si>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</si>
  <si>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</si>
  <si>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</si>
  <si>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</si>
  <si>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</si>
  <si>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</si>
  <si>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</si>
  <si>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</si>
  <si>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</si>
  <si>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</si>
  <si>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</si>
  <si>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</si>
  <si>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</si>
  <si>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</si>
  <si>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</si>
  <si>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</si>
  <si>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</si>
  <si>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</si>
  <si>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</si>
  <si>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</si>
  <si>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</si>
  <si>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</si>
  <si>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</si>
  <si>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</si>
  <si>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</si>
  <si>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</si>
  <si>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</si>
  <si>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</si>
  <si>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</si>
  <si>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</si>
  <si>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</si>
  <si>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</si>
  <si>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</si>
  <si>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</si>
  <si>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</si>
  <si>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</si>
  <si>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</si>
  <si>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</si>
  <si>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</si>
  <si>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</si>
  <si>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</si>
  <si>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</si>
  <si>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</si>
  <si>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</si>
  <si>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</si>
  <si>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</si>
  <si>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</si>
  <si>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</si>
  <si>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</si>
  <si>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</si>
  <si>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</si>
  <si>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</si>
  <si>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</si>
  <si>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</si>
  <si>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９７(H9）</t>
    <phoneticPr fontId="3"/>
  </si>
  <si>
    <t>９８(H10）</t>
    <phoneticPr fontId="3"/>
  </si>
  <si>
    <t>９９(H11）</t>
    <phoneticPr fontId="3"/>
  </si>
  <si>
    <t>９９(H11)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</si>
  <si>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</si>
  <si>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</si>
  <si>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</si>
  <si>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</si>
  <si>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</si>
  <si>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００(H12)</t>
    <phoneticPr fontId="3"/>
  </si>
  <si>
    <t>００(H12）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</si>
  <si>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</si>
  <si>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</si>
  <si>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</si>
  <si>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</si>
  <si>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</si>
  <si>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>矢板市</t>
    <rPh sb="0" eb="3">
      <t>ヤイタシ</t>
    </rPh>
    <phoneticPr fontId="3"/>
  </si>
  <si>
    <t>０１(H13)</t>
    <phoneticPr fontId="3"/>
  </si>
  <si>
    <t>０１(H13)</t>
    <phoneticPr fontId="3"/>
  </si>
  <si>
    <t>０２(H14)</t>
    <phoneticPr fontId="3"/>
  </si>
  <si>
    <t>０３(H15)</t>
    <phoneticPr fontId="3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</si>
  <si>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</si>
  <si>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</si>
  <si>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</si>
  <si>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</si>
  <si>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</si>
  <si>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</si>
  <si>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０４(H16)</t>
    <phoneticPr fontId="3"/>
  </si>
  <si>
    <t>０５(H17)</t>
    <phoneticPr fontId="3"/>
  </si>
  <si>
    <t>21実質公債費比率</t>
    <rPh sb="2" eb="4">
      <t>ジッシツ</t>
    </rPh>
    <rPh sb="4" eb="6">
      <t>コウサイ</t>
    </rPh>
    <rPh sb="6" eb="7">
      <t>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</si>
  <si>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</si>
  <si>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</si>
  <si>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</si>
  <si>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</si>
  <si>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</si>
  <si>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</si>
  <si>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</si>
  <si>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</si>
  <si>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</si>
  <si>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０８(H20)</t>
    <phoneticPr fontId="3"/>
  </si>
  <si>
    <t>０８(H20)</t>
    <phoneticPr fontId="3"/>
  </si>
  <si>
    <t>０９(H21)</t>
    <phoneticPr fontId="3"/>
  </si>
  <si>
    <t>１０(H22)</t>
    <phoneticPr fontId="3"/>
  </si>
  <si>
    <t>１１(H23)</t>
    <phoneticPr fontId="3"/>
  </si>
  <si>
    <t>-</t>
  </si>
  <si>
    <t xml:space="preserve"> (3) 震災復興特別交付税</t>
    <phoneticPr fontId="3"/>
  </si>
  <si>
    <t xml:space="preserve"> (3) 震災復興特別交付税</t>
    <phoneticPr fontId="3"/>
  </si>
  <si>
    <t>１２(H24)</t>
    <phoneticPr fontId="3"/>
  </si>
  <si>
    <t>１４(H26)</t>
    <phoneticPr fontId="3"/>
  </si>
  <si>
    <t>１２(H24)</t>
    <phoneticPr fontId="3"/>
  </si>
  <si>
    <t>１３(H25)</t>
    <phoneticPr fontId="3"/>
  </si>
  <si>
    <t>１４(H26)</t>
    <phoneticPr fontId="3"/>
  </si>
  <si>
    <t>１５(H27)</t>
    <phoneticPr fontId="3"/>
  </si>
  <si>
    <t>１３(H25)</t>
    <phoneticPr fontId="3"/>
  </si>
  <si>
    <t>１４(H26)</t>
    <phoneticPr fontId="3"/>
  </si>
  <si>
    <t>１５(H27)</t>
    <phoneticPr fontId="3"/>
  </si>
  <si>
    <t>１６(H28)</t>
    <phoneticPr fontId="3"/>
  </si>
  <si>
    <t>うち臨時財政対策債</t>
    <rPh sb="2" eb="9">
      <t>リ</t>
    </rPh>
    <phoneticPr fontId="3"/>
  </si>
  <si>
    <t>矢板市</t>
  </si>
  <si>
    <t>１６(H28)</t>
    <phoneticPr fontId="3"/>
  </si>
  <si>
    <t>１７(H29)</t>
  </si>
  <si>
    <t>１７(H29)</t>
    <phoneticPr fontId="3"/>
  </si>
  <si>
    <t>１６(H28)</t>
  </si>
  <si>
    <t>１８(H30)</t>
    <phoneticPr fontId="3"/>
  </si>
  <si>
    <t>１９(R１)</t>
    <phoneticPr fontId="3"/>
  </si>
  <si>
    <t>８ 自動車税環境性能割交付金</t>
  </si>
  <si>
    <t>８ 自動車税環境性能割交付金</t>
    <phoneticPr fontId="3"/>
  </si>
  <si>
    <t>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</si>
</sst>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118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38" fontId="6" fillId="0" borderId="0" xfId="1" applyFont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6" fillId="0" borderId="0" xfId="1" applyNumberFormat="1" applyFont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6" fillId="0" borderId="0" xfId="1" applyNumberFormat="1" applyFont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1" applyNumberFormat="1" applyFont="1" applyBorder="1"/>
    <xf numFmtId="183" fontId="5" fillId="0" borderId="1" xfId="0" applyNumberFormat="1" applyFont="1" applyFill="1" applyBorder="1" applyAlignment="1" applyProtection="1">
      <alignment vertical="center"/>
    </xf>
    <xf numFmtId="183" fontId="5" fillId="0" borderId="0" xfId="1" applyNumberFormat="1" applyFont="1"/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1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182" fontId="5" fillId="0" borderId="0" xfId="1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183" fontId="6" fillId="0" borderId="0" xfId="0" applyNumberFormat="1" applyFont="1" applyBorder="1"/>
    <xf numFmtId="183" fontId="5" fillId="0" borderId="1" xfId="1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183" fontId="11" fillId="0" borderId="0" xfId="0" applyNumberFormat="1" applyFont="1"/>
    <xf numFmtId="179" fontId="6" fillId="0" borderId="0" xfId="0" applyNumberFormat="1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6" fillId="0" borderId="1" xfId="1" applyNumberFormat="1" applyFont="1" applyBorder="1" applyAlignment="1" applyProtection="1">
      <alignment vertical="center"/>
    </xf>
    <xf numFmtId="183" fontId="6" fillId="0" borderId="1" xfId="1" applyNumberFormat="1" applyFont="1" applyBorder="1" applyAlignment="1" applyProtection="1">
      <alignment horizontal="right" vertical="center"/>
    </xf>
    <xf numFmtId="179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84" fontId="6" fillId="0" borderId="1" xfId="1" applyNumberFormat="1" applyFont="1" applyFill="1" applyBorder="1" applyProtection="1"/>
    <xf numFmtId="182" fontId="11" fillId="0" borderId="0" xfId="0" applyNumberFormat="1" applyFont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78" fontId="6" fillId="0" borderId="2" xfId="1" applyNumberFormat="1" applyFont="1" applyBorder="1" applyAlignment="1">
      <alignment vertical="center"/>
    </xf>
    <xf numFmtId="183" fontId="6" fillId="0" borderId="2" xfId="1" applyNumberFormat="1" applyFont="1" applyBorder="1" applyAlignment="1" applyProtection="1">
      <alignment vertical="center"/>
    </xf>
    <xf numFmtId="183" fontId="6" fillId="0" borderId="2" xfId="1" applyNumberFormat="1" applyFont="1" applyBorder="1" applyAlignment="1">
      <alignment vertical="center"/>
    </xf>
    <xf numFmtId="183" fontId="6" fillId="0" borderId="2" xfId="1" applyNumberFormat="1" applyFont="1" applyBorder="1" applyAlignment="1" applyProtection="1">
      <alignment horizontal="right" vertical="center"/>
    </xf>
    <xf numFmtId="179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79" fontId="6" fillId="0" borderId="2" xfId="1" applyNumberFormat="1" applyFont="1" applyFill="1" applyBorder="1" applyProtection="1"/>
    <xf numFmtId="183" fontId="6" fillId="0" borderId="2" xfId="1" applyNumberFormat="1" applyFont="1" applyFill="1" applyBorder="1" applyProtection="1"/>
    <xf numFmtId="183" fontId="6" fillId="0" borderId="2" xfId="1" applyNumberFormat="1" applyFont="1" applyBorder="1"/>
    <xf numFmtId="183" fontId="6" fillId="0" borderId="2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3" fontId="6" fillId="0" borderId="1" xfId="0" applyNumberFormat="1" applyFont="1" applyBorder="1" applyAlignment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83" fontId="6" fillId="0" borderId="2" xfId="0" applyNumberFormat="1" applyFont="1" applyFill="1" applyBorder="1" applyAlignment="1" applyProtection="1"/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16" fillId="0" borderId="1" xfId="0" applyFont="1" applyBorder="1" applyAlignment="1">
      <alignment vertical="center"/>
    </xf>
    <xf numFmtId="183" fontId="16" fillId="0" borderId="1" xfId="0" applyNumberFormat="1" applyFont="1" applyFill="1" applyBorder="1" applyAlignment="1" applyProtection="1"/>
    <xf numFmtId="183" fontId="16" fillId="0" borderId="1" xfId="0" applyNumberFormat="1" applyFont="1" applyBorder="1" applyAlignment="1"/>
    <xf numFmtId="183" fontId="16" fillId="0" borderId="0" xfId="0" applyNumberFormat="1" applyFont="1"/>
    <xf numFmtId="183" fontId="17" fillId="0" borderId="0" xfId="0" applyNumberFormat="1" applyFont="1"/>
    <xf numFmtId="182" fontId="16" fillId="0" borderId="1" xfId="0" applyNumberFormat="1" applyFont="1" applyFill="1" applyBorder="1" applyProtection="1"/>
    <xf numFmtId="182" fontId="16" fillId="0" borderId="1" xfId="0" applyNumberFormat="1" applyFont="1" applyBorder="1"/>
    <xf numFmtId="182" fontId="16" fillId="0" borderId="0" xfId="0" applyNumberFormat="1" applyFont="1"/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50050780829925E-2"/>
          <c:y val="0.10073725180623844"/>
          <c:w val="0.86069014134993371"/>
          <c:h val="0.7149887872101313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12304589</c:v>
                </c:pt>
                <c:pt idx="1">
                  <c:v>13139560</c:v>
                </c:pt>
                <c:pt idx="2">
                  <c:v>12873241</c:v>
                </c:pt>
                <c:pt idx="3">
                  <c:v>12328858</c:v>
                </c:pt>
                <c:pt idx="4">
                  <c:v>13019658</c:v>
                </c:pt>
                <c:pt idx="5">
                  <c:v>13247955</c:v>
                </c:pt>
                <c:pt idx="6">
                  <c:v>12846505</c:v>
                </c:pt>
                <c:pt idx="7">
                  <c:v>13869036</c:v>
                </c:pt>
                <c:pt idx="8">
                  <c:v>13463967</c:v>
                </c:pt>
                <c:pt idx="9">
                  <c:v>13262000</c:v>
                </c:pt>
                <c:pt idx="10">
                  <c:v>13373483</c:v>
                </c:pt>
                <c:pt idx="11">
                  <c:v>12622821</c:v>
                </c:pt>
                <c:pt idx="12">
                  <c:v>12779323</c:v>
                </c:pt>
                <c:pt idx="13">
                  <c:v>11854776</c:v>
                </c:pt>
                <c:pt idx="14">
                  <c:v>12346318</c:v>
                </c:pt>
                <c:pt idx="15">
                  <c:v>12294142</c:v>
                </c:pt>
                <c:pt idx="16">
                  <c:v>12081022</c:v>
                </c:pt>
                <c:pt idx="17">
                  <c:v>12172931</c:v>
                </c:pt>
                <c:pt idx="18">
                  <c:v>14671141</c:v>
                </c:pt>
                <c:pt idx="19">
                  <c:v>12754745</c:v>
                </c:pt>
                <c:pt idx="20">
                  <c:v>14163108</c:v>
                </c:pt>
                <c:pt idx="21">
                  <c:v>13371620</c:v>
                </c:pt>
                <c:pt idx="22">
                  <c:v>13631469</c:v>
                </c:pt>
                <c:pt idx="23">
                  <c:v>13911166</c:v>
                </c:pt>
                <c:pt idx="24">
                  <c:v>13487047</c:v>
                </c:pt>
                <c:pt idx="25">
                  <c:v>13569399</c:v>
                </c:pt>
                <c:pt idx="26">
                  <c:v>13648332</c:v>
                </c:pt>
                <c:pt idx="27">
                  <c:v>15366873</c:v>
                </c:pt>
                <c:pt idx="28">
                  <c:v>15051490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F-4BB4-B728-481F7298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1027712"/>
        <c:axId val="13102963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4977558</c:v>
                </c:pt>
                <c:pt idx="1">
                  <c:v>5486144</c:v>
                </c:pt>
                <c:pt idx="2">
                  <c:v>5021999</c:v>
                </c:pt>
                <c:pt idx="3">
                  <c:v>4895685</c:v>
                </c:pt>
                <c:pt idx="4">
                  <c:v>5301541</c:v>
                </c:pt>
                <c:pt idx="5">
                  <c:v>5110360</c:v>
                </c:pt>
                <c:pt idx="6">
                  <c:v>5517295</c:v>
                </c:pt>
                <c:pt idx="7">
                  <c:v>4994588</c:v>
                </c:pt>
                <c:pt idx="8">
                  <c:v>4878654</c:v>
                </c:pt>
                <c:pt idx="9">
                  <c:v>5224363</c:v>
                </c:pt>
                <c:pt idx="10">
                  <c:v>5129009</c:v>
                </c:pt>
                <c:pt idx="11">
                  <c:v>4786454</c:v>
                </c:pt>
                <c:pt idx="12">
                  <c:v>5065450</c:v>
                </c:pt>
                <c:pt idx="13">
                  <c:v>5120578</c:v>
                </c:pt>
                <c:pt idx="14">
                  <c:v>5202094</c:v>
                </c:pt>
                <c:pt idx="15">
                  <c:v>5267681</c:v>
                </c:pt>
                <c:pt idx="16">
                  <c:v>5649735</c:v>
                </c:pt>
                <c:pt idx="17">
                  <c:v>5443548</c:v>
                </c:pt>
                <c:pt idx="18">
                  <c:v>5029449</c:v>
                </c:pt>
                <c:pt idx="19">
                  <c:v>4928390</c:v>
                </c:pt>
                <c:pt idx="20">
                  <c:v>4849543</c:v>
                </c:pt>
                <c:pt idx="21">
                  <c:v>4662200</c:v>
                </c:pt>
                <c:pt idx="22">
                  <c:v>4636898</c:v>
                </c:pt>
                <c:pt idx="23">
                  <c:v>4670389</c:v>
                </c:pt>
                <c:pt idx="24">
                  <c:v>4553666</c:v>
                </c:pt>
                <c:pt idx="25">
                  <c:v>4581322</c:v>
                </c:pt>
                <c:pt idx="26">
                  <c:v>4590987</c:v>
                </c:pt>
                <c:pt idx="27">
                  <c:v>4545797</c:v>
                </c:pt>
                <c:pt idx="28">
                  <c:v>4528239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F-4BB4-B728-481F7298960A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1499186</c:v>
                </c:pt>
                <c:pt idx="1">
                  <c:v>1618399</c:v>
                </c:pt>
                <c:pt idx="2">
                  <c:v>1370303</c:v>
                </c:pt>
                <c:pt idx="3">
                  <c:v>1713425</c:v>
                </c:pt>
                <c:pt idx="4">
                  <c:v>1812026</c:v>
                </c:pt>
                <c:pt idx="5">
                  <c:v>1960295</c:v>
                </c:pt>
                <c:pt idx="6">
                  <c:v>2186054</c:v>
                </c:pt>
                <c:pt idx="7">
                  <c:v>2355795</c:v>
                </c:pt>
                <c:pt idx="8">
                  <c:v>2862679</c:v>
                </c:pt>
                <c:pt idx="9">
                  <c:v>2883695</c:v>
                </c:pt>
                <c:pt idx="10">
                  <c:v>2198181</c:v>
                </c:pt>
                <c:pt idx="11">
                  <c:v>2093622</c:v>
                </c:pt>
                <c:pt idx="12">
                  <c:v>2050363</c:v>
                </c:pt>
                <c:pt idx="13">
                  <c:v>1484152</c:v>
                </c:pt>
                <c:pt idx="14">
                  <c:v>1327590</c:v>
                </c:pt>
                <c:pt idx="15">
                  <c:v>1246449</c:v>
                </c:pt>
                <c:pt idx="16">
                  <c:v>1331216</c:v>
                </c:pt>
                <c:pt idx="17">
                  <c:v>1396846</c:v>
                </c:pt>
                <c:pt idx="18">
                  <c:v>1808367</c:v>
                </c:pt>
                <c:pt idx="19">
                  <c:v>2206191</c:v>
                </c:pt>
                <c:pt idx="20">
                  <c:v>2713085</c:v>
                </c:pt>
                <c:pt idx="21">
                  <c:v>2458867</c:v>
                </c:pt>
                <c:pt idx="22">
                  <c:v>2192439</c:v>
                </c:pt>
                <c:pt idx="23">
                  <c:v>2245411</c:v>
                </c:pt>
                <c:pt idx="24">
                  <c:v>2365114</c:v>
                </c:pt>
                <c:pt idx="25">
                  <c:v>2239327</c:v>
                </c:pt>
                <c:pt idx="26">
                  <c:v>2287738</c:v>
                </c:pt>
                <c:pt idx="27">
                  <c:v>3359604</c:v>
                </c:pt>
                <c:pt idx="28">
                  <c:v>2820548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BF-4BB4-B728-481F7298960A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939681</c:v>
                </c:pt>
                <c:pt idx="1">
                  <c:v>1155967</c:v>
                </c:pt>
                <c:pt idx="2">
                  <c:v>1108468</c:v>
                </c:pt>
                <c:pt idx="3">
                  <c:v>1212839</c:v>
                </c:pt>
                <c:pt idx="4">
                  <c:v>1447780</c:v>
                </c:pt>
                <c:pt idx="5">
                  <c:v>1363053</c:v>
                </c:pt>
                <c:pt idx="6">
                  <c:v>1153166</c:v>
                </c:pt>
                <c:pt idx="7">
                  <c:v>1705422</c:v>
                </c:pt>
                <c:pt idx="8">
                  <c:v>1422521</c:v>
                </c:pt>
                <c:pt idx="9">
                  <c:v>867642</c:v>
                </c:pt>
                <c:pt idx="10">
                  <c:v>1146986</c:v>
                </c:pt>
                <c:pt idx="11">
                  <c:v>930993</c:v>
                </c:pt>
                <c:pt idx="12">
                  <c:v>914295</c:v>
                </c:pt>
                <c:pt idx="13">
                  <c:v>962621</c:v>
                </c:pt>
                <c:pt idx="14">
                  <c:v>1236786</c:v>
                </c:pt>
                <c:pt idx="15">
                  <c:v>1305449</c:v>
                </c:pt>
                <c:pt idx="16">
                  <c:v>1152892</c:v>
                </c:pt>
                <c:pt idx="17">
                  <c:v>1203002</c:v>
                </c:pt>
                <c:pt idx="18">
                  <c:v>2414962</c:v>
                </c:pt>
                <c:pt idx="19">
                  <c:v>1808534</c:v>
                </c:pt>
                <c:pt idx="20">
                  <c:v>2277051</c:v>
                </c:pt>
                <c:pt idx="21">
                  <c:v>1720955</c:v>
                </c:pt>
                <c:pt idx="22">
                  <c:v>1793511</c:v>
                </c:pt>
                <c:pt idx="23">
                  <c:v>2166846</c:v>
                </c:pt>
                <c:pt idx="24">
                  <c:v>1900253</c:v>
                </c:pt>
                <c:pt idx="25">
                  <c:v>1865545</c:v>
                </c:pt>
                <c:pt idx="26">
                  <c:v>1835497</c:v>
                </c:pt>
                <c:pt idx="27">
                  <c:v>1825962</c:v>
                </c:pt>
                <c:pt idx="28">
                  <c:v>2026358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BF-4BB4-B728-481F7298960A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834584</c:v>
                </c:pt>
                <c:pt idx="1">
                  <c:v>983959</c:v>
                </c:pt>
                <c:pt idx="2">
                  <c:v>640587</c:v>
                </c:pt>
                <c:pt idx="3">
                  <c:v>458803</c:v>
                </c:pt>
                <c:pt idx="4">
                  <c:v>497196</c:v>
                </c:pt>
                <c:pt idx="5">
                  <c:v>883998</c:v>
                </c:pt>
                <c:pt idx="6">
                  <c:v>612611</c:v>
                </c:pt>
                <c:pt idx="7">
                  <c:v>930964</c:v>
                </c:pt>
                <c:pt idx="8">
                  <c:v>718738</c:v>
                </c:pt>
                <c:pt idx="9">
                  <c:v>627519</c:v>
                </c:pt>
                <c:pt idx="10">
                  <c:v>879702</c:v>
                </c:pt>
                <c:pt idx="11">
                  <c:v>746773</c:v>
                </c:pt>
                <c:pt idx="12">
                  <c:v>685031</c:v>
                </c:pt>
                <c:pt idx="13">
                  <c:v>553662</c:v>
                </c:pt>
                <c:pt idx="14">
                  <c:v>474557</c:v>
                </c:pt>
                <c:pt idx="15">
                  <c:v>564899</c:v>
                </c:pt>
                <c:pt idx="16">
                  <c:v>758732</c:v>
                </c:pt>
                <c:pt idx="17">
                  <c:v>979299</c:v>
                </c:pt>
                <c:pt idx="18">
                  <c:v>841417</c:v>
                </c:pt>
                <c:pt idx="19">
                  <c:v>778915</c:v>
                </c:pt>
                <c:pt idx="20">
                  <c:v>1020049</c:v>
                </c:pt>
                <c:pt idx="21">
                  <c:v>881306</c:v>
                </c:pt>
                <c:pt idx="22">
                  <c:v>907495</c:v>
                </c:pt>
                <c:pt idx="23">
                  <c:v>1154633</c:v>
                </c:pt>
                <c:pt idx="24">
                  <c:v>1036777</c:v>
                </c:pt>
                <c:pt idx="25">
                  <c:v>1099941</c:v>
                </c:pt>
                <c:pt idx="26">
                  <c:v>1102544</c:v>
                </c:pt>
                <c:pt idx="27">
                  <c:v>1058172</c:v>
                </c:pt>
                <c:pt idx="28">
                  <c:v>1028126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BF-4BB4-B728-481F7298960A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1238309</c:v>
                </c:pt>
                <c:pt idx="1">
                  <c:v>1090400</c:v>
                </c:pt>
                <c:pt idx="2">
                  <c:v>1516700</c:v>
                </c:pt>
                <c:pt idx="3">
                  <c:v>1471800</c:v>
                </c:pt>
                <c:pt idx="4">
                  <c:v>1430500</c:v>
                </c:pt>
                <c:pt idx="5">
                  <c:v>1562700</c:v>
                </c:pt>
                <c:pt idx="6">
                  <c:v>1224600</c:v>
                </c:pt>
                <c:pt idx="7">
                  <c:v>1447700</c:v>
                </c:pt>
                <c:pt idx="8">
                  <c:v>882100</c:v>
                </c:pt>
                <c:pt idx="9">
                  <c:v>943600</c:v>
                </c:pt>
                <c:pt idx="10">
                  <c:v>1153543</c:v>
                </c:pt>
                <c:pt idx="11">
                  <c:v>1196425</c:v>
                </c:pt>
                <c:pt idx="12">
                  <c:v>1678600</c:v>
                </c:pt>
                <c:pt idx="13">
                  <c:v>1160700</c:v>
                </c:pt>
                <c:pt idx="14">
                  <c:v>1466300</c:v>
                </c:pt>
                <c:pt idx="15">
                  <c:v>1143000</c:v>
                </c:pt>
                <c:pt idx="16">
                  <c:v>905900</c:v>
                </c:pt>
                <c:pt idx="17">
                  <c:v>818800</c:v>
                </c:pt>
                <c:pt idx="18">
                  <c:v>1252000</c:v>
                </c:pt>
                <c:pt idx="19">
                  <c:v>835700</c:v>
                </c:pt>
                <c:pt idx="20">
                  <c:v>992400</c:v>
                </c:pt>
                <c:pt idx="21">
                  <c:v>1191400</c:v>
                </c:pt>
                <c:pt idx="22">
                  <c:v>1416800</c:v>
                </c:pt>
                <c:pt idx="23">
                  <c:v>1367900</c:v>
                </c:pt>
                <c:pt idx="24">
                  <c:v>1175300</c:v>
                </c:pt>
                <c:pt idx="25">
                  <c:v>947900</c:v>
                </c:pt>
                <c:pt idx="26">
                  <c:v>937500</c:v>
                </c:pt>
                <c:pt idx="27">
                  <c:v>908400</c:v>
                </c:pt>
                <c:pt idx="28">
                  <c:v>1417400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BF-4BB4-B728-481F7298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02592"/>
        <c:axId val="131104128"/>
      </c:lineChart>
      <c:catAx>
        <c:axId val="13102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2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02963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5.28255814869988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27712"/>
        <c:crosses val="autoZero"/>
        <c:crossBetween val="between"/>
      </c:valAx>
      <c:catAx>
        <c:axId val="13110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104128"/>
        <c:crosses val="autoZero"/>
        <c:auto val="0"/>
        <c:lblAlgn val="ctr"/>
        <c:lblOffset val="100"/>
        <c:noMultiLvlLbl val="0"/>
      </c:catAx>
      <c:valAx>
        <c:axId val="13110412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53"/>
              <c:y val="5.77397870311256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1025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59204879054088"/>
          <c:y val="0.9017212539729148"/>
          <c:w val="0.82311804187934579"/>
          <c:h val="8.3538208814929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65" l="0.78740157480314965" r="0.78740157480314965" t="0.78740157480314965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0724261876904"/>
          <c:y val="1.7241329436737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56504718195454E-2"/>
          <c:y val="0.10742722962434341"/>
          <c:w val="0.91132905455589186"/>
          <c:h val="0.7241391033937220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6261251</c:v>
                </c:pt>
                <c:pt idx="1">
                  <c:v>6917083</c:v>
                </c:pt>
                <c:pt idx="2">
                  <c:v>7953120</c:v>
                </c:pt>
                <c:pt idx="3">
                  <c:v>8749727</c:v>
                </c:pt>
                <c:pt idx="4">
                  <c:v>9485427</c:v>
                </c:pt>
                <c:pt idx="5">
                  <c:v>10279998</c:v>
                </c:pt>
                <c:pt idx="6">
                  <c:v>10708130</c:v>
                </c:pt>
                <c:pt idx="7">
                  <c:v>11273814</c:v>
                </c:pt>
                <c:pt idx="8">
                  <c:v>11158944</c:v>
                </c:pt>
                <c:pt idx="9">
                  <c:v>11133818</c:v>
                </c:pt>
                <c:pt idx="10">
                  <c:v>11378946</c:v>
                </c:pt>
                <c:pt idx="11">
                  <c:v>11564519</c:v>
                </c:pt>
                <c:pt idx="12">
                  <c:v>12154243</c:v>
                </c:pt>
                <c:pt idx="13">
                  <c:v>12277067</c:v>
                </c:pt>
                <c:pt idx="14">
                  <c:v>12720391</c:v>
                </c:pt>
                <c:pt idx="15">
                  <c:v>12806349</c:v>
                </c:pt>
                <c:pt idx="16">
                  <c:v>12566802</c:v>
                </c:pt>
                <c:pt idx="17">
                  <c:v>12224249</c:v>
                </c:pt>
                <c:pt idx="18">
                  <c:v>12362253</c:v>
                </c:pt>
                <c:pt idx="19">
                  <c:v>12009186</c:v>
                </c:pt>
                <c:pt idx="20">
                  <c:v>11790623</c:v>
                </c:pt>
                <c:pt idx="21">
                  <c:v>11800467</c:v>
                </c:pt>
                <c:pt idx="22">
                  <c:v>12054344</c:v>
                </c:pt>
                <c:pt idx="23">
                  <c:v>12261617</c:v>
                </c:pt>
                <c:pt idx="24">
                  <c:v>12336128</c:v>
                </c:pt>
                <c:pt idx="25">
                  <c:v>12197864</c:v>
                </c:pt>
                <c:pt idx="26">
                  <c:v>12061637</c:v>
                </c:pt>
                <c:pt idx="27">
                  <c:v>11775016</c:v>
                </c:pt>
                <c:pt idx="28">
                  <c:v>12065364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F-411E-8E88-96424476BB4F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188000</c:v>
                </c:pt>
                <c:pt idx="11">
                  <c:v>581900</c:v>
                </c:pt>
                <c:pt idx="12">
                  <c:v>1327600</c:v>
                </c:pt>
                <c:pt idx="13">
                  <c:v>1859500</c:v>
                </c:pt>
                <c:pt idx="14">
                  <c:v>2257132</c:v>
                </c:pt>
                <c:pt idx="15">
                  <c:v>2580028</c:v>
                </c:pt>
                <c:pt idx="16">
                  <c:v>2816234</c:v>
                </c:pt>
                <c:pt idx="17">
                  <c:v>3006267</c:v>
                </c:pt>
                <c:pt idx="18">
                  <c:v>3341583</c:v>
                </c:pt>
                <c:pt idx="19">
                  <c:v>3589797</c:v>
                </c:pt>
                <c:pt idx="20">
                  <c:v>4162122</c:v>
                </c:pt>
                <c:pt idx="21">
                  <c:v>4569135</c:v>
                </c:pt>
                <c:pt idx="22">
                  <c:v>5050491</c:v>
                </c:pt>
                <c:pt idx="23">
                  <c:v>5495519</c:v>
                </c:pt>
                <c:pt idx="24">
                  <c:v>5769654</c:v>
                </c:pt>
                <c:pt idx="25">
                  <c:v>5953500</c:v>
                </c:pt>
                <c:pt idx="26">
                  <c:v>6109895</c:v>
                </c:pt>
                <c:pt idx="27">
                  <c:v>6246132</c:v>
                </c:pt>
                <c:pt idx="28">
                  <c:v>6231159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4F-411E-8E88-96424476B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683776"/>
        <c:axId val="126710528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11790705</c:v>
                </c:pt>
                <c:pt idx="1">
                  <c:v>12611058</c:v>
                </c:pt>
                <c:pt idx="2">
                  <c:v>12304358</c:v>
                </c:pt>
                <c:pt idx="3">
                  <c:v>11777402</c:v>
                </c:pt>
                <c:pt idx="4">
                  <c:v>12524394</c:v>
                </c:pt>
                <c:pt idx="5">
                  <c:v>12794783</c:v>
                </c:pt>
                <c:pt idx="6">
                  <c:v>12372092</c:v>
                </c:pt>
                <c:pt idx="7">
                  <c:v>13092291</c:v>
                </c:pt>
                <c:pt idx="8">
                  <c:v>12650603</c:v>
                </c:pt>
                <c:pt idx="9">
                  <c:v>12415936</c:v>
                </c:pt>
                <c:pt idx="10">
                  <c:v>12582511</c:v>
                </c:pt>
                <c:pt idx="11">
                  <c:v>12097905</c:v>
                </c:pt>
                <c:pt idx="12">
                  <c:v>12222231</c:v>
                </c:pt>
                <c:pt idx="13">
                  <c:v>11283168</c:v>
                </c:pt>
                <c:pt idx="14">
                  <c:v>11817113</c:v>
                </c:pt>
                <c:pt idx="15">
                  <c:v>11656098</c:v>
                </c:pt>
                <c:pt idx="16">
                  <c:v>11463766</c:v>
                </c:pt>
                <c:pt idx="17">
                  <c:v>11694105</c:v>
                </c:pt>
                <c:pt idx="18">
                  <c:v>14106232</c:v>
                </c:pt>
                <c:pt idx="19">
                  <c:v>12086060</c:v>
                </c:pt>
                <c:pt idx="20">
                  <c:v>13344980</c:v>
                </c:pt>
                <c:pt idx="21">
                  <c:v>12682809</c:v>
                </c:pt>
                <c:pt idx="22">
                  <c:v>13016563</c:v>
                </c:pt>
                <c:pt idx="23">
                  <c:v>13313183</c:v>
                </c:pt>
                <c:pt idx="24">
                  <c:v>12803699</c:v>
                </c:pt>
                <c:pt idx="25">
                  <c:v>12722932</c:v>
                </c:pt>
                <c:pt idx="26">
                  <c:v>13173412</c:v>
                </c:pt>
                <c:pt idx="27">
                  <c:v>14506811</c:v>
                </c:pt>
                <c:pt idx="28">
                  <c:v>14534576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F-411E-8E88-96424476B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83776"/>
        <c:axId val="126710528"/>
      </c:lineChart>
      <c:catAx>
        <c:axId val="12668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710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10528"/>
        <c:scaling>
          <c:orientation val="minMax"/>
          <c:max val="15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9328504173731385E-2"/>
              <c:y val="6.63133061674683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683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5019574075225"/>
          <c:y val="0.91909967966066497"/>
          <c:w val="0.5241579300896293"/>
          <c:h val="6.13005572746986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2.0053522721424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8084023676501E-2"/>
          <c:y val="0.10695209856121554"/>
          <c:w val="0.89993183563110302"/>
          <c:h val="0.7299480726802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1480898</c:v>
                </c:pt>
                <c:pt idx="1">
                  <c:v>1862997</c:v>
                </c:pt>
                <c:pt idx="2">
                  <c:v>4312981</c:v>
                </c:pt>
                <c:pt idx="3">
                  <c:v>1163597</c:v>
                </c:pt>
                <c:pt idx="4">
                  <c:v>1258964</c:v>
                </c:pt>
                <c:pt idx="5">
                  <c:v>1311888</c:v>
                </c:pt>
                <c:pt idx="6">
                  <c:v>737040</c:v>
                </c:pt>
                <c:pt idx="7">
                  <c:v>1059786</c:v>
                </c:pt>
                <c:pt idx="8">
                  <c:v>777051</c:v>
                </c:pt>
                <c:pt idx="9">
                  <c:v>493043</c:v>
                </c:pt>
                <c:pt idx="10">
                  <c:v>965900</c:v>
                </c:pt>
                <c:pt idx="11">
                  <c:v>568137</c:v>
                </c:pt>
                <c:pt idx="12">
                  <c:v>431062</c:v>
                </c:pt>
                <c:pt idx="13">
                  <c:v>179605</c:v>
                </c:pt>
                <c:pt idx="14">
                  <c:v>702606</c:v>
                </c:pt>
                <c:pt idx="15">
                  <c:v>1284853</c:v>
                </c:pt>
                <c:pt idx="16">
                  <c:v>1339133</c:v>
                </c:pt>
                <c:pt idx="17">
                  <c:v>1297457</c:v>
                </c:pt>
                <c:pt idx="18">
                  <c:v>1578833</c:v>
                </c:pt>
                <c:pt idx="19">
                  <c:v>845925</c:v>
                </c:pt>
                <c:pt idx="20">
                  <c:v>549191</c:v>
                </c:pt>
                <c:pt idx="21">
                  <c:v>669385</c:v>
                </c:pt>
                <c:pt idx="22">
                  <c:v>1255701</c:v>
                </c:pt>
                <c:pt idx="23">
                  <c:v>1810349</c:v>
                </c:pt>
                <c:pt idx="24">
                  <c:v>741467</c:v>
                </c:pt>
                <c:pt idx="25">
                  <c:v>287371</c:v>
                </c:pt>
                <c:pt idx="26">
                  <c:v>762703</c:v>
                </c:pt>
                <c:pt idx="27">
                  <c:v>633386</c:v>
                </c:pt>
                <c:pt idx="28">
                  <c:v>801724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7-4BAC-8223-C698158ED081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2491538</c:v>
                </c:pt>
                <c:pt idx="1">
                  <c:v>2925364</c:v>
                </c:pt>
                <c:pt idx="2">
                  <c:v>3103016</c:v>
                </c:pt>
                <c:pt idx="3">
                  <c:v>2093567</c:v>
                </c:pt>
                <c:pt idx="4">
                  <c:v>2691840</c:v>
                </c:pt>
                <c:pt idx="5">
                  <c:v>2640264</c:v>
                </c:pt>
                <c:pt idx="6">
                  <c:v>2536713</c:v>
                </c:pt>
                <c:pt idx="7">
                  <c:v>2464636</c:v>
                </c:pt>
                <c:pt idx="8">
                  <c:v>1938238</c:v>
                </c:pt>
                <c:pt idx="9">
                  <c:v>2123065</c:v>
                </c:pt>
                <c:pt idx="10">
                  <c:v>2270564</c:v>
                </c:pt>
                <c:pt idx="11">
                  <c:v>2037833</c:v>
                </c:pt>
                <c:pt idx="12">
                  <c:v>2110371</c:v>
                </c:pt>
                <c:pt idx="13">
                  <c:v>1402097</c:v>
                </c:pt>
                <c:pt idx="14">
                  <c:v>1259377</c:v>
                </c:pt>
                <c:pt idx="15">
                  <c:v>641836</c:v>
                </c:pt>
                <c:pt idx="16">
                  <c:v>342482</c:v>
                </c:pt>
                <c:pt idx="17">
                  <c:v>492450</c:v>
                </c:pt>
                <c:pt idx="18">
                  <c:v>759019</c:v>
                </c:pt>
                <c:pt idx="19">
                  <c:v>786676</c:v>
                </c:pt>
                <c:pt idx="20">
                  <c:v>518056</c:v>
                </c:pt>
                <c:pt idx="21">
                  <c:v>873383</c:v>
                </c:pt>
                <c:pt idx="22">
                  <c:v>1002304</c:v>
                </c:pt>
                <c:pt idx="23">
                  <c:v>588620</c:v>
                </c:pt>
                <c:pt idx="24">
                  <c:v>819300</c:v>
                </c:pt>
                <c:pt idx="25">
                  <c:v>922249</c:v>
                </c:pt>
                <c:pt idx="26">
                  <c:v>811601</c:v>
                </c:pt>
                <c:pt idx="27">
                  <c:v>895003</c:v>
                </c:pt>
                <c:pt idx="28">
                  <c:v>1096849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7-4BAC-8223-C698158ED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117760"/>
        <c:axId val="129315584"/>
      </c:barChart>
      <c:catAx>
        <c:axId val="12811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3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5584"/>
        <c:scaling>
          <c:orientation val="minMax"/>
          <c:max val="4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6521694553805772E-2"/>
              <c:y val="6.28344741221072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17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434849952912587"/>
          <c:y val="0.92914635625055997"/>
          <c:w val="0.5652188312300388"/>
          <c:h val="5.08022468165773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433632326774263"/>
          <c:y val="1.8726577483412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159662103019039E-2"/>
          <c:y val="8.2397179544934321E-2"/>
          <c:w val="0.8608807199793429"/>
          <c:h val="0.73304623004078462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9"/>
                <c:pt idx="0">
                  <c:v>11790705</c:v>
                </c:pt>
                <c:pt idx="1">
                  <c:v>12611058</c:v>
                </c:pt>
                <c:pt idx="2">
                  <c:v>12304358</c:v>
                </c:pt>
                <c:pt idx="3">
                  <c:v>11777402</c:v>
                </c:pt>
                <c:pt idx="4">
                  <c:v>12524394</c:v>
                </c:pt>
                <c:pt idx="5">
                  <c:v>12794783</c:v>
                </c:pt>
                <c:pt idx="6">
                  <c:v>12372092</c:v>
                </c:pt>
                <c:pt idx="7">
                  <c:v>13092291</c:v>
                </c:pt>
                <c:pt idx="8">
                  <c:v>12650603</c:v>
                </c:pt>
                <c:pt idx="9">
                  <c:v>12415936</c:v>
                </c:pt>
                <c:pt idx="10">
                  <c:v>12582511</c:v>
                </c:pt>
                <c:pt idx="11">
                  <c:v>12097907</c:v>
                </c:pt>
                <c:pt idx="12">
                  <c:v>12222231</c:v>
                </c:pt>
                <c:pt idx="13">
                  <c:v>11283171</c:v>
                </c:pt>
                <c:pt idx="14">
                  <c:v>11817116</c:v>
                </c:pt>
                <c:pt idx="15">
                  <c:v>11656101</c:v>
                </c:pt>
                <c:pt idx="16">
                  <c:v>11463769</c:v>
                </c:pt>
                <c:pt idx="17">
                  <c:v>11694108</c:v>
                </c:pt>
                <c:pt idx="18">
                  <c:v>14106235</c:v>
                </c:pt>
                <c:pt idx="19">
                  <c:v>12086063</c:v>
                </c:pt>
                <c:pt idx="20">
                  <c:v>13344983</c:v>
                </c:pt>
                <c:pt idx="21">
                  <c:v>12682812</c:v>
                </c:pt>
                <c:pt idx="22">
                  <c:v>13016566</c:v>
                </c:pt>
                <c:pt idx="23">
                  <c:v>13313186</c:v>
                </c:pt>
                <c:pt idx="24">
                  <c:v>12803702</c:v>
                </c:pt>
                <c:pt idx="25">
                  <c:v>12722935</c:v>
                </c:pt>
                <c:pt idx="26">
                  <c:v>13173415</c:v>
                </c:pt>
                <c:pt idx="27">
                  <c:v>14506814</c:v>
                </c:pt>
                <c:pt idx="28">
                  <c:v>14534579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D-47FE-B31B-4760BA00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029440"/>
        <c:axId val="128031360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1734244</c:v>
                </c:pt>
                <c:pt idx="1">
                  <c:v>1722242</c:v>
                </c:pt>
                <c:pt idx="2">
                  <c:v>1635909</c:v>
                </c:pt>
                <c:pt idx="3">
                  <c:v>1982516</c:v>
                </c:pt>
                <c:pt idx="4">
                  <c:v>1795978</c:v>
                </c:pt>
                <c:pt idx="5">
                  <c:v>1511017</c:v>
                </c:pt>
                <c:pt idx="6">
                  <c:v>1531536</c:v>
                </c:pt>
                <c:pt idx="7">
                  <c:v>1408665</c:v>
                </c:pt>
                <c:pt idx="8">
                  <c:v>1494249</c:v>
                </c:pt>
                <c:pt idx="9">
                  <c:v>1880609</c:v>
                </c:pt>
                <c:pt idx="10">
                  <c:v>1405571</c:v>
                </c:pt>
                <c:pt idx="11">
                  <c:v>1439663</c:v>
                </c:pt>
                <c:pt idx="12">
                  <c:v>1561055</c:v>
                </c:pt>
                <c:pt idx="13">
                  <c:v>1587761</c:v>
                </c:pt>
                <c:pt idx="14">
                  <c:v>1497572</c:v>
                </c:pt>
                <c:pt idx="15">
                  <c:v>1388538</c:v>
                </c:pt>
                <c:pt idx="16">
                  <c:v>1362627</c:v>
                </c:pt>
                <c:pt idx="17">
                  <c:v>1436810</c:v>
                </c:pt>
                <c:pt idx="18">
                  <c:v>2641409</c:v>
                </c:pt>
                <c:pt idx="19">
                  <c:v>1573618</c:v>
                </c:pt>
                <c:pt idx="20">
                  <c:v>1708839</c:v>
                </c:pt>
                <c:pt idx="21">
                  <c:v>1638033</c:v>
                </c:pt>
                <c:pt idx="22">
                  <c:v>1295973</c:v>
                </c:pt>
                <c:pt idx="23">
                  <c:v>1228011</c:v>
                </c:pt>
                <c:pt idx="24">
                  <c:v>1503967</c:v>
                </c:pt>
                <c:pt idx="25">
                  <c:v>1677695</c:v>
                </c:pt>
                <c:pt idx="26">
                  <c:v>1484240</c:v>
                </c:pt>
                <c:pt idx="27">
                  <c:v>1814063</c:v>
                </c:pt>
                <c:pt idx="28">
                  <c:v>1545484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D-47FE-B31B-4760BA000F8C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1621930</c:v>
                </c:pt>
                <c:pt idx="1">
                  <c:v>1375209</c:v>
                </c:pt>
                <c:pt idx="2">
                  <c:v>1625928</c:v>
                </c:pt>
                <c:pt idx="3">
                  <c:v>1621975</c:v>
                </c:pt>
                <c:pt idx="4">
                  <c:v>1837992</c:v>
                </c:pt>
                <c:pt idx="5">
                  <c:v>1853860</c:v>
                </c:pt>
                <c:pt idx="6">
                  <c:v>2029700</c:v>
                </c:pt>
                <c:pt idx="7">
                  <c:v>2047472</c:v>
                </c:pt>
                <c:pt idx="8">
                  <c:v>2645870</c:v>
                </c:pt>
                <c:pt idx="9">
                  <c:v>2070520</c:v>
                </c:pt>
                <c:pt idx="10">
                  <c:v>2311687</c:v>
                </c:pt>
                <c:pt idx="11">
                  <c:v>2424053</c:v>
                </c:pt>
                <c:pt idx="12">
                  <c:v>2408965</c:v>
                </c:pt>
                <c:pt idx="13">
                  <c:v>2672585</c:v>
                </c:pt>
                <c:pt idx="14">
                  <c:v>2799243</c:v>
                </c:pt>
                <c:pt idx="15">
                  <c:v>2916429</c:v>
                </c:pt>
                <c:pt idx="16">
                  <c:v>2984325</c:v>
                </c:pt>
                <c:pt idx="17">
                  <c:v>3136581</c:v>
                </c:pt>
                <c:pt idx="18">
                  <c:v>3321343</c:v>
                </c:pt>
                <c:pt idx="19">
                  <c:v>3750451</c:v>
                </c:pt>
                <c:pt idx="20">
                  <c:v>4062764</c:v>
                </c:pt>
                <c:pt idx="21">
                  <c:v>3976158</c:v>
                </c:pt>
                <c:pt idx="22">
                  <c:v>4026786</c:v>
                </c:pt>
                <c:pt idx="23">
                  <c:v>4500414</c:v>
                </c:pt>
                <c:pt idx="24">
                  <c:v>4428606</c:v>
                </c:pt>
                <c:pt idx="25">
                  <c:v>4922510</c:v>
                </c:pt>
                <c:pt idx="26">
                  <c:v>5010071</c:v>
                </c:pt>
                <c:pt idx="27">
                  <c:v>4876370</c:v>
                </c:pt>
                <c:pt idx="28">
                  <c:v>4847279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D-47FE-B31B-4760BA000F8C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962111</c:v>
                </c:pt>
                <c:pt idx="1">
                  <c:v>1342657</c:v>
                </c:pt>
                <c:pt idx="2">
                  <c:v>1034585</c:v>
                </c:pt>
                <c:pt idx="3">
                  <c:v>864864</c:v>
                </c:pt>
                <c:pt idx="4">
                  <c:v>992863</c:v>
                </c:pt>
                <c:pt idx="5">
                  <c:v>928616</c:v>
                </c:pt>
                <c:pt idx="6">
                  <c:v>1011201</c:v>
                </c:pt>
                <c:pt idx="7">
                  <c:v>966841</c:v>
                </c:pt>
                <c:pt idx="8">
                  <c:v>905121</c:v>
                </c:pt>
                <c:pt idx="9">
                  <c:v>978727</c:v>
                </c:pt>
                <c:pt idx="10">
                  <c:v>1000745</c:v>
                </c:pt>
                <c:pt idx="11">
                  <c:v>972185</c:v>
                </c:pt>
                <c:pt idx="12">
                  <c:v>967409</c:v>
                </c:pt>
                <c:pt idx="13">
                  <c:v>951656</c:v>
                </c:pt>
                <c:pt idx="14">
                  <c:v>1033958</c:v>
                </c:pt>
                <c:pt idx="15">
                  <c:v>941683</c:v>
                </c:pt>
                <c:pt idx="16">
                  <c:v>885803</c:v>
                </c:pt>
                <c:pt idx="17">
                  <c:v>787713</c:v>
                </c:pt>
                <c:pt idx="18">
                  <c:v>1493197</c:v>
                </c:pt>
                <c:pt idx="19">
                  <c:v>810585</c:v>
                </c:pt>
                <c:pt idx="20">
                  <c:v>904189</c:v>
                </c:pt>
                <c:pt idx="21">
                  <c:v>818149</c:v>
                </c:pt>
                <c:pt idx="22">
                  <c:v>742256</c:v>
                </c:pt>
                <c:pt idx="23">
                  <c:v>757770</c:v>
                </c:pt>
                <c:pt idx="24">
                  <c:v>743014</c:v>
                </c:pt>
                <c:pt idx="25">
                  <c:v>699575</c:v>
                </c:pt>
                <c:pt idx="26">
                  <c:v>884521</c:v>
                </c:pt>
                <c:pt idx="27">
                  <c:v>1942139</c:v>
                </c:pt>
                <c:pt idx="28">
                  <c:v>1336287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D-47FE-B31B-4760BA000F8C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1131628</c:v>
                </c:pt>
                <c:pt idx="1">
                  <c:v>1397175</c:v>
                </c:pt>
                <c:pt idx="2">
                  <c:v>1034119</c:v>
                </c:pt>
                <c:pt idx="3">
                  <c:v>637199</c:v>
                </c:pt>
                <c:pt idx="4">
                  <c:v>577671</c:v>
                </c:pt>
                <c:pt idx="5">
                  <c:v>1077868</c:v>
                </c:pt>
                <c:pt idx="6">
                  <c:v>831666</c:v>
                </c:pt>
                <c:pt idx="7">
                  <c:v>900761</c:v>
                </c:pt>
                <c:pt idx="8">
                  <c:v>852286</c:v>
                </c:pt>
                <c:pt idx="9">
                  <c:v>683859</c:v>
                </c:pt>
                <c:pt idx="10">
                  <c:v>998685</c:v>
                </c:pt>
                <c:pt idx="11">
                  <c:v>778076</c:v>
                </c:pt>
                <c:pt idx="12">
                  <c:v>707186</c:v>
                </c:pt>
                <c:pt idx="13">
                  <c:v>477996</c:v>
                </c:pt>
                <c:pt idx="14">
                  <c:v>534236</c:v>
                </c:pt>
                <c:pt idx="15">
                  <c:v>518955</c:v>
                </c:pt>
                <c:pt idx="16">
                  <c:v>551420</c:v>
                </c:pt>
                <c:pt idx="17">
                  <c:v>682686</c:v>
                </c:pt>
                <c:pt idx="18">
                  <c:v>559850</c:v>
                </c:pt>
                <c:pt idx="19">
                  <c:v>683798</c:v>
                </c:pt>
                <c:pt idx="20">
                  <c:v>487641</c:v>
                </c:pt>
                <c:pt idx="21">
                  <c:v>503854</c:v>
                </c:pt>
                <c:pt idx="22">
                  <c:v>556323</c:v>
                </c:pt>
                <c:pt idx="23">
                  <c:v>478019</c:v>
                </c:pt>
                <c:pt idx="24">
                  <c:v>563763</c:v>
                </c:pt>
                <c:pt idx="25">
                  <c:v>575994</c:v>
                </c:pt>
                <c:pt idx="26">
                  <c:v>617206</c:v>
                </c:pt>
                <c:pt idx="27">
                  <c:v>554399</c:v>
                </c:pt>
                <c:pt idx="28">
                  <c:v>572246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2D-47FE-B31B-4760BA000F8C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225898</c:v>
                </c:pt>
                <c:pt idx="1">
                  <c:v>284882</c:v>
                </c:pt>
                <c:pt idx="2">
                  <c:v>279745</c:v>
                </c:pt>
                <c:pt idx="3">
                  <c:v>283775</c:v>
                </c:pt>
                <c:pt idx="4">
                  <c:v>255365</c:v>
                </c:pt>
                <c:pt idx="5">
                  <c:v>259950</c:v>
                </c:pt>
                <c:pt idx="6">
                  <c:v>256885</c:v>
                </c:pt>
                <c:pt idx="7">
                  <c:v>268982</c:v>
                </c:pt>
                <c:pt idx="8">
                  <c:v>440189</c:v>
                </c:pt>
                <c:pt idx="9">
                  <c:v>231461</c:v>
                </c:pt>
                <c:pt idx="10">
                  <c:v>238605</c:v>
                </c:pt>
                <c:pt idx="11">
                  <c:v>267735</c:v>
                </c:pt>
                <c:pt idx="12">
                  <c:v>364470</c:v>
                </c:pt>
                <c:pt idx="13">
                  <c:v>353405</c:v>
                </c:pt>
                <c:pt idx="14">
                  <c:v>379982</c:v>
                </c:pt>
                <c:pt idx="15">
                  <c:v>437977</c:v>
                </c:pt>
                <c:pt idx="16">
                  <c:v>416365</c:v>
                </c:pt>
                <c:pt idx="17">
                  <c:v>406442</c:v>
                </c:pt>
                <c:pt idx="18">
                  <c:v>494184</c:v>
                </c:pt>
                <c:pt idx="19">
                  <c:v>439898</c:v>
                </c:pt>
                <c:pt idx="20">
                  <c:v>517715</c:v>
                </c:pt>
                <c:pt idx="21">
                  <c:v>501636</c:v>
                </c:pt>
                <c:pt idx="22">
                  <c:v>460994</c:v>
                </c:pt>
                <c:pt idx="23">
                  <c:v>471862</c:v>
                </c:pt>
                <c:pt idx="24">
                  <c:v>429430</c:v>
                </c:pt>
                <c:pt idx="25">
                  <c:v>380185</c:v>
                </c:pt>
                <c:pt idx="26">
                  <c:v>396088</c:v>
                </c:pt>
                <c:pt idx="27">
                  <c:v>389937</c:v>
                </c:pt>
                <c:pt idx="28">
                  <c:v>423658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2D-47FE-B31B-4760BA000F8C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2452345</c:v>
                </c:pt>
                <c:pt idx="1">
                  <c:v>2790645</c:v>
                </c:pt>
                <c:pt idx="2">
                  <c:v>3306500</c:v>
                </c:pt>
                <c:pt idx="3">
                  <c:v>2770590</c:v>
                </c:pt>
                <c:pt idx="4">
                  <c:v>3433353</c:v>
                </c:pt>
                <c:pt idx="5">
                  <c:v>3408386</c:v>
                </c:pt>
                <c:pt idx="6">
                  <c:v>3286544</c:v>
                </c:pt>
                <c:pt idx="7">
                  <c:v>3430087</c:v>
                </c:pt>
                <c:pt idx="8">
                  <c:v>2345729</c:v>
                </c:pt>
                <c:pt idx="9">
                  <c:v>2714408</c:v>
                </c:pt>
                <c:pt idx="10">
                  <c:v>2859574</c:v>
                </c:pt>
                <c:pt idx="11">
                  <c:v>2524748</c:v>
                </c:pt>
                <c:pt idx="12">
                  <c:v>2310200</c:v>
                </c:pt>
                <c:pt idx="13">
                  <c:v>1839986</c:v>
                </c:pt>
                <c:pt idx="14">
                  <c:v>1915984</c:v>
                </c:pt>
                <c:pt idx="15">
                  <c:v>1639938</c:v>
                </c:pt>
                <c:pt idx="16">
                  <c:v>1876272</c:v>
                </c:pt>
                <c:pt idx="17">
                  <c:v>1576217</c:v>
                </c:pt>
                <c:pt idx="18">
                  <c:v>2245037</c:v>
                </c:pt>
                <c:pt idx="19">
                  <c:v>1291599</c:v>
                </c:pt>
                <c:pt idx="20">
                  <c:v>1867297</c:v>
                </c:pt>
                <c:pt idx="21">
                  <c:v>1300201</c:v>
                </c:pt>
                <c:pt idx="22">
                  <c:v>2056164</c:v>
                </c:pt>
                <c:pt idx="23">
                  <c:v>2697556</c:v>
                </c:pt>
                <c:pt idx="24">
                  <c:v>1621326</c:v>
                </c:pt>
                <c:pt idx="25">
                  <c:v>1294670</c:v>
                </c:pt>
                <c:pt idx="26">
                  <c:v>1422122</c:v>
                </c:pt>
                <c:pt idx="27">
                  <c:v>1506622</c:v>
                </c:pt>
                <c:pt idx="28">
                  <c:v>1616626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2D-47FE-B31B-4760BA000F8C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1755556</c:v>
                </c:pt>
                <c:pt idx="1">
                  <c:v>2243477</c:v>
                </c:pt>
                <c:pt idx="2">
                  <c:v>1817394</c:v>
                </c:pt>
                <c:pt idx="3">
                  <c:v>1905594</c:v>
                </c:pt>
                <c:pt idx="4">
                  <c:v>1736870</c:v>
                </c:pt>
                <c:pt idx="5">
                  <c:v>1696522</c:v>
                </c:pt>
                <c:pt idx="6">
                  <c:v>1384318</c:v>
                </c:pt>
                <c:pt idx="7">
                  <c:v>1528978</c:v>
                </c:pt>
                <c:pt idx="8">
                  <c:v>1608462</c:v>
                </c:pt>
                <c:pt idx="9">
                  <c:v>1631589</c:v>
                </c:pt>
                <c:pt idx="10">
                  <c:v>1589920</c:v>
                </c:pt>
                <c:pt idx="11">
                  <c:v>1523132</c:v>
                </c:pt>
                <c:pt idx="12">
                  <c:v>1757302</c:v>
                </c:pt>
                <c:pt idx="13">
                  <c:v>1373527</c:v>
                </c:pt>
                <c:pt idx="14">
                  <c:v>1636451</c:v>
                </c:pt>
                <c:pt idx="15">
                  <c:v>1772055</c:v>
                </c:pt>
                <c:pt idx="16">
                  <c:v>1305031</c:v>
                </c:pt>
                <c:pt idx="17">
                  <c:v>1596097</c:v>
                </c:pt>
                <c:pt idx="18">
                  <c:v>1389127</c:v>
                </c:pt>
                <c:pt idx="19">
                  <c:v>1499555</c:v>
                </c:pt>
                <c:pt idx="20">
                  <c:v>1416508</c:v>
                </c:pt>
                <c:pt idx="21">
                  <c:v>1368560</c:v>
                </c:pt>
                <c:pt idx="22">
                  <c:v>1609664</c:v>
                </c:pt>
                <c:pt idx="23">
                  <c:v>1205867</c:v>
                </c:pt>
                <c:pt idx="24">
                  <c:v>1559173</c:v>
                </c:pt>
                <c:pt idx="25">
                  <c:v>1259797</c:v>
                </c:pt>
                <c:pt idx="26">
                  <c:v>1493550</c:v>
                </c:pt>
                <c:pt idx="27">
                  <c:v>1420308</c:v>
                </c:pt>
                <c:pt idx="28">
                  <c:v>2028614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2D-47FE-B31B-4760BA000F8C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742082</c:v>
                </c:pt>
                <c:pt idx="1">
                  <c:v>801916</c:v>
                </c:pt>
                <c:pt idx="2">
                  <c:v>865740</c:v>
                </c:pt>
                <c:pt idx="3">
                  <c:v>962836</c:v>
                </c:pt>
                <c:pt idx="4">
                  <c:v>1136737</c:v>
                </c:pt>
                <c:pt idx="5">
                  <c:v>1217390</c:v>
                </c:pt>
                <c:pt idx="6">
                  <c:v>1246137</c:v>
                </c:pt>
                <c:pt idx="7">
                  <c:v>1313587</c:v>
                </c:pt>
                <c:pt idx="8">
                  <c:v>1405291</c:v>
                </c:pt>
                <c:pt idx="9">
                  <c:v>1391030</c:v>
                </c:pt>
                <c:pt idx="10">
                  <c:v>1255127</c:v>
                </c:pt>
                <c:pt idx="11">
                  <c:v>1334228</c:v>
                </c:pt>
                <c:pt idx="12">
                  <c:v>1382798</c:v>
                </c:pt>
                <c:pt idx="13">
                  <c:v>1287096</c:v>
                </c:pt>
                <c:pt idx="14">
                  <c:v>1274661</c:v>
                </c:pt>
                <c:pt idx="15">
                  <c:v>1304257</c:v>
                </c:pt>
                <c:pt idx="16">
                  <c:v>1386400</c:v>
                </c:pt>
                <c:pt idx="17">
                  <c:v>1388130</c:v>
                </c:pt>
                <c:pt idx="18">
                  <c:v>1323895</c:v>
                </c:pt>
                <c:pt idx="19">
                  <c:v>1387433</c:v>
                </c:pt>
                <c:pt idx="20">
                  <c:v>1399574</c:v>
                </c:pt>
                <c:pt idx="21">
                  <c:v>1357338</c:v>
                </c:pt>
                <c:pt idx="22">
                  <c:v>1325385</c:v>
                </c:pt>
                <c:pt idx="23">
                  <c:v>1307421</c:v>
                </c:pt>
                <c:pt idx="24">
                  <c:v>1232962</c:v>
                </c:pt>
                <c:pt idx="25">
                  <c:v>1199717</c:v>
                </c:pt>
                <c:pt idx="26">
                  <c:v>1172706</c:v>
                </c:pt>
                <c:pt idx="27">
                  <c:v>1281350</c:v>
                </c:pt>
                <c:pt idx="28">
                  <c:v>1201364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2D-47FE-B31B-4760BA00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1728"/>
        <c:axId val="128043264"/>
      </c:lineChart>
      <c:catAx>
        <c:axId val="12802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0313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28031360"/>
        <c:scaling>
          <c:orientation val="minMax"/>
          <c:max val="1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5929201692730752E-2"/>
              <c:y val="4.11985339956559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029440"/>
        <c:crosses val="autoZero"/>
        <c:crossBetween val="between"/>
        <c:majorUnit val="2000000"/>
      </c:valAx>
      <c:catAx>
        <c:axId val="12804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043264"/>
        <c:crosses val="autoZero"/>
        <c:auto val="0"/>
        <c:lblAlgn val="ctr"/>
        <c:lblOffset val="100"/>
        <c:noMultiLvlLbl val="0"/>
      </c:catAx>
      <c:valAx>
        <c:axId val="128043264"/>
        <c:scaling>
          <c:orientation val="minMax"/>
          <c:max val="52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893927771950971"/>
              <c:y val="3.9950127262836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0417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65623241185589E-2"/>
          <c:y val="0.89590897675941494"/>
          <c:w val="0.84601897861346509"/>
          <c:h val="9.17167070910645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9237181596638271"/>
          <c:y val="1.627041688074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41332113307916E-2"/>
          <c:y val="7.8848681164995632E-2"/>
          <c:w val="0.85980389149068437"/>
          <c:h val="0.71567340709526306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グラフ!$R$89:$AT$89</c:f>
              <c:numCache>
                <c:formatCode>#,##0,</c:formatCode>
                <c:ptCount val="29"/>
                <c:pt idx="0">
                  <c:v>11790705</c:v>
                </c:pt>
                <c:pt idx="1">
                  <c:v>12611058</c:v>
                </c:pt>
                <c:pt idx="2">
                  <c:v>12304358</c:v>
                </c:pt>
                <c:pt idx="3">
                  <c:v>11777402</c:v>
                </c:pt>
                <c:pt idx="4">
                  <c:v>12524394</c:v>
                </c:pt>
                <c:pt idx="5">
                  <c:v>12794783</c:v>
                </c:pt>
                <c:pt idx="6">
                  <c:v>12372092</c:v>
                </c:pt>
                <c:pt idx="7">
                  <c:v>13092291</c:v>
                </c:pt>
                <c:pt idx="8">
                  <c:v>12650603</c:v>
                </c:pt>
                <c:pt idx="9">
                  <c:v>12415936</c:v>
                </c:pt>
                <c:pt idx="10">
                  <c:v>12582511</c:v>
                </c:pt>
                <c:pt idx="11">
                  <c:v>12097907</c:v>
                </c:pt>
                <c:pt idx="12">
                  <c:v>12222231</c:v>
                </c:pt>
                <c:pt idx="13">
                  <c:v>11283170</c:v>
                </c:pt>
                <c:pt idx="14">
                  <c:v>11817115</c:v>
                </c:pt>
                <c:pt idx="15">
                  <c:v>11656100</c:v>
                </c:pt>
                <c:pt idx="16">
                  <c:v>11463768</c:v>
                </c:pt>
                <c:pt idx="17">
                  <c:v>11694107</c:v>
                </c:pt>
                <c:pt idx="18">
                  <c:v>14106233</c:v>
                </c:pt>
                <c:pt idx="19">
                  <c:v>12086061</c:v>
                </c:pt>
                <c:pt idx="20">
                  <c:v>13344982</c:v>
                </c:pt>
                <c:pt idx="21">
                  <c:v>12682811</c:v>
                </c:pt>
                <c:pt idx="22">
                  <c:v>13016565</c:v>
                </c:pt>
                <c:pt idx="23">
                  <c:v>13313185</c:v>
                </c:pt>
                <c:pt idx="24">
                  <c:v>12803701</c:v>
                </c:pt>
                <c:pt idx="25">
                  <c:v>12722934</c:v>
                </c:pt>
                <c:pt idx="26">
                  <c:v>13175635</c:v>
                </c:pt>
                <c:pt idx="27">
                  <c:v>14506813</c:v>
                </c:pt>
                <c:pt idx="28">
                  <c:v>14534578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3-4C3D-95CF-6B91D038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7872384"/>
        <c:axId val="127903232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グラフ!$R$82:$AT$82</c:f>
              <c:numCache>
                <c:formatCode>#,##0,</c:formatCode>
                <c:ptCount val="29"/>
                <c:pt idx="0">
                  <c:v>2060648</c:v>
                </c:pt>
                <c:pt idx="1">
                  <c:v>2179364</c:v>
                </c:pt>
                <c:pt idx="2">
                  <c:v>2309960</c:v>
                </c:pt>
                <c:pt idx="3">
                  <c:v>2412147</c:v>
                </c:pt>
                <c:pt idx="4">
                  <c:v>2397481</c:v>
                </c:pt>
                <c:pt idx="5">
                  <c:v>2483621</c:v>
                </c:pt>
                <c:pt idx="6">
                  <c:v>2522115</c:v>
                </c:pt>
                <c:pt idx="7">
                  <c:v>2548706</c:v>
                </c:pt>
                <c:pt idx="8">
                  <c:v>2555469</c:v>
                </c:pt>
                <c:pt idx="9">
                  <c:v>2481879</c:v>
                </c:pt>
                <c:pt idx="10">
                  <c:v>2492063</c:v>
                </c:pt>
                <c:pt idx="11">
                  <c:v>2438281</c:v>
                </c:pt>
                <c:pt idx="12">
                  <c:v>2369922</c:v>
                </c:pt>
                <c:pt idx="13">
                  <c:v>2379244</c:v>
                </c:pt>
                <c:pt idx="14">
                  <c:v>2389682</c:v>
                </c:pt>
                <c:pt idx="15">
                  <c:v>2329373</c:v>
                </c:pt>
                <c:pt idx="16">
                  <c:v>2237486</c:v>
                </c:pt>
                <c:pt idx="17">
                  <c:v>2145334</c:v>
                </c:pt>
                <c:pt idx="18">
                  <c:v>2090931</c:v>
                </c:pt>
                <c:pt idx="19">
                  <c:v>2066763</c:v>
                </c:pt>
                <c:pt idx="20">
                  <c:v>2034455</c:v>
                </c:pt>
                <c:pt idx="21">
                  <c:v>1991360</c:v>
                </c:pt>
                <c:pt idx="22">
                  <c:v>1957873</c:v>
                </c:pt>
                <c:pt idx="23">
                  <c:v>1958616</c:v>
                </c:pt>
                <c:pt idx="24">
                  <c:v>1936735</c:v>
                </c:pt>
                <c:pt idx="25">
                  <c:v>1887718</c:v>
                </c:pt>
                <c:pt idx="26">
                  <c:v>1970314</c:v>
                </c:pt>
                <c:pt idx="27">
                  <c:v>1982852</c:v>
                </c:pt>
                <c:pt idx="28">
                  <c:v>2058739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3-4C3D-95CF-6B91D0387E2A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グラフ!$R$83:$AT$83</c:f>
              <c:numCache>
                <c:formatCode>#,##0,</c:formatCode>
                <c:ptCount val="29"/>
                <c:pt idx="0">
                  <c:v>564038</c:v>
                </c:pt>
                <c:pt idx="1">
                  <c:v>615986</c:v>
                </c:pt>
                <c:pt idx="2">
                  <c:v>656880</c:v>
                </c:pt>
                <c:pt idx="3">
                  <c:v>728824</c:v>
                </c:pt>
                <c:pt idx="4">
                  <c:v>787369</c:v>
                </c:pt>
                <c:pt idx="5">
                  <c:v>849221</c:v>
                </c:pt>
                <c:pt idx="6">
                  <c:v>953704</c:v>
                </c:pt>
                <c:pt idx="7">
                  <c:v>1002523</c:v>
                </c:pt>
                <c:pt idx="8">
                  <c:v>1102633</c:v>
                </c:pt>
                <c:pt idx="9">
                  <c:v>827041</c:v>
                </c:pt>
                <c:pt idx="10">
                  <c:v>926498</c:v>
                </c:pt>
                <c:pt idx="11">
                  <c:v>961640</c:v>
                </c:pt>
                <c:pt idx="12">
                  <c:v>1134156</c:v>
                </c:pt>
                <c:pt idx="13">
                  <c:v>1222247</c:v>
                </c:pt>
                <c:pt idx="14">
                  <c:v>1307009</c:v>
                </c:pt>
                <c:pt idx="15">
                  <c:v>1485585</c:v>
                </c:pt>
                <c:pt idx="16">
                  <c:v>1543285</c:v>
                </c:pt>
                <c:pt idx="17">
                  <c:v>1598179</c:v>
                </c:pt>
                <c:pt idx="18">
                  <c:v>1791923</c:v>
                </c:pt>
                <c:pt idx="19">
                  <c:v>2211757</c:v>
                </c:pt>
                <c:pt idx="20">
                  <c:v>2327460</c:v>
                </c:pt>
                <c:pt idx="21">
                  <c:v>2335242</c:v>
                </c:pt>
                <c:pt idx="22">
                  <c:v>2426309</c:v>
                </c:pt>
                <c:pt idx="23">
                  <c:v>2540954</c:v>
                </c:pt>
                <c:pt idx="24">
                  <c:v>2713752</c:v>
                </c:pt>
                <c:pt idx="25">
                  <c:v>2811351</c:v>
                </c:pt>
                <c:pt idx="26">
                  <c:v>2795603</c:v>
                </c:pt>
                <c:pt idx="27">
                  <c:v>2821468</c:v>
                </c:pt>
                <c:pt idx="28">
                  <c:v>2918875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C3-4C3D-95CF-6B91D0387E2A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グラフ!$R$84:$AT$84</c:f>
              <c:numCache>
                <c:formatCode>#,##0,</c:formatCode>
                <c:ptCount val="29"/>
                <c:pt idx="0">
                  <c:v>741980</c:v>
                </c:pt>
                <c:pt idx="1">
                  <c:v>801679</c:v>
                </c:pt>
                <c:pt idx="2">
                  <c:v>865461</c:v>
                </c:pt>
                <c:pt idx="3">
                  <c:v>962259</c:v>
                </c:pt>
                <c:pt idx="4">
                  <c:v>1136570</c:v>
                </c:pt>
                <c:pt idx="5">
                  <c:v>1217293</c:v>
                </c:pt>
                <c:pt idx="6">
                  <c:v>1246058</c:v>
                </c:pt>
                <c:pt idx="7">
                  <c:v>1313504</c:v>
                </c:pt>
                <c:pt idx="8">
                  <c:v>1405178</c:v>
                </c:pt>
                <c:pt idx="9">
                  <c:v>1390990</c:v>
                </c:pt>
                <c:pt idx="10">
                  <c:v>1255091</c:v>
                </c:pt>
                <c:pt idx="11">
                  <c:v>1334193</c:v>
                </c:pt>
                <c:pt idx="12">
                  <c:v>1382740</c:v>
                </c:pt>
                <c:pt idx="13">
                  <c:v>1287062</c:v>
                </c:pt>
                <c:pt idx="14">
                  <c:v>1274619</c:v>
                </c:pt>
                <c:pt idx="15">
                  <c:v>1304217</c:v>
                </c:pt>
                <c:pt idx="16">
                  <c:v>1386376</c:v>
                </c:pt>
                <c:pt idx="17">
                  <c:v>1388116</c:v>
                </c:pt>
                <c:pt idx="18">
                  <c:v>1323882</c:v>
                </c:pt>
                <c:pt idx="19">
                  <c:v>1387420</c:v>
                </c:pt>
                <c:pt idx="20">
                  <c:v>1399561</c:v>
                </c:pt>
                <c:pt idx="21">
                  <c:v>1357327</c:v>
                </c:pt>
                <c:pt idx="22">
                  <c:v>1325374</c:v>
                </c:pt>
                <c:pt idx="23">
                  <c:v>1307410</c:v>
                </c:pt>
                <c:pt idx="24">
                  <c:v>1232962</c:v>
                </c:pt>
                <c:pt idx="25">
                  <c:v>1199717</c:v>
                </c:pt>
                <c:pt idx="26">
                  <c:v>1172706</c:v>
                </c:pt>
                <c:pt idx="27">
                  <c:v>1281350</c:v>
                </c:pt>
                <c:pt idx="28">
                  <c:v>1201364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C3-4C3D-95CF-6B91D0387E2A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グラフ!$R$85:$AT$85</c:f>
              <c:numCache>
                <c:formatCode>#,##0,</c:formatCode>
                <c:ptCount val="29"/>
                <c:pt idx="0">
                  <c:v>967964</c:v>
                </c:pt>
                <c:pt idx="1">
                  <c:v>1158305</c:v>
                </c:pt>
                <c:pt idx="2">
                  <c:v>1187355</c:v>
                </c:pt>
                <c:pt idx="3">
                  <c:v>1188688</c:v>
                </c:pt>
                <c:pt idx="4">
                  <c:v>1270471</c:v>
                </c:pt>
                <c:pt idx="5">
                  <c:v>1386134</c:v>
                </c:pt>
                <c:pt idx="6">
                  <c:v>1423392</c:v>
                </c:pt>
                <c:pt idx="7">
                  <c:v>1415142</c:v>
                </c:pt>
                <c:pt idx="8">
                  <c:v>1376424</c:v>
                </c:pt>
                <c:pt idx="9">
                  <c:v>1396354</c:v>
                </c:pt>
                <c:pt idx="10">
                  <c:v>1528276</c:v>
                </c:pt>
                <c:pt idx="11">
                  <c:v>1563566</c:v>
                </c:pt>
                <c:pt idx="12">
                  <c:v>1461071</c:v>
                </c:pt>
                <c:pt idx="13">
                  <c:v>1479684</c:v>
                </c:pt>
                <c:pt idx="14">
                  <c:v>1475571</c:v>
                </c:pt>
                <c:pt idx="15">
                  <c:v>1374731</c:v>
                </c:pt>
                <c:pt idx="16">
                  <c:v>1399359</c:v>
                </c:pt>
                <c:pt idx="17">
                  <c:v>1458911</c:v>
                </c:pt>
                <c:pt idx="18">
                  <c:v>1510898</c:v>
                </c:pt>
                <c:pt idx="19">
                  <c:v>1519891</c:v>
                </c:pt>
                <c:pt idx="20">
                  <c:v>1630419</c:v>
                </c:pt>
                <c:pt idx="21">
                  <c:v>1739448</c:v>
                </c:pt>
                <c:pt idx="22">
                  <c:v>1569063</c:v>
                </c:pt>
                <c:pt idx="23">
                  <c:v>1635443</c:v>
                </c:pt>
                <c:pt idx="24">
                  <c:v>1653875</c:v>
                </c:pt>
                <c:pt idx="25">
                  <c:v>1627471</c:v>
                </c:pt>
                <c:pt idx="26">
                  <c:v>1608276</c:v>
                </c:pt>
                <c:pt idx="27">
                  <c:v>1623234</c:v>
                </c:pt>
                <c:pt idx="28">
                  <c:v>1713045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C3-4C3D-95CF-6B91D0387E2A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グラフ!$R$86:$AT$86</c:f>
              <c:numCache>
                <c:formatCode>#,##0,</c:formatCode>
                <c:ptCount val="29"/>
                <c:pt idx="0">
                  <c:v>55350</c:v>
                </c:pt>
                <c:pt idx="1">
                  <c:v>93673</c:v>
                </c:pt>
                <c:pt idx="2">
                  <c:v>82564</c:v>
                </c:pt>
                <c:pt idx="3">
                  <c:v>118390</c:v>
                </c:pt>
                <c:pt idx="4">
                  <c:v>119509</c:v>
                </c:pt>
                <c:pt idx="5">
                  <c:v>102165</c:v>
                </c:pt>
                <c:pt idx="6">
                  <c:v>107600</c:v>
                </c:pt>
                <c:pt idx="7">
                  <c:v>108464</c:v>
                </c:pt>
                <c:pt idx="8">
                  <c:v>97964</c:v>
                </c:pt>
                <c:pt idx="9">
                  <c:v>116065</c:v>
                </c:pt>
                <c:pt idx="10">
                  <c:v>94290</c:v>
                </c:pt>
                <c:pt idx="11">
                  <c:v>61670</c:v>
                </c:pt>
                <c:pt idx="12">
                  <c:v>56359</c:v>
                </c:pt>
                <c:pt idx="13">
                  <c:v>58396</c:v>
                </c:pt>
                <c:pt idx="14">
                  <c:v>48132</c:v>
                </c:pt>
                <c:pt idx="15">
                  <c:v>59043</c:v>
                </c:pt>
                <c:pt idx="16">
                  <c:v>46095</c:v>
                </c:pt>
                <c:pt idx="17">
                  <c:v>34889</c:v>
                </c:pt>
                <c:pt idx="18">
                  <c:v>43903</c:v>
                </c:pt>
                <c:pt idx="19">
                  <c:v>71838</c:v>
                </c:pt>
                <c:pt idx="20">
                  <c:v>35065</c:v>
                </c:pt>
                <c:pt idx="21">
                  <c:v>53832</c:v>
                </c:pt>
                <c:pt idx="22">
                  <c:v>32523</c:v>
                </c:pt>
                <c:pt idx="23">
                  <c:v>22907</c:v>
                </c:pt>
                <c:pt idx="24">
                  <c:v>19199</c:v>
                </c:pt>
                <c:pt idx="25">
                  <c:v>29666</c:v>
                </c:pt>
                <c:pt idx="26">
                  <c:v>39764</c:v>
                </c:pt>
                <c:pt idx="27">
                  <c:v>46279</c:v>
                </c:pt>
                <c:pt idx="28">
                  <c:v>58406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C3-4C3D-95CF-6B91D0387E2A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グラフ!$R$87:$AT$87</c:f>
              <c:numCache>
                <c:formatCode>#,##0,</c:formatCode>
                <c:ptCount val="29"/>
                <c:pt idx="0">
                  <c:v>537208</c:v>
                </c:pt>
                <c:pt idx="1">
                  <c:v>413497</c:v>
                </c:pt>
                <c:pt idx="2">
                  <c:v>243515</c:v>
                </c:pt>
                <c:pt idx="3">
                  <c:v>639867</c:v>
                </c:pt>
                <c:pt idx="4">
                  <c:v>290378</c:v>
                </c:pt>
                <c:pt idx="5">
                  <c:v>292543</c:v>
                </c:pt>
                <c:pt idx="6">
                  <c:v>273022</c:v>
                </c:pt>
                <c:pt idx="7">
                  <c:v>274110</c:v>
                </c:pt>
                <c:pt idx="8">
                  <c:v>281857</c:v>
                </c:pt>
                <c:pt idx="9">
                  <c:v>282732</c:v>
                </c:pt>
                <c:pt idx="10">
                  <c:v>294394</c:v>
                </c:pt>
                <c:pt idx="11">
                  <c:v>316637</c:v>
                </c:pt>
                <c:pt idx="12">
                  <c:v>388958</c:v>
                </c:pt>
                <c:pt idx="13">
                  <c:v>369386</c:v>
                </c:pt>
                <c:pt idx="14">
                  <c:v>351577</c:v>
                </c:pt>
                <c:pt idx="15">
                  <c:v>353587</c:v>
                </c:pt>
                <c:pt idx="16">
                  <c:v>312158</c:v>
                </c:pt>
                <c:pt idx="17">
                  <c:v>317590</c:v>
                </c:pt>
                <c:pt idx="18">
                  <c:v>366203</c:v>
                </c:pt>
                <c:pt idx="19">
                  <c:v>332877</c:v>
                </c:pt>
                <c:pt idx="20">
                  <c:v>417652</c:v>
                </c:pt>
                <c:pt idx="21">
                  <c:v>355788</c:v>
                </c:pt>
                <c:pt idx="22">
                  <c:v>317787</c:v>
                </c:pt>
                <c:pt idx="23">
                  <c:v>284185</c:v>
                </c:pt>
                <c:pt idx="24">
                  <c:v>257620</c:v>
                </c:pt>
                <c:pt idx="25">
                  <c:v>250100</c:v>
                </c:pt>
                <c:pt idx="26">
                  <c:v>251770</c:v>
                </c:pt>
                <c:pt idx="27">
                  <c:v>287598</c:v>
                </c:pt>
                <c:pt idx="28">
                  <c:v>250560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C3-4C3D-95CF-6B91D0387E2A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グラフ!$R$88:$AT$88</c:f>
              <c:numCache>
                <c:formatCode>#,##0,</c:formatCode>
                <c:ptCount val="29"/>
                <c:pt idx="0">
                  <c:v>4054719</c:v>
                </c:pt>
                <c:pt idx="1">
                  <c:v>4951220</c:v>
                </c:pt>
                <c:pt idx="2">
                  <c:v>4605205</c:v>
                </c:pt>
                <c:pt idx="3">
                  <c:v>3317747</c:v>
                </c:pt>
                <c:pt idx="4">
                  <c:v>4035536</c:v>
                </c:pt>
                <c:pt idx="5">
                  <c:v>4087758</c:v>
                </c:pt>
                <c:pt idx="6">
                  <c:v>3375600</c:v>
                </c:pt>
                <c:pt idx="7">
                  <c:v>3600512</c:v>
                </c:pt>
                <c:pt idx="8">
                  <c:v>2778382</c:v>
                </c:pt>
                <c:pt idx="9">
                  <c:v>2668677</c:v>
                </c:pt>
                <c:pt idx="10">
                  <c:v>3278916</c:v>
                </c:pt>
                <c:pt idx="11">
                  <c:v>2666100</c:v>
                </c:pt>
                <c:pt idx="12">
                  <c:v>2625435</c:v>
                </c:pt>
                <c:pt idx="13">
                  <c:v>1666133</c:v>
                </c:pt>
                <c:pt idx="14">
                  <c:v>2048899</c:v>
                </c:pt>
                <c:pt idx="15">
                  <c:v>1992973</c:v>
                </c:pt>
                <c:pt idx="16">
                  <c:v>1732857</c:v>
                </c:pt>
                <c:pt idx="17">
                  <c:v>1798203</c:v>
                </c:pt>
                <c:pt idx="18">
                  <c:v>2374897</c:v>
                </c:pt>
                <c:pt idx="19">
                  <c:v>1642564</c:v>
                </c:pt>
                <c:pt idx="20">
                  <c:v>1072284</c:v>
                </c:pt>
                <c:pt idx="21">
                  <c:v>1569690</c:v>
                </c:pt>
                <c:pt idx="22">
                  <c:v>2286998</c:v>
                </c:pt>
                <c:pt idx="23">
                  <c:v>2416279</c:v>
                </c:pt>
                <c:pt idx="24">
                  <c:v>1590416</c:v>
                </c:pt>
                <c:pt idx="25">
                  <c:v>1232442</c:v>
                </c:pt>
                <c:pt idx="26">
                  <c:v>1634122</c:v>
                </c:pt>
                <c:pt idx="27">
                  <c:v>1546927</c:v>
                </c:pt>
                <c:pt idx="28">
                  <c:v>1940098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C3-4C3D-95CF-6B91D038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05152"/>
        <c:axId val="127906944"/>
      </c:lineChart>
      <c:catAx>
        <c:axId val="12787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032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27903232"/>
        <c:scaling>
          <c:orientation val="minMax"/>
          <c:max val="1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8169057919143505E-2"/>
              <c:y val="4.25533062143667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72384"/>
        <c:crosses val="autoZero"/>
        <c:crossBetween val="between"/>
      </c:valAx>
      <c:catAx>
        <c:axId val="12790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906944"/>
        <c:crosses val="autoZero"/>
        <c:auto val="0"/>
        <c:lblAlgn val="ctr"/>
        <c:lblOffset val="100"/>
        <c:noMultiLvlLbl val="0"/>
      </c:catAx>
      <c:valAx>
        <c:axId val="127906944"/>
        <c:scaling>
          <c:orientation val="minMax"/>
          <c:max val="52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155156494766226"/>
              <c:y val="3.62953271324468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051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422731962717741E-2"/>
          <c:y val="0.88380716934487025"/>
          <c:w val="0.871481308038632"/>
          <c:h val="7.97133969786401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2237681626437157"/>
          <c:y val="3.3064284395643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70044727468014E-2"/>
          <c:y val="0.10073725180623844"/>
          <c:w val="0.8752922516740067"/>
          <c:h val="0.71990279949336256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EF-43C6-A47D-9DAC185251D4}"/>
              </c:ext>
            </c:extLst>
          </c:dPt>
          <c:cat>
            <c:strRef>
              <c:f>グラフ!$R$42:$AT$42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グラフ!$R$46:$AT$46</c:f>
              <c:numCache>
                <c:formatCode>#,##0,</c:formatCode>
                <c:ptCount val="29"/>
                <c:pt idx="0">
                  <c:v>4977558</c:v>
                </c:pt>
                <c:pt idx="1">
                  <c:v>5486144</c:v>
                </c:pt>
                <c:pt idx="2">
                  <c:v>5021999</c:v>
                </c:pt>
                <c:pt idx="3">
                  <c:v>4895685</c:v>
                </c:pt>
                <c:pt idx="4">
                  <c:v>5301541</c:v>
                </c:pt>
                <c:pt idx="5">
                  <c:v>5110360</c:v>
                </c:pt>
                <c:pt idx="6">
                  <c:v>5517295</c:v>
                </c:pt>
                <c:pt idx="7">
                  <c:v>4994588</c:v>
                </c:pt>
                <c:pt idx="8">
                  <c:v>4878654</c:v>
                </c:pt>
                <c:pt idx="9">
                  <c:v>5224363</c:v>
                </c:pt>
                <c:pt idx="10">
                  <c:v>5129009</c:v>
                </c:pt>
                <c:pt idx="11">
                  <c:v>4786459</c:v>
                </c:pt>
                <c:pt idx="12">
                  <c:v>5065454</c:v>
                </c:pt>
                <c:pt idx="13">
                  <c:v>5121081</c:v>
                </c:pt>
                <c:pt idx="14">
                  <c:v>5202103</c:v>
                </c:pt>
                <c:pt idx="15">
                  <c:v>5267337</c:v>
                </c:pt>
                <c:pt idx="16">
                  <c:v>5649864</c:v>
                </c:pt>
                <c:pt idx="17">
                  <c:v>5443676</c:v>
                </c:pt>
                <c:pt idx="18">
                  <c:v>5029577</c:v>
                </c:pt>
                <c:pt idx="19">
                  <c:v>4928391</c:v>
                </c:pt>
                <c:pt idx="20">
                  <c:v>4849671</c:v>
                </c:pt>
                <c:pt idx="21">
                  <c:v>4662328</c:v>
                </c:pt>
                <c:pt idx="22">
                  <c:v>4637026</c:v>
                </c:pt>
                <c:pt idx="23">
                  <c:v>4670517</c:v>
                </c:pt>
                <c:pt idx="24">
                  <c:v>4553794</c:v>
                </c:pt>
                <c:pt idx="25">
                  <c:v>4581450</c:v>
                </c:pt>
                <c:pt idx="26">
                  <c:v>4591115</c:v>
                </c:pt>
                <c:pt idx="27">
                  <c:v>4545925</c:v>
                </c:pt>
                <c:pt idx="28">
                  <c:v>4528367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F-43C6-A47D-9DAC1852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5473152"/>
        <c:axId val="125475072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グラフ!$R$43:$AT$43</c:f>
              <c:numCache>
                <c:formatCode>#,##0,</c:formatCode>
                <c:ptCount val="29"/>
                <c:pt idx="0">
                  <c:v>2485981</c:v>
                </c:pt>
                <c:pt idx="1">
                  <c:v>2811493</c:v>
                </c:pt>
                <c:pt idx="2">
                  <c:v>2271716</c:v>
                </c:pt>
                <c:pt idx="3">
                  <c:v>2020411</c:v>
                </c:pt>
                <c:pt idx="4">
                  <c:v>2348930</c:v>
                </c:pt>
                <c:pt idx="5">
                  <c:v>2099766</c:v>
                </c:pt>
                <c:pt idx="6">
                  <c:v>2494093</c:v>
                </c:pt>
                <c:pt idx="7">
                  <c:v>1911978</c:v>
                </c:pt>
                <c:pt idx="8">
                  <c:v>1771618</c:v>
                </c:pt>
                <c:pt idx="9">
                  <c:v>2085831</c:v>
                </c:pt>
                <c:pt idx="10">
                  <c:v>1998771</c:v>
                </c:pt>
                <c:pt idx="11">
                  <c:v>1660287</c:v>
                </c:pt>
                <c:pt idx="12">
                  <c:v>2020661</c:v>
                </c:pt>
                <c:pt idx="13">
                  <c:v>2097191</c:v>
                </c:pt>
                <c:pt idx="14">
                  <c:v>2117242</c:v>
                </c:pt>
                <c:pt idx="15">
                  <c:v>2176272</c:v>
                </c:pt>
                <c:pt idx="16">
                  <c:v>2551906</c:v>
                </c:pt>
                <c:pt idx="17">
                  <c:v>2379512</c:v>
                </c:pt>
                <c:pt idx="18">
                  <c:v>2072485</c:v>
                </c:pt>
                <c:pt idx="19">
                  <c:v>1958100</c:v>
                </c:pt>
                <c:pt idx="20">
                  <c:v>1923185</c:v>
                </c:pt>
                <c:pt idx="21">
                  <c:v>1922329</c:v>
                </c:pt>
                <c:pt idx="22">
                  <c:v>1869650</c:v>
                </c:pt>
                <c:pt idx="23">
                  <c:v>1888575</c:v>
                </c:pt>
                <c:pt idx="24">
                  <c:v>1849238</c:v>
                </c:pt>
                <c:pt idx="25">
                  <c:v>1847244</c:v>
                </c:pt>
                <c:pt idx="26">
                  <c:v>1854646</c:v>
                </c:pt>
                <c:pt idx="27">
                  <c:v>1910196</c:v>
                </c:pt>
                <c:pt idx="28">
                  <c:v>1828458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F-43C6-A47D-9DAC185251D4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グラフ!$R$44:$AT$44</c:f>
              <c:numCache>
                <c:formatCode>#,##0,</c:formatCode>
                <c:ptCount val="29"/>
                <c:pt idx="0">
                  <c:v>1986248</c:v>
                </c:pt>
                <c:pt idx="1">
                  <c:v>2124518</c:v>
                </c:pt>
                <c:pt idx="2">
                  <c:v>2236367</c:v>
                </c:pt>
                <c:pt idx="3">
                  <c:v>2343415</c:v>
                </c:pt>
                <c:pt idx="4">
                  <c:v>2427827</c:v>
                </c:pt>
                <c:pt idx="5">
                  <c:v>2472606</c:v>
                </c:pt>
                <c:pt idx="6">
                  <c:v>2466021</c:v>
                </c:pt>
                <c:pt idx="7">
                  <c:v>2536138</c:v>
                </c:pt>
                <c:pt idx="8">
                  <c:v>2548407</c:v>
                </c:pt>
                <c:pt idx="9">
                  <c:v>2544517</c:v>
                </c:pt>
                <c:pt idx="10">
                  <c:v>2588698</c:v>
                </c:pt>
                <c:pt idx="11">
                  <c:v>2602164</c:v>
                </c:pt>
                <c:pt idx="12">
                  <c:v>2486066</c:v>
                </c:pt>
                <c:pt idx="13">
                  <c:v>2508412</c:v>
                </c:pt>
                <c:pt idx="14">
                  <c:v>2585737</c:v>
                </c:pt>
                <c:pt idx="15">
                  <c:v>2593712</c:v>
                </c:pt>
                <c:pt idx="16">
                  <c:v>2584465</c:v>
                </c:pt>
                <c:pt idx="17">
                  <c:v>2566813</c:v>
                </c:pt>
                <c:pt idx="18">
                  <c:v>2481082</c:v>
                </c:pt>
                <c:pt idx="19">
                  <c:v>2488328</c:v>
                </c:pt>
                <c:pt idx="20">
                  <c:v>2418240</c:v>
                </c:pt>
                <c:pt idx="21">
                  <c:v>2256570</c:v>
                </c:pt>
                <c:pt idx="22">
                  <c:v>2254638</c:v>
                </c:pt>
                <c:pt idx="23">
                  <c:v>2283754</c:v>
                </c:pt>
                <c:pt idx="24">
                  <c:v>2212245</c:v>
                </c:pt>
                <c:pt idx="25">
                  <c:v>2240082</c:v>
                </c:pt>
                <c:pt idx="26">
                  <c:v>2248443</c:v>
                </c:pt>
                <c:pt idx="27">
                  <c:v>2153272</c:v>
                </c:pt>
                <c:pt idx="28">
                  <c:v>2214652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EF-43C6-A47D-9DAC185251D4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グラフ!$R$42:$AT$42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グラフ!$R$45:$AT$45</c:f>
              <c:numCache>
                <c:formatCode>#,##0,</c:formatCode>
                <c:ptCount val="29"/>
                <c:pt idx="0">
                  <c:v>183628</c:v>
                </c:pt>
                <c:pt idx="1">
                  <c:v>184778</c:v>
                </c:pt>
                <c:pt idx="2">
                  <c:v>185076</c:v>
                </c:pt>
                <c:pt idx="3">
                  <c:v>188840</c:v>
                </c:pt>
                <c:pt idx="4">
                  <c:v>190568</c:v>
                </c:pt>
                <c:pt idx="5">
                  <c:v>193349</c:v>
                </c:pt>
                <c:pt idx="6">
                  <c:v>227833</c:v>
                </c:pt>
                <c:pt idx="7">
                  <c:v>224440</c:v>
                </c:pt>
                <c:pt idx="8">
                  <c:v>239023</c:v>
                </c:pt>
                <c:pt idx="9">
                  <c:v>247927</c:v>
                </c:pt>
                <c:pt idx="10">
                  <c:v>242141</c:v>
                </c:pt>
                <c:pt idx="11">
                  <c:v>242230</c:v>
                </c:pt>
                <c:pt idx="12">
                  <c:v>245023</c:v>
                </c:pt>
                <c:pt idx="13">
                  <c:v>250536</c:v>
                </c:pt>
                <c:pt idx="14">
                  <c:v>236293</c:v>
                </c:pt>
                <c:pt idx="15">
                  <c:v>238033</c:v>
                </c:pt>
                <c:pt idx="16">
                  <c:v>252911</c:v>
                </c:pt>
                <c:pt idx="17">
                  <c:v>235636</c:v>
                </c:pt>
                <c:pt idx="18">
                  <c:v>218497</c:v>
                </c:pt>
                <c:pt idx="19">
                  <c:v>224569</c:v>
                </c:pt>
                <c:pt idx="20">
                  <c:v>251930</c:v>
                </c:pt>
                <c:pt idx="21">
                  <c:v>241397</c:v>
                </c:pt>
                <c:pt idx="22">
                  <c:v>270558</c:v>
                </c:pt>
                <c:pt idx="23">
                  <c:v>257568</c:v>
                </c:pt>
                <c:pt idx="24">
                  <c:v>255576</c:v>
                </c:pt>
                <c:pt idx="25">
                  <c:v>243364</c:v>
                </c:pt>
                <c:pt idx="26">
                  <c:v>231728</c:v>
                </c:pt>
                <c:pt idx="27">
                  <c:v>226010</c:v>
                </c:pt>
                <c:pt idx="28">
                  <c:v>224690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EF-43C6-A47D-9DAC1852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81344"/>
        <c:axId val="125482880"/>
      </c:lineChart>
      <c:catAx>
        <c:axId val="12547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7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7507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434654001583136E-2"/>
              <c:y val="6.01967321652361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73152"/>
        <c:crosses val="autoZero"/>
        <c:crossBetween val="between"/>
      </c:valAx>
      <c:catAx>
        <c:axId val="125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5482880"/>
        <c:crosses val="autoZero"/>
        <c:auto val="0"/>
        <c:lblAlgn val="ctr"/>
        <c:lblOffset val="100"/>
        <c:noMultiLvlLbl val="0"/>
      </c:catAx>
      <c:valAx>
        <c:axId val="125482880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1379542987609774"/>
              <c:y val="5.17337810251196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813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173333494368699E-2"/>
          <c:y val="0.93028983762350803"/>
          <c:w val="0.79152097100867591"/>
          <c:h val="5.49696196232351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12700</xdr:rowOff>
    </xdr:from>
    <xdr:to>
      <xdr:col>13</xdr:col>
      <xdr:colOff>508000</xdr:colOff>
      <xdr:row>38</xdr:row>
      <xdr:rowOff>68580</xdr:rowOff>
    </xdr:to>
    <xdr:graphicFrame macro="">
      <xdr:nvGraphicFramePr>
        <xdr:cNvPr id="4124" name="Chart 4">
          <a:extLst>
            <a:ext uri="{FF2B5EF4-FFF2-40B4-BE49-F238E27FC236}">
              <a16:creationId xmlns:a16="http://schemas.microsoft.com/office/drawing/2014/main" id="{00000000-0008-0000-0500-00001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197</xdr:row>
      <xdr:rowOff>0</xdr:rowOff>
    </xdr:from>
    <xdr:to>
      <xdr:col>13</xdr:col>
      <xdr:colOff>514350</xdr:colOff>
      <xdr:row>233</xdr:row>
      <xdr:rowOff>38100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72B48221-9180-4626-9AF5-FE146D570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158</xdr:row>
      <xdr:rowOff>0</xdr:rowOff>
    </xdr:from>
    <xdr:to>
      <xdr:col>13</xdr:col>
      <xdr:colOff>371474</xdr:colOff>
      <xdr:row>194</xdr:row>
      <xdr:rowOff>19050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7AA4CD55-33E3-4503-9AC0-CE39149EC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142874</xdr:colOff>
      <xdr:row>119</xdr:row>
      <xdr:rowOff>0</xdr:rowOff>
    </xdr:from>
    <xdr:to>
      <xdr:col>13</xdr:col>
      <xdr:colOff>409573</xdr:colOff>
      <xdr:row>155</xdr:row>
      <xdr:rowOff>119380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969FAD91-5B90-4AA7-BA5B-11116D39F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</xdr:colOff>
      <xdr:row>80</xdr:row>
      <xdr:rowOff>19050</xdr:rowOff>
    </xdr:from>
    <xdr:to>
      <xdr:col>13</xdr:col>
      <xdr:colOff>523873</xdr:colOff>
      <xdr:row>116</xdr:row>
      <xdr:rowOff>123825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81CF7D2F-A613-4FDD-9E99-02FDD75C5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142874</xdr:colOff>
      <xdr:row>41</xdr:row>
      <xdr:rowOff>0</xdr:rowOff>
    </xdr:from>
    <xdr:to>
      <xdr:col>13</xdr:col>
      <xdr:colOff>485773</xdr:colOff>
      <xdr:row>77</xdr:row>
      <xdr:rowOff>57150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F3AD9D6A-FB29-441A-8E60-BD6CB1999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J4" activePane="bottomRight" state="frozen"/>
      <selection pane="topRight" activeCell="C1" sqref="C1"/>
      <selection pane="bottomLeft" activeCell="A2" sqref="A2"/>
      <selection pane="bottomRight" activeCell="AJ6" sqref="AJ6"/>
    </sheetView>
  </sheetViews>
  <sheetFormatPr defaultColWidth="9" defaultRowHeight="12" x14ac:dyDescent="0.2"/>
  <cols>
    <col min="1" max="1" width="3" style="41" customWidth="1"/>
    <col min="2" max="2" width="22.109375" style="41" customWidth="1"/>
    <col min="3" max="3" width="8.6640625" style="43" hidden="1" customWidth="1"/>
    <col min="4" max="8" width="9.77734375" style="41" customWidth="1"/>
    <col min="9" max="9" width="9.77734375" style="43" customWidth="1"/>
    <col min="10" max="33" width="9.77734375" style="41" customWidth="1"/>
    <col min="34" max="16384" width="9" style="41"/>
  </cols>
  <sheetData>
    <row r="1" spans="1:33" ht="14.1" customHeight="1" x14ac:dyDescent="0.2">
      <c r="A1" s="42" t="s">
        <v>137</v>
      </c>
      <c r="L1" s="44" t="s">
        <v>181</v>
      </c>
      <c r="V1" s="44" t="s">
        <v>181</v>
      </c>
      <c r="AF1" s="44" t="s">
        <v>181</v>
      </c>
    </row>
    <row r="2" spans="1:33" ht="14.1" customHeight="1" x14ac:dyDescent="0.15">
      <c r="L2" s="20" t="s">
        <v>170</v>
      </c>
      <c r="V2" s="20" t="s">
        <v>170</v>
      </c>
      <c r="AF2" s="20" t="s">
        <v>170</v>
      </c>
    </row>
    <row r="3" spans="1:33" ht="14.1" customHeight="1" x14ac:dyDescent="0.2">
      <c r="A3" s="46"/>
      <c r="B3" s="46"/>
      <c r="C3" s="46" t="s">
        <v>10</v>
      </c>
      <c r="D3" s="46" t="s">
        <v>9</v>
      </c>
      <c r="E3" s="46" t="s">
        <v>8</v>
      </c>
      <c r="F3" s="46" t="s">
        <v>7</v>
      </c>
      <c r="G3" s="46" t="s">
        <v>6</v>
      </c>
      <c r="H3" s="46" t="s">
        <v>5</v>
      </c>
      <c r="I3" s="47" t="s">
        <v>4</v>
      </c>
      <c r="J3" s="46" t="s">
        <v>3</v>
      </c>
      <c r="K3" s="47" t="s">
        <v>2</v>
      </c>
      <c r="L3" s="47" t="s">
        <v>82</v>
      </c>
      <c r="M3" s="46" t="s">
        <v>83</v>
      </c>
      <c r="N3" s="46" t="s">
        <v>174</v>
      </c>
      <c r="O3" s="46" t="s">
        <v>182</v>
      </c>
      <c r="P3" s="46" t="s">
        <v>184</v>
      </c>
      <c r="Q3" s="46" t="s">
        <v>185</v>
      </c>
      <c r="R3" s="46" t="s">
        <v>188</v>
      </c>
      <c r="S3" s="46" t="s">
        <v>193</v>
      </c>
      <c r="T3" s="46" t="s">
        <v>196</v>
      </c>
      <c r="U3" s="46" t="s">
        <v>197</v>
      </c>
      <c r="V3" s="46" t="s">
        <v>204</v>
      </c>
      <c r="W3" s="46" t="s">
        <v>206</v>
      </c>
      <c r="X3" s="46" t="s">
        <v>207</v>
      </c>
      <c r="Y3" s="46" t="s">
        <v>208</v>
      </c>
      <c r="Z3" s="46" t="s">
        <v>212</v>
      </c>
      <c r="AA3" s="46" t="s">
        <v>218</v>
      </c>
      <c r="AB3" s="46" t="s">
        <v>219</v>
      </c>
      <c r="AC3" s="46" t="s">
        <v>220</v>
      </c>
      <c r="AD3" s="46" t="s">
        <v>221</v>
      </c>
      <c r="AE3" s="46" t="s">
        <v>226</v>
      </c>
      <c r="AF3" s="46" t="s">
        <v>228</v>
      </c>
      <c r="AG3" s="46" t="s">
        <v>229</v>
      </c>
    </row>
    <row r="4" spans="1:33" ht="14.1" customHeight="1" x14ac:dyDescent="0.2">
      <c r="A4" s="104" t="s">
        <v>84</v>
      </c>
      <c r="B4" s="104"/>
      <c r="C4" s="48">
        <v>35651</v>
      </c>
      <c r="D4" s="48">
        <v>35999</v>
      </c>
      <c r="E4" s="48">
        <v>36081</v>
      </c>
      <c r="F4" s="48">
        <v>36162</v>
      </c>
      <c r="G4" s="48">
        <v>36369</v>
      </c>
      <c r="H4" s="48">
        <v>36441</v>
      </c>
      <c r="I4" s="48">
        <v>36596</v>
      </c>
      <c r="J4" s="48">
        <v>36796</v>
      </c>
      <c r="K4" s="48">
        <v>36881</v>
      </c>
      <c r="L4" s="48">
        <v>36928</v>
      </c>
      <c r="M4" s="48">
        <v>36758</v>
      </c>
      <c r="N4" s="48">
        <v>36756</v>
      </c>
      <c r="O4" s="48">
        <v>36682</v>
      </c>
      <c r="P4" s="48">
        <v>36608</v>
      </c>
      <c r="Q4" s="48">
        <v>36452</v>
      </c>
      <c r="R4" s="48">
        <v>36205</v>
      </c>
      <c r="S4" s="48">
        <v>36092</v>
      </c>
      <c r="T4" s="48">
        <v>36021</v>
      </c>
      <c r="U4" s="48">
        <v>35745</v>
      </c>
      <c r="V4" s="48">
        <v>35452</v>
      </c>
      <c r="W4" s="48">
        <v>35340</v>
      </c>
      <c r="X4" s="48">
        <v>35175</v>
      </c>
      <c r="Y4" s="48">
        <v>34780</v>
      </c>
      <c r="Z4" s="48">
        <v>34675</v>
      </c>
      <c r="AA4" s="48">
        <v>34456</v>
      </c>
      <c r="AB4" s="48">
        <v>34114</v>
      </c>
      <c r="AC4" s="48">
        <v>33893</v>
      </c>
      <c r="AD4" s="88">
        <v>33430</v>
      </c>
      <c r="AE4" s="88">
        <v>33098</v>
      </c>
      <c r="AF4" s="88">
        <v>32532</v>
      </c>
      <c r="AG4" s="88">
        <v>32051</v>
      </c>
    </row>
    <row r="5" spans="1:33" ht="14.1" customHeight="1" x14ac:dyDescent="0.2">
      <c r="A5" s="107" t="s">
        <v>13</v>
      </c>
      <c r="B5" s="50" t="s">
        <v>21</v>
      </c>
      <c r="C5" s="51">
        <v>9661239</v>
      </c>
      <c r="D5" s="51">
        <v>11090247</v>
      </c>
      <c r="E5" s="51">
        <v>12304589</v>
      </c>
      <c r="F5" s="51">
        <v>13139560</v>
      </c>
      <c r="G5" s="51">
        <v>12873241</v>
      </c>
      <c r="H5" s="51">
        <v>12328858</v>
      </c>
      <c r="I5" s="52">
        <v>13019658</v>
      </c>
      <c r="J5" s="51">
        <v>13247955</v>
      </c>
      <c r="K5" s="51">
        <v>12846505</v>
      </c>
      <c r="L5" s="51">
        <v>13869036</v>
      </c>
      <c r="M5" s="53">
        <v>13463967</v>
      </c>
      <c r="N5" s="53">
        <v>13262000</v>
      </c>
      <c r="O5" s="53">
        <v>13373483</v>
      </c>
      <c r="P5" s="53">
        <v>12622821</v>
      </c>
      <c r="Q5" s="53">
        <v>12779323</v>
      </c>
      <c r="R5" s="53">
        <v>11854774</v>
      </c>
      <c r="S5" s="53">
        <v>12346316</v>
      </c>
      <c r="T5" s="53">
        <v>12294140</v>
      </c>
      <c r="U5" s="53">
        <v>12081022</v>
      </c>
      <c r="V5" s="53">
        <v>12172931</v>
      </c>
      <c r="W5" s="53">
        <v>14671141</v>
      </c>
      <c r="X5" s="53">
        <v>12754745</v>
      </c>
      <c r="Y5" s="53">
        <v>14163108</v>
      </c>
      <c r="Z5" s="78">
        <v>13371620</v>
      </c>
      <c r="AA5" s="78">
        <v>13631469</v>
      </c>
      <c r="AB5" s="78">
        <v>13911166</v>
      </c>
      <c r="AC5" s="78">
        <v>13487047</v>
      </c>
      <c r="AD5" s="89">
        <v>13569399</v>
      </c>
      <c r="AE5" s="89">
        <v>13648332</v>
      </c>
      <c r="AF5" s="89">
        <v>15366873</v>
      </c>
      <c r="AG5" s="89">
        <v>15051490</v>
      </c>
    </row>
    <row r="6" spans="1:33" ht="14.1" customHeight="1" x14ac:dyDescent="0.2">
      <c r="A6" s="107"/>
      <c r="B6" s="50" t="s">
        <v>22</v>
      </c>
      <c r="C6" s="51">
        <v>9144240</v>
      </c>
      <c r="D6" s="51">
        <v>10534435</v>
      </c>
      <c r="E6" s="51">
        <v>11790705</v>
      </c>
      <c r="F6" s="51">
        <v>12611058</v>
      </c>
      <c r="G6" s="51">
        <v>12304358</v>
      </c>
      <c r="H6" s="51">
        <v>11777402</v>
      </c>
      <c r="I6" s="52">
        <v>12524394</v>
      </c>
      <c r="J6" s="51">
        <v>12794783</v>
      </c>
      <c r="K6" s="51">
        <v>12372092</v>
      </c>
      <c r="L6" s="51">
        <v>13092291</v>
      </c>
      <c r="M6" s="53">
        <v>12650603</v>
      </c>
      <c r="N6" s="53">
        <v>12415936</v>
      </c>
      <c r="O6" s="53">
        <v>12582511</v>
      </c>
      <c r="P6" s="53">
        <v>12097905</v>
      </c>
      <c r="Q6" s="53">
        <v>12222231</v>
      </c>
      <c r="R6" s="53">
        <v>11283168</v>
      </c>
      <c r="S6" s="53">
        <v>11817113</v>
      </c>
      <c r="T6" s="53">
        <v>11656098</v>
      </c>
      <c r="U6" s="53">
        <v>11463766</v>
      </c>
      <c r="V6" s="53">
        <v>11694105</v>
      </c>
      <c r="W6" s="53">
        <v>14106232</v>
      </c>
      <c r="X6" s="53">
        <v>12086060</v>
      </c>
      <c r="Y6" s="53">
        <v>13344980</v>
      </c>
      <c r="Z6" s="78">
        <v>12682809</v>
      </c>
      <c r="AA6" s="78">
        <v>13016563</v>
      </c>
      <c r="AB6" s="78">
        <v>13313183</v>
      </c>
      <c r="AC6" s="78">
        <v>12803699</v>
      </c>
      <c r="AD6" s="89">
        <v>12722932</v>
      </c>
      <c r="AE6" s="89">
        <v>13173412</v>
      </c>
      <c r="AF6" s="89">
        <v>14506811</v>
      </c>
      <c r="AG6" s="89">
        <v>14534576</v>
      </c>
    </row>
    <row r="7" spans="1:33" ht="14.1" customHeight="1" x14ac:dyDescent="0.2">
      <c r="A7" s="107"/>
      <c r="B7" s="50" t="s">
        <v>23</v>
      </c>
      <c r="C7" s="52">
        <f t="shared" ref="C7:K7" si="0">+C5-C6</f>
        <v>516999</v>
      </c>
      <c r="D7" s="52">
        <f t="shared" si="0"/>
        <v>555812</v>
      </c>
      <c r="E7" s="52">
        <f t="shared" si="0"/>
        <v>513884</v>
      </c>
      <c r="F7" s="52">
        <f t="shared" si="0"/>
        <v>528502</v>
      </c>
      <c r="G7" s="52">
        <f t="shared" si="0"/>
        <v>568883</v>
      </c>
      <c r="H7" s="52">
        <f t="shared" si="0"/>
        <v>551456</v>
      </c>
      <c r="I7" s="52">
        <f t="shared" si="0"/>
        <v>495264</v>
      </c>
      <c r="J7" s="52">
        <f t="shared" si="0"/>
        <v>453172</v>
      </c>
      <c r="K7" s="52">
        <f t="shared" si="0"/>
        <v>474413</v>
      </c>
      <c r="L7" s="52">
        <f t="shared" ref="L7:R7" si="1">+L5-L6</f>
        <v>776745</v>
      </c>
      <c r="M7" s="52">
        <f t="shared" si="1"/>
        <v>813364</v>
      </c>
      <c r="N7" s="52">
        <f t="shared" si="1"/>
        <v>846064</v>
      </c>
      <c r="O7" s="52">
        <f t="shared" si="1"/>
        <v>790972</v>
      </c>
      <c r="P7" s="52">
        <f t="shared" si="1"/>
        <v>524916</v>
      </c>
      <c r="Q7" s="52">
        <f t="shared" si="1"/>
        <v>557092</v>
      </c>
      <c r="R7" s="52">
        <f t="shared" si="1"/>
        <v>571606</v>
      </c>
      <c r="S7" s="52">
        <v>529203</v>
      </c>
      <c r="T7" s="52">
        <v>638042</v>
      </c>
      <c r="U7" s="52">
        <v>617256</v>
      </c>
      <c r="V7" s="52">
        <v>478826</v>
      </c>
      <c r="W7" s="52">
        <v>564909</v>
      </c>
      <c r="X7" s="52">
        <v>668685</v>
      </c>
      <c r="Y7" s="52">
        <v>818128</v>
      </c>
      <c r="Z7" s="52">
        <v>688811</v>
      </c>
      <c r="AA7" s="52">
        <v>614906</v>
      </c>
      <c r="AB7" s="52">
        <v>597983</v>
      </c>
      <c r="AC7" s="52">
        <v>683348</v>
      </c>
      <c r="AD7" s="90">
        <v>846467</v>
      </c>
      <c r="AE7" s="90">
        <v>474920</v>
      </c>
      <c r="AF7" s="90">
        <v>860062</v>
      </c>
      <c r="AG7" s="90">
        <v>516914</v>
      </c>
    </row>
    <row r="8" spans="1:33" ht="14.1" customHeight="1" x14ac:dyDescent="0.2">
      <c r="A8" s="107"/>
      <c r="B8" s="50" t="s">
        <v>24</v>
      </c>
      <c r="C8" s="51">
        <v>108553</v>
      </c>
      <c r="D8" s="51">
        <v>260</v>
      </c>
      <c r="E8" s="51">
        <v>0</v>
      </c>
      <c r="F8" s="51">
        <v>15274</v>
      </c>
      <c r="G8" s="51">
        <v>16510</v>
      </c>
      <c r="H8" s="51">
        <v>11285</v>
      </c>
      <c r="I8" s="52">
        <v>69454</v>
      </c>
      <c r="J8" s="51">
        <v>156172</v>
      </c>
      <c r="K8" s="51">
        <v>277563</v>
      </c>
      <c r="L8" s="52">
        <v>191424</v>
      </c>
      <c r="M8" s="53">
        <v>79722</v>
      </c>
      <c r="N8" s="53">
        <v>275135</v>
      </c>
      <c r="O8" s="53">
        <v>399826</v>
      </c>
      <c r="P8" s="53">
        <v>33856</v>
      </c>
      <c r="Q8" s="53">
        <v>55375</v>
      </c>
      <c r="R8" s="53">
        <v>234269</v>
      </c>
      <c r="S8" s="53">
        <v>59378</v>
      </c>
      <c r="T8" s="53">
        <v>48000</v>
      </c>
      <c r="U8" s="53">
        <v>107473</v>
      </c>
      <c r="V8" s="53">
        <v>31438</v>
      </c>
      <c r="W8" s="53">
        <v>72767</v>
      </c>
      <c r="X8" s="53">
        <v>50033</v>
      </c>
      <c r="Y8" s="53">
        <v>218376</v>
      </c>
      <c r="Z8" s="78">
        <v>370173</v>
      </c>
      <c r="AA8" s="78">
        <v>50131</v>
      </c>
      <c r="AB8" s="78">
        <v>68894</v>
      </c>
      <c r="AC8" s="78">
        <v>2288</v>
      </c>
      <c r="AD8" s="89">
        <v>9721</v>
      </c>
      <c r="AE8" s="89">
        <v>15820</v>
      </c>
      <c r="AF8" s="89">
        <v>29891</v>
      </c>
      <c r="AG8" s="89">
        <v>33355</v>
      </c>
    </row>
    <row r="9" spans="1:33" ht="14.1" customHeight="1" x14ac:dyDescent="0.2">
      <c r="A9" s="107"/>
      <c r="B9" s="50" t="s">
        <v>25</v>
      </c>
      <c r="C9" s="52">
        <f t="shared" ref="C9:K9" si="2">+C7-C8</f>
        <v>408446</v>
      </c>
      <c r="D9" s="52">
        <f t="shared" si="2"/>
        <v>555552</v>
      </c>
      <c r="E9" s="52">
        <f t="shared" si="2"/>
        <v>513884</v>
      </c>
      <c r="F9" s="52">
        <f t="shared" si="2"/>
        <v>513228</v>
      </c>
      <c r="G9" s="52">
        <f t="shared" si="2"/>
        <v>552373</v>
      </c>
      <c r="H9" s="52">
        <f t="shared" si="2"/>
        <v>540171</v>
      </c>
      <c r="I9" s="52">
        <f t="shared" si="2"/>
        <v>425810</v>
      </c>
      <c r="J9" s="52">
        <f t="shared" si="2"/>
        <v>297000</v>
      </c>
      <c r="K9" s="52">
        <f t="shared" si="2"/>
        <v>196850</v>
      </c>
      <c r="L9" s="52">
        <f t="shared" ref="L9:R9" si="3">+L7-L8</f>
        <v>585321</v>
      </c>
      <c r="M9" s="52">
        <f t="shared" si="3"/>
        <v>733642</v>
      </c>
      <c r="N9" s="52">
        <f t="shared" si="3"/>
        <v>570929</v>
      </c>
      <c r="O9" s="52">
        <f t="shared" si="3"/>
        <v>391146</v>
      </c>
      <c r="P9" s="52">
        <f t="shared" si="3"/>
        <v>491060</v>
      </c>
      <c r="Q9" s="52">
        <f t="shared" si="3"/>
        <v>501717</v>
      </c>
      <c r="R9" s="52">
        <f t="shared" si="3"/>
        <v>337337</v>
      </c>
      <c r="S9" s="52">
        <v>469825</v>
      </c>
      <c r="T9" s="52">
        <v>590042</v>
      </c>
      <c r="U9" s="52">
        <v>509783</v>
      </c>
      <c r="V9" s="52">
        <v>447388</v>
      </c>
      <c r="W9" s="52">
        <v>492142</v>
      </c>
      <c r="X9" s="52">
        <v>618652</v>
      </c>
      <c r="Y9" s="52">
        <v>599752</v>
      </c>
      <c r="Z9" s="52">
        <v>318638</v>
      </c>
      <c r="AA9" s="52">
        <v>564775</v>
      </c>
      <c r="AB9" s="52">
        <v>529089</v>
      </c>
      <c r="AC9" s="52">
        <v>681060</v>
      </c>
      <c r="AD9" s="90">
        <v>836746</v>
      </c>
      <c r="AE9" s="90">
        <v>459100</v>
      </c>
      <c r="AF9" s="90">
        <v>830171</v>
      </c>
      <c r="AG9" s="90">
        <v>483559</v>
      </c>
    </row>
    <row r="10" spans="1:33" ht="14.1" customHeight="1" x14ac:dyDescent="0.2">
      <c r="A10" s="107"/>
      <c r="B10" s="50" t="s">
        <v>26</v>
      </c>
      <c r="C10" s="53">
        <v>-27726</v>
      </c>
      <c r="D10" s="53">
        <v>147106</v>
      </c>
      <c r="E10" s="53">
        <v>-41668</v>
      </c>
      <c r="F10" s="53">
        <v>-656</v>
      </c>
      <c r="G10" s="53">
        <v>39145</v>
      </c>
      <c r="H10" s="53">
        <v>-12202</v>
      </c>
      <c r="I10" s="53">
        <v>-114361</v>
      </c>
      <c r="J10" s="53">
        <v>-129239</v>
      </c>
      <c r="K10" s="53">
        <v>-99721</v>
      </c>
      <c r="L10" s="53">
        <v>388471</v>
      </c>
      <c r="M10" s="53">
        <v>148321</v>
      </c>
      <c r="N10" s="53">
        <v>-177218</v>
      </c>
      <c r="O10" s="53">
        <v>-179783</v>
      </c>
      <c r="P10" s="53">
        <v>99914</v>
      </c>
      <c r="Q10" s="53">
        <v>8557</v>
      </c>
      <c r="R10" s="53">
        <v>-164380</v>
      </c>
      <c r="S10" s="53">
        <v>132488</v>
      </c>
      <c r="T10" s="53">
        <v>120217</v>
      </c>
      <c r="U10" s="53">
        <v>-80259</v>
      </c>
      <c r="V10" s="53">
        <v>-62395</v>
      </c>
      <c r="W10" s="53">
        <v>44754</v>
      </c>
      <c r="X10" s="53">
        <v>126510</v>
      </c>
      <c r="Y10" s="53">
        <v>-18900</v>
      </c>
      <c r="Z10" s="78">
        <v>-381759</v>
      </c>
      <c r="AA10" s="78">
        <v>246137</v>
      </c>
      <c r="AB10" s="78">
        <v>-35686</v>
      </c>
      <c r="AC10" s="78">
        <v>151971</v>
      </c>
      <c r="AD10" s="89">
        <v>155686</v>
      </c>
      <c r="AE10" s="89">
        <v>-377646</v>
      </c>
      <c r="AF10" s="89">
        <v>371071</v>
      </c>
      <c r="AG10" s="89">
        <v>-346612</v>
      </c>
    </row>
    <row r="11" spans="1:33" ht="14.1" customHeight="1" x14ac:dyDescent="0.2">
      <c r="A11" s="107"/>
      <c r="B11" s="50" t="s">
        <v>27</v>
      </c>
      <c r="C11" s="51">
        <v>33921</v>
      </c>
      <c r="D11" s="51">
        <v>175245</v>
      </c>
      <c r="E11" s="51">
        <v>315302</v>
      </c>
      <c r="F11" s="51">
        <v>350624</v>
      </c>
      <c r="G11" s="51">
        <v>347229</v>
      </c>
      <c r="H11" s="51">
        <v>285058</v>
      </c>
      <c r="I11" s="52">
        <v>204842</v>
      </c>
      <c r="J11" s="51">
        <v>1176</v>
      </c>
      <c r="K11" s="51">
        <v>1461</v>
      </c>
      <c r="L11" s="52">
        <v>926</v>
      </c>
      <c r="M11" s="53">
        <v>6505</v>
      </c>
      <c r="N11" s="53">
        <v>321278</v>
      </c>
      <c r="O11" s="53">
        <v>250</v>
      </c>
      <c r="P11" s="53">
        <v>82</v>
      </c>
      <c r="Q11" s="53">
        <v>83391</v>
      </c>
      <c r="R11" s="53">
        <v>110260</v>
      </c>
      <c r="S11" s="53">
        <v>65108</v>
      </c>
      <c r="T11" s="53">
        <v>657</v>
      </c>
      <c r="U11" s="53">
        <v>1837</v>
      </c>
      <c r="V11" s="53">
        <v>46244</v>
      </c>
      <c r="W11" s="53">
        <v>58802</v>
      </c>
      <c r="X11" s="53">
        <v>142049</v>
      </c>
      <c r="Y11" s="53">
        <v>366266</v>
      </c>
      <c r="Z11" s="78">
        <v>214175</v>
      </c>
      <c r="AA11" s="78">
        <v>11944</v>
      </c>
      <c r="AB11" s="78">
        <v>22985</v>
      </c>
      <c r="AC11" s="78">
        <v>5653</v>
      </c>
      <c r="AD11" s="89">
        <v>953</v>
      </c>
      <c r="AE11" s="89">
        <v>2110</v>
      </c>
      <c r="AF11" s="89">
        <v>457</v>
      </c>
      <c r="AG11" s="89">
        <v>142753</v>
      </c>
    </row>
    <row r="12" spans="1:33" ht="14.1" customHeight="1" x14ac:dyDescent="0.2">
      <c r="A12" s="107"/>
      <c r="B12" s="50" t="s">
        <v>28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2">
        <v>0</v>
      </c>
      <c r="J12" s="51">
        <v>0</v>
      </c>
      <c r="K12" s="51">
        <v>0</v>
      </c>
      <c r="L12" s="52">
        <v>18698</v>
      </c>
      <c r="M12" s="53">
        <v>75200</v>
      </c>
      <c r="N12" s="53">
        <v>101661</v>
      </c>
      <c r="O12" s="53">
        <v>0</v>
      </c>
      <c r="P12" s="53">
        <v>0</v>
      </c>
      <c r="Q12" s="53">
        <v>0</v>
      </c>
      <c r="R12" s="53">
        <v>1</v>
      </c>
      <c r="S12" s="53">
        <v>1</v>
      </c>
      <c r="T12" s="53">
        <v>0</v>
      </c>
      <c r="U12" s="53">
        <v>44306</v>
      </c>
      <c r="V12" s="53">
        <v>17501</v>
      </c>
      <c r="W12" s="53">
        <v>0</v>
      </c>
      <c r="X12" s="71" t="s">
        <v>209</v>
      </c>
      <c r="Y12" s="71" t="s">
        <v>209</v>
      </c>
      <c r="Z12" s="79">
        <v>111</v>
      </c>
      <c r="AA12" s="79" t="s">
        <v>209</v>
      </c>
      <c r="AB12" s="79" t="s">
        <v>209</v>
      </c>
      <c r="AC12" s="79" t="s">
        <v>209</v>
      </c>
      <c r="AD12" s="91" t="s">
        <v>209</v>
      </c>
      <c r="AE12" s="91">
        <v>0</v>
      </c>
      <c r="AF12" s="91">
        <v>92853</v>
      </c>
      <c r="AG12" s="91">
        <v>0</v>
      </c>
    </row>
    <row r="13" spans="1:33" ht="14.1" customHeight="1" x14ac:dyDescent="0.2">
      <c r="A13" s="107"/>
      <c r="B13" s="50" t="s">
        <v>29</v>
      </c>
      <c r="C13" s="51">
        <v>65000</v>
      </c>
      <c r="D13" s="51">
        <v>200000</v>
      </c>
      <c r="E13" s="51">
        <v>186000</v>
      </c>
      <c r="F13" s="51">
        <v>300000</v>
      </c>
      <c r="G13" s="51">
        <v>722159</v>
      </c>
      <c r="H13" s="51">
        <v>200000</v>
      </c>
      <c r="I13" s="52">
        <v>200000</v>
      </c>
      <c r="J13" s="51">
        <v>80000</v>
      </c>
      <c r="K13" s="51">
        <v>121000</v>
      </c>
      <c r="L13" s="52">
        <v>129742</v>
      </c>
      <c r="M13" s="53">
        <v>0</v>
      </c>
      <c r="N13" s="53">
        <v>0</v>
      </c>
      <c r="O13" s="53">
        <v>0</v>
      </c>
      <c r="P13" s="53">
        <v>134337</v>
      </c>
      <c r="Q13" s="53">
        <v>0</v>
      </c>
      <c r="R13" s="53">
        <v>1</v>
      </c>
      <c r="S13" s="53">
        <v>1</v>
      </c>
      <c r="T13" s="53">
        <v>4518</v>
      </c>
      <c r="U13" s="53">
        <v>26546</v>
      </c>
      <c r="V13" s="53">
        <v>0</v>
      </c>
      <c r="W13" s="53">
        <v>0</v>
      </c>
      <c r="X13" s="71" t="s">
        <v>209</v>
      </c>
      <c r="Y13" s="71" t="s">
        <v>209</v>
      </c>
      <c r="Z13" s="79" t="s">
        <v>209</v>
      </c>
      <c r="AA13" s="79" t="s">
        <v>209</v>
      </c>
      <c r="AB13" s="79" t="s">
        <v>209</v>
      </c>
      <c r="AC13" s="79" t="s">
        <v>209</v>
      </c>
      <c r="AD13" s="91">
        <v>256712</v>
      </c>
      <c r="AE13" s="91">
        <v>0</v>
      </c>
      <c r="AF13" s="91">
        <v>449821</v>
      </c>
      <c r="AG13" s="91">
        <v>47022</v>
      </c>
    </row>
    <row r="14" spans="1:33" ht="14.1" customHeight="1" x14ac:dyDescent="0.2">
      <c r="A14" s="107"/>
      <c r="B14" s="50" t="s">
        <v>30</v>
      </c>
      <c r="C14" s="52">
        <f t="shared" ref="C14:K14" si="4">+C10+C11+C12-C13</f>
        <v>-58805</v>
      </c>
      <c r="D14" s="52">
        <f t="shared" si="4"/>
        <v>122351</v>
      </c>
      <c r="E14" s="52">
        <f t="shared" si="4"/>
        <v>87634</v>
      </c>
      <c r="F14" s="52">
        <f t="shared" si="4"/>
        <v>49968</v>
      </c>
      <c r="G14" s="52">
        <f t="shared" si="4"/>
        <v>-335785</v>
      </c>
      <c r="H14" s="52">
        <f t="shared" si="4"/>
        <v>72856</v>
      </c>
      <c r="I14" s="52">
        <f t="shared" si="4"/>
        <v>-109519</v>
      </c>
      <c r="J14" s="52">
        <f t="shared" si="4"/>
        <v>-208063</v>
      </c>
      <c r="K14" s="52">
        <f t="shared" si="4"/>
        <v>-219260</v>
      </c>
      <c r="L14" s="52">
        <f t="shared" ref="L14:S14" si="5">+L10+L11+L12-L13</f>
        <v>278353</v>
      </c>
      <c r="M14" s="52">
        <f t="shared" si="5"/>
        <v>230026</v>
      </c>
      <c r="N14" s="52">
        <f t="shared" si="5"/>
        <v>245721</v>
      </c>
      <c r="O14" s="52">
        <f t="shared" si="5"/>
        <v>-179533</v>
      </c>
      <c r="P14" s="52">
        <f t="shared" si="5"/>
        <v>-34341</v>
      </c>
      <c r="Q14" s="52">
        <f t="shared" si="5"/>
        <v>91948</v>
      </c>
      <c r="R14" s="52">
        <f t="shared" si="5"/>
        <v>-54120</v>
      </c>
      <c r="S14" s="52">
        <f t="shared" si="5"/>
        <v>197596</v>
      </c>
      <c r="T14" s="52">
        <v>116356</v>
      </c>
      <c r="U14" s="52">
        <v>-60662</v>
      </c>
      <c r="V14" s="52">
        <v>1350</v>
      </c>
      <c r="W14" s="52">
        <v>103556</v>
      </c>
      <c r="X14" s="52">
        <v>268559</v>
      </c>
      <c r="Y14" s="52">
        <v>347366</v>
      </c>
      <c r="Z14" s="52">
        <v>-167473</v>
      </c>
      <c r="AA14" s="52">
        <v>258081</v>
      </c>
      <c r="AB14" s="52">
        <v>-12701</v>
      </c>
      <c r="AC14" s="52">
        <v>157624</v>
      </c>
      <c r="AD14" s="90">
        <v>-100073</v>
      </c>
      <c r="AE14" s="90">
        <v>-375536</v>
      </c>
      <c r="AF14" s="90">
        <v>14560</v>
      </c>
      <c r="AG14" s="90">
        <v>-250881</v>
      </c>
    </row>
    <row r="15" spans="1:33" ht="14.1" customHeight="1" x14ac:dyDescent="0.2">
      <c r="A15" s="107"/>
      <c r="B15" s="3" t="s">
        <v>31</v>
      </c>
      <c r="C15" s="54">
        <f t="shared" ref="C15:H15" si="6">+C9/C19*100</f>
        <v>7.1893824568901259</v>
      </c>
      <c r="D15" s="54">
        <f t="shared" si="6"/>
        <v>9.358458934950395</v>
      </c>
      <c r="E15" s="54">
        <f t="shared" si="6"/>
        <v>8.1687374480635562</v>
      </c>
      <c r="F15" s="54">
        <f t="shared" si="6"/>
        <v>7.3147746967071061</v>
      </c>
      <c r="G15" s="54">
        <f t="shared" si="6"/>
        <v>8.0594684780443888</v>
      </c>
      <c r="H15" s="54">
        <f t="shared" si="6"/>
        <v>7.7475294280648015</v>
      </c>
      <c r="I15" s="54">
        <f t="shared" ref="I15:N15" si="7">+I9/I19*100</f>
        <v>5.8149642090393669</v>
      </c>
      <c r="J15" s="54">
        <f t="shared" si="7"/>
        <v>3.9425492257802364</v>
      </c>
      <c r="K15" s="54">
        <f t="shared" si="7"/>
        <v>2.5088545934916349</v>
      </c>
      <c r="L15" s="54">
        <f t="shared" si="7"/>
        <v>7.3516109284752735</v>
      </c>
      <c r="M15" s="54">
        <f t="shared" si="7"/>
        <v>9.0806436540319346</v>
      </c>
      <c r="N15" s="54">
        <f t="shared" si="7"/>
        <v>7.1696466469257105</v>
      </c>
      <c r="O15" s="54">
        <f t="shared" ref="O15:T15" si="8">+O9/O19*100</f>
        <v>4.8994846939484891</v>
      </c>
      <c r="P15" s="54">
        <f t="shared" si="8"/>
        <v>6.4084360732858032</v>
      </c>
      <c r="Q15" s="54">
        <f t="shared" si="8"/>
        <v>7.0182528541723066</v>
      </c>
      <c r="R15" s="54">
        <f t="shared" si="8"/>
        <v>4.721263945130179</v>
      </c>
      <c r="S15" s="54">
        <f t="shared" si="8"/>
        <v>6.483033721710509</v>
      </c>
      <c r="T15" s="54">
        <f t="shared" si="8"/>
        <v>8.1522612417552303</v>
      </c>
      <c r="U15" s="54">
        <f>+U9/U19*100</f>
        <v>7.0920518652454074</v>
      </c>
      <c r="V15" s="54">
        <f>+V9/V19*100</f>
        <v>5.9373241166533672</v>
      </c>
      <c r="W15" s="54">
        <f>+W9/W19*100</f>
        <v>6.4918077765774029</v>
      </c>
      <c r="X15" s="54">
        <f>+X9/X19*100</f>
        <v>7.9167108153194024</v>
      </c>
      <c r="Y15" s="54">
        <f>+Y9/Y19*100</f>
        <v>7.7624033019386847</v>
      </c>
      <c r="Z15" s="54">
        <f t="shared" ref="Z15:AC15" si="9">+Z9/Z19*100</f>
        <v>4.1229485892359881</v>
      </c>
      <c r="AA15" s="54">
        <f t="shared" si="9"/>
        <v>7.3671816921605311</v>
      </c>
      <c r="AB15" s="54">
        <f t="shared" si="9"/>
        <v>6.9205012634657299</v>
      </c>
      <c r="AC15" s="54">
        <f t="shared" si="9"/>
        <v>8.8021417950522363</v>
      </c>
      <c r="AD15" s="54">
        <f t="shared" ref="AD15" si="10">+AD9/AD19*100</f>
        <v>10.94255507103377</v>
      </c>
      <c r="AE15" s="54">
        <f t="shared" ref="AE15" si="11">+AE9/AE19*100</f>
        <v>6.0443986159103948</v>
      </c>
      <c r="AF15" s="54">
        <f t="shared" ref="AF15:AG15" si="12">+AF9/AF19*100</f>
        <v>10.965283797718714</v>
      </c>
      <c r="AG15" s="54">
        <f t="shared" si="12"/>
        <v>6.3779414253269797</v>
      </c>
    </row>
    <row r="16" spans="1:33" ht="14.1" customHeight="1" x14ac:dyDescent="0.2">
      <c r="A16" s="105" t="s">
        <v>32</v>
      </c>
      <c r="B16" s="105"/>
      <c r="C16" s="55">
        <v>3482529</v>
      </c>
      <c r="D16" s="56">
        <v>3568453</v>
      </c>
      <c r="E16" s="56">
        <v>3916671</v>
      </c>
      <c r="F16" s="56">
        <v>4385626</v>
      </c>
      <c r="G16" s="56">
        <v>4456523</v>
      </c>
      <c r="H16" s="56">
        <v>4274004</v>
      </c>
      <c r="I16" s="55">
        <v>4466505</v>
      </c>
      <c r="J16" s="56">
        <v>4529604</v>
      </c>
      <c r="K16" s="56">
        <v>4604173</v>
      </c>
      <c r="L16" s="55">
        <v>4587966</v>
      </c>
      <c r="M16" s="56">
        <v>4339046</v>
      </c>
      <c r="N16" s="56">
        <v>4244461</v>
      </c>
      <c r="O16" s="56">
        <v>4746153</v>
      </c>
      <c r="P16" s="56">
        <v>4568506</v>
      </c>
      <c r="Q16" s="56">
        <v>4191880</v>
      </c>
      <c r="R16" s="56">
        <v>4582080</v>
      </c>
      <c r="S16" s="56">
        <v>4778267</v>
      </c>
      <c r="T16" s="56">
        <v>4856029</v>
      </c>
      <c r="U16" s="56">
        <v>4763413</v>
      </c>
      <c r="V16" s="56">
        <v>4784816</v>
      </c>
      <c r="W16" s="56">
        <v>4392728</v>
      </c>
      <c r="X16" s="56">
        <v>4024226</v>
      </c>
      <c r="Y16" s="56">
        <v>3964912</v>
      </c>
      <c r="Z16" s="56">
        <v>3978887</v>
      </c>
      <c r="AA16" s="56">
        <v>3949959</v>
      </c>
      <c r="AB16" s="56">
        <v>3965162</v>
      </c>
      <c r="AC16" s="56">
        <v>4059300</v>
      </c>
      <c r="AD16" s="92">
        <v>4111203</v>
      </c>
      <c r="AE16" s="92">
        <v>4098069</v>
      </c>
      <c r="AF16" s="92">
        <v>4036744</v>
      </c>
      <c r="AG16" s="92">
        <v>4107000</v>
      </c>
    </row>
    <row r="17" spans="1:33" ht="14.1" customHeight="1" x14ac:dyDescent="0.2">
      <c r="A17" s="105" t="s">
        <v>33</v>
      </c>
      <c r="B17" s="105"/>
      <c r="C17" s="55">
        <v>4556733</v>
      </c>
      <c r="D17" s="56">
        <v>4787220</v>
      </c>
      <c r="E17" s="56">
        <v>5022553</v>
      </c>
      <c r="F17" s="56">
        <v>5609914</v>
      </c>
      <c r="G17" s="56">
        <v>5449362</v>
      </c>
      <c r="H17" s="56">
        <v>5608035</v>
      </c>
      <c r="I17" s="55">
        <v>5892265</v>
      </c>
      <c r="J17" s="56">
        <v>6078632</v>
      </c>
      <c r="K17" s="56">
        <v>6386882</v>
      </c>
      <c r="L17" s="55">
        <v>6493910</v>
      </c>
      <c r="M17" s="56">
        <v>6583517</v>
      </c>
      <c r="N17" s="56">
        <v>6607130</v>
      </c>
      <c r="O17" s="56">
        <v>6468372</v>
      </c>
      <c r="P17" s="56">
        <v>6198880</v>
      </c>
      <c r="Q17" s="56">
        <v>5777790</v>
      </c>
      <c r="R17" s="56">
        <v>5680174</v>
      </c>
      <c r="S17" s="56">
        <v>5743652</v>
      </c>
      <c r="T17" s="56">
        <v>5778402</v>
      </c>
      <c r="U17" s="56">
        <v>5783719</v>
      </c>
      <c r="V17" s="56">
        <v>5836853</v>
      </c>
      <c r="W17" s="56">
        <v>5851395</v>
      </c>
      <c r="X17" s="56">
        <v>5823025</v>
      </c>
      <c r="Y17" s="56">
        <v>5851246</v>
      </c>
      <c r="Z17" s="56">
        <v>5808839</v>
      </c>
      <c r="AA17" s="56">
        <v>5731544</v>
      </c>
      <c r="AB17" s="56">
        <v>5811580</v>
      </c>
      <c r="AC17" s="56">
        <v>6017631</v>
      </c>
      <c r="AD17" s="92">
        <v>5996943</v>
      </c>
      <c r="AE17" s="92">
        <v>5950858</v>
      </c>
      <c r="AF17" s="92">
        <v>5915444</v>
      </c>
      <c r="AG17" s="92">
        <v>6020568</v>
      </c>
    </row>
    <row r="18" spans="1:33" ht="14.1" customHeight="1" x14ac:dyDescent="0.2">
      <c r="A18" s="105" t="s">
        <v>34</v>
      </c>
      <c r="B18" s="105"/>
      <c r="C18" s="55">
        <v>4605230</v>
      </c>
      <c r="D18" s="56">
        <v>4717595</v>
      </c>
      <c r="E18" s="56">
        <v>5179307</v>
      </c>
      <c r="F18" s="56">
        <v>5802784</v>
      </c>
      <c r="G18" s="56">
        <v>5892955</v>
      </c>
      <c r="H18" s="56">
        <v>5647005</v>
      </c>
      <c r="I18" s="55">
        <v>5902514</v>
      </c>
      <c r="J18" s="56">
        <v>5984169</v>
      </c>
      <c r="K18" s="56">
        <v>6081499</v>
      </c>
      <c r="L18" s="55">
        <v>6059963</v>
      </c>
      <c r="M18" s="56">
        <v>5726567</v>
      </c>
      <c r="N18" s="56">
        <v>5600471</v>
      </c>
      <c r="O18" s="56">
        <v>6273247</v>
      </c>
      <c r="P18" s="56">
        <v>6036153</v>
      </c>
      <c r="Q18" s="56">
        <v>5529492</v>
      </c>
      <c r="R18" s="56">
        <v>6046963</v>
      </c>
      <c r="S18" s="56">
        <v>6265471</v>
      </c>
      <c r="T18" s="56">
        <v>6315398</v>
      </c>
      <c r="U18" s="56">
        <v>6177927</v>
      </c>
      <c r="V18" s="56">
        <v>6184164</v>
      </c>
      <c r="W18" s="56">
        <v>5661798</v>
      </c>
      <c r="X18" s="56">
        <v>5182319</v>
      </c>
      <c r="Y18" s="56">
        <v>5088532</v>
      </c>
      <c r="Z18" s="56">
        <v>5141185</v>
      </c>
      <c r="AA18" s="56">
        <v>5080337</v>
      </c>
      <c r="AB18" s="56">
        <v>5088427</v>
      </c>
      <c r="AC18" s="56">
        <v>5144705</v>
      </c>
      <c r="AD18" s="92">
        <v>5238580</v>
      </c>
      <c r="AE18" s="92">
        <v>5209485</v>
      </c>
      <c r="AF18" s="92">
        <v>5135332</v>
      </c>
      <c r="AG18" s="92">
        <v>5232348</v>
      </c>
    </row>
    <row r="19" spans="1:33" ht="14.1" customHeight="1" x14ac:dyDescent="0.2">
      <c r="A19" s="105" t="s">
        <v>35</v>
      </c>
      <c r="B19" s="105"/>
      <c r="C19" s="55">
        <v>5681239</v>
      </c>
      <c r="D19" s="56">
        <v>5936362</v>
      </c>
      <c r="E19" s="56">
        <v>6290862</v>
      </c>
      <c r="F19" s="56">
        <v>7016320</v>
      </c>
      <c r="G19" s="56">
        <v>6853715</v>
      </c>
      <c r="H19" s="56">
        <v>6972171</v>
      </c>
      <c r="I19" s="55">
        <v>7322659</v>
      </c>
      <c r="J19" s="56">
        <v>7533197</v>
      </c>
      <c r="K19" s="56">
        <v>7846210</v>
      </c>
      <c r="L19" s="55">
        <v>7961806</v>
      </c>
      <c r="M19" s="56">
        <v>8079185</v>
      </c>
      <c r="N19" s="56">
        <v>7963140</v>
      </c>
      <c r="O19" s="56">
        <v>7983411</v>
      </c>
      <c r="P19" s="56">
        <v>7662712</v>
      </c>
      <c r="Q19" s="56">
        <v>7148745</v>
      </c>
      <c r="R19" s="56">
        <v>7145057</v>
      </c>
      <c r="S19" s="56">
        <v>7246993</v>
      </c>
      <c r="T19" s="56">
        <v>7237771</v>
      </c>
      <c r="U19" s="56">
        <v>7188089</v>
      </c>
      <c r="V19" s="56">
        <v>7535179</v>
      </c>
      <c r="W19" s="56">
        <v>7580970</v>
      </c>
      <c r="X19" s="56">
        <v>7814508</v>
      </c>
      <c r="Y19" s="56">
        <v>7726370</v>
      </c>
      <c r="Z19" s="56">
        <v>7728401</v>
      </c>
      <c r="AA19" s="56">
        <v>7666093</v>
      </c>
      <c r="AB19" s="56">
        <v>7645241</v>
      </c>
      <c r="AC19" s="56">
        <v>7737435</v>
      </c>
      <c r="AD19" s="92">
        <v>7646715</v>
      </c>
      <c r="AE19" s="92">
        <v>7595462</v>
      </c>
      <c r="AF19" s="92">
        <v>7570903</v>
      </c>
      <c r="AG19" s="92">
        <v>7581741</v>
      </c>
    </row>
    <row r="20" spans="1:33" ht="14.1" customHeight="1" x14ac:dyDescent="0.2">
      <c r="A20" s="105" t="s">
        <v>36</v>
      </c>
      <c r="B20" s="105"/>
      <c r="C20" s="57">
        <v>0.79</v>
      </c>
      <c r="D20" s="58">
        <v>0.77</v>
      </c>
      <c r="E20" s="58">
        <v>0.76</v>
      </c>
      <c r="F20" s="58">
        <v>0.77</v>
      </c>
      <c r="G20" s="58">
        <v>0.79</v>
      </c>
      <c r="H20" s="58">
        <v>0.79</v>
      </c>
      <c r="I20" s="59">
        <v>0.78</v>
      </c>
      <c r="J20" s="58">
        <v>0.76</v>
      </c>
      <c r="K20" s="58">
        <v>0.74</v>
      </c>
      <c r="L20" s="59">
        <v>0.73</v>
      </c>
      <c r="M20" s="58">
        <v>0.7</v>
      </c>
      <c r="N20" s="58">
        <v>0.67</v>
      </c>
      <c r="O20" s="58">
        <v>0.68</v>
      </c>
      <c r="P20" s="58">
        <v>0.7</v>
      </c>
      <c r="Q20" s="58">
        <v>0.73</v>
      </c>
      <c r="R20" s="58">
        <v>0.76</v>
      </c>
      <c r="S20" s="58">
        <v>0.79</v>
      </c>
      <c r="T20" s="58">
        <v>0.83</v>
      </c>
      <c r="U20" s="58">
        <v>0.83</v>
      </c>
      <c r="V20" s="58">
        <v>0.83</v>
      </c>
      <c r="W20" s="58">
        <v>0.8</v>
      </c>
      <c r="X20" s="58">
        <v>0.75</v>
      </c>
      <c r="Y20" s="58">
        <v>0.71</v>
      </c>
      <c r="Z20" s="58">
        <v>0.68</v>
      </c>
      <c r="AA20" s="58">
        <v>0.68</v>
      </c>
      <c r="AB20" s="58">
        <v>0.68</v>
      </c>
      <c r="AC20" s="58">
        <v>0.68</v>
      </c>
      <c r="AD20" s="58">
        <v>0.68</v>
      </c>
      <c r="AE20" s="58">
        <v>0.68</v>
      </c>
      <c r="AF20" s="58">
        <v>0.69</v>
      </c>
      <c r="AG20" s="58">
        <v>0.68</v>
      </c>
    </row>
    <row r="21" spans="1:33" ht="14.1" customHeight="1" x14ac:dyDescent="0.2">
      <c r="A21" s="105" t="s">
        <v>37</v>
      </c>
      <c r="B21" s="105"/>
      <c r="C21" s="60">
        <v>58.1</v>
      </c>
      <c r="D21" s="61">
        <v>59.7</v>
      </c>
      <c r="E21" s="61">
        <v>65</v>
      </c>
      <c r="F21" s="61">
        <v>63.8</v>
      </c>
      <c r="G21" s="61">
        <v>78.2</v>
      </c>
      <c r="H21" s="61">
        <v>74</v>
      </c>
      <c r="I21" s="62">
        <v>74.7</v>
      </c>
      <c r="J21" s="61">
        <v>79.599999999999994</v>
      </c>
      <c r="K21" s="61">
        <v>75.5</v>
      </c>
      <c r="L21" s="62">
        <v>80.900000000000006</v>
      </c>
      <c r="M21" s="61">
        <v>78.599999999999994</v>
      </c>
      <c r="N21" s="61">
        <v>75.3</v>
      </c>
      <c r="O21" s="61">
        <v>79.2</v>
      </c>
      <c r="P21" s="61">
        <v>85.4</v>
      </c>
      <c r="Q21" s="61">
        <v>80.3</v>
      </c>
      <c r="R21" s="61">
        <v>86.8</v>
      </c>
      <c r="S21" s="61">
        <v>89.3</v>
      </c>
      <c r="T21" s="61">
        <v>90.1</v>
      </c>
      <c r="U21" s="61">
        <v>92.8</v>
      </c>
      <c r="V21" s="61">
        <v>95.8</v>
      </c>
      <c r="W21" s="61">
        <v>90.5</v>
      </c>
      <c r="X21" s="61">
        <v>91.3</v>
      </c>
      <c r="Y21" s="61">
        <v>89.6</v>
      </c>
      <c r="Z21" s="61">
        <v>94.5</v>
      </c>
      <c r="AA21" s="61">
        <v>91</v>
      </c>
      <c r="AB21" s="61">
        <v>90.9</v>
      </c>
      <c r="AC21" s="61">
        <v>89.6</v>
      </c>
      <c r="AD21" s="93">
        <v>92.2</v>
      </c>
      <c r="AE21" s="93">
        <v>93.5</v>
      </c>
      <c r="AF21" s="93">
        <v>92.3</v>
      </c>
      <c r="AG21" s="93">
        <v>91.3</v>
      </c>
    </row>
    <row r="22" spans="1:33" ht="14.1" customHeight="1" x14ac:dyDescent="0.2">
      <c r="A22" s="105" t="s">
        <v>38</v>
      </c>
      <c r="B22" s="105"/>
      <c r="C22" s="60">
        <v>8.8000000000000007</v>
      </c>
      <c r="D22" s="61">
        <v>7.8</v>
      </c>
      <c r="E22" s="61">
        <v>7.6</v>
      </c>
      <c r="F22" s="61">
        <v>7.5</v>
      </c>
      <c r="G22" s="61">
        <v>8.5</v>
      </c>
      <c r="H22" s="61">
        <v>9.5</v>
      </c>
      <c r="I22" s="62">
        <v>10.5</v>
      </c>
      <c r="J22" s="61">
        <v>11.8</v>
      </c>
      <c r="K22" s="61">
        <v>11.8</v>
      </c>
      <c r="L22" s="62">
        <v>12.8</v>
      </c>
      <c r="M22" s="61">
        <v>13.1</v>
      </c>
      <c r="N22" s="61">
        <v>12.3</v>
      </c>
      <c r="O22" s="61">
        <v>11.5</v>
      </c>
      <c r="P22" s="61">
        <v>13.1</v>
      </c>
      <c r="Q22" s="61">
        <v>12.9</v>
      </c>
      <c r="R22" s="61">
        <v>12.6</v>
      </c>
      <c r="S22" s="61">
        <v>12.9</v>
      </c>
      <c r="T22" s="61">
        <v>13.3</v>
      </c>
      <c r="U22" s="61">
        <v>14.5</v>
      </c>
      <c r="V22" s="61">
        <v>14.7</v>
      </c>
      <c r="W22" s="61">
        <v>14</v>
      </c>
      <c r="X22" s="61">
        <v>14.3</v>
      </c>
      <c r="Y22" s="61">
        <v>13.4</v>
      </c>
      <c r="Z22" s="61">
        <v>13.9</v>
      </c>
      <c r="AA22" s="61">
        <v>13.8</v>
      </c>
      <c r="AB22" s="61">
        <v>13.5</v>
      </c>
      <c r="AC22" s="61">
        <v>12.6</v>
      </c>
      <c r="AD22" s="93">
        <v>12</v>
      </c>
      <c r="AE22" s="93">
        <v>11.9</v>
      </c>
      <c r="AF22" s="93">
        <v>11.4</v>
      </c>
      <c r="AG22" s="93">
        <v>11.8</v>
      </c>
    </row>
    <row r="23" spans="1:33" ht="14.1" customHeight="1" x14ac:dyDescent="0.2">
      <c r="A23" s="105" t="s">
        <v>39</v>
      </c>
      <c r="B23" s="105"/>
      <c r="C23" s="60">
        <v>10.4</v>
      </c>
      <c r="D23" s="61">
        <v>10.5</v>
      </c>
      <c r="E23" s="61">
        <v>10</v>
      </c>
      <c r="F23" s="61">
        <v>9.4</v>
      </c>
      <c r="G23" s="61">
        <v>10.7</v>
      </c>
      <c r="H23" s="61">
        <v>11.5</v>
      </c>
      <c r="I23" s="62">
        <v>12.6</v>
      </c>
      <c r="J23" s="61">
        <v>13.4</v>
      </c>
      <c r="K23" s="61">
        <v>12.5</v>
      </c>
      <c r="L23" s="62">
        <v>12.3</v>
      </c>
      <c r="M23" s="61">
        <v>12.4</v>
      </c>
      <c r="N23" s="61">
        <v>11.7</v>
      </c>
      <c r="O23" s="61">
        <v>10.7</v>
      </c>
      <c r="P23" s="61">
        <v>11.6</v>
      </c>
      <c r="Q23" s="61">
        <v>12.3</v>
      </c>
      <c r="R23" s="61">
        <v>12.2</v>
      </c>
      <c r="S23" s="61">
        <v>12</v>
      </c>
      <c r="T23" s="61">
        <v>12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4.1" customHeight="1" x14ac:dyDescent="0.2">
      <c r="A24" s="108" t="s">
        <v>194</v>
      </c>
      <c r="B24" s="109"/>
      <c r="C24" s="60"/>
      <c r="D24" s="61"/>
      <c r="E24" s="61"/>
      <c r="F24" s="61"/>
      <c r="G24" s="61"/>
      <c r="H24" s="61"/>
      <c r="I24" s="62"/>
      <c r="J24" s="61"/>
      <c r="K24" s="61"/>
      <c r="L24" s="62"/>
      <c r="M24" s="61"/>
      <c r="N24" s="61"/>
      <c r="O24" s="61"/>
      <c r="P24" s="61"/>
      <c r="Q24" s="61"/>
      <c r="R24" s="61"/>
      <c r="S24" s="61">
        <v>14.9</v>
      </c>
      <c r="T24" s="61">
        <v>15.4</v>
      </c>
      <c r="U24" s="61">
        <v>12.8</v>
      </c>
      <c r="V24" s="61">
        <v>13.2</v>
      </c>
      <c r="W24" s="61">
        <v>12.5</v>
      </c>
      <c r="X24" s="61">
        <v>12.2</v>
      </c>
      <c r="Y24" s="61">
        <v>12.2</v>
      </c>
      <c r="Z24" s="61">
        <v>12.3</v>
      </c>
      <c r="AA24" s="61">
        <v>12.2</v>
      </c>
      <c r="AB24" s="61">
        <v>11.8</v>
      </c>
      <c r="AC24" s="61">
        <v>11</v>
      </c>
      <c r="AD24" s="93">
        <v>10.4</v>
      </c>
      <c r="AE24" s="93">
        <v>9.4</v>
      </c>
      <c r="AF24" s="93">
        <v>9.1</v>
      </c>
      <c r="AG24" s="93">
        <v>9</v>
      </c>
    </row>
    <row r="25" spans="1:33" ht="14.1" customHeight="1" x14ac:dyDescent="0.2">
      <c r="A25" s="105" t="s">
        <v>195</v>
      </c>
      <c r="B25" s="105"/>
      <c r="C25" s="60">
        <v>11.3</v>
      </c>
      <c r="D25" s="61">
        <v>10</v>
      </c>
      <c r="E25" s="61">
        <v>8.8000000000000007</v>
      </c>
      <c r="F25" s="61">
        <v>8.4</v>
      </c>
      <c r="G25" s="61">
        <v>8.5</v>
      </c>
      <c r="H25" s="61">
        <v>8.9</v>
      </c>
      <c r="I25" s="62">
        <v>9.8000000000000007</v>
      </c>
      <c r="J25" s="61">
        <v>10.1</v>
      </c>
      <c r="K25" s="61">
        <v>10.199999999999999</v>
      </c>
      <c r="L25" s="62">
        <v>9.6</v>
      </c>
      <c r="M25" s="61">
        <v>9.1999999999999993</v>
      </c>
      <c r="N25" s="61">
        <v>8.6</v>
      </c>
      <c r="O25" s="61">
        <v>7.8</v>
      </c>
      <c r="P25" s="61">
        <v>7.4</v>
      </c>
      <c r="Q25" s="61">
        <v>7.6</v>
      </c>
      <c r="R25" s="61">
        <v>8.3000000000000007</v>
      </c>
      <c r="S25" s="61">
        <v>8.6</v>
      </c>
      <c r="T25" s="61">
        <v>8.4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4.1" customHeight="1" x14ac:dyDescent="0.2">
      <c r="A26" s="108" t="s">
        <v>198</v>
      </c>
      <c r="B26" s="109"/>
      <c r="C26" s="60"/>
      <c r="D26" s="61"/>
      <c r="E26" s="61"/>
      <c r="F26" s="61"/>
      <c r="G26" s="61"/>
      <c r="H26" s="61"/>
      <c r="I26" s="62"/>
      <c r="J26" s="61"/>
      <c r="K26" s="61"/>
      <c r="L26" s="62"/>
      <c r="M26" s="61"/>
      <c r="N26" s="61"/>
      <c r="O26" s="61"/>
      <c r="P26" s="61"/>
      <c r="Q26" s="61"/>
      <c r="R26" s="61"/>
      <c r="S26" s="61"/>
      <c r="T26" s="61"/>
      <c r="U26" s="61">
        <v>100.3</v>
      </c>
      <c r="V26" s="61">
        <v>97</v>
      </c>
      <c r="W26" s="61">
        <v>94.8</v>
      </c>
      <c r="X26" s="61">
        <v>81.3</v>
      </c>
      <c r="Y26" s="61">
        <v>72.900000000000006</v>
      </c>
      <c r="Z26" s="61">
        <v>69.900000000000006</v>
      </c>
      <c r="AA26" s="61">
        <v>67</v>
      </c>
      <c r="AB26" s="61">
        <v>65.599999999999994</v>
      </c>
      <c r="AC26" s="61">
        <v>60.4</v>
      </c>
      <c r="AD26" s="93">
        <v>52.1</v>
      </c>
      <c r="AE26" s="93">
        <v>46.3</v>
      </c>
      <c r="AF26" s="93">
        <v>43.1</v>
      </c>
      <c r="AG26" s="93">
        <v>50.2</v>
      </c>
    </row>
    <row r="27" spans="1:33" ht="14.1" customHeight="1" x14ac:dyDescent="0.2">
      <c r="A27" s="104" t="s">
        <v>199</v>
      </c>
      <c r="B27" s="104"/>
      <c r="C27" s="52">
        <f t="shared" ref="C27:K27" si="13">SUM(C28:C30)</f>
        <v>1321206</v>
      </c>
      <c r="D27" s="52">
        <f t="shared" si="13"/>
        <v>1503605</v>
      </c>
      <c r="E27" s="52">
        <f t="shared" si="13"/>
        <v>1567124</v>
      </c>
      <c r="F27" s="52">
        <f t="shared" si="13"/>
        <v>1522736</v>
      </c>
      <c r="G27" s="52">
        <f t="shared" si="13"/>
        <v>866626</v>
      </c>
      <c r="H27" s="52">
        <f t="shared" si="13"/>
        <v>939359</v>
      </c>
      <c r="I27" s="52">
        <f t="shared" si="13"/>
        <v>1193219</v>
      </c>
      <c r="J27" s="52">
        <f t="shared" si="13"/>
        <v>1265407</v>
      </c>
      <c r="K27" s="52">
        <f t="shared" si="13"/>
        <v>1271457</v>
      </c>
      <c r="L27" s="52">
        <f t="shared" ref="L27:Q27" si="14">SUM(L28:L30)</f>
        <v>1123878</v>
      </c>
      <c r="M27" s="52">
        <f t="shared" si="14"/>
        <v>1324999</v>
      </c>
      <c r="N27" s="52">
        <f t="shared" si="14"/>
        <v>1698489</v>
      </c>
      <c r="O27" s="52">
        <f t="shared" si="14"/>
        <v>1675125</v>
      </c>
      <c r="P27" s="52">
        <f t="shared" si="14"/>
        <v>1466874</v>
      </c>
      <c r="Q27" s="52">
        <f t="shared" si="14"/>
        <v>1609160</v>
      </c>
      <c r="R27" s="52">
        <f t="shared" ref="R27:Y27" si="15">SUM(R28:R30)</f>
        <v>1745481</v>
      </c>
      <c r="S27" s="52">
        <f t="shared" si="15"/>
        <v>1847051</v>
      </c>
      <c r="T27" s="52">
        <f t="shared" si="15"/>
        <v>1898422</v>
      </c>
      <c r="U27" s="52">
        <f t="shared" si="15"/>
        <v>1904715</v>
      </c>
      <c r="V27" s="52">
        <f t="shared" si="15"/>
        <v>1983348</v>
      </c>
      <c r="W27" s="52">
        <f t="shared" si="15"/>
        <v>1499221</v>
      </c>
      <c r="X27" s="52">
        <f t="shared" si="15"/>
        <v>1661568</v>
      </c>
      <c r="Y27" s="52">
        <f t="shared" si="15"/>
        <v>2750137</v>
      </c>
      <c r="Z27" s="52">
        <f t="shared" ref="Z27:AC27" si="16">SUM(Z28:Z30)</f>
        <v>2889741</v>
      </c>
      <c r="AA27" s="52">
        <f t="shared" si="16"/>
        <v>2509653</v>
      </c>
      <c r="AB27" s="52">
        <f t="shared" si="16"/>
        <v>2400062</v>
      </c>
      <c r="AC27" s="52">
        <f t="shared" si="16"/>
        <v>2376950</v>
      </c>
      <c r="AD27" s="52">
        <f t="shared" ref="AD27" si="17">SUM(AD28:AD30)</f>
        <v>2304239</v>
      </c>
      <c r="AE27" s="52">
        <f t="shared" ref="AE27" si="18">SUM(AE28:AE30)</f>
        <v>2380712</v>
      </c>
      <c r="AF27" s="52">
        <f t="shared" ref="AF27:AG27" si="19">SUM(AF28:AF30)</f>
        <v>1998745</v>
      </c>
      <c r="AG27" s="52">
        <f t="shared" si="19"/>
        <v>1781241</v>
      </c>
    </row>
    <row r="28" spans="1:33" ht="14.1" customHeight="1" x14ac:dyDescent="0.15">
      <c r="A28" s="63"/>
      <c r="B28" s="2" t="s">
        <v>18</v>
      </c>
      <c r="C28" s="52">
        <v>566988</v>
      </c>
      <c r="D28" s="51">
        <v>542233</v>
      </c>
      <c r="E28" s="51">
        <v>671535</v>
      </c>
      <c r="F28" s="51">
        <v>722159</v>
      </c>
      <c r="G28" s="51">
        <v>347229</v>
      </c>
      <c r="H28" s="51">
        <v>432287</v>
      </c>
      <c r="I28" s="52">
        <v>437129</v>
      </c>
      <c r="J28" s="51">
        <v>358305</v>
      </c>
      <c r="K28" s="51">
        <v>238766</v>
      </c>
      <c r="L28" s="52">
        <v>109950</v>
      </c>
      <c r="M28" s="51">
        <v>116455</v>
      </c>
      <c r="N28" s="51">
        <v>437733</v>
      </c>
      <c r="O28" s="51">
        <v>437983</v>
      </c>
      <c r="P28" s="51">
        <v>303728</v>
      </c>
      <c r="Q28" s="51">
        <v>387119</v>
      </c>
      <c r="R28" s="51">
        <v>497378</v>
      </c>
      <c r="S28" s="51">
        <v>562486</v>
      </c>
      <c r="T28" s="51">
        <v>558625</v>
      </c>
      <c r="U28" s="51">
        <v>533916</v>
      </c>
      <c r="V28" s="51">
        <v>580160</v>
      </c>
      <c r="W28" s="51">
        <v>638962</v>
      </c>
      <c r="X28" s="51">
        <v>781011</v>
      </c>
      <c r="Y28" s="51">
        <v>1147277</v>
      </c>
      <c r="Z28" s="51">
        <v>1361452</v>
      </c>
      <c r="AA28" s="51">
        <v>1373396</v>
      </c>
      <c r="AB28" s="51">
        <v>1396381</v>
      </c>
      <c r="AC28" s="51">
        <v>1402034</v>
      </c>
      <c r="AD28" s="94">
        <v>1146275</v>
      </c>
      <c r="AE28" s="94">
        <v>1148384</v>
      </c>
      <c r="AF28" s="94">
        <v>699021</v>
      </c>
      <c r="AG28" s="94">
        <v>794779</v>
      </c>
    </row>
    <row r="29" spans="1:33" ht="14.1" customHeight="1" x14ac:dyDescent="0.15">
      <c r="A29" s="63"/>
      <c r="B29" s="2" t="s">
        <v>19</v>
      </c>
      <c r="C29" s="52">
        <v>578357</v>
      </c>
      <c r="D29" s="51">
        <v>765482</v>
      </c>
      <c r="E29" s="51">
        <v>777526</v>
      </c>
      <c r="F29" s="51">
        <v>589066</v>
      </c>
      <c r="G29" s="51">
        <v>193640</v>
      </c>
      <c r="H29" s="51">
        <v>76555</v>
      </c>
      <c r="I29" s="52">
        <v>217161</v>
      </c>
      <c r="J29" s="51">
        <v>263740</v>
      </c>
      <c r="K29" s="51">
        <v>335940</v>
      </c>
      <c r="L29" s="52">
        <v>287150</v>
      </c>
      <c r="M29" s="51">
        <v>237588</v>
      </c>
      <c r="N29" s="51">
        <v>437907</v>
      </c>
      <c r="O29" s="51">
        <v>368165</v>
      </c>
      <c r="P29" s="51">
        <v>248233</v>
      </c>
      <c r="Q29" s="51">
        <v>248284</v>
      </c>
      <c r="R29" s="51">
        <v>248330</v>
      </c>
      <c r="S29" s="51">
        <v>248379</v>
      </c>
      <c r="T29" s="51">
        <v>248631</v>
      </c>
      <c r="U29" s="51">
        <v>257159</v>
      </c>
      <c r="V29" s="51">
        <v>258037</v>
      </c>
      <c r="W29" s="51">
        <v>258428</v>
      </c>
      <c r="X29" s="51">
        <v>258675</v>
      </c>
      <c r="Y29" s="51">
        <v>258826</v>
      </c>
      <c r="Z29" s="51">
        <v>258899</v>
      </c>
      <c r="AA29" s="51">
        <v>258963</v>
      </c>
      <c r="AB29" s="51">
        <v>259027</v>
      </c>
      <c r="AC29" s="51">
        <v>259158</v>
      </c>
      <c r="AD29" s="94">
        <v>259275</v>
      </c>
      <c r="AE29" s="94">
        <v>259379</v>
      </c>
      <c r="AF29" s="94">
        <v>166659</v>
      </c>
      <c r="AG29" s="94">
        <v>166692</v>
      </c>
    </row>
    <row r="30" spans="1:33" ht="14.1" customHeight="1" x14ac:dyDescent="0.15">
      <c r="A30" s="63"/>
      <c r="B30" s="2" t="s">
        <v>20</v>
      </c>
      <c r="C30" s="52">
        <v>175861</v>
      </c>
      <c r="D30" s="51">
        <v>195890</v>
      </c>
      <c r="E30" s="51">
        <v>118063</v>
      </c>
      <c r="F30" s="51">
        <v>211511</v>
      </c>
      <c r="G30" s="51">
        <v>325757</v>
      </c>
      <c r="H30" s="51">
        <v>430517</v>
      </c>
      <c r="I30" s="52">
        <v>538929</v>
      </c>
      <c r="J30" s="51">
        <v>643362</v>
      </c>
      <c r="K30" s="51">
        <v>696751</v>
      </c>
      <c r="L30" s="52">
        <v>726778</v>
      </c>
      <c r="M30" s="51">
        <v>970956</v>
      </c>
      <c r="N30" s="51">
        <v>822849</v>
      </c>
      <c r="O30" s="51">
        <v>868977</v>
      </c>
      <c r="P30" s="51">
        <v>914913</v>
      </c>
      <c r="Q30" s="51">
        <v>973757</v>
      </c>
      <c r="R30" s="51">
        <v>999773</v>
      </c>
      <c r="S30" s="51">
        <v>1036186</v>
      </c>
      <c r="T30" s="51">
        <v>1091166</v>
      </c>
      <c r="U30" s="51">
        <v>1113640</v>
      </c>
      <c r="V30" s="51">
        <v>1145151</v>
      </c>
      <c r="W30" s="51">
        <v>601831</v>
      </c>
      <c r="X30" s="51">
        <v>621882</v>
      </c>
      <c r="Y30" s="51">
        <v>1344034</v>
      </c>
      <c r="Z30" s="51">
        <v>1269390</v>
      </c>
      <c r="AA30" s="51">
        <v>877294</v>
      </c>
      <c r="AB30" s="51">
        <v>744654</v>
      </c>
      <c r="AC30" s="51">
        <v>715758</v>
      </c>
      <c r="AD30" s="94">
        <v>898689</v>
      </c>
      <c r="AE30" s="94">
        <v>972949</v>
      </c>
      <c r="AF30" s="94">
        <v>1133065</v>
      </c>
      <c r="AG30" s="94">
        <v>819770</v>
      </c>
    </row>
    <row r="31" spans="1:33" ht="14.1" customHeight="1" x14ac:dyDescent="0.2">
      <c r="A31" s="104" t="s">
        <v>200</v>
      </c>
      <c r="B31" s="104"/>
      <c r="C31" s="52">
        <v>5349030</v>
      </c>
      <c r="D31" s="51">
        <v>5433859</v>
      </c>
      <c r="E31" s="51">
        <v>6261251</v>
      </c>
      <c r="F31" s="51">
        <v>6917083</v>
      </c>
      <c r="G31" s="51">
        <v>7953120</v>
      </c>
      <c r="H31" s="51">
        <v>8749727</v>
      </c>
      <c r="I31" s="52">
        <v>9485427</v>
      </c>
      <c r="J31" s="51">
        <v>10279998</v>
      </c>
      <c r="K31" s="51">
        <v>10708130</v>
      </c>
      <c r="L31" s="52">
        <v>11273814</v>
      </c>
      <c r="M31" s="51">
        <v>11158944</v>
      </c>
      <c r="N31" s="51">
        <v>11133818</v>
      </c>
      <c r="O31" s="51">
        <v>11378946</v>
      </c>
      <c r="P31" s="51">
        <v>11564519</v>
      </c>
      <c r="Q31" s="51">
        <v>12154243</v>
      </c>
      <c r="R31" s="51">
        <v>12277067</v>
      </c>
      <c r="S31" s="51">
        <v>12720391</v>
      </c>
      <c r="T31" s="51">
        <v>12806349</v>
      </c>
      <c r="U31" s="51">
        <v>12566802</v>
      </c>
      <c r="V31" s="51">
        <v>12224249</v>
      </c>
      <c r="W31" s="51">
        <v>12362253</v>
      </c>
      <c r="X31" s="51">
        <v>12009186</v>
      </c>
      <c r="Y31" s="51">
        <v>11790623</v>
      </c>
      <c r="Z31" s="51">
        <v>11800467</v>
      </c>
      <c r="AA31" s="51">
        <v>12054344</v>
      </c>
      <c r="AB31" s="51">
        <v>12261617</v>
      </c>
      <c r="AC31" s="51">
        <v>12336128</v>
      </c>
      <c r="AD31" s="94">
        <v>12197864</v>
      </c>
      <c r="AE31" s="94">
        <v>12061637</v>
      </c>
      <c r="AF31" s="94">
        <v>11775016</v>
      </c>
      <c r="AG31" s="94">
        <v>12065364</v>
      </c>
    </row>
    <row r="32" spans="1:33" ht="14.1" customHeight="1" x14ac:dyDescent="0.2">
      <c r="A32" s="49"/>
      <c r="B32" s="46" t="s">
        <v>222</v>
      </c>
      <c r="C32" s="52"/>
      <c r="D32" s="51"/>
      <c r="E32" s="51"/>
      <c r="F32" s="51"/>
      <c r="G32" s="51"/>
      <c r="H32" s="51"/>
      <c r="I32" s="52"/>
      <c r="J32" s="51"/>
      <c r="K32" s="51"/>
      <c r="L32" s="52"/>
      <c r="M32" s="51"/>
      <c r="N32" s="51"/>
      <c r="O32" s="51">
        <v>188000</v>
      </c>
      <c r="P32" s="51">
        <v>581900</v>
      </c>
      <c r="Q32" s="51">
        <v>1327600</v>
      </c>
      <c r="R32" s="51">
        <v>1859500</v>
      </c>
      <c r="S32" s="51">
        <v>2257132</v>
      </c>
      <c r="T32" s="51">
        <v>2580028</v>
      </c>
      <c r="U32" s="51">
        <v>2816234</v>
      </c>
      <c r="V32" s="51">
        <v>3006267</v>
      </c>
      <c r="W32" s="51">
        <v>3341583</v>
      </c>
      <c r="X32" s="51">
        <v>3589797</v>
      </c>
      <c r="Y32" s="51">
        <v>4162122</v>
      </c>
      <c r="Z32" s="51">
        <v>4569135</v>
      </c>
      <c r="AA32" s="51">
        <v>5050491</v>
      </c>
      <c r="AB32" s="51">
        <v>5495519</v>
      </c>
      <c r="AC32" s="51">
        <v>5769654</v>
      </c>
      <c r="AD32" s="51">
        <v>5953500</v>
      </c>
      <c r="AE32" s="51">
        <v>6109895</v>
      </c>
      <c r="AF32" s="51">
        <v>6246132</v>
      </c>
      <c r="AG32" s="51">
        <v>6231159</v>
      </c>
    </row>
    <row r="33" spans="1:33" ht="14.1" customHeight="1" x14ac:dyDescent="0.2">
      <c r="A33" s="106" t="s">
        <v>201</v>
      </c>
      <c r="B33" s="106"/>
      <c r="C33" s="52">
        <f t="shared" ref="C33:K33" si="20">SUM(C34:C37)</f>
        <v>132772</v>
      </c>
      <c r="D33" s="52">
        <f t="shared" si="20"/>
        <v>115529</v>
      </c>
      <c r="E33" s="52">
        <f t="shared" si="20"/>
        <v>1224307</v>
      </c>
      <c r="F33" s="52">
        <f t="shared" si="20"/>
        <v>1253327</v>
      </c>
      <c r="G33" s="52">
        <f t="shared" si="20"/>
        <v>1169476</v>
      </c>
      <c r="H33" s="52">
        <f t="shared" si="20"/>
        <v>1005333</v>
      </c>
      <c r="I33" s="52">
        <f t="shared" si="20"/>
        <v>719517</v>
      </c>
      <c r="J33" s="52">
        <f t="shared" si="20"/>
        <v>743965</v>
      </c>
      <c r="K33" s="52">
        <f t="shared" si="20"/>
        <v>702239</v>
      </c>
      <c r="L33" s="52">
        <f t="shared" ref="L33:Q33" si="21">SUM(L34:L37)</f>
        <v>482955</v>
      </c>
      <c r="M33" s="52">
        <f t="shared" si="21"/>
        <v>486581</v>
      </c>
      <c r="N33" s="52">
        <f t="shared" si="21"/>
        <v>503834</v>
      </c>
      <c r="O33" s="52">
        <f t="shared" si="21"/>
        <v>720098</v>
      </c>
      <c r="P33" s="52">
        <f t="shared" si="21"/>
        <v>208111</v>
      </c>
      <c r="Q33" s="52">
        <f t="shared" si="21"/>
        <v>1746258</v>
      </c>
      <c r="R33" s="52">
        <f t="shared" ref="R33:Y33" si="22">SUM(R34:R37)</f>
        <v>1617658</v>
      </c>
      <c r="S33" s="52">
        <f t="shared" si="22"/>
        <v>952383</v>
      </c>
      <c r="T33" s="52">
        <f t="shared" si="22"/>
        <v>676915</v>
      </c>
      <c r="U33" s="52">
        <f t="shared" si="22"/>
        <v>706351</v>
      </c>
      <c r="V33" s="52">
        <f t="shared" si="22"/>
        <v>646227</v>
      </c>
      <c r="W33" s="52">
        <f t="shared" si="22"/>
        <v>403729</v>
      </c>
      <c r="X33" s="52">
        <f t="shared" si="22"/>
        <v>595939</v>
      </c>
      <c r="Y33" s="52">
        <f t="shared" si="22"/>
        <v>433502</v>
      </c>
      <c r="Z33" s="52">
        <f t="shared" ref="Z33:AC33" si="23">SUM(Z34:Z37)</f>
        <v>265964</v>
      </c>
      <c r="AA33" s="52">
        <f t="shared" si="23"/>
        <v>946581</v>
      </c>
      <c r="AB33" s="52">
        <f t="shared" si="23"/>
        <v>537274</v>
      </c>
      <c r="AC33" s="52">
        <f t="shared" si="23"/>
        <v>611117</v>
      </c>
      <c r="AD33" s="52">
        <f t="shared" ref="AD33" si="24">SUM(AD34:AD37)</f>
        <v>625793</v>
      </c>
      <c r="AE33" s="52">
        <f t="shared" ref="AE33" si="25">SUM(AE34:AE37)</f>
        <v>646333</v>
      </c>
      <c r="AF33" s="52">
        <f t="shared" ref="AF33:AG33" si="26">SUM(AF34:AF37)</f>
        <v>438716</v>
      </c>
      <c r="AG33" s="52">
        <f t="shared" si="26"/>
        <v>614605</v>
      </c>
    </row>
    <row r="34" spans="1:33" ht="14.1" customHeight="1" x14ac:dyDescent="0.2">
      <c r="A34" s="46"/>
      <c r="B34" s="46" t="s">
        <v>14</v>
      </c>
      <c r="C34" s="52">
        <v>129761</v>
      </c>
      <c r="D34" s="51">
        <v>112752</v>
      </c>
      <c r="E34" s="51">
        <v>561403</v>
      </c>
      <c r="F34" s="51">
        <v>640541</v>
      </c>
      <c r="G34" s="51">
        <v>502063</v>
      </c>
      <c r="H34" s="51">
        <v>533291</v>
      </c>
      <c r="I34" s="52">
        <v>352855</v>
      </c>
      <c r="J34" s="52">
        <v>314748</v>
      </c>
      <c r="K34" s="51">
        <v>345077</v>
      </c>
      <c r="L34" s="52">
        <v>214125</v>
      </c>
      <c r="M34" s="51">
        <v>250617</v>
      </c>
      <c r="N34" s="51">
        <v>150126</v>
      </c>
      <c r="O34" s="51">
        <v>319373</v>
      </c>
      <c r="P34" s="51">
        <v>70395</v>
      </c>
      <c r="Q34" s="51">
        <v>1264943</v>
      </c>
      <c r="R34" s="51">
        <v>1020320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600000</v>
      </c>
      <c r="AB34" s="51">
        <v>159817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</row>
    <row r="35" spans="1:33" ht="14.1" customHeight="1" x14ac:dyDescent="0.2">
      <c r="A35" s="49"/>
      <c r="B35" s="46" t="s">
        <v>15</v>
      </c>
      <c r="C35" s="52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2">
        <v>0</v>
      </c>
      <c r="J35" s="51">
        <v>0</v>
      </c>
      <c r="K35" s="51">
        <v>0</v>
      </c>
      <c r="L35" s="52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</row>
    <row r="36" spans="1:33" ht="14.1" customHeight="1" x14ac:dyDescent="0.2">
      <c r="A36" s="49"/>
      <c r="B36" s="46" t="s">
        <v>16</v>
      </c>
      <c r="C36" s="52">
        <v>3011</v>
      </c>
      <c r="D36" s="51">
        <v>2777</v>
      </c>
      <c r="E36" s="51">
        <v>662904</v>
      </c>
      <c r="F36" s="51">
        <v>612786</v>
      </c>
      <c r="G36" s="51">
        <v>667413</v>
      </c>
      <c r="H36" s="51">
        <v>472042</v>
      </c>
      <c r="I36" s="52">
        <v>366662</v>
      </c>
      <c r="J36" s="51">
        <v>429217</v>
      </c>
      <c r="K36" s="51">
        <v>357162</v>
      </c>
      <c r="L36" s="52">
        <v>268830</v>
      </c>
      <c r="M36" s="51">
        <v>235964</v>
      </c>
      <c r="N36" s="51">
        <v>353708</v>
      </c>
      <c r="O36" s="51">
        <v>400725</v>
      </c>
      <c r="P36" s="51">
        <v>137715</v>
      </c>
      <c r="Q36" s="51">
        <v>481315</v>
      </c>
      <c r="R36" s="51">
        <v>597337</v>
      </c>
      <c r="S36" s="51">
        <v>952382</v>
      </c>
      <c r="T36" s="51">
        <v>676914</v>
      </c>
      <c r="U36" s="51">
        <v>706350</v>
      </c>
      <c r="V36" s="51">
        <v>646226</v>
      </c>
      <c r="W36" s="51">
        <v>403728</v>
      </c>
      <c r="X36" s="51">
        <v>595938</v>
      </c>
      <c r="Y36" s="51">
        <v>433501</v>
      </c>
      <c r="Z36" s="51">
        <v>265963</v>
      </c>
      <c r="AA36" s="51">
        <v>346580</v>
      </c>
      <c r="AB36" s="51">
        <v>377456</v>
      </c>
      <c r="AC36" s="51">
        <v>611116</v>
      </c>
      <c r="AD36" s="51">
        <v>625792</v>
      </c>
      <c r="AE36" s="51">
        <v>646332</v>
      </c>
      <c r="AF36" s="51">
        <v>438715</v>
      </c>
      <c r="AG36" s="51">
        <v>614604</v>
      </c>
    </row>
    <row r="37" spans="1:33" ht="14.1" customHeight="1" x14ac:dyDescent="0.2">
      <c r="A37" s="49"/>
      <c r="B37" s="46" t="s">
        <v>17</v>
      </c>
      <c r="C37" s="52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1">
        <v>0</v>
      </c>
      <c r="P37" s="51">
        <v>1</v>
      </c>
      <c r="Q37" s="51">
        <v>0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v>1</v>
      </c>
      <c r="AB37" s="51">
        <v>1</v>
      </c>
      <c r="AC37" s="51">
        <v>1</v>
      </c>
      <c r="AD37" s="51">
        <v>1</v>
      </c>
      <c r="AE37" s="51">
        <v>1</v>
      </c>
      <c r="AF37" s="51">
        <v>1</v>
      </c>
      <c r="AG37" s="51">
        <v>1</v>
      </c>
    </row>
    <row r="38" spans="1:33" ht="14.1" customHeight="1" x14ac:dyDescent="0.2">
      <c r="A38" s="104" t="s">
        <v>202</v>
      </c>
      <c r="B38" s="104"/>
      <c r="C38" s="52">
        <v>100583</v>
      </c>
      <c r="D38" s="51">
        <v>136508</v>
      </c>
      <c r="E38" s="51">
        <v>126885</v>
      </c>
      <c r="F38" s="51">
        <v>108519</v>
      </c>
      <c r="G38" s="51">
        <v>77413</v>
      </c>
      <c r="H38" s="51">
        <v>36644</v>
      </c>
      <c r="I38" s="52">
        <v>32657</v>
      </c>
      <c r="J38" s="51">
        <v>29894</v>
      </c>
      <c r="K38" s="51">
        <v>13542</v>
      </c>
      <c r="L38" s="52">
        <v>0</v>
      </c>
      <c r="M38" s="51">
        <v>0</v>
      </c>
      <c r="N38" s="51">
        <v>0</v>
      </c>
      <c r="O38" s="51">
        <v>0</v>
      </c>
      <c r="P38" s="51">
        <v>1</v>
      </c>
      <c r="Q38" s="51">
        <v>0</v>
      </c>
      <c r="R38" s="51">
        <v>1</v>
      </c>
      <c r="S38" s="51">
        <v>1</v>
      </c>
      <c r="T38" s="51">
        <v>1</v>
      </c>
      <c r="U38" s="51">
        <v>1</v>
      </c>
      <c r="V38" s="51">
        <v>1</v>
      </c>
      <c r="W38" s="51">
        <v>1</v>
      </c>
      <c r="X38" s="51">
        <v>1</v>
      </c>
      <c r="Y38" s="51">
        <v>1</v>
      </c>
      <c r="Z38" s="51">
        <v>1</v>
      </c>
      <c r="AA38" s="51">
        <v>1</v>
      </c>
      <c r="AB38" s="51">
        <v>1</v>
      </c>
      <c r="AC38" s="51">
        <v>1</v>
      </c>
      <c r="AD38" s="51">
        <v>1</v>
      </c>
      <c r="AE38" s="51">
        <v>1</v>
      </c>
      <c r="AF38" s="51">
        <v>1</v>
      </c>
      <c r="AG38" s="51">
        <v>1</v>
      </c>
    </row>
    <row r="39" spans="1:33" ht="14.1" customHeight="1" x14ac:dyDescent="0.2">
      <c r="A39" s="104" t="s">
        <v>203</v>
      </c>
      <c r="B39" s="104"/>
      <c r="C39" s="52">
        <v>172570</v>
      </c>
      <c r="D39" s="51">
        <v>187816</v>
      </c>
      <c r="E39" s="51">
        <v>245063</v>
      </c>
      <c r="F39" s="51">
        <v>253981</v>
      </c>
      <c r="G39" s="51">
        <v>259456</v>
      </c>
      <c r="H39" s="51">
        <v>264634</v>
      </c>
      <c r="I39" s="52">
        <v>367574</v>
      </c>
      <c r="J39" s="51">
        <v>369388</v>
      </c>
      <c r="K39" s="51">
        <v>370704</v>
      </c>
      <c r="L39" s="52">
        <v>370824</v>
      </c>
      <c r="M39" s="51">
        <v>372086</v>
      </c>
      <c r="N39" s="51">
        <v>372100</v>
      </c>
      <c r="O39" s="51">
        <v>372106</v>
      </c>
      <c r="P39" s="51">
        <v>372109</v>
      </c>
      <c r="Q39" s="51">
        <v>372112</v>
      </c>
      <c r="R39" s="51">
        <v>372114</v>
      </c>
      <c r="S39" s="51">
        <v>372168</v>
      </c>
      <c r="T39" s="51">
        <v>372841</v>
      </c>
      <c r="U39" s="51">
        <v>372970</v>
      </c>
      <c r="V39" s="51">
        <v>373429</v>
      </c>
      <c r="W39" s="51">
        <v>277736</v>
      </c>
      <c r="X39" s="51">
        <v>277912</v>
      </c>
      <c r="Y39" s="51">
        <v>277989</v>
      </c>
      <c r="Z39" s="51">
        <v>278037</v>
      </c>
      <c r="AA39" s="51">
        <v>278056</v>
      </c>
      <c r="AB39" s="51">
        <v>278097</v>
      </c>
      <c r="AC39" s="51">
        <v>278139</v>
      </c>
      <c r="AD39" s="94">
        <v>278222</v>
      </c>
      <c r="AE39" s="94">
        <v>278272</v>
      </c>
      <c r="AF39" s="94">
        <v>212583</v>
      </c>
      <c r="AG39" s="94">
        <v>180483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8">
    <mergeCell ref="A4:B4"/>
    <mergeCell ref="A5:A15"/>
    <mergeCell ref="A27:B27"/>
    <mergeCell ref="A25:B25"/>
    <mergeCell ref="A24:B24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3"/>
  <pageMargins left="0.78740157480314965" right="0.78740157480314965" top="0.42" bottom="0.56999999999999995" header="0" footer="0.39"/>
  <pageSetup paperSize="9" orientation="landscape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workbookViewId="0">
      <pane xSplit="1" ySplit="3" topLeftCell="B55" activePane="bottomRight" state="frozen"/>
      <selection pane="topRight" activeCell="B1" sqref="B1"/>
      <selection pane="bottomLeft" activeCell="A2" sqref="A2"/>
      <selection pane="bottomRight" activeCell="M38" sqref="M38"/>
    </sheetView>
  </sheetViews>
  <sheetFormatPr defaultColWidth="9" defaultRowHeight="12" x14ac:dyDescent="0.15"/>
  <cols>
    <col min="1" max="1" width="24.77734375" style="1" customWidth="1"/>
    <col min="2" max="2" width="9.77734375" style="1" hidden="1" customWidth="1"/>
    <col min="3" max="9" width="9.77734375" style="1" customWidth="1"/>
    <col min="10" max="11" width="9.77734375" style="5" customWidth="1"/>
    <col min="12" max="12" width="9.77734375" style="1" customWidth="1"/>
    <col min="13" max="13" width="9.77734375" style="64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6" t="s">
        <v>95</v>
      </c>
      <c r="K1" s="27" t="str">
        <f>財政指標!$L$1</f>
        <v>矢板市</v>
      </c>
      <c r="L1" s="64"/>
      <c r="U1" s="27" t="str">
        <f>財政指標!$L$1</f>
        <v>矢板市</v>
      </c>
      <c r="V1" s="64"/>
      <c r="W1" s="27"/>
      <c r="X1" s="64"/>
      <c r="Y1" s="64"/>
      <c r="Z1" s="64"/>
      <c r="AA1" s="64"/>
      <c r="AB1" s="64"/>
      <c r="AE1" s="1" t="s">
        <v>223</v>
      </c>
    </row>
    <row r="2" spans="1:32" ht="15" customHeight="1" x14ac:dyDescent="0.15">
      <c r="K2" s="1"/>
      <c r="L2" s="20" t="s">
        <v>169</v>
      </c>
      <c r="V2" s="20" t="s">
        <v>169</v>
      </c>
      <c r="W2" s="20"/>
      <c r="X2" s="20"/>
      <c r="Y2" s="16"/>
      <c r="Z2" s="16"/>
      <c r="AA2" s="16"/>
      <c r="AB2" s="16"/>
      <c r="AF2" s="1" t="s">
        <v>169</v>
      </c>
    </row>
    <row r="3" spans="1:32" s="72" customFormat="1" ht="15" customHeight="1" x14ac:dyDescent="0.2">
      <c r="A3" s="46"/>
      <c r="B3" s="46" t="s">
        <v>10</v>
      </c>
      <c r="C3" s="46" t="s">
        <v>9</v>
      </c>
      <c r="D3" s="46" t="s">
        <v>8</v>
      </c>
      <c r="E3" s="46" t="s">
        <v>7</v>
      </c>
      <c r="F3" s="46" t="s">
        <v>6</v>
      </c>
      <c r="G3" s="46" t="s">
        <v>5</v>
      </c>
      <c r="H3" s="46" t="s">
        <v>4</v>
      </c>
      <c r="I3" s="46" t="s">
        <v>3</v>
      </c>
      <c r="J3" s="47" t="s">
        <v>165</v>
      </c>
      <c r="K3" s="47" t="s">
        <v>166</v>
      </c>
      <c r="L3" s="46" t="s">
        <v>167</v>
      </c>
      <c r="M3" s="46" t="s">
        <v>175</v>
      </c>
      <c r="N3" s="46" t="s">
        <v>182</v>
      </c>
      <c r="O3" s="46" t="s">
        <v>184</v>
      </c>
      <c r="P3" s="46" t="s">
        <v>185</v>
      </c>
      <c r="Q3" s="46" t="s">
        <v>188</v>
      </c>
      <c r="R3" s="46" t="s">
        <v>193</v>
      </c>
      <c r="S3" s="46" t="s">
        <v>196</v>
      </c>
      <c r="T3" s="46" t="s">
        <v>197</v>
      </c>
      <c r="U3" s="46" t="s">
        <v>204</v>
      </c>
      <c r="V3" s="46" t="s">
        <v>206</v>
      </c>
      <c r="W3" s="46" t="s">
        <v>207</v>
      </c>
      <c r="X3" s="46" t="s">
        <v>208</v>
      </c>
      <c r="Y3" s="46" t="s">
        <v>214</v>
      </c>
      <c r="Z3" s="46" t="s">
        <v>215</v>
      </c>
      <c r="AA3" s="46" t="s">
        <v>213</v>
      </c>
      <c r="AB3" s="46" t="s">
        <v>217</v>
      </c>
      <c r="AC3" s="72" t="s">
        <v>224</v>
      </c>
      <c r="AD3" s="72" t="s">
        <v>226</v>
      </c>
      <c r="AE3" s="72" t="str">
        <f>財政指標!AF3</f>
        <v>１８(H30)</v>
      </c>
      <c r="AF3" s="72" t="str">
        <f>財政指標!AG3</f>
        <v>１９(R１)</v>
      </c>
    </row>
    <row r="4" spans="1:32" ht="15" customHeight="1" x14ac:dyDescent="0.15">
      <c r="A4" s="3" t="s">
        <v>115</v>
      </c>
      <c r="B4" s="13">
        <v>4654905</v>
      </c>
      <c r="C4" s="13">
        <v>4892673</v>
      </c>
      <c r="D4" s="13">
        <v>4977558</v>
      </c>
      <c r="E4" s="13">
        <v>5486144</v>
      </c>
      <c r="F4" s="13">
        <v>5021999</v>
      </c>
      <c r="G4" s="13">
        <v>4895685</v>
      </c>
      <c r="H4" s="13">
        <v>5301541</v>
      </c>
      <c r="I4" s="13">
        <v>5110360</v>
      </c>
      <c r="J4" s="6">
        <v>5517295</v>
      </c>
      <c r="K4" s="7">
        <v>4994588</v>
      </c>
      <c r="L4" s="7">
        <v>4878654</v>
      </c>
      <c r="M4" s="7">
        <v>5224363</v>
      </c>
      <c r="N4" s="7">
        <v>5129009</v>
      </c>
      <c r="O4" s="7">
        <v>4786454</v>
      </c>
      <c r="P4" s="7">
        <v>5065450</v>
      </c>
      <c r="Q4" s="7">
        <v>5120578</v>
      </c>
      <c r="R4" s="7">
        <v>5202094</v>
      </c>
      <c r="S4" s="7">
        <v>5267681</v>
      </c>
      <c r="T4" s="7">
        <v>5649735</v>
      </c>
      <c r="U4" s="7">
        <v>5443548</v>
      </c>
      <c r="V4" s="7">
        <v>5029449</v>
      </c>
      <c r="W4" s="7">
        <v>4928390</v>
      </c>
      <c r="X4" s="7">
        <v>4849543</v>
      </c>
      <c r="Y4" s="80">
        <v>4662200</v>
      </c>
      <c r="Z4" s="80">
        <v>4636898</v>
      </c>
      <c r="AA4" s="80">
        <v>4670389</v>
      </c>
      <c r="AB4" s="80">
        <v>4553666</v>
      </c>
      <c r="AC4" s="80">
        <v>4581322</v>
      </c>
      <c r="AD4" s="80">
        <v>4590987</v>
      </c>
      <c r="AE4" s="80">
        <v>4545797</v>
      </c>
      <c r="AF4" s="80">
        <v>4528239</v>
      </c>
    </row>
    <row r="5" spans="1:32" ht="15" customHeight="1" x14ac:dyDescent="0.15">
      <c r="A5" s="3" t="s">
        <v>116</v>
      </c>
      <c r="B5" s="13">
        <v>222693</v>
      </c>
      <c r="C5" s="13">
        <v>252944</v>
      </c>
      <c r="D5" s="13">
        <v>264646</v>
      </c>
      <c r="E5" s="13">
        <v>293879</v>
      </c>
      <c r="F5" s="13">
        <v>318064</v>
      </c>
      <c r="G5" s="13">
        <v>323206</v>
      </c>
      <c r="H5" s="13">
        <v>333019</v>
      </c>
      <c r="I5" s="13">
        <v>343592</v>
      </c>
      <c r="J5" s="6">
        <v>223939</v>
      </c>
      <c r="K5" s="7">
        <v>161901</v>
      </c>
      <c r="L5" s="7">
        <v>166277</v>
      </c>
      <c r="M5" s="7">
        <v>156777</v>
      </c>
      <c r="N5" s="7">
        <v>159454</v>
      </c>
      <c r="O5" s="7">
        <v>164278</v>
      </c>
      <c r="P5" s="7">
        <v>173148</v>
      </c>
      <c r="Q5" s="7">
        <v>244810</v>
      </c>
      <c r="R5" s="7">
        <v>315504</v>
      </c>
      <c r="S5" s="7">
        <v>458420</v>
      </c>
      <c r="T5" s="7">
        <v>184065</v>
      </c>
      <c r="U5" s="7">
        <v>177321</v>
      </c>
      <c r="V5" s="7">
        <v>167112</v>
      </c>
      <c r="W5" s="7">
        <v>151820</v>
      </c>
      <c r="X5" s="7">
        <v>147930</v>
      </c>
      <c r="Y5" s="80">
        <v>140869</v>
      </c>
      <c r="Z5" s="80">
        <v>134764</v>
      </c>
      <c r="AA5" s="80">
        <v>129264</v>
      </c>
      <c r="AB5" s="80">
        <v>135626</v>
      </c>
      <c r="AC5" s="80">
        <v>134504</v>
      </c>
      <c r="AD5" s="80">
        <v>134496</v>
      </c>
      <c r="AE5" s="80">
        <v>138806</v>
      </c>
      <c r="AF5" s="80">
        <v>149510</v>
      </c>
    </row>
    <row r="6" spans="1:32" ht="15" customHeight="1" x14ac:dyDescent="0.15">
      <c r="A6" s="3" t="s">
        <v>189</v>
      </c>
      <c r="B6" s="13">
        <v>69830</v>
      </c>
      <c r="C6" s="13">
        <v>152909</v>
      </c>
      <c r="D6" s="13">
        <v>167050</v>
      </c>
      <c r="E6" s="13">
        <v>117031</v>
      </c>
      <c r="F6" s="13">
        <v>125093</v>
      </c>
      <c r="G6" s="13">
        <v>163471</v>
      </c>
      <c r="H6" s="13">
        <v>114845</v>
      </c>
      <c r="I6" s="13">
        <v>62756</v>
      </c>
      <c r="J6" s="6">
        <v>48915</v>
      </c>
      <c r="K6" s="7">
        <v>39835</v>
      </c>
      <c r="L6" s="7">
        <v>38323</v>
      </c>
      <c r="M6" s="7">
        <v>165238</v>
      </c>
      <c r="N6" s="7">
        <v>166666</v>
      </c>
      <c r="O6" s="7">
        <v>52171</v>
      </c>
      <c r="P6" s="7">
        <v>35674</v>
      </c>
      <c r="Q6" s="7">
        <v>35093</v>
      </c>
      <c r="R6" s="7">
        <v>20422</v>
      </c>
      <c r="S6" s="7">
        <v>14153</v>
      </c>
      <c r="T6" s="7">
        <v>18974</v>
      </c>
      <c r="U6" s="7">
        <v>18992</v>
      </c>
      <c r="V6" s="7">
        <v>15173</v>
      </c>
      <c r="W6" s="7">
        <v>12899</v>
      </c>
      <c r="X6" s="7">
        <v>10003</v>
      </c>
      <c r="Y6" s="80">
        <v>8769</v>
      </c>
      <c r="Z6" s="80">
        <v>8108</v>
      </c>
      <c r="AA6" s="80">
        <v>7110</v>
      </c>
      <c r="AB6" s="80">
        <v>5693</v>
      </c>
      <c r="AC6" s="80">
        <v>3200</v>
      </c>
      <c r="AD6" s="80">
        <v>5907</v>
      </c>
      <c r="AE6" s="80">
        <v>6371</v>
      </c>
      <c r="AF6" s="80">
        <v>2558</v>
      </c>
    </row>
    <row r="7" spans="1:32" ht="15" customHeight="1" x14ac:dyDescent="0.15">
      <c r="A7" s="3" t="s">
        <v>190</v>
      </c>
      <c r="B7" s="13"/>
      <c r="C7" s="13"/>
      <c r="D7" s="13"/>
      <c r="E7" s="13"/>
      <c r="F7" s="13"/>
      <c r="G7" s="13"/>
      <c r="H7" s="13"/>
      <c r="I7" s="13"/>
      <c r="J7" s="6"/>
      <c r="K7" s="7"/>
      <c r="L7" s="7"/>
      <c r="M7" s="7"/>
      <c r="N7" s="7"/>
      <c r="O7" s="7"/>
      <c r="P7" s="7"/>
      <c r="Q7" s="7">
        <v>5495</v>
      </c>
      <c r="R7" s="7">
        <v>9662</v>
      </c>
      <c r="S7" s="7">
        <v>15236</v>
      </c>
      <c r="T7" s="7">
        <v>16854</v>
      </c>
      <c r="U7" s="7">
        <v>6048</v>
      </c>
      <c r="V7" s="7">
        <v>4655</v>
      </c>
      <c r="W7" s="7">
        <v>5857</v>
      </c>
      <c r="X7" s="7">
        <v>6654</v>
      </c>
      <c r="Y7" s="80">
        <v>7714</v>
      </c>
      <c r="Z7" s="80">
        <v>15603</v>
      </c>
      <c r="AA7" s="80">
        <v>29495</v>
      </c>
      <c r="AB7" s="80">
        <v>21907</v>
      </c>
      <c r="AC7" s="80">
        <v>12269</v>
      </c>
      <c r="AD7" s="80">
        <v>17972</v>
      </c>
      <c r="AE7" s="80">
        <v>13529</v>
      </c>
      <c r="AF7" s="80">
        <v>16006</v>
      </c>
    </row>
    <row r="8" spans="1:32" ht="15" customHeight="1" x14ac:dyDescent="0.15">
      <c r="A8" s="3" t="s">
        <v>191</v>
      </c>
      <c r="B8" s="13"/>
      <c r="C8" s="13"/>
      <c r="D8" s="13"/>
      <c r="E8" s="13"/>
      <c r="F8" s="13"/>
      <c r="G8" s="13"/>
      <c r="H8" s="13"/>
      <c r="I8" s="13"/>
      <c r="J8" s="6"/>
      <c r="K8" s="7"/>
      <c r="L8" s="7"/>
      <c r="M8" s="7"/>
      <c r="N8" s="7"/>
      <c r="O8" s="7"/>
      <c r="P8" s="7"/>
      <c r="Q8" s="7">
        <v>6378</v>
      </c>
      <c r="R8" s="7">
        <v>14345</v>
      </c>
      <c r="S8" s="7">
        <v>11176</v>
      </c>
      <c r="T8" s="7">
        <v>9699</v>
      </c>
      <c r="U8" s="7">
        <v>3502</v>
      </c>
      <c r="V8" s="7">
        <v>2724</v>
      </c>
      <c r="W8" s="7">
        <v>2264</v>
      </c>
      <c r="X8" s="7">
        <v>1717</v>
      </c>
      <c r="Y8" s="80">
        <v>2242</v>
      </c>
      <c r="Z8" s="80">
        <v>25087</v>
      </c>
      <c r="AA8" s="80">
        <v>16053</v>
      </c>
      <c r="AB8" s="80">
        <v>18707</v>
      </c>
      <c r="AC8" s="80">
        <v>7054</v>
      </c>
      <c r="AD8" s="80">
        <v>19015</v>
      </c>
      <c r="AE8" s="80">
        <v>12158</v>
      </c>
      <c r="AF8" s="80">
        <v>11053</v>
      </c>
    </row>
    <row r="9" spans="1:32" ht="15" customHeight="1" x14ac:dyDescent="0.15">
      <c r="A9" s="3" t="s">
        <v>117</v>
      </c>
      <c r="B9" s="13"/>
      <c r="C9" s="13"/>
      <c r="D9" s="13"/>
      <c r="E9" s="13"/>
      <c r="F9" s="13"/>
      <c r="G9" s="13"/>
      <c r="H9" s="13"/>
      <c r="I9" s="13"/>
      <c r="J9" s="6">
        <v>86130</v>
      </c>
      <c r="K9" s="7">
        <v>379868</v>
      </c>
      <c r="L9" s="7">
        <v>360404</v>
      </c>
      <c r="M9" s="7">
        <v>371675</v>
      </c>
      <c r="N9" s="7">
        <v>360324</v>
      </c>
      <c r="O9" s="7">
        <v>314453</v>
      </c>
      <c r="P9" s="7">
        <v>349664</v>
      </c>
      <c r="Q9" s="7">
        <v>385885</v>
      </c>
      <c r="R9" s="7">
        <v>356402</v>
      </c>
      <c r="S9" s="7">
        <v>367884</v>
      </c>
      <c r="T9" s="7">
        <v>356534</v>
      </c>
      <c r="U9" s="7">
        <v>326786</v>
      </c>
      <c r="V9" s="7">
        <v>346250</v>
      </c>
      <c r="W9" s="7">
        <v>345656</v>
      </c>
      <c r="X9" s="7">
        <v>341222</v>
      </c>
      <c r="Y9" s="80">
        <v>340013</v>
      </c>
      <c r="Z9" s="80">
        <v>337115</v>
      </c>
      <c r="AA9" s="80">
        <v>410419</v>
      </c>
      <c r="AB9" s="80">
        <v>677913</v>
      </c>
      <c r="AC9" s="80">
        <v>596261</v>
      </c>
      <c r="AD9" s="80">
        <v>620583</v>
      </c>
      <c r="AE9" s="80">
        <v>641530</v>
      </c>
      <c r="AF9" s="80">
        <v>606793</v>
      </c>
    </row>
    <row r="10" spans="1:32" ht="15" customHeight="1" x14ac:dyDescent="0.15">
      <c r="A10" s="3" t="s">
        <v>118</v>
      </c>
      <c r="B10" s="13">
        <v>88735</v>
      </c>
      <c r="C10" s="13">
        <v>99032</v>
      </c>
      <c r="D10" s="13">
        <v>120461</v>
      </c>
      <c r="E10" s="13">
        <v>130119</v>
      </c>
      <c r="F10" s="13">
        <v>127760</v>
      </c>
      <c r="G10" s="13">
        <v>105087</v>
      </c>
      <c r="H10" s="13">
        <v>112270</v>
      </c>
      <c r="I10" s="13">
        <v>97237</v>
      </c>
      <c r="J10" s="6">
        <v>90301</v>
      </c>
      <c r="K10" s="7">
        <v>89427</v>
      </c>
      <c r="L10" s="7">
        <v>80476</v>
      </c>
      <c r="M10" s="7">
        <v>67849</v>
      </c>
      <c r="N10" s="7">
        <v>71690</v>
      </c>
      <c r="O10" s="7">
        <v>65740</v>
      </c>
      <c r="P10" s="7">
        <v>57261</v>
      </c>
      <c r="Q10" s="7">
        <v>55759</v>
      </c>
      <c r="R10" s="7">
        <v>49485</v>
      </c>
      <c r="S10" s="7">
        <v>50150</v>
      </c>
      <c r="T10" s="7">
        <v>51825</v>
      </c>
      <c r="U10" s="7">
        <v>53249</v>
      </c>
      <c r="V10" s="7">
        <v>54371</v>
      </c>
      <c r="W10" s="7">
        <v>51082</v>
      </c>
      <c r="X10" s="7">
        <v>44258</v>
      </c>
      <c r="Y10" s="80">
        <v>43136</v>
      </c>
      <c r="Z10" s="80">
        <v>45462</v>
      </c>
      <c r="AA10" s="80">
        <v>41933</v>
      </c>
      <c r="AB10" s="80">
        <v>45347</v>
      </c>
      <c r="AC10" s="80">
        <v>38931</v>
      </c>
      <c r="AD10" s="80">
        <v>33560</v>
      </c>
      <c r="AE10" s="80">
        <v>30814</v>
      </c>
      <c r="AF10" s="80">
        <v>30487</v>
      </c>
    </row>
    <row r="11" spans="1:32" ht="15" customHeight="1" x14ac:dyDescent="0.15">
      <c r="A11" s="3" t="s">
        <v>119</v>
      </c>
      <c r="B11" s="13"/>
      <c r="C11" s="13"/>
      <c r="D11" s="13">
        <v>590</v>
      </c>
      <c r="E11" s="13">
        <v>1545</v>
      </c>
      <c r="F11" s="13">
        <v>1212</v>
      </c>
      <c r="G11" s="13">
        <v>903</v>
      </c>
      <c r="H11" s="13">
        <v>831</v>
      </c>
      <c r="I11" s="13">
        <v>821</v>
      </c>
      <c r="J11" s="6">
        <v>1360</v>
      </c>
      <c r="K11" s="7">
        <v>1217</v>
      </c>
      <c r="L11" s="7">
        <v>1309</v>
      </c>
      <c r="M11" s="13">
        <v>420</v>
      </c>
      <c r="N11" s="13">
        <v>0</v>
      </c>
      <c r="O11" s="13">
        <v>0</v>
      </c>
      <c r="P11" s="13">
        <v>0</v>
      </c>
      <c r="Q11" s="13">
        <v>1</v>
      </c>
      <c r="R11" s="13">
        <v>1</v>
      </c>
      <c r="S11" s="13">
        <v>1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80">
        <v>0</v>
      </c>
      <c r="AD11" s="80">
        <v>0</v>
      </c>
      <c r="AE11" s="80"/>
      <c r="AF11" s="80"/>
    </row>
    <row r="12" spans="1:32" ht="15" customHeight="1" x14ac:dyDescent="0.15">
      <c r="A12" s="3" t="s">
        <v>120</v>
      </c>
      <c r="B12" s="13">
        <v>152734</v>
      </c>
      <c r="C12" s="13">
        <v>157316</v>
      </c>
      <c r="D12" s="13">
        <v>162745</v>
      </c>
      <c r="E12" s="13">
        <v>158340</v>
      </c>
      <c r="F12" s="13">
        <v>136174</v>
      </c>
      <c r="G12" s="13">
        <v>151551</v>
      </c>
      <c r="H12" s="13">
        <v>162368</v>
      </c>
      <c r="I12" s="13">
        <v>161171</v>
      </c>
      <c r="J12" s="6">
        <v>135476</v>
      </c>
      <c r="K12" s="7">
        <v>119630</v>
      </c>
      <c r="L12" s="7">
        <v>119178</v>
      </c>
      <c r="M12" s="7">
        <v>114294</v>
      </c>
      <c r="N12" s="7">
        <v>107939</v>
      </c>
      <c r="O12" s="7">
        <v>97493</v>
      </c>
      <c r="P12" s="7">
        <v>110221</v>
      </c>
      <c r="Q12" s="7">
        <v>104098</v>
      </c>
      <c r="R12" s="7">
        <v>113332</v>
      </c>
      <c r="S12" s="7">
        <v>107540</v>
      </c>
      <c r="T12" s="7">
        <v>108847</v>
      </c>
      <c r="U12" s="7">
        <v>90689</v>
      </c>
      <c r="V12" s="7">
        <v>57242</v>
      </c>
      <c r="W12" s="7">
        <v>45016</v>
      </c>
      <c r="X12" s="7">
        <v>33946</v>
      </c>
      <c r="Y12" s="80">
        <v>48624</v>
      </c>
      <c r="Z12" s="80">
        <v>40985</v>
      </c>
      <c r="AA12" s="80">
        <v>19910</v>
      </c>
      <c r="AB12" s="80">
        <v>30831</v>
      </c>
      <c r="AC12" s="80">
        <v>31831</v>
      </c>
      <c r="AD12" s="80">
        <v>37290</v>
      </c>
      <c r="AE12" s="80">
        <v>49867</v>
      </c>
      <c r="AF12" s="80">
        <v>21888</v>
      </c>
    </row>
    <row r="13" spans="1:32" ht="15" customHeight="1" x14ac:dyDescent="0.15">
      <c r="A13" s="3" t="s">
        <v>231</v>
      </c>
      <c r="B13" s="13"/>
      <c r="C13" s="13"/>
      <c r="D13" s="13"/>
      <c r="E13" s="13"/>
      <c r="F13" s="13"/>
      <c r="G13" s="13"/>
      <c r="H13" s="13"/>
      <c r="I13" s="13"/>
      <c r="J13" s="6"/>
      <c r="K13" s="7"/>
      <c r="L13" s="7"/>
      <c r="M13" s="7"/>
      <c r="N13" s="7"/>
      <c r="O13" s="7"/>
      <c r="P13" s="7"/>
      <c r="Q13" s="7">
        <v>1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80">
        <v>0</v>
      </c>
      <c r="Z13" s="80">
        <v>0</v>
      </c>
      <c r="AA13" s="80">
        <v>0</v>
      </c>
      <c r="AB13" s="80">
        <v>0</v>
      </c>
      <c r="AC13" s="80"/>
      <c r="AD13" s="80"/>
      <c r="AE13" s="80"/>
      <c r="AF13" s="80">
        <v>6885</v>
      </c>
    </row>
    <row r="14" spans="1:32" ht="15" customHeight="1" x14ac:dyDescent="0.15">
      <c r="A14" s="3" t="s">
        <v>121</v>
      </c>
      <c r="B14" s="13"/>
      <c r="C14" s="13"/>
      <c r="D14" s="13"/>
      <c r="E14" s="13"/>
      <c r="F14" s="13"/>
      <c r="G14" s="13"/>
      <c r="H14" s="13"/>
      <c r="I14" s="13"/>
      <c r="J14" s="6"/>
      <c r="K14" s="7"/>
      <c r="L14" s="7">
        <v>117463</v>
      </c>
      <c r="M14" s="7">
        <v>142257</v>
      </c>
      <c r="N14" s="7">
        <v>180276</v>
      </c>
      <c r="O14" s="7">
        <v>176759</v>
      </c>
      <c r="P14" s="7">
        <v>146890</v>
      </c>
      <c r="Q14" s="7">
        <v>182265</v>
      </c>
      <c r="R14" s="7">
        <v>190063</v>
      </c>
      <c r="S14" s="7">
        <v>149337</v>
      </c>
      <c r="T14" s="7">
        <v>35721</v>
      </c>
      <c r="U14" s="7">
        <v>59649</v>
      </c>
      <c r="V14" s="7">
        <v>69649</v>
      </c>
      <c r="W14" s="7">
        <v>59131</v>
      </c>
      <c r="X14" s="7">
        <v>51517</v>
      </c>
      <c r="Y14" s="80">
        <v>15258</v>
      </c>
      <c r="Z14" s="80">
        <v>16624</v>
      </c>
      <c r="AA14" s="80">
        <v>16730</v>
      </c>
      <c r="AB14" s="80">
        <v>17492</v>
      </c>
      <c r="AC14" s="80">
        <v>17822</v>
      </c>
      <c r="AD14" s="80">
        <v>20207</v>
      </c>
      <c r="AE14" s="80">
        <v>23496</v>
      </c>
      <c r="AF14" s="80">
        <v>56422</v>
      </c>
    </row>
    <row r="15" spans="1:32" ht="15" customHeight="1" x14ac:dyDescent="0.15">
      <c r="A15" s="3" t="s">
        <v>122</v>
      </c>
      <c r="B15" s="13">
        <v>1407042</v>
      </c>
      <c r="C15" s="13">
        <v>1582012</v>
      </c>
      <c r="D15" s="13">
        <v>1499186</v>
      </c>
      <c r="E15" s="13">
        <v>1618399</v>
      </c>
      <c r="F15" s="13">
        <v>1370303</v>
      </c>
      <c r="G15" s="13">
        <v>1713425</v>
      </c>
      <c r="H15" s="13">
        <v>1812026</v>
      </c>
      <c r="I15" s="13">
        <v>1960295</v>
      </c>
      <c r="J15" s="6">
        <v>2186054</v>
      </c>
      <c r="K15" s="7">
        <v>2355795</v>
      </c>
      <c r="L15" s="7">
        <v>2862679</v>
      </c>
      <c r="M15" s="7">
        <v>2883695</v>
      </c>
      <c r="N15" s="7">
        <v>2198181</v>
      </c>
      <c r="O15" s="7">
        <v>2093622</v>
      </c>
      <c r="P15" s="7">
        <v>2050363</v>
      </c>
      <c r="Q15" s="7">
        <v>1484152</v>
      </c>
      <c r="R15" s="7">
        <v>1327590</v>
      </c>
      <c r="S15" s="7">
        <v>1246449</v>
      </c>
      <c r="T15" s="7">
        <v>1331216</v>
      </c>
      <c r="U15" s="7">
        <v>1396846</v>
      </c>
      <c r="V15" s="7">
        <v>1808367</v>
      </c>
      <c r="W15" s="7">
        <v>2206191</v>
      </c>
      <c r="X15" s="7">
        <v>2713085</v>
      </c>
      <c r="Y15" s="80">
        <v>2458867</v>
      </c>
      <c r="Z15" s="80">
        <v>2192439</v>
      </c>
      <c r="AA15" s="80">
        <v>2245411</v>
      </c>
      <c r="AB15" s="80">
        <v>2365114</v>
      </c>
      <c r="AC15" s="80">
        <v>2239327</v>
      </c>
      <c r="AD15" s="80">
        <v>2287738</v>
      </c>
      <c r="AE15" s="80">
        <v>3359604</v>
      </c>
      <c r="AF15" s="80">
        <v>2820548</v>
      </c>
    </row>
    <row r="16" spans="1:32" ht="15" customHeight="1" x14ac:dyDescent="0.15">
      <c r="A16" s="3" t="s">
        <v>123</v>
      </c>
      <c r="B16" s="13">
        <v>1076009</v>
      </c>
      <c r="C16" s="13">
        <v>1218767</v>
      </c>
      <c r="D16" s="13">
        <v>1111555</v>
      </c>
      <c r="E16" s="13">
        <v>1213536</v>
      </c>
      <c r="G16" s="13"/>
      <c r="H16" s="13"/>
      <c r="I16" s="13"/>
      <c r="J16" s="6">
        <v>1764711</v>
      </c>
      <c r="K16" s="6">
        <v>1901843</v>
      </c>
      <c r="L16" s="6">
        <v>2352618</v>
      </c>
      <c r="M16" s="6">
        <v>2362669</v>
      </c>
      <c r="N16" s="6">
        <v>1710164</v>
      </c>
      <c r="O16" s="6">
        <v>1626559</v>
      </c>
      <c r="P16" s="6">
        <v>1619253</v>
      </c>
      <c r="Q16" s="6">
        <v>1098094</v>
      </c>
      <c r="R16" s="6">
        <v>981522</v>
      </c>
      <c r="S16" s="6">
        <v>922373</v>
      </c>
      <c r="T16" s="6">
        <v>1010162</v>
      </c>
      <c r="U16" s="6">
        <v>1049478</v>
      </c>
      <c r="V16" s="6">
        <v>1451180</v>
      </c>
      <c r="W16" s="6">
        <v>1798799</v>
      </c>
      <c r="X16" s="6">
        <v>1895259</v>
      </c>
      <c r="Y16" s="6">
        <v>1829952</v>
      </c>
      <c r="Z16" s="6">
        <v>1777883</v>
      </c>
      <c r="AA16" s="6">
        <v>1846418</v>
      </c>
      <c r="AB16" s="6">
        <v>1965160</v>
      </c>
      <c r="AC16" s="80">
        <v>1880807</v>
      </c>
      <c r="AD16" s="80">
        <v>1849813</v>
      </c>
      <c r="AE16" s="80">
        <v>1878700</v>
      </c>
      <c r="AF16" s="80">
        <v>1908284</v>
      </c>
    </row>
    <row r="17" spans="1:32" ht="15" customHeight="1" x14ac:dyDescent="0.15">
      <c r="A17" s="3" t="s">
        <v>124</v>
      </c>
      <c r="B17" s="13">
        <v>331033</v>
      </c>
      <c r="C17" s="13">
        <v>363245</v>
      </c>
      <c r="D17" s="13">
        <v>387631</v>
      </c>
      <c r="E17" s="13">
        <v>404863</v>
      </c>
      <c r="G17" s="13"/>
      <c r="H17" s="13"/>
      <c r="I17" s="13"/>
      <c r="J17" s="6">
        <v>421343</v>
      </c>
      <c r="K17" s="6">
        <v>453952</v>
      </c>
      <c r="L17" s="6">
        <v>510061</v>
      </c>
      <c r="M17" s="6">
        <v>521026</v>
      </c>
      <c r="N17" s="6">
        <v>488017</v>
      </c>
      <c r="O17" s="6">
        <v>467063</v>
      </c>
      <c r="P17" s="6">
        <v>431110</v>
      </c>
      <c r="Q17" s="6">
        <v>386058</v>
      </c>
      <c r="R17" s="6">
        <v>346068</v>
      </c>
      <c r="S17" s="6">
        <v>324076</v>
      </c>
      <c r="T17" s="6">
        <v>321054</v>
      </c>
      <c r="U17" s="6">
        <v>347368</v>
      </c>
      <c r="V17" s="6">
        <v>357187</v>
      </c>
      <c r="W17" s="6">
        <v>407392</v>
      </c>
      <c r="X17" s="6">
        <v>471469</v>
      </c>
      <c r="Y17" s="6">
        <v>406732</v>
      </c>
      <c r="Z17" s="6">
        <v>414556</v>
      </c>
      <c r="AA17" s="6">
        <v>398993</v>
      </c>
      <c r="AB17" s="6">
        <v>399954</v>
      </c>
      <c r="AC17" s="80">
        <v>358520</v>
      </c>
      <c r="AD17" s="80">
        <v>347842</v>
      </c>
      <c r="AE17" s="80">
        <v>350812</v>
      </c>
      <c r="AF17" s="80">
        <v>411364</v>
      </c>
    </row>
    <row r="18" spans="1:32" ht="15" customHeight="1" x14ac:dyDescent="0.15">
      <c r="A18" s="3" t="s">
        <v>211</v>
      </c>
      <c r="B18" s="13"/>
      <c r="C18" s="13"/>
      <c r="D18" s="13"/>
      <c r="E18" s="13"/>
      <c r="G18" s="13"/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346357</v>
      </c>
      <c r="Y18" s="6">
        <v>222183</v>
      </c>
      <c r="Z18" s="6"/>
      <c r="AA18" s="6"/>
      <c r="AB18" s="6"/>
      <c r="AC18" s="80"/>
      <c r="AD18" s="80">
        <v>90083</v>
      </c>
      <c r="AE18" s="80">
        <v>1130092</v>
      </c>
      <c r="AF18" s="80">
        <v>500900</v>
      </c>
    </row>
    <row r="19" spans="1:32" ht="15" customHeight="1" x14ac:dyDescent="0.15">
      <c r="A19" s="3" t="s">
        <v>125</v>
      </c>
      <c r="B19" s="13">
        <v>6745</v>
      </c>
      <c r="C19" s="13">
        <v>7728</v>
      </c>
      <c r="D19" s="13">
        <v>9757</v>
      </c>
      <c r="E19" s="13">
        <v>9149</v>
      </c>
      <c r="F19" s="13">
        <v>9017</v>
      </c>
      <c r="G19" s="13">
        <v>9021</v>
      </c>
      <c r="H19" s="13">
        <v>9495</v>
      </c>
      <c r="I19" s="13">
        <v>9578</v>
      </c>
      <c r="J19" s="6">
        <v>8828</v>
      </c>
      <c r="K19" s="7">
        <v>8898</v>
      </c>
      <c r="L19" s="7">
        <v>8834</v>
      </c>
      <c r="M19" s="7">
        <v>6719</v>
      </c>
      <c r="N19" s="7">
        <v>6773</v>
      </c>
      <c r="O19" s="7">
        <v>7149</v>
      </c>
      <c r="P19" s="7">
        <v>7741</v>
      </c>
      <c r="Q19" s="7">
        <v>7340</v>
      </c>
      <c r="R19" s="7">
        <v>7569</v>
      </c>
      <c r="S19" s="7">
        <v>7948</v>
      </c>
      <c r="T19" s="7">
        <v>7622</v>
      </c>
      <c r="U19" s="7">
        <v>6932</v>
      </c>
      <c r="V19" s="7">
        <v>7005</v>
      </c>
      <c r="W19" s="7">
        <v>6471</v>
      </c>
      <c r="X19" s="7">
        <v>6030</v>
      </c>
      <c r="Y19" s="80">
        <v>5922</v>
      </c>
      <c r="Z19" s="80">
        <v>5340</v>
      </c>
      <c r="AA19" s="80">
        <v>4400</v>
      </c>
      <c r="AB19" s="80">
        <v>4426</v>
      </c>
      <c r="AC19" s="95">
        <v>4259</v>
      </c>
      <c r="AD19" s="95">
        <v>4408</v>
      </c>
      <c r="AE19" s="95">
        <v>4252</v>
      </c>
      <c r="AF19" s="95">
        <v>4352</v>
      </c>
    </row>
    <row r="20" spans="1:32" ht="15" customHeight="1" x14ac:dyDescent="0.15">
      <c r="A20" s="3" t="s">
        <v>126</v>
      </c>
      <c r="B20" s="13">
        <v>45361</v>
      </c>
      <c r="C20" s="13">
        <v>69278</v>
      </c>
      <c r="D20" s="13">
        <v>72116</v>
      </c>
      <c r="E20" s="13">
        <v>49641</v>
      </c>
      <c r="F20" s="13">
        <v>57859</v>
      </c>
      <c r="G20" s="13">
        <v>83498</v>
      </c>
      <c r="H20" s="13">
        <v>88606</v>
      </c>
      <c r="I20" s="13">
        <v>97135</v>
      </c>
      <c r="J20" s="6">
        <v>115403</v>
      </c>
      <c r="K20" s="7">
        <v>146036</v>
      </c>
      <c r="L20" s="7">
        <v>125782</v>
      </c>
      <c r="M20" s="7">
        <v>51350</v>
      </c>
      <c r="N20" s="7">
        <v>62130</v>
      </c>
      <c r="O20" s="7">
        <v>61295</v>
      </c>
      <c r="P20" s="7">
        <v>83603</v>
      </c>
      <c r="Q20" s="7">
        <v>98067</v>
      </c>
      <c r="R20" s="7">
        <v>100092</v>
      </c>
      <c r="S20" s="7">
        <v>111653</v>
      </c>
      <c r="T20" s="7">
        <v>117325</v>
      </c>
      <c r="U20" s="7">
        <v>142995</v>
      </c>
      <c r="V20" s="7">
        <v>132852</v>
      </c>
      <c r="W20" s="7">
        <v>130511</v>
      </c>
      <c r="X20" s="7">
        <v>141586</v>
      </c>
      <c r="Y20" s="80">
        <v>145337</v>
      </c>
      <c r="Z20" s="80">
        <v>137108</v>
      </c>
      <c r="AA20" s="80">
        <v>132111</v>
      </c>
      <c r="AB20" s="80">
        <v>109699</v>
      </c>
      <c r="AC20" s="95">
        <v>120285</v>
      </c>
      <c r="AD20" s="95">
        <v>114219</v>
      </c>
      <c r="AE20" s="95">
        <v>121588</v>
      </c>
      <c r="AF20" s="95">
        <v>99623</v>
      </c>
    </row>
    <row r="21" spans="1:32" ht="15" customHeight="1" x14ac:dyDescent="0.15">
      <c r="A21" s="3" t="s">
        <v>127</v>
      </c>
      <c r="B21" s="13">
        <v>196161</v>
      </c>
      <c r="C21" s="13">
        <v>192725</v>
      </c>
      <c r="D21" s="13">
        <v>207382</v>
      </c>
      <c r="E21" s="13">
        <v>280652</v>
      </c>
      <c r="F21" s="13">
        <v>294635</v>
      </c>
      <c r="G21" s="13">
        <v>325546</v>
      </c>
      <c r="H21" s="13">
        <v>328955</v>
      </c>
      <c r="I21" s="13">
        <v>329667</v>
      </c>
      <c r="J21" s="6">
        <v>320151</v>
      </c>
      <c r="K21" s="7">
        <v>303255</v>
      </c>
      <c r="L21" s="7">
        <v>317804</v>
      </c>
      <c r="M21" s="7">
        <v>319818</v>
      </c>
      <c r="N21" s="7">
        <v>327918</v>
      </c>
      <c r="O21" s="7">
        <v>314467</v>
      </c>
      <c r="P21" s="7">
        <v>295420</v>
      </c>
      <c r="Q21" s="7">
        <v>286614</v>
      </c>
      <c r="R21" s="7">
        <v>298903</v>
      </c>
      <c r="S21" s="7">
        <v>209683</v>
      </c>
      <c r="T21" s="7">
        <v>210857</v>
      </c>
      <c r="U21" s="7">
        <v>236503</v>
      </c>
      <c r="V21" s="7">
        <v>228342</v>
      </c>
      <c r="W21" s="7">
        <v>220138</v>
      </c>
      <c r="X21" s="7">
        <v>206081</v>
      </c>
      <c r="Y21" s="80">
        <v>209559</v>
      </c>
      <c r="Z21" s="80">
        <v>200379</v>
      </c>
      <c r="AA21" s="80">
        <v>200365</v>
      </c>
      <c r="AB21" s="80">
        <v>197619</v>
      </c>
      <c r="AC21" s="95">
        <v>171735</v>
      </c>
      <c r="AD21" s="95">
        <v>169205</v>
      </c>
      <c r="AE21" s="95">
        <v>162681</v>
      </c>
      <c r="AF21" s="95">
        <v>147485</v>
      </c>
    </row>
    <row r="22" spans="1:32" ht="15" customHeight="1" x14ac:dyDescent="0.15">
      <c r="A22" s="4" t="s">
        <v>128</v>
      </c>
      <c r="B22" s="13">
        <v>22801</v>
      </c>
      <c r="C22" s="13">
        <v>15511</v>
      </c>
      <c r="D22" s="13">
        <v>15913</v>
      </c>
      <c r="E22" s="13">
        <v>16584</v>
      </c>
      <c r="F22" s="13">
        <v>18122</v>
      </c>
      <c r="G22" s="13">
        <v>16643</v>
      </c>
      <c r="H22" s="13">
        <v>39981</v>
      </c>
      <c r="I22" s="13">
        <v>53259</v>
      </c>
      <c r="J22" s="6">
        <v>54016</v>
      </c>
      <c r="K22" s="9">
        <v>53224</v>
      </c>
      <c r="L22" s="9">
        <v>56755</v>
      </c>
      <c r="M22" s="9">
        <v>75890</v>
      </c>
      <c r="N22" s="9">
        <v>65262</v>
      </c>
      <c r="O22" s="9">
        <v>64539</v>
      </c>
      <c r="P22" s="9">
        <v>77837</v>
      </c>
      <c r="Q22" s="9">
        <v>67529</v>
      </c>
      <c r="R22" s="9">
        <v>67672</v>
      </c>
      <c r="S22" s="9">
        <v>82243</v>
      </c>
      <c r="T22" s="9">
        <v>67444</v>
      </c>
      <c r="U22" s="9">
        <v>66625</v>
      </c>
      <c r="V22" s="9">
        <v>81157</v>
      </c>
      <c r="W22" s="9">
        <v>66863</v>
      </c>
      <c r="X22" s="9">
        <v>67025</v>
      </c>
      <c r="Y22" s="81">
        <v>83669</v>
      </c>
      <c r="Z22" s="81">
        <v>69398</v>
      </c>
      <c r="AA22" s="81">
        <v>67019</v>
      </c>
      <c r="AB22" s="81">
        <v>84848</v>
      </c>
      <c r="AC22" s="95">
        <v>66928</v>
      </c>
      <c r="AD22" s="95">
        <v>70431</v>
      </c>
      <c r="AE22" s="95">
        <v>81565</v>
      </c>
      <c r="AF22" s="95">
        <v>67717</v>
      </c>
    </row>
    <row r="23" spans="1:32" ht="15" customHeight="1" x14ac:dyDescent="0.15">
      <c r="A23" s="3" t="s">
        <v>129</v>
      </c>
      <c r="B23" s="13">
        <v>886826</v>
      </c>
      <c r="C23" s="13">
        <v>956372</v>
      </c>
      <c r="D23" s="13">
        <v>939681</v>
      </c>
      <c r="E23" s="13">
        <v>1155967</v>
      </c>
      <c r="F23" s="13">
        <v>1108468</v>
      </c>
      <c r="G23" s="13">
        <v>1212839</v>
      </c>
      <c r="H23" s="13">
        <v>1447780</v>
      </c>
      <c r="I23" s="13">
        <v>1363053</v>
      </c>
      <c r="J23" s="6">
        <v>1153166</v>
      </c>
      <c r="K23" s="7">
        <v>1705422</v>
      </c>
      <c r="L23" s="7">
        <v>1422521</v>
      </c>
      <c r="M23" s="7">
        <v>867642</v>
      </c>
      <c r="N23" s="7">
        <v>1146986</v>
      </c>
      <c r="O23" s="7">
        <v>930993</v>
      </c>
      <c r="P23" s="7">
        <v>914295</v>
      </c>
      <c r="Q23" s="7">
        <v>962621</v>
      </c>
      <c r="R23" s="7">
        <v>1236786</v>
      </c>
      <c r="S23" s="7">
        <v>1305449</v>
      </c>
      <c r="T23" s="7">
        <v>1152892</v>
      </c>
      <c r="U23" s="7">
        <v>1203002</v>
      </c>
      <c r="V23" s="7">
        <v>2414962</v>
      </c>
      <c r="W23" s="7">
        <v>1808534</v>
      </c>
      <c r="X23" s="7">
        <v>2277051</v>
      </c>
      <c r="Y23" s="80">
        <v>1720955</v>
      </c>
      <c r="Z23" s="80">
        <v>1793511</v>
      </c>
      <c r="AA23" s="80">
        <v>2166846</v>
      </c>
      <c r="AB23" s="80">
        <v>1900253</v>
      </c>
      <c r="AC23" s="95">
        <v>1865545</v>
      </c>
      <c r="AD23" s="95">
        <v>1835497</v>
      </c>
      <c r="AE23" s="95">
        <v>1825962</v>
      </c>
      <c r="AF23" s="95">
        <v>2026358</v>
      </c>
    </row>
    <row r="24" spans="1:32" ht="15" customHeight="1" x14ac:dyDescent="0.15">
      <c r="A24" s="3" t="s">
        <v>130</v>
      </c>
      <c r="B24" s="13">
        <v>495338</v>
      </c>
      <c r="C24" s="13">
        <v>604326</v>
      </c>
      <c r="D24" s="13">
        <v>834584</v>
      </c>
      <c r="E24" s="13">
        <v>983959</v>
      </c>
      <c r="F24" s="13">
        <v>640587</v>
      </c>
      <c r="G24" s="13">
        <v>458803</v>
      </c>
      <c r="H24" s="13">
        <v>497196</v>
      </c>
      <c r="I24" s="13">
        <v>883998</v>
      </c>
      <c r="J24" s="6">
        <v>612611</v>
      </c>
      <c r="K24" s="7">
        <v>930964</v>
      </c>
      <c r="L24" s="7">
        <v>718738</v>
      </c>
      <c r="M24" s="7">
        <v>627519</v>
      </c>
      <c r="N24" s="7">
        <v>879702</v>
      </c>
      <c r="O24" s="7">
        <v>746773</v>
      </c>
      <c r="P24" s="7">
        <v>685031</v>
      </c>
      <c r="Q24" s="7">
        <v>553662</v>
      </c>
      <c r="R24" s="7">
        <v>474557</v>
      </c>
      <c r="S24" s="7">
        <v>564899</v>
      </c>
      <c r="T24" s="7">
        <v>758732</v>
      </c>
      <c r="U24" s="7">
        <v>979299</v>
      </c>
      <c r="V24" s="7">
        <v>841417</v>
      </c>
      <c r="W24" s="7">
        <v>778915</v>
      </c>
      <c r="X24" s="7">
        <v>1020049</v>
      </c>
      <c r="Y24" s="80">
        <v>881306</v>
      </c>
      <c r="Z24" s="80">
        <v>907495</v>
      </c>
      <c r="AA24" s="80">
        <v>1154633</v>
      </c>
      <c r="AB24" s="80">
        <v>1036777</v>
      </c>
      <c r="AC24" s="95">
        <v>1099941</v>
      </c>
      <c r="AD24" s="95">
        <v>1102544</v>
      </c>
      <c r="AE24" s="95">
        <v>1058172</v>
      </c>
      <c r="AF24" s="95">
        <v>1028126</v>
      </c>
    </row>
    <row r="25" spans="1:32" ht="15" customHeight="1" x14ac:dyDescent="0.15">
      <c r="A25" s="3" t="s">
        <v>131</v>
      </c>
      <c r="B25" s="13">
        <v>88800</v>
      </c>
      <c r="C25" s="13">
        <v>219942</v>
      </c>
      <c r="D25" s="13">
        <v>169596</v>
      </c>
      <c r="E25" s="13">
        <v>196501</v>
      </c>
      <c r="F25" s="13">
        <v>74320</v>
      </c>
      <c r="G25" s="13">
        <v>74115</v>
      </c>
      <c r="H25" s="13">
        <v>127914</v>
      </c>
      <c r="I25" s="13">
        <v>171020</v>
      </c>
      <c r="J25" s="6">
        <v>77923</v>
      </c>
      <c r="K25" s="7">
        <v>36808</v>
      </c>
      <c r="L25" s="7">
        <v>41746</v>
      </c>
      <c r="M25" s="7">
        <v>40675</v>
      </c>
      <c r="N25" s="7">
        <v>63605</v>
      </c>
      <c r="O25" s="7">
        <v>45293</v>
      </c>
      <c r="P25" s="7">
        <v>47476</v>
      </c>
      <c r="Q25" s="7">
        <v>82801</v>
      </c>
      <c r="R25" s="7">
        <v>67128</v>
      </c>
      <c r="S25" s="7">
        <v>164893</v>
      </c>
      <c r="T25" s="7">
        <v>48176</v>
      </c>
      <c r="U25" s="7">
        <v>35784</v>
      </c>
      <c r="V25" s="7">
        <v>43922</v>
      </c>
      <c r="W25" s="7">
        <v>65077</v>
      </c>
      <c r="X25" s="7">
        <v>42231</v>
      </c>
      <c r="Y25" s="80">
        <v>38820</v>
      </c>
      <c r="Z25" s="80">
        <v>110300</v>
      </c>
      <c r="AA25" s="80">
        <v>68052</v>
      </c>
      <c r="AB25" s="80">
        <v>13968</v>
      </c>
      <c r="AC25" s="95">
        <v>89400</v>
      </c>
      <c r="AD25" s="95">
        <v>40451</v>
      </c>
      <c r="AE25" s="95">
        <v>116184</v>
      </c>
      <c r="AF25" s="95">
        <v>54572</v>
      </c>
    </row>
    <row r="26" spans="1:32" ht="15" customHeight="1" x14ac:dyDescent="0.15">
      <c r="A26" s="3" t="s">
        <v>132</v>
      </c>
      <c r="B26" s="13">
        <v>3014</v>
      </c>
      <c r="C26" s="13">
        <v>5010</v>
      </c>
      <c r="D26" s="13">
        <v>1560</v>
      </c>
      <c r="E26" s="13">
        <v>1800</v>
      </c>
      <c r="F26" s="13">
        <v>1897</v>
      </c>
      <c r="G26" s="13">
        <v>300</v>
      </c>
      <c r="H26" s="13">
        <v>2420</v>
      </c>
      <c r="I26" s="13">
        <v>500</v>
      </c>
      <c r="J26" s="15">
        <v>2800</v>
      </c>
      <c r="K26" s="14">
        <v>1500</v>
      </c>
      <c r="L26" s="7">
        <v>500</v>
      </c>
      <c r="M26" s="7">
        <v>600</v>
      </c>
      <c r="N26" s="7">
        <v>1000</v>
      </c>
      <c r="O26" s="14">
        <v>400</v>
      </c>
      <c r="P26" s="14">
        <v>100</v>
      </c>
      <c r="Q26" s="14">
        <v>600</v>
      </c>
      <c r="R26" s="14">
        <v>2200</v>
      </c>
      <c r="S26" s="14">
        <v>2400</v>
      </c>
      <c r="T26" s="14">
        <v>4177</v>
      </c>
      <c r="U26" s="14">
        <v>340</v>
      </c>
      <c r="V26" s="14">
        <v>1550</v>
      </c>
      <c r="W26" s="14">
        <v>785</v>
      </c>
      <c r="X26" s="14">
        <v>4396</v>
      </c>
      <c r="Y26" s="82">
        <v>1744</v>
      </c>
      <c r="Z26" s="82">
        <v>1255</v>
      </c>
      <c r="AA26" s="82">
        <v>755</v>
      </c>
      <c r="AB26" s="82">
        <v>59746</v>
      </c>
      <c r="AC26" s="95">
        <v>175269</v>
      </c>
      <c r="AD26" s="95">
        <v>158858</v>
      </c>
      <c r="AE26" s="95">
        <v>386590</v>
      </c>
      <c r="AF26" s="95">
        <v>71157</v>
      </c>
    </row>
    <row r="27" spans="1:32" ht="15" customHeight="1" x14ac:dyDescent="0.15">
      <c r="A27" s="3" t="s">
        <v>133</v>
      </c>
      <c r="B27" s="13">
        <v>86364</v>
      </c>
      <c r="C27" s="13">
        <v>395217</v>
      </c>
      <c r="D27" s="13">
        <v>581847</v>
      </c>
      <c r="E27" s="13">
        <v>615098</v>
      </c>
      <c r="F27" s="13">
        <v>1137111</v>
      </c>
      <c r="G27" s="13">
        <v>350000</v>
      </c>
      <c r="H27" s="13">
        <v>230207</v>
      </c>
      <c r="I27" s="13">
        <v>122137</v>
      </c>
      <c r="J27" s="6">
        <v>161500</v>
      </c>
      <c r="K27" s="7">
        <v>191742</v>
      </c>
      <c r="L27" s="7">
        <v>50000</v>
      </c>
      <c r="M27" s="7">
        <v>4470</v>
      </c>
      <c r="N27" s="7">
        <v>74373</v>
      </c>
      <c r="O27" s="7">
        <v>263627</v>
      </c>
      <c r="P27" s="7">
        <v>4292</v>
      </c>
      <c r="Q27" s="7">
        <v>4257</v>
      </c>
      <c r="R27" s="7">
        <v>25931</v>
      </c>
      <c r="S27" s="7">
        <v>37914</v>
      </c>
      <c r="T27" s="7">
        <v>39739</v>
      </c>
      <c r="U27" s="7">
        <v>134881</v>
      </c>
      <c r="V27" s="7">
        <v>1186392</v>
      </c>
      <c r="W27" s="7">
        <v>86163</v>
      </c>
      <c r="X27" s="7">
        <v>66778</v>
      </c>
      <c r="Y27" s="80">
        <v>149174</v>
      </c>
      <c r="Z27" s="80">
        <v>485674</v>
      </c>
      <c r="AA27" s="80">
        <v>212023</v>
      </c>
      <c r="AB27" s="80">
        <v>119381</v>
      </c>
      <c r="AC27" s="95">
        <v>374936</v>
      </c>
      <c r="AD27" s="95">
        <v>143381</v>
      </c>
      <c r="AE27" s="95">
        <v>858852</v>
      </c>
      <c r="AF27" s="95">
        <v>558094</v>
      </c>
    </row>
    <row r="28" spans="1:32" ht="15" customHeight="1" x14ac:dyDescent="0.15">
      <c r="A28" s="3" t="s">
        <v>134</v>
      </c>
      <c r="B28" s="13">
        <v>436258</v>
      </c>
      <c r="C28" s="13">
        <v>516999</v>
      </c>
      <c r="D28" s="13">
        <v>555812</v>
      </c>
      <c r="E28" s="13">
        <v>513884</v>
      </c>
      <c r="F28" s="13">
        <v>528502</v>
      </c>
      <c r="G28" s="13">
        <v>568883</v>
      </c>
      <c r="H28" s="13">
        <v>551456</v>
      </c>
      <c r="I28" s="13">
        <v>495264</v>
      </c>
      <c r="J28" s="6">
        <v>453172</v>
      </c>
      <c r="K28" s="7">
        <v>474413</v>
      </c>
      <c r="L28" s="7">
        <v>776745</v>
      </c>
      <c r="M28" s="7">
        <v>827869</v>
      </c>
      <c r="N28" s="7">
        <v>846064</v>
      </c>
      <c r="O28" s="7">
        <v>790972</v>
      </c>
      <c r="P28" s="7">
        <v>524916</v>
      </c>
      <c r="Q28" s="7">
        <v>557092</v>
      </c>
      <c r="R28" s="7">
        <v>571606</v>
      </c>
      <c r="S28" s="7">
        <v>529203</v>
      </c>
      <c r="T28" s="7">
        <v>638042</v>
      </c>
      <c r="U28" s="7">
        <v>617256</v>
      </c>
      <c r="V28" s="7">
        <v>478826</v>
      </c>
      <c r="W28" s="7">
        <v>564909</v>
      </c>
      <c r="X28" s="7">
        <v>668685</v>
      </c>
      <c r="Y28" s="80">
        <v>818128</v>
      </c>
      <c r="Z28" s="80">
        <v>688811</v>
      </c>
      <c r="AA28" s="80">
        <v>614906</v>
      </c>
      <c r="AB28" s="80">
        <v>597983</v>
      </c>
      <c r="AC28" s="95">
        <v>683348</v>
      </c>
      <c r="AD28" s="95">
        <v>846467</v>
      </c>
      <c r="AE28" s="95">
        <v>474920</v>
      </c>
      <c r="AF28" s="95">
        <v>860062</v>
      </c>
    </row>
    <row r="29" spans="1:32" ht="15" customHeight="1" x14ac:dyDescent="0.15">
      <c r="A29" s="3" t="s">
        <v>135</v>
      </c>
      <c r="B29" s="13">
        <v>388032</v>
      </c>
      <c r="C29" s="13">
        <v>482901</v>
      </c>
      <c r="D29" s="13">
        <v>485796</v>
      </c>
      <c r="E29" s="13">
        <v>420468</v>
      </c>
      <c r="F29" s="13">
        <v>385418</v>
      </c>
      <c r="G29" s="13">
        <v>404082</v>
      </c>
      <c r="H29" s="13">
        <v>428248</v>
      </c>
      <c r="I29" s="13">
        <v>423412</v>
      </c>
      <c r="J29" s="6">
        <v>372865</v>
      </c>
      <c r="K29" s="7">
        <v>426813</v>
      </c>
      <c r="L29" s="7">
        <v>437679</v>
      </c>
      <c r="M29" s="7">
        <v>369280</v>
      </c>
      <c r="N29" s="7">
        <v>372588</v>
      </c>
      <c r="O29" s="7">
        <v>449918</v>
      </c>
      <c r="P29" s="7">
        <v>471341</v>
      </c>
      <c r="Q29" s="7">
        <v>448978</v>
      </c>
      <c r="R29" s="7">
        <v>428673</v>
      </c>
      <c r="S29" s="7">
        <v>446829</v>
      </c>
      <c r="T29" s="7">
        <v>366646</v>
      </c>
      <c r="U29" s="7">
        <v>353884</v>
      </c>
      <c r="V29" s="7">
        <v>447724</v>
      </c>
      <c r="W29" s="7">
        <v>382373</v>
      </c>
      <c r="X29" s="7">
        <v>470921</v>
      </c>
      <c r="Y29" s="80">
        <v>397914</v>
      </c>
      <c r="Z29" s="80">
        <v>362313</v>
      </c>
      <c r="AA29" s="80">
        <v>335442</v>
      </c>
      <c r="AB29" s="80">
        <v>314751</v>
      </c>
      <c r="AC29" s="95">
        <v>307332</v>
      </c>
      <c r="AD29" s="95">
        <v>457616</v>
      </c>
      <c r="AE29" s="95">
        <v>545735</v>
      </c>
      <c r="AF29" s="95">
        <v>466155</v>
      </c>
    </row>
    <row r="30" spans="1:32" ht="15" customHeight="1" x14ac:dyDescent="0.15">
      <c r="A30" s="3" t="s">
        <v>136</v>
      </c>
      <c r="B30" s="13">
        <v>409600</v>
      </c>
      <c r="C30" s="13">
        <v>487352</v>
      </c>
      <c r="D30" s="13">
        <v>1238309</v>
      </c>
      <c r="E30" s="13">
        <v>1090400</v>
      </c>
      <c r="F30" s="13">
        <v>1516700</v>
      </c>
      <c r="G30" s="13">
        <v>1471800</v>
      </c>
      <c r="H30" s="13">
        <v>1430500</v>
      </c>
      <c r="I30" s="13">
        <v>1562700</v>
      </c>
      <c r="J30" s="6">
        <v>1224600</v>
      </c>
      <c r="K30" s="7">
        <v>1447700</v>
      </c>
      <c r="L30" s="7">
        <v>882100</v>
      </c>
      <c r="M30" s="7">
        <v>943600</v>
      </c>
      <c r="N30" s="7">
        <v>1153543</v>
      </c>
      <c r="O30" s="7">
        <v>1196425</v>
      </c>
      <c r="P30" s="7">
        <v>1678600</v>
      </c>
      <c r="Q30" s="7">
        <v>1160700</v>
      </c>
      <c r="R30" s="7">
        <v>1466300</v>
      </c>
      <c r="S30" s="7">
        <v>1143000</v>
      </c>
      <c r="T30" s="7">
        <v>905900</v>
      </c>
      <c r="U30" s="7">
        <v>818800</v>
      </c>
      <c r="V30" s="7">
        <v>1252000</v>
      </c>
      <c r="W30" s="7">
        <v>835700</v>
      </c>
      <c r="X30" s="7">
        <v>992400</v>
      </c>
      <c r="Y30" s="80">
        <v>1191400</v>
      </c>
      <c r="Z30" s="80">
        <v>1416800</v>
      </c>
      <c r="AA30" s="80">
        <v>1367900</v>
      </c>
      <c r="AB30" s="80">
        <v>1175300</v>
      </c>
      <c r="AC30" s="95">
        <v>947900</v>
      </c>
      <c r="AD30" s="95">
        <v>937500</v>
      </c>
      <c r="AE30" s="95">
        <v>908400</v>
      </c>
      <c r="AF30" s="95">
        <v>1417400</v>
      </c>
    </row>
    <row r="31" spans="1:32" ht="15" customHeight="1" x14ac:dyDescent="0.15">
      <c r="A31" s="3" t="s">
        <v>186</v>
      </c>
      <c r="B31" s="70"/>
      <c r="C31" s="70"/>
      <c r="D31" s="70"/>
      <c r="E31" s="13"/>
      <c r="F31" s="13"/>
      <c r="G31" s="13"/>
      <c r="H31" s="13"/>
      <c r="I31" s="13"/>
      <c r="J31" s="6"/>
      <c r="K31" s="7"/>
      <c r="L31" s="7"/>
      <c r="M31" s="7"/>
      <c r="N31" s="7">
        <v>68700</v>
      </c>
      <c r="O31" s="7">
        <v>66400</v>
      </c>
      <c r="P31" s="7">
        <v>91300</v>
      </c>
      <c r="Q31" s="7">
        <v>141200</v>
      </c>
      <c r="R31" s="7">
        <v>90600</v>
      </c>
      <c r="S31" s="7">
        <v>54100</v>
      </c>
      <c r="T31" s="7"/>
      <c r="U31" s="7"/>
      <c r="V31" s="7"/>
      <c r="W31" s="7"/>
      <c r="X31" s="7"/>
      <c r="Y31" s="80"/>
      <c r="Z31" s="80"/>
      <c r="AA31" s="80"/>
      <c r="AB31" s="80"/>
      <c r="AC31" s="95"/>
      <c r="AD31" s="95"/>
      <c r="AE31" s="95"/>
      <c r="AF31" s="95"/>
    </row>
    <row r="32" spans="1:32" ht="15" customHeight="1" x14ac:dyDescent="0.15">
      <c r="A32" s="3" t="s">
        <v>187</v>
      </c>
      <c r="B32" s="70"/>
      <c r="C32" s="70"/>
      <c r="D32" s="70"/>
      <c r="E32" s="13"/>
      <c r="F32" s="13"/>
      <c r="G32" s="13"/>
      <c r="H32" s="13"/>
      <c r="I32" s="13"/>
      <c r="J32" s="6"/>
      <c r="K32" s="7"/>
      <c r="L32" s="7"/>
      <c r="M32" s="7"/>
      <c r="N32" s="7">
        <v>188000</v>
      </c>
      <c r="O32" s="7">
        <v>393900</v>
      </c>
      <c r="P32" s="7">
        <v>745700</v>
      </c>
      <c r="Q32" s="7">
        <v>531900</v>
      </c>
      <c r="R32" s="7">
        <v>407500</v>
      </c>
      <c r="S32" s="7">
        <v>354800</v>
      </c>
      <c r="T32" s="7">
        <v>321900</v>
      </c>
      <c r="U32" s="7">
        <v>301500</v>
      </c>
      <c r="V32" s="7">
        <v>467900</v>
      </c>
      <c r="W32" s="7">
        <v>400000</v>
      </c>
      <c r="X32" s="7">
        <v>742500</v>
      </c>
      <c r="Y32" s="80">
        <v>600000</v>
      </c>
      <c r="Z32" s="80">
        <v>700000</v>
      </c>
      <c r="AA32" s="80">
        <v>700000</v>
      </c>
      <c r="AB32" s="80">
        <v>570000</v>
      </c>
      <c r="AC32" s="95">
        <v>520000</v>
      </c>
      <c r="AD32" s="95">
        <v>536000</v>
      </c>
      <c r="AE32" s="95">
        <v>556000</v>
      </c>
      <c r="AF32" s="95">
        <v>440000</v>
      </c>
    </row>
    <row r="33" spans="1:32" ht="15" customHeight="1" x14ac:dyDescent="0.15">
      <c r="A33" s="3" t="s">
        <v>0</v>
      </c>
      <c r="B33" s="8">
        <f t="shared" ref="B33:K33" si="0">SUM(B4:B30)-B16-B17</f>
        <v>9661239</v>
      </c>
      <c r="C33" s="8">
        <f t="shared" si="0"/>
        <v>11090247</v>
      </c>
      <c r="D33" s="8">
        <f t="shared" si="0"/>
        <v>12304589</v>
      </c>
      <c r="E33" s="6">
        <f t="shared" si="0"/>
        <v>13139560</v>
      </c>
      <c r="F33" s="6">
        <f t="shared" si="0"/>
        <v>12873241</v>
      </c>
      <c r="G33" s="6">
        <f t="shared" si="0"/>
        <v>12328858</v>
      </c>
      <c r="H33" s="6">
        <f t="shared" si="0"/>
        <v>13019658</v>
      </c>
      <c r="I33" s="6">
        <f t="shared" si="0"/>
        <v>13247955</v>
      </c>
      <c r="J33" s="6">
        <f t="shared" si="0"/>
        <v>12846505</v>
      </c>
      <c r="K33" s="6">
        <f t="shared" si="0"/>
        <v>13869036</v>
      </c>
      <c r="L33" s="6">
        <f t="shared" ref="L33:Q33" si="1">SUM(L4:L30)-L16-L17</f>
        <v>13463967</v>
      </c>
      <c r="M33" s="6">
        <f t="shared" si="1"/>
        <v>13262000</v>
      </c>
      <c r="N33" s="6">
        <f t="shared" si="1"/>
        <v>13373483</v>
      </c>
      <c r="O33" s="6">
        <f t="shared" si="1"/>
        <v>12622821</v>
      </c>
      <c r="P33" s="6">
        <f t="shared" si="1"/>
        <v>12779323</v>
      </c>
      <c r="Q33" s="6">
        <f t="shared" si="1"/>
        <v>11854776</v>
      </c>
      <c r="R33" s="6">
        <f t="shared" ref="R33:W33" si="2">SUM(R4:R30)-R16-R17</f>
        <v>12346318</v>
      </c>
      <c r="S33" s="6">
        <f t="shared" si="2"/>
        <v>12294142</v>
      </c>
      <c r="T33" s="6">
        <f t="shared" si="2"/>
        <v>12081022</v>
      </c>
      <c r="U33" s="6">
        <f t="shared" si="2"/>
        <v>12172931</v>
      </c>
      <c r="V33" s="6">
        <f t="shared" si="2"/>
        <v>14671141</v>
      </c>
      <c r="W33" s="6">
        <f t="shared" si="2"/>
        <v>12754745</v>
      </c>
      <c r="X33" s="6">
        <f>SUM(X4:X30)-X16-X17-X18</f>
        <v>14163108</v>
      </c>
      <c r="Y33" s="6">
        <f t="shared" ref="Y33:AB33" si="3">SUM(Y4:Y30)-Y16-Y17-Y18</f>
        <v>13371620</v>
      </c>
      <c r="Z33" s="6">
        <f t="shared" si="3"/>
        <v>13631469</v>
      </c>
      <c r="AA33" s="6">
        <f t="shared" si="3"/>
        <v>13911166</v>
      </c>
      <c r="AB33" s="6">
        <f t="shared" si="3"/>
        <v>13487047</v>
      </c>
      <c r="AC33" s="6">
        <f>SUM(AC4:AC30)-AC16-AC17-AC18</f>
        <v>13569399</v>
      </c>
      <c r="AD33" s="6">
        <f>SUM(AD4:AD30)-AD16-AD17-AD18</f>
        <v>13648332</v>
      </c>
      <c r="AE33" s="6">
        <f>SUM(AE4:AE30)-AE16-AE17-AE18</f>
        <v>15366873</v>
      </c>
      <c r="AF33" s="6">
        <f>SUM(AF4:AF30)-AF16-AF17-AF18</f>
        <v>15051490</v>
      </c>
    </row>
    <row r="34" spans="1:32" ht="15" customHeight="1" x14ac:dyDescent="0.15">
      <c r="A34" s="3" t="s">
        <v>1</v>
      </c>
      <c r="B34" s="13">
        <f t="shared" ref="B34:L34" si="4">+B4+B5+B6+B9+B10+B11+B12+B13+B14+B15+B19</f>
        <v>6602684</v>
      </c>
      <c r="C34" s="13">
        <f t="shared" si="4"/>
        <v>7144614</v>
      </c>
      <c r="D34" s="13">
        <f t="shared" si="4"/>
        <v>7201993</v>
      </c>
      <c r="E34" s="13">
        <f t="shared" si="4"/>
        <v>7814606</v>
      </c>
      <c r="F34" s="13">
        <f t="shared" si="4"/>
        <v>7109622</v>
      </c>
      <c r="G34" s="13">
        <f t="shared" si="4"/>
        <v>7362349</v>
      </c>
      <c r="H34" s="13">
        <f t="shared" si="4"/>
        <v>7846395</v>
      </c>
      <c r="I34" s="13">
        <f t="shared" si="4"/>
        <v>7745810</v>
      </c>
      <c r="J34" s="10">
        <f t="shared" si="4"/>
        <v>8298298</v>
      </c>
      <c r="K34" s="10">
        <f t="shared" si="4"/>
        <v>8151159</v>
      </c>
      <c r="L34" s="10">
        <f t="shared" si="4"/>
        <v>8633597</v>
      </c>
      <c r="M34" s="10">
        <f>+M4+M5+M6+M9+M10+M11+M12+M13+M14+M15+M19</f>
        <v>9133287</v>
      </c>
      <c r="N34" s="10">
        <f>+N4+N5+N6+N9+N10+N11+N12+N13+N14+N15+N19</f>
        <v>8380312</v>
      </c>
      <c r="O34" s="10">
        <f>+O4+O5+O6+O9+O10+O11+O12+O13+O14+O15+O19</f>
        <v>7758119</v>
      </c>
      <c r="P34" s="10">
        <f>+P4+P5+P6+P9+P10+P11+P12+P13+P14+P15+P19</f>
        <v>7996412</v>
      </c>
      <c r="Q34" s="10">
        <f t="shared" ref="Q34:V34" si="5">SUM(Q4:Q15)+Q19</f>
        <v>7631855</v>
      </c>
      <c r="R34" s="10">
        <f t="shared" si="5"/>
        <v>7606470</v>
      </c>
      <c r="S34" s="10">
        <f t="shared" si="5"/>
        <v>7695976</v>
      </c>
      <c r="T34" s="10">
        <f t="shared" si="5"/>
        <v>7771092</v>
      </c>
      <c r="U34" s="10">
        <f t="shared" si="5"/>
        <v>7583562</v>
      </c>
      <c r="V34" s="10">
        <f t="shared" si="5"/>
        <v>7561997</v>
      </c>
      <c r="W34" s="10">
        <f>SUM(W4:W15)+W19</f>
        <v>7814777</v>
      </c>
      <c r="X34" s="10">
        <f>SUM(X4:X15)+X19</f>
        <v>8205905</v>
      </c>
      <c r="Y34" s="83">
        <f t="shared" ref="Y34:AC34" si="6">SUM(Y4:Y15)+Y19</f>
        <v>7733614</v>
      </c>
      <c r="Z34" s="83">
        <f t="shared" si="6"/>
        <v>7458425</v>
      </c>
      <c r="AA34" s="83">
        <f t="shared" si="6"/>
        <v>7591114</v>
      </c>
      <c r="AB34" s="83">
        <f t="shared" si="6"/>
        <v>7876722</v>
      </c>
      <c r="AC34" s="80">
        <f t="shared" si="6"/>
        <v>7666780</v>
      </c>
      <c r="AD34" s="80">
        <f t="shared" ref="AD34:AE34" si="7">SUM(AD4:AD15)+AD19</f>
        <v>7772163</v>
      </c>
      <c r="AE34" s="80">
        <f t="shared" si="7"/>
        <v>8826224</v>
      </c>
      <c r="AF34" s="80">
        <f t="shared" ref="AF34" si="8">SUM(AF4:AF15)+AF19</f>
        <v>8254741</v>
      </c>
    </row>
    <row r="35" spans="1:32" ht="15" customHeight="1" x14ac:dyDescent="0.15">
      <c r="A35" s="3" t="s">
        <v>172</v>
      </c>
      <c r="B35" s="13">
        <f t="shared" ref="B35:I35" si="9">SUM(B20:B30)</f>
        <v>3058555</v>
      </c>
      <c r="C35" s="13">
        <f t="shared" si="9"/>
        <v>3945633</v>
      </c>
      <c r="D35" s="13">
        <f t="shared" si="9"/>
        <v>5102596</v>
      </c>
      <c r="E35" s="13">
        <f t="shared" si="9"/>
        <v>5324954</v>
      </c>
      <c r="F35" s="13">
        <f t="shared" si="9"/>
        <v>5763619</v>
      </c>
      <c r="G35" s="13">
        <f t="shared" si="9"/>
        <v>4966509</v>
      </c>
      <c r="H35" s="13">
        <f t="shared" si="9"/>
        <v>5173263</v>
      </c>
      <c r="I35" s="13">
        <f t="shared" si="9"/>
        <v>5502145</v>
      </c>
      <c r="J35" s="10">
        <f t="shared" ref="J35:O35" si="10">SUM(J20:J30)</f>
        <v>4548207</v>
      </c>
      <c r="K35" s="10">
        <f t="shared" si="10"/>
        <v>5717877</v>
      </c>
      <c r="L35" s="10">
        <f t="shared" si="10"/>
        <v>4830370</v>
      </c>
      <c r="M35" s="10">
        <f t="shared" si="10"/>
        <v>4128713</v>
      </c>
      <c r="N35" s="10">
        <f t="shared" si="10"/>
        <v>4993171</v>
      </c>
      <c r="O35" s="10">
        <f t="shared" si="10"/>
        <v>4864702</v>
      </c>
      <c r="P35" s="10">
        <f t="shared" ref="P35:U35" si="11">SUM(P20:P30)</f>
        <v>4782911</v>
      </c>
      <c r="Q35" s="10">
        <f t="shared" si="11"/>
        <v>4222921</v>
      </c>
      <c r="R35" s="10">
        <f t="shared" si="11"/>
        <v>4739848</v>
      </c>
      <c r="S35" s="10">
        <f t="shared" si="11"/>
        <v>4598166</v>
      </c>
      <c r="T35" s="10">
        <f t="shared" si="11"/>
        <v>4309930</v>
      </c>
      <c r="U35" s="10">
        <f t="shared" si="11"/>
        <v>4589369</v>
      </c>
      <c r="V35" s="10">
        <f>SUM(V20:V30)</f>
        <v>7109144</v>
      </c>
      <c r="W35" s="10">
        <f>SUM(W20:W30)</f>
        <v>4939968</v>
      </c>
      <c r="X35" s="10">
        <f>SUM(X20:X30)</f>
        <v>5957203</v>
      </c>
      <c r="Y35" s="83">
        <f t="shared" ref="Y35:AC35" si="12">SUM(Y20:Y30)</f>
        <v>5638006</v>
      </c>
      <c r="Z35" s="83">
        <f t="shared" si="12"/>
        <v>6173044</v>
      </c>
      <c r="AA35" s="83">
        <f t="shared" si="12"/>
        <v>6320052</v>
      </c>
      <c r="AB35" s="83">
        <f t="shared" si="12"/>
        <v>5610325</v>
      </c>
      <c r="AC35" s="80">
        <f t="shared" si="12"/>
        <v>5902619</v>
      </c>
      <c r="AD35" s="80">
        <f t="shared" ref="AD35:AE35" si="13">SUM(AD20:AD30)</f>
        <v>5876169</v>
      </c>
      <c r="AE35" s="80">
        <f t="shared" si="13"/>
        <v>6540649</v>
      </c>
      <c r="AF35" s="80">
        <f t="shared" ref="AF35" si="14">SUM(AF20:AF30)</f>
        <v>6796749</v>
      </c>
    </row>
    <row r="36" spans="1:32" ht="15" customHeight="1" x14ac:dyDescent="0.15">
      <c r="A36" s="3" t="s">
        <v>12</v>
      </c>
      <c r="B36" s="13">
        <f t="shared" ref="B36:L36" si="15">+B4+B20+B21+B22+B25+B26+B27+B28+B29</f>
        <v>5921696</v>
      </c>
      <c r="C36" s="13">
        <f t="shared" si="15"/>
        <v>6790256</v>
      </c>
      <c r="D36" s="13">
        <f t="shared" si="15"/>
        <v>7067580</v>
      </c>
      <c r="E36" s="13">
        <f t="shared" si="15"/>
        <v>7580772</v>
      </c>
      <c r="F36" s="13">
        <f>+F4+F20+F21+F22+F25+F26+F27+F28+F29</f>
        <v>7519863</v>
      </c>
      <c r="G36" s="13">
        <f t="shared" si="15"/>
        <v>6718752</v>
      </c>
      <c r="H36" s="13">
        <f t="shared" si="15"/>
        <v>7099328</v>
      </c>
      <c r="I36" s="13">
        <f t="shared" si="15"/>
        <v>6802754</v>
      </c>
      <c r="J36" s="10">
        <f t="shared" si="15"/>
        <v>7075125</v>
      </c>
      <c r="K36" s="10">
        <f t="shared" si="15"/>
        <v>6628379</v>
      </c>
      <c r="L36" s="10">
        <f t="shared" si="15"/>
        <v>6685665</v>
      </c>
      <c r="M36" s="10">
        <f t="shared" ref="M36:R36" si="16">+M4+M20+M21+M22+M25+M26+M27+M28+M29</f>
        <v>6914315</v>
      </c>
      <c r="N36" s="10">
        <f t="shared" si="16"/>
        <v>6941949</v>
      </c>
      <c r="O36" s="10">
        <f t="shared" si="16"/>
        <v>6776965</v>
      </c>
      <c r="P36" s="10">
        <f t="shared" si="16"/>
        <v>6570435</v>
      </c>
      <c r="Q36" s="10">
        <f t="shared" si="16"/>
        <v>6666516</v>
      </c>
      <c r="R36" s="10">
        <f t="shared" si="16"/>
        <v>6764299</v>
      </c>
      <c r="S36" s="10">
        <f t="shared" ref="S36:X36" si="17">+S4+S20+S21+S22+S25+S26+S27+S28+S29</f>
        <v>6852499</v>
      </c>
      <c r="T36" s="10">
        <f t="shared" si="17"/>
        <v>7142141</v>
      </c>
      <c r="U36" s="10">
        <f t="shared" si="17"/>
        <v>7031816</v>
      </c>
      <c r="V36" s="10">
        <f t="shared" si="17"/>
        <v>7630214</v>
      </c>
      <c r="W36" s="10">
        <f t="shared" si="17"/>
        <v>6445209</v>
      </c>
      <c r="X36" s="10">
        <f t="shared" si="17"/>
        <v>6517246</v>
      </c>
      <c r="Y36" s="83">
        <f t="shared" ref="Y36:AB36" si="18">+Y4+Y20+Y21+Y22+Y25+Y26+Y27+Y28+Y29</f>
        <v>6506545</v>
      </c>
      <c r="Z36" s="83">
        <f t="shared" si="18"/>
        <v>6692136</v>
      </c>
      <c r="AA36" s="83">
        <f t="shared" si="18"/>
        <v>6301062</v>
      </c>
      <c r="AB36" s="83">
        <f t="shared" si="18"/>
        <v>6051661</v>
      </c>
      <c r="AC36" s="80">
        <f t="shared" ref="AC36" si="19">+AC4+AC20+AC21+AC22+AC25+AC26+AC27+AC28+AC29</f>
        <v>6570555</v>
      </c>
      <c r="AD36" s="80">
        <f t="shared" ref="AD36:AE36" si="20">+AD4+AD20+AD21+AD22+AD25+AD26+AD27+AD28+AD29</f>
        <v>6591615</v>
      </c>
      <c r="AE36" s="80">
        <f t="shared" si="20"/>
        <v>7293912</v>
      </c>
      <c r="AF36" s="80">
        <f t="shared" ref="AF36" si="21">+AF4+AF20+AF21+AF22+AF25+AF26+AF27+AF28+AF29</f>
        <v>6853104</v>
      </c>
    </row>
    <row r="37" spans="1:32" ht="15" customHeight="1" x14ac:dyDescent="0.15">
      <c r="A37" s="3" t="s">
        <v>11</v>
      </c>
      <c r="B37" s="10">
        <f t="shared" ref="B37:K37" si="22">SUM(B5:B19)-B16-B17+B23+B24+B30</f>
        <v>3739543</v>
      </c>
      <c r="C37" s="10">
        <f t="shared" si="22"/>
        <v>4299991</v>
      </c>
      <c r="D37" s="10">
        <f t="shared" si="22"/>
        <v>5237009</v>
      </c>
      <c r="E37" s="10">
        <f t="shared" si="22"/>
        <v>5558788</v>
      </c>
      <c r="F37" s="10">
        <f>SUM(F5:F19)-F16-F17+F23+F24+F30</f>
        <v>5353378</v>
      </c>
      <c r="G37" s="10">
        <f t="shared" si="22"/>
        <v>5610106</v>
      </c>
      <c r="H37" s="10">
        <f t="shared" si="22"/>
        <v>5920330</v>
      </c>
      <c r="I37" s="10">
        <f t="shared" si="22"/>
        <v>6445201</v>
      </c>
      <c r="J37" s="10">
        <f t="shared" si="22"/>
        <v>5771380</v>
      </c>
      <c r="K37" s="10">
        <f t="shared" si="22"/>
        <v>7240657</v>
      </c>
      <c r="L37" s="10">
        <f t="shared" ref="L37:Q37" si="23">SUM(L5:L19)-L16-L17+L23+L24+L30</f>
        <v>6778302</v>
      </c>
      <c r="M37" s="10">
        <f t="shared" si="23"/>
        <v>6347685</v>
      </c>
      <c r="N37" s="10">
        <f t="shared" si="23"/>
        <v>6431534</v>
      </c>
      <c r="O37" s="10">
        <f t="shared" si="23"/>
        <v>5845856</v>
      </c>
      <c r="P37" s="10">
        <f t="shared" si="23"/>
        <v>6208888</v>
      </c>
      <c r="Q37" s="10">
        <f t="shared" si="23"/>
        <v>5188260</v>
      </c>
      <c r="R37" s="10">
        <f t="shared" ref="R37:X37" si="24">SUM(R5:R19)-R16-R17+R23+R24+R30</f>
        <v>5582019</v>
      </c>
      <c r="S37" s="10">
        <f t="shared" si="24"/>
        <v>5441643</v>
      </c>
      <c r="T37" s="10">
        <f t="shared" si="24"/>
        <v>4938881</v>
      </c>
      <c r="U37" s="10">
        <f t="shared" si="24"/>
        <v>5141115</v>
      </c>
      <c r="V37" s="10">
        <f t="shared" si="24"/>
        <v>7040927</v>
      </c>
      <c r="W37" s="10">
        <f t="shared" si="24"/>
        <v>6309536</v>
      </c>
      <c r="X37" s="10">
        <f t="shared" si="24"/>
        <v>7992219</v>
      </c>
      <c r="Y37" s="83">
        <f t="shared" ref="Y37:AB37" si="25">SUM(Y5:Y19)-Y16-Y17+Y23+Y24+Y30</f>
        <v>7087258</v>
      </c>
      <c r="Z37" s="83">
        <f t="shared" si="25"/>
        <v>6939333</v>
      </c>
      <c r="AA37" s="83">
        <f t="shared" si="25"/>
        <v>7610104</v>
      </c>
      <c r="AB37" s="83">
        <f t="shared" si="25"/>
        <v>7435386</v>
      </c>
      <c r="AC37" s="80">
        <f t="shared" ref="AC37" si="26">SUM(AC5:AC19)-AC16-AC17+AC23+AC24+AC30</f>
        <v>6998844</v>
      </c>
      <c r="AD37" s="80">
        <f t="shared" ref="AD37:AE37" si="27">SUM(AD5:AD19)-AD16-AD17+AD23+AD24+AD30</f>
        <v>7146800</v>
      </c>
      <c r="AE37" s="80">
        <f t="shared" si="27"/>
        <v>9203053</v>
      </c>
      <c r="AF37" s="80">
        <f t="shared" ref="AF37" si="28">SUM(AF5:AF19)-AF16-AF17+AF23+AF24+AF30</f>
        <v>8699286</v>
      </c>
    </row>
    <row r="38" spans="1:32" ht="15" customHeight="1" x14ac:dyDescent="0.2">
      <c r="A38" s="26" t="s">
        <v>96</v>
      </c>
      <c r="K38" s="27" t="str">
        <f>財政指標!$L$1</f>
        <v>矢板市</v>
      </c>
      <c r="L38" s="64"/>
      <c r="M38" s="67"/>
      <c r="O38" s="67"/>
      <c r="P38" s="67"/>
      <c r="Q38" s="67"/>
      <c r="R38" s="67"/>
      <c r="S38" s="67"/>
      <c r="T38" s="67"/>
      <c r="U38" s="27" t="str">
        <f>財政指標!$L$1</f>
        <v>矢板市</v>
      </c>
      <c r="V38" s="64"/>
      <c r="W38" s="67"/>
      <c r="X38" s="67"/>
      <c r="Y38" s="67"/>
      <c r="Z38" s="67"/>
      <c r="AA38" s="67"/>
      <c r="AB38" s="67"/>
      <c r="AE38" s="27" t="str">
        <f>財政指標!$L$1</f>
        <v>矢板市</v>
      </c>
      <c r="AF38" s="64"/>
    </row>
    <row r="39" spans="1:32" ht="15" customHeight="1" x14ac:dyDescent="0.15">
      <c r="K39" s="1"/>
      <c r="L39" s="20" t="s">
        <v>232</v>
      </c>
      <c r="N39" s="64"/>
      <c r="O39" s="64"/>
      <c r="P39" s="64"/>
      <c r="Q39" s="64"/>
      <c r="R39" s="64"/>
      <c r="S39" s="64"/>
      <c r="T39" s="64"/>
      <c r="V39" s="20" t="s">
        <v>232</v>
      </c>
      <c r="W39" s="64"/>
      <c r="X39" s="64"/>
      <c r="Y39" s="64"/>
      <c r="Z39" s="64"/>
      <c r="AA39" s="64"/>
      <c r="AB39" s="64"/>
      <c r="AF39" s="20" t="s">
        <v>232</v>
      </c>
    </row>
    <row r="40" spans="1:32" s="72" customFormat="1" ht="15" customHeight="1" x14ac:dyDescent="0.2">
      <c r="A40" s="46"/>
      <c r="B40" s="46" t="s">
        <v>10</v>
      </c>
      <c r="C40" s="46" t="s">
        <v>9</v>
      </c>
      <c r="D40" s="46" t="s">
        <v>8</v>
      </c>
      <c r="E40" s="46" t="s">
        <v>7</v>
      </c>
      <c r="F40" s="46" t="s">
        <v>6</v>
      </c>
      <c r="G40" s="46" t="s">
        <v>5</v>
      </c>
      <c r="H40" s="46" t="s">
        <v>4</v>
      </c>
      <c r="I40" s="46" t="s">
        <v>3</v>
      </c>
      <c r="J40" s="47" t="s">
        <v>165</v>
      </c>
      <c r="K40" s="47" t="s">
        <v>166</v>
      </c>
      <c r="L40" s="46" t="s">
        <v>168</v>
      </c>
      <c r="M40" s="46" t="s">
        <v>175</v>
      </c>
      <c r="N40" s="46" t="s">
        <v>182</v>
      </c>
      <c r="O40" s="46" t="s">
        <v>184</v>
      </c>
      <c r="P40" s="46" t="s">
        <v>185</v>
      </c>
      <c r="Q40" s="46" t="s">
        <v>188</v>
      </c>
      <c r="R40" s="46" t="s">
        <v>193</v>
      </c>
      <c r="S40" s="46" t="s">
        <v>196</v>
      </c>
      <c r="T40" s="46" t="s">
        <v>197</v>
      </c>
      <c r="U40" s="46" t="s">
        <v>204</v>
      </c>
      <c r="V40" s="46" t="s">
        <v>206</v>
      </c>
      <c r="W40" s="46" t="s">
        <v>207</v>
      </c>
      <c r="X40" s="46" t="s">
        <v>208</v>
      </c>
      <c r="Y40" s="46" t="s">
        <v>214</v>
      </c>
      <c r="Z40" s="46" t="s">
        <v>215</v>
      </c>
      <c r="AA40" s="46" t="s">
        <v>213</v>
      </c>
      <c r="AB40" s="46" t="s">
        <v>217</v>
      </c>
      <c r="AC40" s="72" t="s">
        <v>227</v>
      </c>
      <c r="AD40" s="72" t="s">
        <v>225</v>
      </c>
      <c r="AE40" s="72" t="str">
        <f>AE3</f>
        <v>１８(H30)</v>
      </c>
      <c r="AF40" s="72" t="str">
        <f>AF3</f>
        <v>１９(R１)</v>
      </c>
    </row>
    <row r="41" spans="1:32" ht="15" customHeight="1" x14ac:dyDescent="0.15">
      <c r="A41" s="3" t="s">
        <v>115</v>
      </c>
      <c r="B41" s="24">
        <f>+B4/$B$33*100</f>
        <v>48.181242592176844</v>
      </c>
      <c r="C41" s="24">
        <f t="shared" ref="C41:D43" si="29">+C4/C$33*100</f>
        <v>44.116898388286572</v>
      </c>
      <c r="D41" s="24">
        <f t="shared" si="29"/>
        <v>40.452858685487179</v>
      </c>
      <c r="E41" s="24">
        <f t="shared" ref="E41:L41" si="30">+E4/E$33*100</f>
        <v>41.752874525478781</v>
      </c>
      <c r="F41" s="24">
        <f>+F4/F$33*100</f>
        <v>39.011147231687808</v>
      </c>
      <c r="G41" s="24">
        <f t="shared" si="30"/>
        <v>39.709152299426272</v>
      </c>
      <c r="H41" s="24">
        <f t="shared" si="30"/>
        <v>40.719510451042567</v>
      </c>
      <c r="I41" s="24">
        <f t="shared" si="30"/>
        <v>38.574708322907199</v>
      </c>
      <c r="J41" s="24">
        <f t="shared" si="30"/>
        <v>42.94782900096174</v>
      </c>
      <c r="K41" s="24">
        <f t="shared" si="30"/>
        <v>36.012510170137276</v>
      </c>
      <c r="L41" s="24">
        <f t="shared" si="30"/>
        <v>36.234892732580228</v>
      </c>
      <c r="M41" s="24">
        <f t="shared" ref="M41:X41" si="31">+M4/M$33*100</f>
        <v>39.393477605187755</v>
      </c>
      <c r="N41" s="24">
        <f t="shared" si="31"/>
        <v>38.352080755626638</v>
      </c>
      <c r="O41" s="24">
        <f t="shared" si="31"/>
        <v>37.919051533726098</v>
      </c>
      <c r="P41" s="24">
        <f t="shared" si="31"/>
        <v>39.637858750420499</v>
      </c>
      <c r="Q41" s="24">
        <f t="shared" si="31"/>
        <v>43.194219781124502</v>
      </c>
      <c r="R41" s="24">
        <f t="shared" si="31"/>
        <v>42.134780588026324</v>
      </c>
      <c r="S41" s="24">
        <f t="shared" si="31"/>
        <v>42.847081154585652</v>
      </c>
      <c r="T41" s="24">
        <f t="shared" si="31"/>
        <v>46.765372995761453</v>
      </c>
      <c r="U41" s="24">
        <f t="shared" si="31"/>
        <v>44.71846591424859</v>
      </c>
      <c r="V41" s="24">
        <f t="shared" si="31"/>
        <v>34.281239611833868</v>
      </c>
      <c r="W41" s="24">
        <f t="shared" si="31"/>
        <v>38.639659201340365</v>
      </c>
      <c r="X41" s="24">
        <f t="shared" si="31"/>
        <v>34.240669491470378</v>
      </c>
      <c r="Y41" s="24">
        <f t="shared" ref="Y41:AB41" si="32">+Y4/Y$33*100</f>
        <v>34.866381186423183</v>
      </c>
      <c r="Z41" s="24">
        <f t="shared" si="32"/>
        <v>34.016128415800232</v>
      </c>
      <c r="AA41" s="24">
        <f t="shared" si="32"/>
        <v>33.572951397460145</v>
      </c>
      <c r="AB41" s="24">
        <f t="shared" si="32"/>
        <v>33.763254476684182</v>
      </c>
      <c r="AC41" s="24">
        <f t="shared" ref="AC41:AD41" si="33">+AC4/AC$33*100</f>
        <v>33.76215851564244</v>
      </c>
      <c r="AD41" s="24">
        <f t="shared" si="33"/>
        <v>33.637714850430072</v>
      </c>
      <c r="AE41" s="24">
        <f t="shared" ref="AE41" si="34">+AE4/AE$33*100</f>
        <v>29.581795853977578</v>
      </c>
      <c r="AF41" s="24">
        <f t="shared" ref="AF41" si="35">+AF4/AF$33*100</f>
        <v>30.08498826362041</v>
      </c>
    </row>
    <row r="42" spans="1:32" ht="15" customHeight="1" x14ac:dyDescent="0.15">
      <c r="A42" s="3" t="s">
        <v>116</v>
      </c>
      <c r="B42" s="24">
        <f>+B5/$B$33*100</f>
        <v>2.3050149157887514</v>
      </c>
      <c r="C42" s="24">
        <f t="shared" si="29"/>
        <v>2.2807787779659012</v>
      </c>
      <c r="D42" s="24">
        <f t="shared" si="29"/>
        <v>2.1507910585229624</v>
      </c>
      <c r="E42" s="24">
        <f t="shared" ref="E42:L42" si="36">+E5/E$33*100</f>
        <v>2.2365969636730605</v>
      </c>
      <c r="F42" s="24">
        <f>+F5/F$33*100</f>
        <v>2.4707375555231192</v>
      </c>
      <c r="G42" s="24">
        <f t="shared" si="36"/>
        <v>2.6215404541118081</v>
      </c>
      <c r="H42" s="24">
        <f t="shared" si="36"/>
        <v>2.557816802868401</v>
      </c>
      <c r="I42" s="24">
        <f t="shared" si="36"/>
        <v>2.5935474569471291</v>
      </c>
      <c r="J42" s="24">
        <f t="shared" si="36"/>
        <v>1.7431900738761243</v>
      </c>
      <c r="K42" s="24">
        <f t="shared" si="36"/>
        <v>1.1673558277590455</v>
      </c>
      <c r="L42" s="24">
        <f t="shared" si="36"/>
        <v>1.2349777743810573</v>
      </c>
      <c r="M42" s="24">
        <f t="shared" ref="M42:X42" si="37">+M5/M$33*100</f>
        <v>1.1821520132709997</v>
      </c>
      <c r="N42" s="24">
        <f t="shared" si="37"/>
        <v>1.1923146722510509</v>
      </c>
      <c r="O42" s="24">
        <f t="shared" si="37"/>
        <v>1.301436501396954</v>
      </c>
      <c r="P42" s="24">
        <f t="shared" si="37"/>
        <v>1.3549074548002269</v>
      </c>
      <c r="Q42" s="24">
        <f t="shared" si="37"/>
        <v>2.0650748694028467</v>
      </c>
      <c r="R42" s="24">
        <f t="shared" si="37"/>
        <v>2.5554501350119123</v>
      </c>
      <c r="S42" s="24">
        <f t="shared" si="37"/>
        <v>3.7287677334457334</v>
      </c>
      <c r="T42" s="24">
        <f t="shared" si="37"/>
        <v>1.5235879878374528</v>
      </c>
      <c r="U42" s="24">
        <f t="shared" si="37"/>
        <v>1.4566828646280834</v>
      </c>
      <c r="V42" s="24">
        <f t="shared" si="37"/>
        <v>1.1390525113213759</v>
      </c>
      <c r="W42" s="24">
        <f t="shared" si="37"/>
        <v>1.1903021189369134</v>
      </c>
      <c r="X42" s="24">
        <f t="shared" si="37"/>
        <v>1.0444741366089985</v>
      </c>
      <c r="Y42" s="24">
        <f t="shared" ref="Y42:AB42" si="38">+Y5/Y$33*100</f>
        <v>1.0534923965832115</v>
      </c>
      <c r="Z42" s="24">
        <f t="shared" si="38"/>
        <v>0.98862419010012792</v>
      </c>
      <c r="AA42" s="24">
        <f t="shared" si="38"/>
        <v>0.92921039113471859</v>
      </c>
      <c r="AB42" s="24">
        <f t="shared" si="38"/>
        <v>1.0056018934315272</v>
      </c>
      <c r="AC42" s="24">
        <f t="shared" ref="AC42:AD42" si="39">+AC5/AC$33*100</f>
        <v>0.99123034115217634</v>
      </c>
      <c r="AD42" s="24">
        <f t="shared" si="39"/>
        <v>0.98543909981087807</v>
      </c>
      <c r="AE42" s="24">
        <f t="shared" ref="AE42" si="40">+AE5/AE$33*100</f>
        <v>0.90328071299866941</v>
      </c>
      <c r="AF42" s="24">
        <f t="shared" ref="AF42" si="41">+AF5/AF$33*100</f>
        <v>0.99332358457534764</v>
      </c>
    </row>
    <row r="43" spans="1:32" ht="15" customHeight="1" x14ac:dyDescent="0.15">
      <c r="A43" s="3" t="s">
        <v>189</v>
      </c>
      <c r="B43" s="24">
        <f>+B6/$B$33*100</f>
        <v>0.72278514174010189</v>
      </c>
      <c r="C43" s="24">
        <f t="shared" si="29"/>
        <v>1.3787700129672495</v>
      </c>
      <c r="D43" s="24">
        <f t="shared" si="29"/>
        <v>1.3576235662970944</v>
      </c>
      <c r="E43" s="24">
        <f t="shared" ref="E43:L43" si="42">+E6/E$33*100</f>
        <v>0.89067670454718428</v>
      </c>
      <c r="F43" s="24">
        <f>+F6/F$33*100</f>
        <v>0.97172887542461139</v>
      </c>
      <c r="G43" s="24">
        <f t="shared" si="42"/>
        <v>1.3259216709284836</v>
      </c>
      <c r="H43" s="24">
        <f t="shared" si="42"/>
        <v>0.88208922231290554</v>
      </c>
      <c r="I43" s="24">
        <f t="shared" si="42"/>
        <v>0.47370329986779092</v>
      </c>
      <c r="J43" s="24">
        <f t="shared" si="42"/>
        <v>0.38076504076400547</v>
      </c>
      <c r="K43" s="24">
        <f t="shared" si="42"/>
        <v>0.2872225582225037</v>
      </c>
      <c r="L43" s="24">
        <f t="shared" si="42"/>
        <v>0.28463379329435373</v>
      </c>
      <c r="M43" s="24">
        <f t="shared" ref="M43:X43" si="43">+M6/M$33*100</f>
        <v>1.2459508369778314</v>
      </c>
      <c r="N43" s="24">
        <f t="shared" si="43"/>
        <v>1.2462422840781269</v>
      </c>
      <c r="O43" s="24">
        <f t="shared" si="43"/>
        <v>0.41330697789345189</v>
      </c>
      <c r="P43" s="24">
        <f t="shared" si="43"/>
        <v>0.27915406786415836</v>
      </c>
      <c r="Q43" s="24">
        <f t="shared" si="43"/>
        <v>0.29602415094135903</v>
      </c>
      <c r="R43" s="24">
        <f t="shared" si="43"/>
        <v>0.16540963872791872</v>
      </c>
      <c r="S43" s="24">
        <f t="shared" si="43"/>
        <v>0.11511986765729565</v>
      </c>
      <c r="T43" s="24">
        <f t="shared" si="43"/>
        <v>0.15705624904912846</v>
      </c>
      <c r="U43" s="24">
        <f t="shared" si="43"/>
        <v>0.15601829994764613</v>
      </c>
      <c r="V43" s="24">
        <f t="shared" si="43"/>
        <v>0.10342072235554141</v>
      </c>
      <c r="W43" s="24">
        <f t="shared" si="43"/>
        <v>0.10113099085869613</v>
      </c>
      <c r="X43" s="24">
        <f t="shared" si="43"/>
        <v>7.0627153305616253E-2</v>
      </c>
      <c r="Y43" s="24">
        <f t="shared" ref="Y43:AB43" si="44">+Y6/Y$33*100</f>
        <v>6.5579189357759193E-2</v>
      </c>
      <c r="Z43" s="24">
        <f t="shared" si="44"/>
        <v>5.9480016423761814E-2</v>
      </c>
      <c r="AA43" s="24">
        <f t="shared" si="44"/>
        <v>5.1110021978028296E-2</v>
      </c>
      <c r="AB43" s="24">
        <f t="shared" si="44"/>
        <v>4.2210870919334675E-2</v>
      </c>
      <c r="AC43" s="24">
        <f t="shared" ref="AC43:AD43" si="45">+AC6/AC$33*100</f>
        <v>2.3582474065358384E-2</v>
      </c>
      <c r="AD43" s="24">
        <f t="shared" si="45"/>
        <v>4.3280013997314834E-2</v>
      </c>
      <c r="AE43" s="24">
        <f t="shared" ref="AE43" si="46">+AE6/AE$33*100</f>
        <v>4.1459313160198567E-2</v>
      </c>
      <c r="AF43" s="24">
        <f t="shared" ref="AF43" si="47">+AF6/AF$33*100</f>
        <v>1.6994995179879201E-2</v>
      </c>
    </row>
    <row r="44" spans="1:32" ht="15" customHeight="1" x14ac:dyDescent="0.15">
      <c r="A44" s="3" t="s">
        <v>190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f t="shared" ref="Q44:X54" si="48">+Q7/Q$33*100</f>
        <v>4.6352626148313557E-2</v>
      </c>
      <c r="R44" s="24">
        <f t="shared" si="48"/>
        <v>7.8258149514697423E-2</v>
      </c>
      <c r="S44" s="24">
        <f t="shared" si="48"/>
        <v>0.12392894111683435</v>
      </c>
      <c r="T44" s="24">
        <f t="shared" si="48"/>
        <v>0.13950806479782918</v>
      </c>
      <c r="U44" s="24">
        <f t="shared" si="48"/>
        <v>4.9684007902451761E-2</v>
      </c>
      <c r="V44" s="24">
        <f t="shared" si="48"/>
        <v>3.172895686845352E-2</v>
      </c>
      <c r="W44" s="24">
        <f t="shared" si="48"/>
        <v>4.5920165397269799E-2</v>
      </c>
      <c r="X44" s="24">
        <f t="shared" si="48"/>
        <v>4.6981213445523397E-2</v>
      </c>
      <c r="Y44" s="24">
        <f t="shared" ref="Y44:AB44" si="49">+Y7/Y$33*100</f>
        <v>5.7689345045701272E-2</v>
      </c>
      <c r="Z44" s="24">
        <f t="shared" si="49"/>
        <v>0.11446308537986624</v>
      </c>
      <c r="AA44" s="24">
        <f t="shared" si="49"/>
        <v>0.21202392380336774</v>
      </c>
      <c r="AB44" s="24">
        <f t="shared" si="49"/>
        <v>0.16242992257682501</v>
      </c>
      <c r="AC44" s="24">
        <f t="shared" ref="AC44:AD44" si="50">+AC7/AC$33*100</f>
        <v>9.0416679471213138E-2</v>
      </c>
      <c r="AD44" s="24">
        <f t="shared" si="50"/>
        <v>0.13167909455895416</v>
      </c>
      <c r="AE44" s="24">
        <f t="shared" ref="AE44" si="51">+AE7/AE$33*100</f>
        <v>8.8040032607805116E-2</v>
      </c>
      <c r="AF44" s="24">
        <f t="shared" ref="AF44" si="52">+AF7/AF$33*100</f>
        <v>0.10634163129364602</v>
      </c>
    </row>
    <row r="45" spans="1:32" ht="15" customHeight="1" x14ac:dyDescent="0.15">
      <c r="A45" s="3" t="s">
        <v>191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 t="shared" si="48"/>
        <v>5.380110092337468E-2</v>
      </c>
      <c r="R45" s="24">
        <f t="shared" si="48"/>
        <v>0.11618848631632524</v>
      </c>
      <c r="S45" s="24">
        <f t="shared" si="48"/>
        <v>9.0905083087538766E-2</v>
      </c>
      <c r="T45" s="24">
        <f t="shared" si="48"/>
        <v>8.0282942949694167E-2</v>
      </c>
      <c r="U45" s="24">
        <f t="shared" si="48"/>
        <v>2.8768749284786056E-2</v>
      </c>
      <c r="V45" s="24">
        <f t="shared" si="48"/>
        <v>1.8567063052560125E-2</v>
      </c>
      <c r="W45" s="24">
        <f t="shared" si="48"/>
        <v>1.7750256865190168E-2</v>
      </c>
      <c r="X45" s="24">
        <f t="shared" si="48"/>
        <v>1.2123045308981615E-2</v>
      </c>
      <c r="Y45" s="24">
        <f t="shared" ref="Y45:AB45" si="53">+Y8/Y$33*100</f>
        <v>1.6766853978799876E-2</v>
      </c>
      <c r="Z45" s="24">
        <f t="shared" si="53"/>
        <v>0.18403739171471542</v>
      </c>
      <c r="AA45" s="24">
        <f t="shared" si="53"/>
        <v>0.11539650953773394</v>
      </c>
      <c r="AB45" s="24">
        <f t="shared" si="53"/>
        <v>0.13870345376567605</v>
      </c>
      <c r="AC45" s="24">
        <f t="shared" ref="AC45:AD45" si="54">+AC8/AC$33*100</f>
        <v>5.1984616267824392E-2</v>
      </c>
      <c r="AD45" s="24">
        <f t="shared" si="54"/>
        <v>0.13932105403063172</v>
      </c>
      <c r="AE45" s="24">
        <f t="shared" ref="AE45" si="55">+AE8/AE$33*100</f>
        <v>7.9118243509919028E-2</v>
      </c>
      <c r="AF45" s="24">
        <f t="shared" ref="AF45" si="56">+AF8/AF$33*100</f>
        <v>7.3434590196718066E-2</v>
      </c>
    </row>
    <row r="46" spans="1:32" ht="15" customHeight="1" x14ac:dyDescent="0.15">
      <c r="A46" s="3" t="s">
        <v>117</v>
      </c>
      <c r="B46" s="24">
        <f t="shared" ref="B46:B54" si="57">+B9/$B$33*100</f>
        <v>0</v>
      </c>
      <c r="C46" s="24">
        <f t="shared" ref="C46:D54" si="58">+C9/C$33*100</f>
        <v>0</v>
      </c>
      <c r="D46" s="24">
        <f t="shared" si="58"/>
        <v>0</v>
      </c>
      <c r="E46" s="24">
        <f t="shared" ref="E46:L46" si="59">+E9/E$33*100</f>
        <v>0</v>
      </c>
      <c r="F46" s="24">
        <f t="shared" ref="F46:F54" si="60">+F9/F$33*100</f>
        <v>0</v>
      </c>
      <c r="G46" s="24">
        <f t="shared" si="59"/>
        <v>0</v>
      </c>
      <c r="H46" s="24">
        <f t="shared" si="59"/>
        <v>0</v>
      </c>
      <c r="I46" s="24">
        <f t="shared" si="59"/>
        <v>0</v>
      </c>
      <c r="J46" s="24">
        <f t="shared" si="59"/>
        <v>0.67045472679145035</v>
      </c>
      <c r="K46" s="24">
        <f t="shared" si="59"/>
        <v>2.7389646980511118</v>
      </c>
      <c r="L46" s="24">
        <f t="shared" si="59"/>
        <v>2.6768039464149016</v>
      </c>
      <c r="M46" s="24">
        <f t="shared" ref="M46:P54" si="61">+M9/M$33*100</f>
        <v>2.8025561755391344</v>
      </c>
      <c r="N46" s="24">
        <f t="shared" si="61"/>
        <v>2.694316805876225</v>
      </c>
      <c r="O46" s="24">
        <f t="shared" si="61"/>
        <v>2.4911467888200272</v>
      </c>
      <c r="P46" s="24">
        <f t="shared" si="61"/>
        <v>2.7361699833394928</v>
      </c>
      <c r="Q46" s="24">
        <f t="shared" si="48"/>
        <v>3.2551015725645089</v>
      </c>
      <c r="R46" s="24">
        <f t="shared" si="48"/>
        <v>2.8867067898299719</v>
      </c>
      <c r="S46" s="24">
        <f t="shared" si="48"/>
        <v>2.9923519673028016</v>
      </c>
      <c r="T46" s="24">
        <f t="shared" si="48"/>
        <v>2.9511907187984594</v>
      </c>
      <c r="U46" s="24">
        <f t="shared" si="48"/>
        <v>2.6845301267213295</v>
      </c>
      <c r="V46" s="24">
        <f t="shared" si="48"/>
        <v>2.360075470612681</v>
      </c>
      <c r="W46" s="24">
        <f t="shared" si="48"/>
        <v>2.7100188988490164</v>
      </c>
      <c r="X46" s="24">
        <f t="shared" si="48"/>
        <v>2.4092310812005389</v>
      </c>
      <c r="Y46" s="24">
        <f t="shared" ref="Y46:AB46" si="62">+Y9/Y$33*100</f>
        <v>2.5427958616831767</v>
      </c>
      <c r="Z46" s="24">
        <f t="shared" si="62"/>
        <v>2.4730643483838759</v>
      </c>
      <c r="AA46" s="24">
        <f t="shared" si="62"/>
        <v>2.9502846849789583</v>
      </c>
      <c r="AB46" s="24">
        <f t="shared" si="62"/>
        <v>5.02640051599138</v>
      </c>
      <c r="AC46" s="24">
        <f t="shared" ref="AC46:AD46" si="63">+AC9/AC$33*100</f>
        <v>4.3941592402139555</v>
      </c>
      <c r="AD46" s="24">
        <f t="shared" si="63"/>
        <v>4.5469512318428364</v>
      </c>
      <c r="AE46" s="24">
        <f t="shared" ref="AE46" si="64">+AE9/AE$33*100</f>
        <v>4.174759562339065</v>
      </c>
      <c r="AF46" s="24">
        <f t="shared" ref="AF46" si="65">+AF9/AF$33*100</f>
        <v>4.0314480493293354</v>
      </c>
    </row>
    <row r="47" spans="1:32" ht="15" customHeight="1" x14ac:dyDescent="0.15">
      <c r="A47" s="3" t="s">
        <v>118</v>
      </c>
      <c r="B47" s="24">
        <f t="shared" si="57"/>
        <v>0.91846397754987741</v>
      </c>
      <c r="C47" s="24">
        <f t="shared" si="58"/>
        <v>0.89296478247959665</v>
      </c>
      <c r="D47" s="24">
        <f t="shared" si="58"/>
        <v>0.9789924718330697</v>
      </c>
      <c r="E47" s="24">
        <f t="shared" ref="E47:L47" si="66">+E10/E$33*100</f>
        <v>0.99028430175744087</v>
      </c>
      <c r="F47" s="24">
        <f t="shared" si="60"/>
        <v>0.9924462689698732</v>
      </c>
      <c r="G47" s="24">
        <f t="shared" si="66"/>
        <v>0.85236605044846825</v>
      </c>
      <c r="H47" s="24">
        <f t="shared" si="66"/>
        <v>0.86231143705925306</v>
      </c>
      <c r="I47" s="24">
        <f t="shared" si="66"/>
        <v>0.73397743274339322</v>
      </c>
      <c r="J47" s="24">
        <f t="shared" si="66"/>
        <v>0.70292270154411651</v>
      </c>
      <c r="K47" s="24">
        <f t="shared" si="66"/>
        <v>0.64479607667036121</v>
      </c>
      <c r="L47" s="24">
        <f t="shared" si="66"/>
        <v>0.59771388328566166</v>
      </c>
      <c r="M47" s="24">
        <f t="shared" si="61"/>
        <v>0.51160458452722057</v>
      </c>
      <c r="N47" s="24">
        <f t="shared" si="61"/>
        <v>0.53606080031656678</v>
      </c>
      <c r="O47" s="24">
        <f t="shared" si="61"/>
        <v>0.52080275874941107</v>
      </c>
      <c r="P47" s="24">
        <f t="shared" si="61"/>
        <v>0.44807537926696117</v>
      </c>
      <c r="Q47" s="24">
        <f t="shared" si="48"/>
        <v>0.4703505152691202</v>
      </c>
      <c r="R47" s="24">
        <f t="shared" si="48"/>
        <v>0.4008077549922171</v>
      </c>
      <c r="S47" s="24">
        <f t="shared" si="48"/>
        <v>0.40791785225841704</v>
      </c>
      <c r="T47" s="24">
        <f t="shared" si="48"/>
        <v>0.42897860793565312</v>
      </c>
      <c r="U47" s="24">
        <f t="shared" si="48"/>
        <v>0.43743778716892423</v>
      </c>
      <c r="V47" s="24">
        <f t="shared" si="48"/>
        <v>0.37059830588500242</v>
      </c>
      <c r="W47" s="24">
        <f t="shared" si="48"/>
        <v>0.40049409063058494</v>
      </c>
      <c r="X47" s="24">
        <f t="shared" si="48"/>
        <v>0.31248790872737819</v>
      </c>
      <c r="Y47" s="24">
        <f t="shared" ref="Y47:AB47" si="67">+Y10/Y$33*100</f>
        <v>0.32259367227007646</v>
      </c>
      <c r="Z47" s="24">
        <f t="shared" si="67"/>
        <v>0.33350770925716078</v>
      </c>
      <c r="AA47" s="24">
        <f t="shared" si="67"/>
        <v>0.30143411414974131</v>
      </c>
      <c r="AB47" s="24">
        <f t="shared" si="67"/>
        <v>0.33622630661849107</v>
      </c>
      <c r="AC47" s="24">
        <f t="shared" ref="AC47:AD47" si="68">+AC10/AC$33*100</f>
        <v>0.28690290557452103</v>
      </c>
      <c r="AD47" s="24">
        <f t="shared" si="68"/>
        <v>0.24589085318264531</v>
      </c>
      <c r="AE47" s="24">
        <f t="shared" ref="AE47" si="69">+AE10/AE$33*100</f>
        <v>0.20052225329121937</v>
      </c>
      <c r="AF47" s="24">
        <f t="shared" ref="AF47" si="70">+AF10/AF$33*100</f>
        <v>0.20255137531234446</v>
      </c>
    </row>
    <row r="48" spans="1:32" ht="15" customHeight="1" x14ac:dyDescent="0.15">
      <c r="A48" s="3" t="s">
        <v>119</v>
      </c>
      <c r="B48" s="24">
        <f t="shared" si="57"/>
        <v>0</v>
      </c>
      <c r="C48" s="24">
        <f t="shared" si="58"/>
        <v>0</v>
      </c>
      <c r="D48" s="24">
        <f t="shared" si="58"/>
        <v>4.7949590189481335E-3</v>
      </c>
      <c r="E48" s="24">
        <f t="shared" ref="E48:L48" si="71">+E11/E$33*100</f>
        <v>1.1758384603441819E-2</v>
      </c>
      <c r="F48" s="24">
        <f t="shared" si="60"/>
        <v>9.4148785065081911E-3</v>
      </c>
      <c r="G48" s="24">
        <f t="shared" si="71"/>
        <v>7.3242793452564705E-3</v>
      </c>
      <c r="H48" s="24">
        <f t="shared" si="71"/>
        <v>6.3826561342855545E-3</v>
      </c>
      <c r="I48" s="24">
        <f t="shared" si="71"/>
        <v>6.1971828859623997E-3</v>
      </c>
      <c r="J48" s="24">
        <f t="shared" si="71"/>
        <v>1.0586536960830981E-2</v>
      </c>
      <c r="K48" s="24">
        <f t="shared" si="71"/>
        <v>8.7749429736861308E-3</v>
      </c>
      <c r="L48" s="24">
        <f t="shared" si="71"/>
        <v>9.7222460512566607E-3</v>
      </c>
      <c r="M48" s="24">
        <f t="shared" si="61"/>
        <v>3.1669431458301919E-3</v>
      </c>
      <c r="N48" s="24">
        <f t="shared" si="61"/>
        <v>0</v>
      </c>
      <c r="O48" s="24">
        <f t="shared" si="61"/>
        <v>0</v>
      </c>
      <c r="P48" s="24">
        <f t="shared" si="61"/>
        <v>0</v>
      </c>
      <c r="Q48" s="24">
        <f t="shared" si="48"/>
        <v>8.4354187713036496E-6</v>
      </c>
      <c r="R48" s="24">
        <f t="shared" si="48"/>
        <v>8.0995807818978905E-6</v>
      </c>
      <c r="S48" s="24">
        <f t="shared" si="48"/>
        <v>8.1339551796294527E-6</v>
      </c>
      <c r="T48" s="24">
        <f t="shared" si="48"/>
        <v>0</v>
      </c>
      <c r="U48" s="24">
        <f t="shared" si="48"/>
        <v>0</v>
      </c>
      <c r="V48" s="24">
        <f t="shared" si="48"/>
        <v>0</v>
      </c>
      <c r="W48" s="24">
        <f t="shared" si="48"/>
        <v>0</v>
      </c>
      <c r="X48" s="24">
        <f t="shared" si="48"/>
        <v>0</v>
      </c>
      <c r="Y48" s="24">
        <f t="shared" ref="Y48:AB48" si="72">+Y11/Y$33*100</f>
        <v>0</v>
      </c>
      <c r="Z48" s="24">
        <f t="shared" si="72"/>
        <v>0</v>
      </c>
      <c r="AA48" s="24">
        <f t="shared" si="72"/>
        <v>0</v>
      </c>
      <c r="AB48" s="24">
        <f t="shared" si="72"/>
        <v>0</v>
      </c>
      <c r="AC48" s="24">
        <f t="shared" ref="AC48:AD48" si="73">+AC11/AC$33*100</f>
        <v>0</v>
      </c>
      <c r="AD48" s="24">
        <f t="shared" si="73"/>
        <v>0</v>
      </c>
      <c r="AE48" s="24">
        <f t="shared" ref="AE48" si="74">+AE11/AE$33*100</f>
        <v>0</v>
      </c>
      <c r="AF48" s="24">
        <f t="shared" ref="AF48" si="75">+AF11/AF$33*100</f>
        <v>0</v>
      </c>
    </row>
    <row r="49" spans="1:32" ht="15" customHeight="1" x14ac:dyDescent="0.15">
      <c r="A49" s="3" t="s">
        <v>120</v>
      </c>
      <c r="B49" s="24">
        <f t="shared" si="57"/>
        <v>1.5808945415800186</v>
      </c>
      <c r="C49" s="24">
        <f t="shared" si="58"/>
        <v>1.4185076310744025</v>
      </c>
      <c r="D49" s="24">
        <f t="shared" si="58"/>
        <v>1.3226366195571426</v>
      </c>
      <c r="E49" s="24">
        <f t="shared" ref="E49:L49" si="76">+E12/E$33*100</f>
        <v>1.2050631832420566</v>
      </c>
      <c r="F49" s="24">
        <f t="shared" si="60"/>
        <v>1.0578066549053187</v>
      </c>
      <c r="G49" s="24">
        <f t="shared" si="76"/>
        <v>1.2292379391505686</v>
      </c>
      <c r="H49" s="24">
        <f t="shared" si="76"/>
        <v>1.247098810122355</v>
      </c>
      <c r="I49" s="24">
        <f t="shared" si="76"/>
        <v>1.2165726710273397</v>
      </c>
      <c r="J49" s="24">
        <f t="shared" si="76"/>
        <v>1.0545747656658369</v>
      </c>
      <c r="K49" s="24">
        <f t="shared" si="76"/>
        <v>0.86256896297622987</v>
      </c>
      <c r="L49" s="24">
        <f t="shared" si="76"/>
        <v>0.88516259732365665</v>
      </c>
      <c r="M49" s="24">
        <f t="shared" si="61"/>
        <v>0.86181571407027602</v>
      </c>
      <c r="N49" s="24">
        <f t="shared" si="61"/>
        <v>0.80711210385506904</v>
      </c>
      <c r="O49" s="24">
        <f t="shared" si="61"/>
        <v>0.77235508607782677</v>
      </c>
      <c r="P49" s="24">
        <f t="shared" si="61"/>
        <v>0.86249482856016713</v>
      </c>
      <c r="Q49" s="24">
        <f t="shared" si="48"/>
        <v>0.8781102232551673</v>
      </c>
      <c r="R49" s="24">
        <f t="shared" si="48"/>
        <v>0.91794168917405172</v>
      </c>
      <c r="S49" s="24">
        <f t="shared" si="48"/>
        <v>0.87472554001735126</v>
      </c>
      <c r="T49" s="24">
        <f t="shared" si="48"/>
        <v>0.90097509962319411</v>
      </c>
      <c r="U49" s="24">
        <f t="shared" si="48"/>
        <v>0.74500545513648275</v>
      </c>
      <c r="V49" s="24">
        <f t="shared" si="48"/>
        <v>0.39016733599656633</v>
      </c>
      <c r="W49" s="24">
        <f t="shared" si="48"/>
        <v>0.35293531936545969</v>
      </c>
      <c r="X49" s="24">
        <f t="shared" si="48"/>
        <v>0.23967903090197437</v>
      </c>
      <c r="Y49" s="24">
        <f t="shared" ref="Y49:AB49" si="77">+Y12/Y$33*100</f>
        <v>0.36363581974360626</v>
      </c>
      <c r="Z49" s="24">
        <f t="shared" si="77"/>
        <v>0.30066458721360112</v>
      </c>
      <c r="AA49" s="24">
        <f t="shared" si="77"/>
        <v>0.14312243847855743</v>
      </c>
      <c r="AB49" s="24">
        <f t="shared" si="77"/>
        <v>0.22859711247391665</v>
      </c>
      <c r="AC49" s="24">
        <f t="shared" ref="AC49:AD49" si="78">+AC12/AC$33*100</f>
        <v>0.2345792912420071</v>
      </c>
      <c r="AD49" s="24">
        <f t="shared" si="78"/>
        <v>0.27322020009478082</v>
      </c>
      <c r="AE49" s="24">
        <f t="shared" ref="AE49" si="79">+AE12/AE$33*100</f>
        <v>0.3245097424830673</v>
      </c>
      <c r="AF49" s="24">
        <f t="shared" ref="AF49" si="80">+AF12/AF$33*100</f>
        <v>0.14542081880265675</v>
      </c>
    </row>
    <row r="50" spans="1:32" ht="15" customHeight="1" x14ac:dyDescent="0.15">
      <c r="A50" s="3" t="s">
        <v>230</v>
      </c>
      <c r="B50" s="24">
        <f t="shared" si="57"/>
        <v>0</v>
      </c>
      <c r="C50" s="24">
        <f t="shared" si="58"/>
        <v>0</v>
      </c>
      <c r="D50" s="24">
        <f t="shared" si="58"/>
        <v>0</v>
      </c>
      <c r="E50" s="24">
        <f t="shared" ref="E50:L50" si="81">+E13/E$33*100</f>
        <v>0</v>
      </c>
      <c r="F50" s="24">
        <f t="shared" si="60"/>
        <v>0</v>
      </c>
      <c r="G50" s="24">
        <f t="shared" si="81"/>
        <v>0</v>
      </c>
      <c r="H50" s="24">
        <f t="shared" si="81"/>
        <v>0</v>
      </c>
      <c r="I50" s="24">
        <f t="shared" si="81"/>
        <v>0</v>
      </c>
      <c r="J50" s="24">
        <f t="shared" si="81"/>
        <v>0</v>
      </c>
      <c r="K50" s="24">
        <f t="shared" si="81"/>
        <v>0</v>
      </c>
      <c r="L50" s="24">
        <f t="shared" si="81"/>
        <v>0</v>
      </c>
      <c r="M50" s="24">
        <f t="shared" si="61"/>
        <v>0</v>
      </c>
      <c r="N50" s="24">
        <f t="shared" si="61"/>
        <v>0</v>
      </c>
      <c r="O50" s="24">
        <f t="shared" si="61"/>
        <v>0</v>
      </c>
      <c r="P50" s="24">
        <f t="shared" si="61"/>
        <v>0</v>
      </c>
      <c r="Q50" s="24">
        <f t="shared" si="48"/>
        <v>8.4354187713036496E-6</v>
      </c>
      <c r="R50" s="24">
        <f t="shared" si="48"/>
        <v>8.0995807818978905E-6</v>
      </c>
      <c r="S50" s="24">
        <f t="shared" si="48"/>
        <v>8.1339551796294527E-6</v>
      </c>
      <c r="T50" s="24">
        <f t="shared" si="48"/>
        <v>0</v>
      </c>
      <c r="U50" s="24">
        <f t="shared" si="48"/>
        <v>0</v>
      </c>
      <c r="V50" s="24">
        <f t="shared" si="48"/>
        <v>0</v>
      </c>
      <c r="W50" s="24">
        <f t="shared" si="48"/>
        <v>0</v>
      </c>
      <c r="X50" s="24">
        <f t="shared" si="48"/>
        <v>0</v>
      </c>
      <c r="Y50" s="24">
        <f t="shared" ref="Y50:AB50" si="82">+Y13/Y$33*100</f>
        <v>0</v>
      </c>
      <c r="Z50" s="24">
        <f t="shared" si="82"/>
        <v>0</v>
      </c>
      <c r="AA50" s="24">
        <f t="shared" si="82"/>
        <v>0</v>
      </c>
      <c r="AB50" s="24">
        <f t="shared" si="82"/>
        <v>0</v>
      </c>
      <c r="AC50" s="24">
        <f t="shared" ref="AC50:AD50" si="83">+AC13/AC$33*100</f>
        <v>0</v>
      </c>
      <c r="AD50" s="24">
        <f t="shared" si="83"/>
        <v>0</v>
      </c>
      <c r="AE50" s="24">
        <f t="shared" ref="AE50" si="84">+AE13/AE$33*100</f>
        <v>0</v>
      </c>
      <c r="AF50" s="24">
        <f t="shared" ref="AF50" si="85">+AF13/AF$33*100</f>
        <v>4.5742979598697539E-2</v>
      </c>
    </row>
    <row r="51" spans="1:32" ht="15" customHeight="1" x14ac:dyDescent="0.15">
      <c r="A51" s="3" t="s">
        <v>121</v>
      </c>
      <c r="B51" s="24">
        <f t="shared" si="57"/>
        <v>0</v>
      </c>
      <c r="C51" s="24">
        <f t="shared" si="58"/>
        <v>0</v>
      </c>
      <c r="D51" s="24">
        <f t="shared" si="58"/>
        <v>0</v>
      </c>
      <c r="E51" s="24">
        <f t="shared" ref="E51:L51" si="86">+E14/E$33*100</f>
        <v>0</v>
      </c>
      <c r="F51" s="24">
        <f t="shared" si="60"/>
        <v>0</v>
      </c>
      <c r="G51" s="24">
        <f t="shared" si="86"/>
        <v>0</v>
      </c>
      <c r="H51" s="24">
        <f t="shared" si="86"/>
        <v>0</v>
      </c>
      <c r="I51" s="24">
        <f t="shared" si="86"/>
        <v>0</v>
      </c>
      <c r="J51" s="24">
        <f t="shared" si="86"/>
        <v>0</v>
      </c>
      <c r="K51" s="24">
        <f t="shared" si="86"/>
        <v>0</v>
      </c>
      <c r="L51" s="24">
        <f t="shared" si="86"/>
        <v>0.87242489527789235</v>
      </c>
      <c r="M51" s="24">
        <f t="shared" si="61"/>
        <v>1.0726662645151561</v>
      </c>
      <c r="N51" s="24">
        <f t="shared" si="61"/>
        <v>1.3480108360701546</v>
      </c>
      <c r="O51" s="24">
        <f t="shared" si="61"/>
        <v>1.4003129728291324</v>
      </c>
      <c r="P51" s="24">
        <f t="shared" si="61"/>
        <v>1.1494349113798907</v>
      </c>
      <c r="Q51" s="24">
        <f t="shared" si="48"/>
        <v>1.5374816023516598</v>
      </c>
      <c r="R51" s="24">
        <f t="shared" si="48"/>
        <v>1.5394306221498588</v>
      </c>
      <c r="S51" s="24">
        <f t="shared" si="48"/>
        <v>1.2147004646603237</v>
      </c>
      <c r="T51" s="24">
        <f t="shared" si="48"/>
        <v>0.29567862718899113</v>
      </c>
      <c r="U51" s="24">
        <f t="shared" si="48"/>
        <v>0.4900134569069684</v>
      </c>
      <c r="V51" s="24">
        <f t="shared" si="48"/>
        <v>0.47473471899697506</v>
      </c>
      <c r="W51" s="24">
        <f t="shared" si="48"/>
        <v>0.46360001709167847</v>
      </c>
      <c r="X51" s="24">
        <f t="shared" si="48"/>
        <v>0.36374078344950844</v>
      </c>
      <c r="Y51" s="24">
        <f t="shared" ref="Y51:AB51" si="87">+Y14/Y$33*100</f>
        <v>0.11410734077097615</v>
      </c>
      <c r="Z51" s="24">
        <f t="shared" si="87"/>
        <v>0.12195310718162511</v>
      </c>
      <c r="AA51" s="24">
        <f t="shared" si="87"/>
        <v>0.12026310375420723</v>
      </c>
      <c r="AB51" s="24">
        <f t="shared" si="87"/>
        <v>0.12969481013894293</v>
      </c>
      <c r="AC51" s="24">
        <f t="shared" ref="AC51:AD51" si="88">+AC14/AC$33*100</f>
        <v>0.13133964149775534</v>
      </c>
      <c r="AD51" s="24">
        <f t="shared" si="88"/>
        <v>0.14805472199826325</v>
      </c>
      <c r="AE51" s="24">
        <f t="shared" ref="AE51" si="89">+AE14/AE$33*100</f>
        <v>0.1529003330736188</v>
      </c>
      <c r="AF51" s="24">
        <f t="shared" ref="AF51" si="90">+AF14/AF$33*100</f>
        <v>0.37485989759153415</v>
      </c>
    </row>
    <row r="52" spans="1:32" ht="15" customHeight="1" x14ac:dyDescent="0.15">
      <c r="A52" s="3" t="s">
        <v>122</v>
      </c>
      <c r="B52" s="24">
        <f t="shared" si="57"/>
        <v>14.563784210286071</v>
      </c>
      <c r="C52" s="24">
        <f t="shared" si="58"/>
        <v>14.264894190363838</v>
      </c>
      <c r="D52" s="24">
        <f t="shared" si="58"/>
        <v>12.18395835895047</v>
      </c>
      <c r="E52" s="24">
        <f t="shared" ref="E52:L52" si="91">+E15/E$33*100</f>
        <v>12.316995394061902</v>
      </c>
      <c r="F52" s="24">
        <f t="shared" si="60"/>
        <v>10.644584374673013</v>
      </c>
      <c r="G52" s="24">
        <f t="shared" si="91"/>
        <v>13.89767811422599</v>
      </c>
      <c r="H52" s="24">
        <f t="shared" si="91"/>
        <v>13.917615961955377</v>
      </c>
      <c r="I52" s="24">
        <f t="shared" si="91"/>
        <v>14.796963002969138</v>
      </c>
      <c r="J52" s="24">
        <f t="shared" si="91"/>
        <v>17.016721668656185</v>
      </c>
      <c r="K52" s="24">
        <f t="shared" si="91"/>
        <v>16.98600392990544</v>
      </c>
      <c r="L52" s="24">
        <f t="shared" si="91"/>
        <v>21.261779682020908</v>
      </c>
      <c r="M52" s="24">
        <f t="shared" si="61"/>
        <v>21.74404313074951</v>
      </c>
      <c r="N52" s="24">
        <f t="shared" si="61"/>
        <v>16.436862408992482</v>
      </c>
      <c r="O52" s="24">
        <f t="shared" si="61"/>
        <v>16.586007200767565</v>
      </c>
      <c r="P52" s="24">
        <f t="shared" si="61"/>
        <v>16.044378876721403</v>
      </c>
      <c r="Q52" s="24">
        <f t="shared" si="48"/>
        <v>12.519443640267855</v>
      </c>
      <c r="R52" s="24">
        <f t="shared" si="48"/>
        <v>10.75292245023982</v>
      </c>
      <c r="S52" s="24">
        <f t="shared" si="48"/>
        <v>10.138560299693951</v>
      </c>
      <c r="T52" s="24">
        <f t="shared" si="48"/>
        <v>11.019067757678117</v>
      </c>
      <c r="U52" s="24">
        <f t="shared" si="48"/>
        <v>11.475017807954387</v>
      </c>
      <c r="V52" s="24">
        <f t="shared" si="48"/>
        <v>12.32601472509875</v>
      </c>
      <c r="W52" s="24">
        <f t="shared" si="48"/>
        <v>17.297021618229138</v>
      </c>
      <c r="X52" s="24">
        <f t="shared" si="48"/>
        <v>19.15600022255002</v>
      </c>
      <c r="Y52" s="24">
        <f t="shared" ref="Y52:AB52" si="92">+Y15/Y$33*100</f>
        <v>18.388699349816999</v>
      </c>
      <c r="Z52" s="24">
        <f t="shared" si="92"/>
        <v>16.08365906858608</v>
      </c>
      <c r="AA52" s="24">
        <f t="shared" si="92"/>
        <v>16.141069698974192</v>
      </c>
      <c r="AB52" s="24">
        <f t="shared" si="92"/>
        <v>17.536188611191168</v>
      </c>
      <c r="AC52" s="24">
        <f t="shared" ref="AC52:AD52" si="93">+AC15/AC$33*100</f>
        <v>16.502772156673998</v>
      </c>
      <c r="AD52" s="24">
        <f t="shared" si="93"/>
        <v>16.762033631655502</v>
      </c>
      <c r="AE52" s="24">
        <f t="shared" ref="AE52" si="94">+AE15/AE$33*100</f>
        <v>21.862639197968253</v>
      </c>
      <c r="AF52" s="24">
        <f t="shared" ref="AF52" si="95">+AF15/AF$33*100</f>
        <v>18.739327468576199</v>
      </c>
    </row>
    <row r="53" spans="1:32" ht="15" customHeight="1" x14ac:dyDescent="0.15">
      <c r="A53" s="3" t="s">
        <v>123</v>
      </c>
      <c r="B53" s="24">
        <f t="shared" si="57"/>
        <v>11.137381033633471</v>
      </c>
      <c r="C53" s="24">
        <f t="shared" si="58"/>
        <v>10.989538826321903</v>
      </c>
      <c r="D53" s="24">
        <f t="shared" si="58"/>
        <v>9.0336621564523618</v>
      </c>
      <c r="E53" s="24">
        <f t="shared" ref="E53:L53" si="96">+E16/E$33*100</f>
        <v>9.2357430538008884</v>
      </c>
      <c r="F53" s="24">
        <f t="shared" si="60"/>
        <v>0</v>
      </c>
      <c r="G53" s="24">
        <f t="shared" si="96"/>
        <v>0</v>
      </c>
      <c r="H53" s="24">
        <f t="shared" si="96"/>
        <v>0</v>
      </c>
      <c r="I53" s="24">
        <f t="shared" si="96"/>
        <v>0</v>
      </c>
      <c r="J53" s="24">
        <f t="shared" si="96"/>
        <v>13.736895754915443</v>
      </c>
      <c r="K53" s="24">
        <f t="shared" si="96"/>
        <v>13.712870887349343</v>
      </c>
      <c r="L53" s="24">
        <f t="shared" si="96"/>
        <v>17.4734385489804</v>
      </c>
      <c r="M53" s="24">
        <f t="shared" si="61"/>
        <v>17.815329512893982</v>
      </c>
      <c r="N53" s="24">
        <f t="shared" si="61"/>
        <v>12.787723287942265</v>
      </c>
      <c r="O53" s="24">
        <f t="shared" si="61"/>
        <v>12.885859666393115</v>
      </c>
      <c r="P53" s="24">
        <f t="shared" si="61"/>
        <v>12.67088248728043</v>
      </c>
      <c r="Q53" s="24">
        <f t="shared" si="48"/>
        <v>9.2628827402559111</v>
      </c>
      <c r="R53" s="24">
        <f t="shared" si="48"/>
        <v>7.9499167282099812</v>
      </c>
      <c r="S53" s="24">
        <f t="shared" si="48"/>
        <v>7.5025406409003565</v>
      </c>
      <c r="T53" s="24">
        <f t="shared" si="48"/>
        <v>8.3615608017268741</v>
      </c>
      <c r="U53" s="24">
        <f t="shared" si="48"/>
        <v>8.6214076133348652</v>
      </c>
      <c r="V53" s="24">
        <f t="shared" si="48"/>
        <v>9.8913915420756968</v>
      </c>
      <c r="W53" s="24">
        <f t="shared" si="48"/>
        <v>14.102978930586223</v>
      </c>
      <c r="X53" s="24">
        <f t="shared" si="48"/>
        <v>13.381660296595916</v>
      </c>
      <c r="Y53" s="24">
        <f t="shared" ref="Y53:AB53" si="97">+Y16/Y$33*100</f>
        <v>13.685342538899551</v>
      </c>
      <c r="Z53" s="24">
        <f t="shared" si="97"/>
        <v>13.042490138076829</v>
      </c>
      <c r="AA53" s="24">
        <f t="shared" si="97"/>
        <v>13.272920472662033</v>
      </c>
      <c r="AB53" s="24">
        <f t="shared" si="97"/>
        <v>14.570721077786708</v>
      </c>
      <c r="AC53" s="24">
        <f t="shared" ref="AC53:AD53" si="98">+AC16/AC$33*100</f>
        <v>13.860650718576409</v>
      </c>
      <c r="AD53" s="24">
        <f t="shared" si="98"/>
        <v>13.553399785409676</v>
      </c>
      <c r="AE53" s="24">
        <f t="shared" ref="AE53" si="99">+AE16/AE$33*100</f>
        <v>12.225649291173292</v>
      </c>
      <c r="AF53" s="24">
        <f t="shared" ref="AF53" si="100">+AF16/AF$33*100</f>
        <v>12.678372705958015</v>
      </c>
    </row>
    <row r="54" spans="1:32" ht="15" customHeight="1" x14ac:dyDescent="0.15">
      <c r="A54" s="3" t="s">
        <v>124</v>
      </c>
      <c r="B54" s="24">
        <f t="shared" si="57"/>
        <v>3.4264031766526011</v>
      </c>
      <c r="C54" s="24">
        <f t="shared" si="58"/>
        <v>3.2753553640419368</v>
      </c>
      <c r="D54" s="24">
        <f t="shared" si="58"/>
        <v>3.1502962024981089</v>
      </c>
      <c r="E54" s="24">
        <f t="shared" ref="E54:L54" si="101">+E17/E$33*100</f>
        <v>3.0812523402610132</v>
      </c>
      <c r="F54" s="24">
        <f t="shared" si="60"/>
        <v>0</v>
      </c>
      <c r="G54" s="24">
        <f t="shared" si="101"/>
        <v>0</v>
      </c>
      <c r="H54" s="24">
        <f t="shared" si="101"/>
        <v>0</v>
      </c>
      <c r="I54" s="24">
        <f t="shared" si="101"/>
        <v>0</v>
      </c>
      <c r="J54" s="24">
        <f t="shared" si="101"/>
        <v>3.2798259137407415</v>
      </c>
      <c r="K54" s="24">
        <f t="shared" si="101"/>
        <v>3.2731330425560943</v>
      </c>
      <c r="L54" s="24">
        <f t="shared" si="101"/>
        <v>3.788341133040507</v>
      </c>
      <c r="M54" s="24">
        <f t="shared" si="61"/>
        <v>3.9287136178555269</v>
      </c>
      <c r="N54" s="24">
        <f t="shared" si="61"/>
        <v>3.6491391210502155</v>
      </c>
      <c r="O54" s="24">
        <f t="shared" si="61"/>
        <v>3.7001475343744477</v>
      </c>
      <c r="P54" s="24">
        <f t="shared" si="61"/>
        <v>3.373496389440974</v>
      </c>
      <c r="Q54" s="24">
        <f t="shared" si="48"/>
        <v>3.2565609000119449</v>
      </c>
      <c r="R54" s="24">
        <f t="shared" si="48"/>
        <v>2.8030057220298392</v>
      </c>
      <c r="S54" s="24">
        <f t="shared" si="48"/>
        <v>2.6360196587935945</v>
      </c>
      <c r="T54" s="24">
        <f t="shared" si="48"/>
        <v>2.6575069559512432</v>
      </c>
      <c r="U54" s="24">
        <f t="shared" si="48"/>
        <v>2.8536101946195211</v>
      </c>
      <c r="V54" s="24">
        <f t="shared" si="48"/>
        <v>2.434623183023052</v>
      </c>
      <c r="W54" s="24">
        <f t="shared" si="48"/>
        <v>3.1940426876429124</v>
      </c>
      <c r="X54" s="24">
        <f t="shared" si="48"/>
        <v>3.3288526783810446</v>
      </c>
      <c r="Y54" s="24">
        <f t="shared" ref="Y54:AB54" si="102">+Y17/Y$33*100</f>
        <v>3.0417555987980514</v>
      </c>
      <c r="Z54" s="24">
        <f t="shared" si="102"/>
        <v>3.0411689305092504</v>
      </c>
      <c r="AA54" s="24">
        <f t="shared" si="102"/>
        <v>2.8681492263121582</v>
      </c>
      <c r="AB54" s="24">
        <f t="shared" si="102"/>
        <v>2.9654675334044582</v>
      </c>
      <c r="AC54" s="24">
        <f t="shared" ref="AC54:AD54" si="103">+AC17/AC$33*100</f>
        <v>2.6421214380975897</v>
      </c>
      <c r="AD54" s="24">
        <f t="shared" si="103"/>
        <v>2.5486044741584539</v>
      </c>
      <c r="AE54" s="24">
        <f t="shared" ref="AE54" si="104">+AE17/AE$33*100</f>
        <v>2.2829107782695934</v>
      </c>
      <c r="AF54" s="24">
        <f t="shared" ref="AF54" si="105">+AF17/AF$33*100</f>
        <v>2.7330450340796824</v>
      </c>
    </row>
    <row r="55" spans="1:32" ht="15" customHeight="1" x14ac:dyDescent="0.15">
      <c r="A55" s="3" t="s">
        <v>210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f t="shared" ref="X55:AB69" si="106">+X18/X$33*100</f>
        <v>2.4454872475730611</v>
      </c>
      <c r="Y55" s="24">
        <f t="shared" si="106"/>
        <v>1.6616012121193993</v>
      </c>
      <c r="Z55" s="24">
        <f t="shared" si="106"/>
        <v>0</v>
      </c>
      <c r="AA55" s="24">
        <f t="shared" si="106"/>
        <v>0</v>
      </c>
      <c r="AB55" s="24">
        <f t="shared" si="106"/>
        <v>0</v>
      </c>
      <c r="AC55" s="24">
        <f t="shared" ref="AC55:AD55" si="107">+AC18/AC$33*100</f>
        <v>0</v>
      </c>
      <c r="AD55" s="24">
        <f t="shared" si="107"/>
        <v>0.66002937208737311</v>
      </c>
      <c r="AE55" s="24">
        <f t="shared" ref="AE55" si="108">+AE18/AE$33*100</f>
        <v>7.3540791285253677</v>
      </c>
      <c r="AF55" s="24">
        <f t="shared" ref="AF55" si="109">+AF18/AF$33*100</f>
        <v>3.3279097285385038</v>
      </c>
    </row>
    <row r="56" spans="1:32" ht="15" customHeight="1" x14ac:dyDescent="0.15">
      <c r="A56" s="3" t="s">
        <v>125</v>
      </c>
      <c r="B56" s="24">
        <f t="shared" ref="B56:B67" si="110">+B19/$B$33*100</f>
        <v>6.9815062022583224E-2</v>
      </c>
      <c r="C56" s="24">
        <f t="shared" ref="C56:W56" si="111">+C19/C$33*100</f>
        <v>6.9682848362169023E-2</v>
      </c>
      <c r="D56" s="24">
        <f t="shared" si="111"/>
        <v>7.9295618894706682E-2</v>
      </c>
      <c r="E56" s="24">
        <f t="shared" si="111"/>
        <v>6.9629424425171005E-2</v>
      </c>
      <c r="F56" s="24">
        <f t="shared" si="111"/>
        <v>7.0044521033980484E-2</v>
      </c>
      <c r="G56" s="24">
        <f t="shared" si="111"/>
        <v>7.3169793990651849E-2</v>
      </c>
      <c r="H56" s="24">
        <f t="shared" si="111"/>
        <v>7.2928182906186925E-2</v>
      </c>
      <c r="I56" s="24">
        <f t="shared" si="111"/>
        <v>7.2297950891288501E-2</v>
      </c>
      <c r="J56" s="24">
        <f t="shared" si="111"/>
        <v>6.8719079625158747E-2</v>
      </c>
      <c r="K56" s="24">
        <f t="shared" si="111"/>
        <v>6.4157306967838279E-2</v>
      </c>
      <c r="L56" s="24">
        <f t="shared" si="111"/>
        <v>6.5612163190833725E-2</v>
      </c>
      <c r="M56" s="24">
        <f t="shared" si="111"/>
        <v>5.0663549992459658E-2</v>
      </c>
      <c r="N56" s="24">
        <f t="shared" si="111"/>
        <v>5.0644996520353001E-2</v>
      </c>
      <c r="O56" s="24">
        <f t="shared" si="111"/>
        <v>5.6635517528134158E-2</v>
      </c>
      <c r="P56" s="24">
        <f t="shared" si="111"/>
        <v>6.0574413840232384E-2</v>
      </c>
      <c r="Q56" s="24">
        <f t="shared" si="111"/>
        <v>6.1915973781368795E-2</v>
      </c>
      <c r="R56" s="24">
        <f t="shared" si="111"/>
        <v>6.1305726938185132E-2</v>
      </c>
      <c r="S56" s="24">
        <f t="shared" si="111"/>
        <v>6.4648675767694896E-2</v>
      </c>
      <c r="T56" s="24">
        <f t="shared" si="111"/>
        <v>6.3090688850661811E-2</v>
      </c>
      <c r="U56" s="24">
        <f t="shared" si="111"/>
        <v>5.6946022285019111E-2</v>
      </c>
      <c r="V56" s="24">
        <f t="shared" si="111"/>
        <v>4.7746797607629836E-2</v>
      </c>
      <c r="W56" s="24">
        <f t="shared" si="111"/>
        <v>5.0734060147811656E-2</v>
      </c>
      <c r="X56" s="24">
        <f t="shared" si="106"/>
        <v>4.2575400823039684E-2</v>
      </c>
      <c r="Y56" s="24">
        <f t="shared" si="106"/>
        <v>4.4287827503324204E-2</v>
      </c>
      <c r="Z56" s="24">
        <f t="shared" si="106"/>
        <v>3.9174061137504698E-2</v>
      </c>
      <c r="AA56" s="24">
        <f t="shared" si="106"/>
        <v>3.1629268172056892E-2</v>
      </c>
      <c r="AB56" s="24">
        <f t="shared" si="106"/>
        <v>3.2816672174420393E-2</v>
      </c>
      <c r="AC56" s="24">
        <f t="shared" ref="AC56:AD56" si="112">+AC19/AC$33*100</f>
        <v>3.1386799076362923E-2</v>
      </c>
      <c r="AD56" s="24">
        <f t="shared" si="112"/>
        <v>3.2296986913858773E-2</v>
      </c>
      <c r="AE56" s="24">
        <f t="shared" ref="AE56" si="113">+AE19/AE$33*100</f>
        <v>2.7669910462590538E-2</v>
      </c>
      <c r="AF56" s="24">
        <f t="shared" ref="AF56" si="114">+AF19/AF$33*100</f>
        <v>2.8914080931522396E-2</v>
      </c>
    </row>
    <row r="57" spans="1:32" ht="15" customHeight="1" x14ac:dyDescent="0.15">
      <c r="A57" s="3" t="s">
        <v>126</v>
      </c>
      <c r="B57" s="24">
        <f t="shared" si="110"/>
        <v>0.46951534891125246</v>
      </c>
      <c r="C57" s="24">
        <f t="shared" ref="C57:W57" si="115">+C20/C$33*100</f>
        <v>0.62467499596717724</v>
      </c>
      <c r="D57" s="24">
        <f t="shared" si="115"/>
        <v>0.58609027900078581</v>
      </c>
      <c r="E57" s="24">
        <f t="shared" si="115"/>
        <v>0.3777980388993239</v>
      </c>
      <c r="F57" s="24">
        <f t="shared" si="115"/>
        <v>0.44945169596374368</v>
      </c>
      <c r="G57" s="24">
        <f t="shared" si="115"/>
        <v>0.67725656342217588</v>
      </c>
      <c r="H57" s="24">
        <f t="shared" si="115"/>
        <v>0.68055551075151133</v>
      </c>
      <c r="I57" s="24">
        <f t="shared" si="115"/>
        <v>0.73320750259190948</v>
      </c>
      <c r="J57" s="24">
        <f t="shared" si="115"/>
        <v>0.89832215065498366</v>
      </c>
      <c r="K57" s="24">
        <f t="shared" si="115"/>
        <v>1.0529643156164568</v>
      </c>
      <c r="L57" s="24">
        <f t="shared" si="115"/>
        <v>0.93421203423924015</v>
      </c>
      <c r="M57" s="24">
        <f t="shared" si="115"/>
        <v>0.38719650128185795</v>
      </c>
      <c r="N57" s="24">
        <f t="shared" si="115"/>
        <v>0.46457605696287196</v>
      </c>
      <c r="O57" s="24">
        <f t="shared" si="115"/>
        <v>0.48558876023037961</v>
      </c>
      <c r="P57" s="24">
        <f t="shared" si="115"/>
        <v>0.65420523450264145</v>
      </c>
      <c r="Q57" s="24">
        <f t="shared" si="115"/>
        <v>0.82723621264543501</v>
      </c>
      <c r="R57" s="24">
        <f t="shared" si="115"/>
        <v>0.81070323962172364</v>
      </c>
      <c r="S57" s="24">
        <f t="shared" si="115"/>
        <v>0.90818049767116726</v>
      </c>
      <c r="T57" s="24">
        <f t="shared" si="115"/>
        <v>0.97115128173758802</v>
      </c>
      <c r="U57" s="24">
        <f t="shared" si="115"/>
        <v>1.1746965459674419</v>
      </c>
      <c r="V57" s="24">
        <f t="shared" si="115"/>
        <v>0.9055328416515116</v>
      </c>
      <c r="W57" s="24">
        <f t="shared" si="115"/>
        <v>1.0232348823908279</v>
      </c>
      <c r="X57" s="24">
        <f t="shared" si="106"/>
        <v>0.99968170828041414</v>
      </c>
      <c r="Y57" s="24">
        <f t="shared" si="106"/>
        <v>1.0869064481341828</v>
      </c>
      <c r="Z57" s="24">
        <f t="shared" si="106"/>
        <v>1.0058196955882011</v>
      </c>
      <c r="AA57" s="24">
        <f t="shared" si="106"/>
        <v>0.94967596533604737</v>
      </c>
      <c r="AB57" s="24">
        <f t="shared" si="106"/>
        <v>0.81336559441069645</v>
      </c>
      <c r="AC57" s="24">
        <f t="shared" ref="AC57:AD57" si="116">+AC20/AC$33*100</f>
        <v>0.88644309154738543</v>
      </c>
      <c r="AD57" s="24">
        <f t="shared" si="116"/>
        <v>0.83687149462659605</v>
      </c>
      <c r="AE57" s="24">
        <f t="shared" ref="AE57" si="117">+AE20/AE$33*100</f>
        <v>0.79123449513769006</v>
      </c>
      <c r="AF57" s="24">
        <f t="shared" ref="AF57" si="118">+AF20/AF$33*100</f>
        <v>0.66188131540465434</v>
      </c>
    </row>
    <row r="58" spans="1:32" ht="15" customHeight="1" x14ac:dyDescent="0.15">
      <c r="A58" s="3" t="s">
        <v>127</v>
      </c>
      <c r="B58" s="24">
        <f t="shared" si="110"/>
        <v>2.0303917541011041</v>
      </c>
      <c r="C58" s="24">
        <f t="shared" ref="C58:W58" si="119">+C21/C$33*100</f>
        <v>1.7377881664853811</v>
      </c>
      <c r="D58" s="24">
        <f t="shared" si="119"/>
        <v>1.6854037140127152</v>
      </c>
      <c r="E58" s="24">
        <f t="shared" si="119"/>
        <v>2.1359314923787402</v>
      </c>
      <c r="F58" s="24">
        <f t="shared" si="119"/>
        <v>2.2887398752186803</v>
      </c>
      <c r="G58" s="24">
        <f t="shared" si="119"/>
        <v>2.6405203142091507</v>
      </c>
      <c r="H58" s="24">
        <f t="shared" si="119"/>
        <v>2.5266024652874903</v>
      </c>
      <c r="I58" s="24">
        <f t="shared" si="119"/>
        <v>2.4884368945999591</v>
      </c>
      <c r="J58" s="24">
        <f t="shared" si="119"/>
        <v>2.4921252901080879</v>
      </c>
      <c r="K58" s="24">
        <f t="shared" si="119"/>
        <v>2.1865614884841311</v>
      </c>
      <c r="L58" s="24">
        <f t="shared" si="119"/>
        <v>2.36040388393703</v>
      </c>
      <c r="M58" s="24">
        <f t="shared" si="119"/>
        <v>2.41153672145981</v>
      </c>
      <c r="N58" s="24">
        <f t="shared" si="119"/>
        <v>2.4520014718678746</v>
      </c>
      <c r="O58" s="24">
        <f t="shared" si="119"/>
        <v>2.4912576990515829</v>
      </c>
      <c r="P58" s="24">
        <f t="shared" si="119"/>
        <v>2.3117030534403114</v>
      </c>
      <c r="Q58" s="24">
        <f t="shared" si="119"/>
        <v>2.4177091157184241</v>
      </c>
      <c r="R58" s="24">
        <f t="shared" si="119"/>
        <v>2.420988994451625</v>
      </c>
      <c r="S58" s="24">
        <f t="shared" si="119"/>
        <v>1.7055521239302425</v>
      </c>
      <c r="T58" s="24">
        <f t="shared" si="119"/>
        <v>1.7453573050359481</v>
      </c>
      <c r="U58" s="24">
        <f t="shared" si="119"/>
        <v>1.942859940633854</v>
      </c>
      <c r="V58" s="24">
        <f t="shared" si="119"/>
        <v>1.5564024638574463</v>
      </c>
      <c r="W58" s="24">
        <f t="shared" si="119"/>
        <v>1.7259302322390608</v>
      </c>
      <c r="X58" s="24">
        <f t="shared" si="106"/>
        <v>1.455054921561002</v>
      </c>
      <c r="Y58" s="24">
        <f t="shared" si="106"/>
        <v>1.5671923072896179</v>
      </c>
      <c r="Z58" s="24">
        <f t="shared" si="106"/>
        <v>1.4699736323355905</v>
      </c>
      <c r="AA58" s="24">
        <f t="shared" si="106"/>
        <v>1.4403177993850407</v>
      </c>
      <c r="AB58" s="24">
        <f t="shared" si="106"/>
        <v>1.4652503249970137</v>
      </c>
      <c r="AC58" s="24">
        <f t="shared" ref="AC58:AD58" si="120">+AC21/AC$33*100</f>
        <v>1.2656050573794757</v>
      </c>
      <c r="AD58" s="24">
        <f t="shared" si="120"/>
        <v>1.2397485641468862</v>
      </c>
      <c r="AE58" s="24">
        <f t="shared" ref="AE58" si="121">+AE21/AE$33*100</f>
        <v>1.0586473903962115</v>
      </c>
      <c r="AF58" s="24">
        <f t="shared" ref="AF58" si="122">+AF21/AF$33*100</f>
        <v>0.97986976704631901</v>
      </c>
    </row>
    <row r="59" spans="1:32" ht="15" customHeight="1" x14ac:dyDescent="0.15">
      <c r="A59" s="4" t="s">
        <v>128</v>
      </c>
      <c r="B59" s="24">
        <f t="shared" si="110"/>
        <v>0.23600492649027727</v>
      </c>
      <c r="C59" s="24">
        <f t="shared" ref="C59:W59" si="123">+C22/C$33*100</f>
        <v>0.13986162796915164</v>
      </c>
      <c r="D59" s="24">
        <f t="shared" si="123"/>
        <v>0.12932573367546044</v>
      </c>
      <c r="E59" s="24">
        <f t="shared" si="123"/>
        <v>0.12621427201519686</v>
      </c>
      <c r="F59" s="24">
        <f t="shared" si="123"/>
        <v>0.14077263060638731</v>
      </c>
      <c r="G59" s="24">
        <f t="shared" si="123"/>
        <v>0.13499222717951656</v>
      </c>
      <c r="H59" s="24">
        <f t="shared" si="123"/>
        <v>0.30708179892282889</v>
      </c>
      <c r="I59" s="24">
        <f t="shared" si="123"/>
        <v>0.40201676409679832</v>
      </c>
      <c r="J59" s="24">
        <f t="shared" si="123"/>
        <v>0.42047233858547522</v>
      </c>
      <c r="K59" s="24">
        <f t="shared" si="123"/>
        <v>0.38376135154599067</v>
      </c>
      <c r="L59" s="24">
        <f t="shared" si="123"/>
        <v>0.42153252455238494</v>
      </c>
      <c r="M59" s="24">
        <f t="shared" si="123"/>
        <v>0.57223646508822201</v>
      </c>
      <c r="N59" s="24">
        <f t="shared" si="123"/>
        <v>0.48799553564318288</v>
      </c>
      <c r="O59" s="24">
        <f t="shared" si="123"/>
        <v>0.51128824531378525</v>
      </c>
      <c r="P59" s="24">
        <f t="shared" si="123"/>
        <v>0.60908547346365693</v>
      </c>
      <c r="Q59" s="24">
        <f t="shared" si="123"/>
        <v>0.5696353942073642</v>
      </c>
      <c r="R59" s="24">
        <f t="shared" si="123"/>
        <v>0.54811483067259403</v>
      </c>
      <c r="S59" s="24">
        <f t="shared" si="123"/>
        <v>0.66896087583826502</v>
      </c>
      <c r="T59" s="24">
        <f t="shared" si="123"/>
        <v>0.55826402766256034</v>
      </c>
      <c r="U59" s="24">
        <f t="shared" si="123"/>
        <v>0.54732093692143657</v>
      </c>
      <c r="V59" s="24">
        <f t="shared" si="123"/>
        <v>0.55317442590184362</v>
      </c>
      <c r="W59" s="24">
        <f t="shared" si="123"/>
        <v>0.5242205939828668</v>
      </c>
      <c r="X59" s="24">
        <f t="shared" si="106"/>
        <v>0.47323652407367078</v>
      </c>
      <c r="Y59" s="24">
        <f t="shared" si="106"/>
        <v>0.62572074288680057</v>
      </c>
      <c r="Z59" s="24">
        <f t="shared" si="106"/>
        <v>0.50910140352444766</v>
      </c>
      <c r="AA59" s="24">
        <f t="shared" si="106"/>
        <v>0.48176407355070022</v>
      </c>
      <c r="AB59" s="24">
        <f t="shared" si="106"/>
        <v>0.62910732052761431</v>
      </c>
      <c r="AC59" s="24">
        <f t="shared" ref="AC59:AD59" si="124">+AC22/AC$33*100</f>
        <v>0.49322744507697058</v>
      </c>
      <c r="AD59" s="24">
        <f t="shared" si="124"/>
        <v>0.51604108106397173</v>
      </c>
      <c r="AE59" s="24">
        <f t="shared" ref="AE59" si="125">+AE22/AE$33*100</f>
        <v>0.53078463002850351</v>
      </c>
      <c r="AF59" s="24">
        <f t="shared" ref="AF59" si="126">+AF22/AF$33*100</f>
        <v>0.4499023020312275</v>
      </c>
    </row>
    <row r="60" spans="1:32" ht="15" customHeight="1" x14ac:dyDescent="0.15">
      <c r="A60" s="3" t="s">
        <v>129</v>
      </c>
      <c r="B60" s="24">
        <f t="shared" si="110"/>
        <v>9.1792160405099175</v>
      </c>
      <c r="C60" s="24">
        <f t="shared" ref="C60:W60" si="127">+C23/C$33*100</f>
        <v>8.6235410266335819</v>
      </c>
      <c r="D60" s="24">
        <f t="shared" si="127"/>
        <v>7.6368337048884767</v>
      </c>
      <c r="E60" s="24">
        <f t="shared" si="127"/>
        <v>8.7976081390853267</v>
      </c>
      <c r="F60" s="24">
        <f t="shared" si="127"/>
        <v>8.6106365910496052</v>
      </c>
      <c r="G60" s="24">
        <f t="shared" si="127"/>
        <v>9.8373993763250418</v>
      </c>
      <c r="H60" s="24">
        <f t="shared" si="127"/>
        <v>11.119954149333262</v>
      </c>
      <c r="I60" s="24">
        <f t="shared" si="127"/>
        <v>10.288780419317547</v>
      </c>
      <c r="J60" s="24">
        <f t="shared" si="127"/>
        <v>8.9764959418923667</v>
      </c>
      <c r="K60" s="24">
        <f t="shared" si="127"/>
        <v>12.296615280254517</v>
      </c>
      <c r="L60" s="24">
        <f t="shared" si="127"/>
        <v>10.56539279990808</v>
      </c>
      <c r="M60" s="24">
        <f t="shared" si="127"/>
        <v>6.5423163927009504</v>
      </c>
      <c r="N60" s="24">
        <f t="shared" si="127"/>
        <v>8.5765690209498899</v>
      </c>
      <c r="O60" s="24">
        <f t="shared" si="127"/>
        <v>7.3754749433585411</v>
      </c>
      <c r="P60" s="24">
        <f t="shared" si="127"/>
        <v>7.1544869786920637</v>
      </c>
      <c r="Q60" s="24">
        <f t="shared" si="127"/>
        <v>8.1201112530510908</v>
      </c>
      <c r="R60" s="24">
        <f t="shared" si="127"/>
        <v>10.017448116920365</v>
      </c>
      <c r="S60" s="24">
        <f t="shared" si="127"/>
        <v>10.618463655292089</v>
      </c>
      <c r="T60" s="24">
        <f t="shared" si="127"/>
        <v>9.5430005838909988</v>
      </c>
      <c r="U60" s="24">
        <f t="shared" si="127"/>
        <v>9.8825993509697874</v>
      </c>
      <c r="V60" s="24">
        <f t="shared" si="127"/>
        <v>16.460628386026691</v>
      </c>
      <c r="W60" s="24">
        <f t="shared" si="127"/>
        <v>14.179303467062651</v>
      </c>
      <c r="X60" s="24">
        <f t="shared" si="106"/>
        <v>16.07733980422941</v>
      </c>
      <c r="Y60" s="24">
        <f t="shared" si="106"/>
        <v>12.870205704320044</v>
      </c>
      <c r="Z60" s="24">
        <f t="shared" si="106"/>
        <v>13.157136622619323</v>
      </c>
      <c r="AA60" s="24">
        <f t="shared" si="106"/>
        <v>15.576307550351999</v>
      </c>
      <c r="AB60" s="24">
        <f t="shared" si="106"/>
        <v>14.089466730560071</v>
      </c>
      <c r="AC60" s="24">
        <f t="shared" ref="AC60:AD60" si="128">+AC23/AC$33*100</f>
        <v>13.74817705633094</v>
      </c>
      <c r="AD60" s="24">
        <f t="shared" si="128"/>
        <v>13.448507846966207</v>
      </c>
      <c r="AE60" s="24">
        <f t="shared" ref="AE60" si="129">+AE23/AE$33*100</f>
        <v>11.882456502373644</v>
      </c>
      <c r="AF60" s="24">
        <f t="shared" ref="AF60" si="130">+AF23/AF$33*100</f>
        <v>13.462839891598771</v>
      </c>
    </row>
    <row r="61" spans="1:32" ht="15" customHeight="1" x14ac:dyDescent="0.15">
      <c r="A61" s="3" t="s">
        <v>130</v>
      </c>
      <c r="B61" s="24">
        <f t="shared" si="110"/>
        <v>5.1270649654769951</v>
      </c>
      <c r="C61" s="24">
        <f t="shared" ref="C61:W61" si="131">+C24/C$33*100</f>
        <v>5.449166280967412</v>
      </c>
      <c r="D61" s="24">
        <f t="shared" si="131"/>
        <v>6.7827052167284911</v>
      </c>
      <c r="E61" s="24">
        <f t="shared" si="131"/>
        <v>7.4885232077786466</v>
      </c>
      <c r="F61" s="24">
        <f t="shared" si="131"/>
        <v>4.9761128530103651</v>
      </c>
      <c r="G61" s="24">
        <f t="shared" si="131"/>
        <v>3.7213746804448555</v>
      </c>
      <c r="H61" s="24">
        <f t="shared" si="131"/>
        <v>3.8188099871747783</v>
      </c>
      <c r="I61" s="24">
        <f t="shared" si="131"/>
        <v>6.672712882856259</v>
      </c>
      <c r="J61" s="24">
        <f t="shared" si="131"/>
        <v>4.7686977897879617</v>
      </c>
      <c r="K61" s="24">
        <f t="shared" si="131"/>
        <v>6.7125357523046301</v>
      </c>
      <c r="L61" s="24">
        <f t="shared" si="131"/>
        <v>5.3382335235967231</v>
      </c>
      <c r="M61" s="24">
        <f t="shared" si="131"/>
        <v>4.731707133162419</v>
      </c>
      <c r="N61" s="24">
        <f t="shared" si="131"/>
        <v>6.5779572905577401</v>
      </c>
      <c r="O61" s="24">
        <f t="shared" si="131"/>
        <v>5.9160547392694554</v>
      </c>
      <c r="P61" s="24">
        <f t="shared" si="131"/>
        <v>5.3604639306792699</v>
      </c>
      <c r="Q61" s="24">
        <f t="shared" si="131"/>
        <v>4.6703708277575213</v>
      </c>
      <c r="R61" s="24">
        <f t="shared" si="131"/>
        <v>3.8437127571151168</v>
      </c>
      <c r="S61" s="24">
        <f t="shared" si="131"/>
        <v>4.5948631470174988</v>
      </c>
      <c r="T61" s="24">
        <f t="shared" si="131"/>
        <v>6.2803627044135837</v>
      </c>
      <c r="U61" s="24">
        <f t="shared" si="131"/>
        <v>8.044890749812021</v>
      </c>
      <c r="V61" s="24">
        <f t="shared" si="131"/>
        <v>5.7351844686108597</v>
      </c>
      <c r="W61" s="24">
        <f t="shared" si="131"/>
        <v>6.1068645433522972</v>
      </c>
      <c r="X61" s="24">
        <f t="shared" si="106"/>
        <v>7.2021550637049447</v>
      </c>
      <c r="Y61" s="24">
        <f t="shared" si="106"/>
        <v>6.5908693187512064</v>
      </c>
      <c r="Z61" s="24">
        <f t="shared" si="106"/>
        <v>6.6573529235917279</v>
      </c>
      <c r="AA61" s="24">
        <f t="shared" si="106"/>
        <v>8.3000447266605839</v>
      </c>
      <c r="AB61" s="24">
        <f t="shared" si="106"/>
        <v>7.6872053608176794</v>
      </c>
      <c r="AC61" s="24">
        <f t="shared" ref="AC61:AD61" si="132">+AC24/AC$33*100</f>
        <v>8.1060406581013638</v>
      </c>
      <c r="AD61" s="24">
        <f t="shared" si="132"/>
        <v>8.0782325635103245</v>
      </c>
      <c r="AE61" s="24">
        <f t="shared" ref="AE61" si="133">+AE24/AE$33*100</f>
        <v>6.8860593824130651</v>
      </c>
      <c r="AF61" s="24">
        <f t="shared" ref="AF61" si="134">+AF24/AF$33*100</f>
        <v>6.8307257288148877</v>
      </c>
    </row>
    <row r="62" spans="1:32" ht="15" customHeight="1" x14ac:dyDescent="0.15">
      <c r="A62" s="3" t="s">
        <v>131</v>
      </c>
      <c r="B62" s="24">
        <f t="shared" si="110"/>
        <v>0.91913676910383857</v>
      </c>
      <c r="C62" s="24">
        <f t="shared" ref="C62:W62" si="135">+C25/C$33*100</f>
        <v>1.9832019972143091</v>
      </c>
      <c r="D62" s="24">
        <f t="shared" si="135"/>
        <v>1.3783150335212335</v>
      </c>
      <c r="E62" s="24">
        <f t="shared" si="135"/>
        <v>1.4954914776446091</v>
      </c>
      <c r="F62" s="24">
        <f t="shared" si="135"/>
        <v>0.57732159290733387</v>
      </c>
      <c r="G62" s="24">
        <f t="shared" si="135"/>
        <v>0.60115056885236251</v>
      </c>
      <c r="H62" s="24">
        <f t="shared" si="135"/>
        <v>0.98246820308183214</v>
      </c>
      <c r="I62" s="24">
        <f t="shared" si="135"/>
        <v>1.2909162206544331</v>
      </c>
      <c r="J62" s="24">
        <f t="shared" si="135"/>
        <v>0.6065696467638475</v>
      </c>
      <c r="K62" s="24">
        <f t="shared" si="135"/>
        <v>0.26539696053856948</v>
      </c>
      <c r="L62" s="24">
        <f t="shared" si="135"/>
        <v>0.31005720676528692</v>
      </c>
      <c r="M62" s="24">
        <f t="shared" si="135"/>
        <v>0.30670336299200723</v>
      </c>
      <c r="N62" s="24">
        <f t="shared" si="135"/>
        <v>0.47560534529411669</v>
      </c>
      <c r="O62" s="24">
        <f t="shared" si="135"/>
        <v>0.35881836556186608</v>
      </c>
      <c r="P62" s="24">
        <f t="shared" si="135"/>
        <v>0.37150637792001973</v>
      </c>
      <c r="Q62" s="24">
        <f t="shared" si="135"/>
        <v>0.69846110968271358</v>
      </c>
      <c r="R62" s="24">
        <f t="shared" si="135"/>
        <v>0.54370865872724161</v>
      </c>
      <c r="S62" s="24">
        <f t="shared" si="135"/>
        <v>1.3412322714346394</v>
      </c>
      <c r="T62" s="24">
        <f t="shared" si="135"/>
        <v>0.3987742096653743</v>
      </c>
      <c r="U62" s="24">
        <f t="shared" si="135"/>
        <v>0.29396371342283961</v>
      </c>
      <c r="V62" s="24">
        <f t="shared" si="135"/>
        <v>0.29937685146642651</v>
      </c>
      <c r="W62" s="24">
        <f t="shared" si="135"/>
        <v>0.51021796202119285</v>
      </c>
      <c r="X62" s="24">
        <f t="shared" si="106"/>
        <v>0.29817607830145754</v>
      </c>
      <c r="Y62" s="24">
        <f t="shared" si="106"/>
        <v>0.29031635658207455</v>
      </c>
      <c r="Z62" s="24">
        <f t="shared" si="106"/>
        <v>0.80915710551812126</v>
      </c>
      <c r="AA62" s="24">
        <f t="shared" si="106"/>
        <v>0.48918976310109452</v>
      </c>
      <c r="AB62" s="24">
        <f t="shared" si="106"/>
        <v>0.10356603636066516</v>
      </c>
      <c r="AC62" s="24">
        <f t="shared" ref="AC62:AD62" si="136">+AC25/AC$33*100</f>
        <v>0.65883536920094987</v>
      </c>
      <c r="AD62" s="24">
        <f t="shared" si="136"/>
        <v>0.2963805393948506</v>
      </c>
      <c r="AE62" s="24">
        <f t="shared" ref="AE62" si="137">+AE25/AE$33*100</f>
        <v>0.75606793913114267</v>
      </c>
      <c r="AF62" s="24">
        <f t="shared" ref="AF62" si="138">+AF25/AF$33*100</f>
        <v>0.36256875565143382</v>
      </c>
    </row>
    <row r="63" spans="1:32" ht="15" customHeight="1" x14ac:dyDescent="0.15">
      <c r="A63" s="3" t="s">
        <v>132</v>
      </c>
      <c r="B63" s="24">
        <f t="shared" si="110"/>
        <v>3.119682682521362E-2</v>
      </c>
      <c r="C63" s="24">
        <f t="shared" ref="C63:W63" si="139">+C26/C$33*100</f>
        <v>4.5174827936654616E-2</v>
      </c>
      <c r="D63" s="24">
        <f t="shared" si="139"/>
        <v>1.2678196728066251E-2</v>
      </c>
      <c r="E63" s="24">
        <f t="shared" si="139"/>
        <v>1.3699088858378821E-2</v>
      </c>
      <c r="F63" s="24">
        <f t="shared" si="139"/>
        <v>1.4735993834031383E-2</v>
      </c>
      <c r="G63" s="24">
        <f t="shared" si="139"/>
        <v>2.4333153970951728E-3</v>
      </c>
      <c r="H63" s="24">
        <f t="shared" si="139"/>
        <v>1.8587277791782243E-2</v>
      </c>
      <c r="I63" s="24">
        <f t="shared" si="139"/>
        <v>3.7741674092341046E-3</v>
      </c>
      <c r="J63" s="24">
        <f t="shared" si="139"/>
        <v>2.1795811389946136E-2</v>
      </c>
      <c r="K63" s="24">
        <f t="shared" si="139"/>
        <v>1.0815459704625469E-2</v>
      </c>
      <c r="L63" s="24">
        <f t="shared" si="139"/>
        <v>3.7136157567825294E-3</v>
      </c>
      <c r="M63" s="24">
        <f t="shared" si="139"/>
        <v>4.5242044940431306E-3</v>
      </c>
      <c r="N63" s="24">
        <f t="shared" si="139"/>
        <v>7.4774836144032185E-3</v>
      </c>
      <c r="O63" s="24">
        <f t="shared" si="139"/>
        <v>3.1688637587429938E-3</v>
      </c>
      <c r="P63" s="24">
        <f t="shared" si="139"/>
        <v>7.8251406588596281E-4</v>
      </c>
      <c r="Q63" s="24">
        <f t="shared" si="139"/>
        <v>5.0612512627821902E-3</v>
      </c>
      <c r="R63" s="24">
        <f t="shared" si="139"/>
        <v>1.7819077720175359E-2</v>
      </c>
      <c r="S63" s="24">
        <f t="shared" si="139"/>
        <v>1.9521492431110687E-2</v>
      </c>
      <c r="T63" s="24">
        <f t="shared" si="139"/>
        <v>3.4574889442300492E-2</v>
      </c>
      <c r="U63" s="24">
        <f t="shared" si="139"/>
        <v>2.7930824548335976E-3</v>
      </c>
      <c r="V63" s="24">
        <f t="shared" si="139"/>
        <v>1.0564958785414169E-2</v>
      </c>
      <c r="W63" s="24">
        <f t="shared" si="139"/>
        <v>6.1545722787872273E-3</v>
      </c>
      <c r="X63" s="24">
        <f t="shared" si="106"/>
        <v>3.1038385077625616E-2</v>
      </c>
      <c r="Y63" s="24">
        <f t="shared" si="106"/>
        <v>1.3042548322491965E-2</v>
      </c>
      <c r="Z63" s="24">
        <f t="shared" si="106"/>
        <v>9.2066379639641188E-3</v>
      </c>
      <c r="AA63" s="24">
        <f t="shared" si="106"/>
        <v>5.4272948795233986E-3</v>
      </c>
      <c r="AB63" s="24">
        <f t="shared" si="106"/>
        <v>0.44298800174715786</v>
      </c>
      <c r="AC63" s="24">
        <f t="shared" ref="AC63:AD63" si="140">+AC26/AC$33*100</f>
        <v>1.2916489521754058</v>
      </c>
      <c r="AD63" s="24">
        <f t="shared" si="140"/>
        <v>1.1639371023506755</v>
      </c>
      <c r="AE63" s="24">
        <f t="shared" ref="AE63" si="141">+AE26/AE$33*100</f>
        <v>2.5157362854498766</v>
      </c>
      <c r="AF63" s="24">
        <f t="shared" ref="AF63" si="142">+AF26/AF$33*100</f>
        <v>0.47275718217930579</v>
      </c>
    </row>
    <row r="64" spans="1:32" ht="15" customHeight="1" x14ac:dyDescent="0.15">
      <c r="A64" s="3" t="s">
        <v>133</v>
      </c>
      <c r="B64" s="24">
        <f t="shared" si="110"/>
        <v>0.89392261178923327</v>
      </c>
      <c r="C64" s="24">
        <f t="shared" ref="C64:W64" si="143">+C27/C$33*100</f>
        <v>3.563644705117929</v>
      </c>
      <c r="D64" s="24">
        <f t="shared" si="143"/>
        <v>4.7286991869456179</v>
      </c>
      <c r="E64" s="24">
        <f t="shared" si="143"/>
        <v>4.6812678658950526</v>
      </c>
      <c r="F64" s="24">
        <f t="shared" si="143"/>
        <v>8.8331368922558031</v>
      </c>
      <c r="G64" s="24">
        <f t="shared" si="143"/>
        <v>2.8388679632777016</v>
      </c>
      <c r="H64" s="24">
        <f t="shared" si="143"/>
        <v>1.7681493630631466</v>
      </c>
      <c r="I64" s="24">
        <f t="shared" si="143"/>
        <v>0.92193096972325161</v>
      </c>
      <c r="J64" s="24">
        <f t="shared" si="143"/>
        <v>1.2571512640986791</v>
      </c>
      <c r="K64" s="24">
        <f t="shared" si="143"/>
        <v>1.3825185831228646</v>
      </c>
      <c r="L64" s="24">
        <f t="shared" si="143"/>
        <v>0.37136157567825295</v>
      </c>
      <c r="M64" s="24">
        <f t="shared" si="143"/>
        <v>3.3705323480621323E-2</v>
      </c>
      <c r="N64" s="24">
        <f t="shared" si="143"/>
        <v>0.55612288885401062</v>
      </c>
      <c r="O64" s="24">
        <f t="shared" si="143"/>
        <v>2.0884951153153484</v>
      </c>
      <c r="P64" s="24">
        <f t="shared" si="143"/>
        <v>3.3585503707825523E-2</v>
      </c>
      <c r="Q64" s="24">
        <f t="shared" si="143"/>
        <v>3.5909577709439637E-2</v>
      </c>
      <c r="R64" s="24">
        <f t="shared" si="143"/>
        <v>0.21003022925539422</v>
      </c>
      <c r="S64" s="24">
        <f t="shared" si="143"/>
        <v>0.3083907766804711</v>
      </c>
      <c r="T64" s="24">
        <f t="shared" si="143"/>
        <v>0.32893740281244421</v>
      </c>
      <c r="U64" s="24">
        <f t="shared" si="143"/>
        <v>1.1080404546776779</v>
      </c>
      <c r="V64" s="24">
        <f t="shared" si="143"/>
        <v>8.0865694086097317</v>
      </c>
      <c r="W64" s="24">
        <f t="shared" si="143"/>
        <v>0.67553682962693484</v>
      </c>
      <c r="X64" s="24">
        <f t="shared" si="106"/>
        <v>0.47149255657727102</v>
      </c>
      <c r="Y64" s="24">
        <f t="shared" si="106"/>
        <v>1.1156015501487477</v>
      </c>
      <c r="Z64" s="24">
        <f t="shared" si="106"/>
        <v>3.5628881964225574</v>
      </c>
      <c r="AA64" s="24">
        <f t="shared" si="106"/>
        <v>1.5241209831009133</v>
      </c>
      <c r="AB64" s="24">
        <f t="shared" si="106"/>
        <v>0.885152991607429</v>
      </c>
      <c r="AC64" s="24">
        <f t="shared" ref="AC64:AD64" si="144">+AC27/AC$33*100</f>
        <v>2.7630995300528784</v>
      </c>
      <c r="AD64" s="24">
        <f t="shared" si="144"/>
        <v>1.0505386299219568</v>
      </c>
      <c r="AE64" s="24">
        <f t="shared" ref="AE64" si="145">+AE27/AE$33*100</f>
        <v>5.5889835231930398</v>
      </c>
      <c r="AF64" s="24">
        <f t="shared" ref="AF64" si="146">+AF27/AF$33*100</f>
        <v>3.7078986864423387</v>
      </c>
    </row>
    <row r="65" spans="1:32" ht="15" customHeight="1" x14ac:dyDescent="0.15">
      <c r="A65" s="3" t="s">
        <v>134</v>
      </c>
      <c r="B65" s="24">
        <f t="shared" si="110"/>
        <v>4.5155491961227749</v>
      </c>
      <c r="C65" s="24">
        <f t="shared" ref="C65:W65" si="147">+C28/C$33*100</f>
        <v>4.6617446843158676</v>
      </c>
      <c r="D65" s="24">
        <f t="shared" si="147"/>
        <v>4.5171114614230508</v>
      </c>
      <c r="E65" s="24">
        <f t="shared" si="147"/>
        <v>3.9109680993884113</v>
      </c>
      <c r="F65" s="24">
        <f t="shared" si="147"/>
        <v>4.1054307924476827</v>
      </c>
      <c r="G65" s="24">
        <f t="shared" si="147"/>
        <v>4.6142392101523111</v>
      </c>
      <c r="H65" s="24">
        <f t="shared" si="147"/>
        <v>4.2355644057624247</v>
      </c>
      <c r="I65" s="24">
        <f t="shared" si="147"/>
        <v>3.7384184955338391</v>
      </c>
      <c r="J65" s="24">
        <f t="shared" si="147"/>
        <v>3.5275897997159538</v>
      </c>
      <c r="K65" s="24">
        <f t="shared" si="147"/>
        <v>3.4206631232336555</v>
      </c>
      <c r="L65" s="24">
        <f t="shared" si="147"/>
        <v>5.7690649420040918</v>
      </c>
      <c r="M65" s="24">
        <f t="shared" si="147"/>
        <v>6.2424144171316547</v>
      </c>
      <c r="N65" s="24">
        <f t="shared" si="147"/>
        <v>6.3264296967364446</v>
      </c>
      <c r="O65" s="24">
        <f t="shared" si="147"/>
        <v>6.266206262451159</v>
      </c>
      <c r="P65" s="24">
        <f t="shared" si="147"/>
        <v>4.1075415340859607</v>
      </c>
      <c r="Q65" s="24">
        <f t="shared" si="147"/>
        <v>4.6993043141430926</v>
      </c>
      <c r="R65" s="24">
        <f t="shared" si="147"/>
        <v>4.6297689724175255</v>
      </c>
      <c r="S65" s="24">
        <f t="shared" si="147"/>
        <v>4.3045134829254454</v>
      </c>
      <c r="T65" s="24">
        <f t="shared" si="147"/>
        <v>5.2813578188997585</v>
      </c>
      <c r="U65" s="24">
        <f t="shared" si="147"/>
        <v>5.0707261874728449</v>
      </c>
      <c r="V65" s="24">
        <f t="shared" si="147"/>
        <v>3.2637270679901449</v>
      </c>
      <c r="W65" s="24">
        <f t="shared" si="147"/>
        <v>4.4290105368629478</v>
      </c>
      <c r="X65" s="24">
        <f t="shared" si="106"/>
        <v>4.7213154061947415</v>
      </c>
      <c r="Y65" s="24">
        <f t="shared" si="106"/>
        <v>6.1183910401282713</v>
      </c>
      <c r="Z65" s="24">
        <f t="shared" si="106"/>
        <v>5.0530944243793536</v>
      </c>
      <c r="AA65" s="24">
        <f t="shared" si="106"/>
        <v>4.4202333578651851</v>
      </c>
      <c r="AB65" s="24">
        <f t="shared" si="106"/>
        <v>4.4337578122179009</v>
      </c>
      <c r="AC65" s="24">
        <f t="shared" ref="AC65:AD65" si="148">+AC28/AC$33*100</f>
        <v>5.0359489023795385</v>
      </c>
      <c r="AD65" s="24">
        <f t="shared" si="148"/>
        <v>6.2019813117090061</v>
      </c>
      <c r="AE65" s="24">
        <f t="shared" ref="AE65" si="149">+AE28/AE$33*100</f>
        <v>3.0905441855346889</v>
      </c>
      <c r="AF65" s="24">
        <f t="shared" ref="AF65" si="150">+AF28/AF$33*100</f>
        <v>5.7141319563710971</v>
      </c>
    </row>
    <row r="66" spans="1:32" ht="15" customHeight="1" x14ac:dyDescent="0.15">
      <c r="A66" s="3" t="s">
        <v>135</v>
      </c>
      <c r="B66" s="24">
        <f t="shared" si="110"/>
        <v>4.016379265640774</v>
      </c>
      <c r="C66" s="24">
        <f t="shared" ref="C66:W66" si="151">+C29/C$33*100</f>
        <v>4.3542853463948994</v>
      </c>
      <c r="D66" s="24">
        <f t="shared" si="151"/>
        <v>3.948087985710047</v>
      </c>
      <c r="E66" s="24">
        <f t="shared" si="151"/>
        <v>3.2000158300582364</v>
      </c>
      <c r="F66" s="24">
        <f t="shared" si="151"/>
        <v>2.9939469011727504</v>
      </c>
      <c r="G66" s="24">
        <f t="shared" si="151"/>
        <v>3.2775298409633722</v>
      </c>
      <c r="H66" s="24">
        <f t="shared" si="151"/>
        <v>3.2892415453616368</v>
      </c>
      <c r="I66" s="24">
        <f t="shared" si="151"/>
        <v>3.1960555421572612</v>
      </c>
      <c r="J66" s="24">
        <f t="shared" si="151"/>
        <v>2.9024625763972378</v>
      </c>
      <c r="K66" s="24">
        <f t="shared" si="151"/>
        <v>3.0774525352735402</v>
      </c>
      <c r="L66" s="24">
        <f t="shared" si="151"/>
        <v>3.2507432616256411</v>
      </c>
      <c r="M66" s="24">
        <f t="shared" si="151"/>
        <v>2.7844970592670788</v>
      </c>
      <c r="N66" s="24">
        <f t="shared" si="151"/>
        <v>2.7860206649232664</v>
      </c>
      <c r="O66" s="24">
        <f t="shared" si="151"/>
        <v>3.5643221115153256</v>
      </c>
      <c r="P66" s="24">
        <f t="shared" si="151"/>
        <v>3.6883096232875565</v>
      </c>
      <c r="Q66" s="24">
        <f t="shared" si="151"/>
        <v>3.7873174491023702</v>
      </c>
      <c r="R66" s="24">
        <f t="shared" si="151"/>
        <v>3.4720715925185144</v>
      </c>
      <c r="S66" s="24">
        <f t="shared" si="151"/>
        <v>3.6344870589586487</v>
      </c>
      <c r="T66" s="24">
        <f t="shared" si="151"/>
        <v>3.034892246698996</v>
      </c>
      <c r="U66" s="24">
        <f t="shared" si="151"/>
        <v>2.9071387983715673</v>
      </c>
      <c r="V66" s="24">
        <f t="shared" si="151"/>
        <v>3.0517326498327568</v>
      </c>
      <c r="W66" s="24">
        <f t="shared" si="151"/>
        <v>2.997888236887527</v>
      </c>
      <c r="X66" s="24">
        <f t="shared" si="106"/>
        <v>3.3249834711420685</v>
      </c>
      <c r="Y66" s="24">
        <f t="shared" si="106"/>
        <v>2.9758099616949929</v>
      </c>
      <c r="Z66" s="24">
        <f t="shared" si="106"/>
        <v>2.6579160323806628</v>
      </c>
      <c r="AA66" s="24">
        <f t="shared" si="106"/>
        <v>2.4113147668570702</v>
      </c>
      <c r="AB66" s="24">
        <f t="shared" si="106"/>
        <v>2.333728057743107</v>
      </c>
      <c r="AC66" s="24">
        <f t="shared" ref="AC66:AD66" si="152">+AC29/AC$33*100</f>
        <v>2.2648902873296008</v>
      </c>
      <c r="AD66" s="24">
        <f t="shared" si="152"/>
        <v>3.3529078864728676</v>
      </c>
      <c r="AE66" s="24">
        <f t="shared" ref="AE66" si="153">+AE29/AE$33*100</f>
        <v>3.5513731388292205</v>
      </c>
      <c r="AF66" s="24">
        <f t="shared" ref="AF66" si="154">+AF29/AF$33*100</f>
        <v>3.0970687951824041</v>
      </c>
    </row>
    <row r="67" spans="1:32" ht="15" customHeight="1" x14ac:dyDescent="0.15">
      <c r="A67" s="3" t="s">
        <v>136</v>
      </c>
      <c r="B67" s="24">
        <f t="shared" si="110"/>
        <v>4.2396218538843726</v>
      </c>
      <c r="C67" s="24">
        <f t="shared" ref="C67:W67" si="155">+C30/C$33*100</f>
        <v>4.3944197094979032</v>
      </c>
      <c r="D67" s="24">
        <f t="shared" si="155"/>
        <v>10.063798148804484</v>
      </c>
      <c r="E67" s="24">
        <f t="shared" si="155"/>
        <v>8.2986036062090367</v>
      </c>
      <c r="F67" s="24">
        <f t="shared" si="155"/>
        <v>11.781803820809383</v>
      </c>
      <c r="G67" s="24">
        <f t="shared" si="155"/>
        <v>11.937845338148918</v>
      </c>
      <c r="H67" s="24">
        <f t="shared" si="155"/>
        <v>10.987231769067975</v>
      </c>
      <c r="I67" s="24">
        <f t="shared" si="155"/>
        <v>11.795782820820271</v>
      </c>
      <c r="J67" s="24">
        <f t="shared" si="155"/>
        <v>9.5325537957600144</v>
      </c>
      <c r="K67" s="24">
        <f t="shared" si="155"/>
        <v>10.438360676257528</v>
      </c>
      <c r="L67" s="24">
        <f t="shared" si="155"/>
        <v>6.5515609181157384</v>
      </c>
      <c r="M67" s="24">
        <f t="shared" si="155"/>
        <v>7.1150656009651634</v>
      </c>
      <c r="N67" s="24">
        <f t="shared" si="155"/>
        <v>8.6255988810095321</v>
      </c>
      <c r="O67" s="24">
        <f t="shared" si="155"/>
        <v>9.478269556385218</v>
      </c>
      <c r="P67" s="24">
        <f t="shared" si="155"/>
        <v>13.135281109961772</v>
      </c>
      <c r="Q67" s="24">
        <f t="shared" si="155"/>
        <v>9.7909905678521465</v>
      </c>
      <c r="R67" s="24">
        <f t="shared" si="155"/>
        <v>11.876415300496877</v>
      </c>
      <c r="S67" s="24">
        <f t="shared" si="155"/>
        <v>9.2971107703164648</v>
      </c>
      <c r="T67" s="24">
        <f t="shared" si="155"/>
        <v>7.4985377892698155</v>
      </c>
      <c r="U67" s="24">
        <f t="shared" si="155"/>
        <v>6.7263997471110279</v>
      </c>
      <c r="V67" s="24">
        <f t="shared" si="155"/>
        <v>8.5337602576377662</v>
      </c>
      <c r="W67" s="24">
        <f t="shared" si="155"/>
        <v>6.5520714055827849</v>
      </c>
      <c r="X67" s="24">
        <f t="shared" si="106"/>
        <v>7.0069366130654371</v>
      </c>
      <c r="Y67" s="24">
        <f t="shared" si="106"/>
        <v>8.9099151785647503</v>
      </c>
      <c r="Z67" s="24">
        <f t="shared" si="106"/>
        <v>10.393597344497501</v>
      </c>
      <c r="AA67" s="24">
        <f t="shared" si="106"/>
        <v>9.8331081664901419</v>
      </c>
      <c r="AB67" s="24">
        <f t="shared" si="106"/>
        <v>8.7142871230447998</v>
      </c>
      <c r="AC67" s="24">
        <f t="shared" ref="AC67:AD67" si="156">+AC30/AC$33*100</f>
        <v>6.9855709895478793</v>
      </c>
      <c r="AD67" s="24">
        <f t="shared" si="156"/>
        <v>6.8689712413209172</v>
      </c>
      <c r="AE67" s="24">
        <f t="shared" ref="AE67" si="157">+AE30/AE$33*100</f>
        <v>5.9114173716409324</v>
      </c>
      <c r="AF67" s="24">
        <f t="shared" ref="AF67" si="158">+AF30/AF$33*100</f>
        <v>9.4170078842692657</v>
      </c>
    </row>
    <row r="68" spans="1:32" ht="15" customHeight="1" x14ac:dyDescent="0.15">
      <c r="A68" s="3" t="s">
        <v>186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>
        <f t="shared" ref="N68:W68" si="159">+N31/N$33*100</f>
        <v>0.51370312430950116</v>
      </c>
      <c r="O68" s="24">
        <f t="shared" si="159"/>
        <v>0.52603138395133697</v>
      </c>
      <c r="P68" s="24">
        <f t="shared" si="159"/>
        <v>0.71443534215388405</v>
      </c>
      <c r="Q68" s="24">
        <f t="shared" si="159"/>
        <v>1.1910811305080755</v>
      </c>
      <c r="R68" s="24">
        <f t="shared" si="159"/>
        <v>0.73382201883994891</v>
      </c>
      <c r="S68" s="24">
        <f t="shared" si="159"/>
        <v>0.44004697521795338</v>
      </c>
      <c r="T68" s="24">
        <f t="shared" si="159"/>
        <v>0</v>
      </c>
      <c r="U68" s="24">
        <f t="shared" si="159"/>
        <v>0</v>
      </c>
      <c r="V68" s="24">
        <f t="shared" si="159"/>
        <v>0</v>
      </c>
      <c r="W68" s="24">
        <f t="shared" si="159"/>
        <v>0</v>
      </c>
      <c r="X68" s="24">
        <f t="shared" si="106"/>
        <v>0</v>
      </c>
      <c r="Y68" s="24">
        <f t="shared" si="106"/>
        <v>0</v>
      </c>
      <c r="Z68" s="24">
        <f t="shared" si="106"/>
        <v>0</v>
      </c>
      <c r="AA68" s="24">
        <f t="shared" si="106"/>
        <v>0</v>
      </c>
      <c r="AB68" s="24">
        <f t="shared" si="106"/>
        <v>0</v>
      </c>
      <c r="AC68" s="24">
        <f t="shared" ref="AC68:AD68" si="160">+AC31/AC$33*100</f>
        <v>0</v>
      </c>
      <c r="AD68" s="24">
        <f t="shared" si="160"/>
        <v>0</v>
      </c>
      <c r="AE68" s="24">
        <f t="shared" ref="AE68" si="161">+AE31/AE$33*100</f>
        <v>0</v>
      </c>
      <c r="AF68" s="24">
        <f t="shared" ref="AF68" si="162">+AF31/AF$33*100</f>
        <v>0</v>
      </c>
    </row>
    <row r="69" spans="1:32" ht="15" customHeight="1" x14ac:dyDescent="0.15">
      <c r="A69" s="3" t="s">
        <v>187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f t="shared" ref="N69:W69" si="163">+N32/N$33*100</f>
        <v>1.4057669195078051</v>
      </c>
      <c r="O69" s="24">
        <f t="shared" si="163"/>
        <v>3.1205385864221635</v>
      </c>
      <c r="P69" s="24">
        <f t="shared" si="163"/>
        <v>5.8352073893116243</v>
      </c>
      <c r="Q69" s="24">
        <f t="shared" si="163"/>
        <v>4.486799244456412</v>
      </c>
      <c r="R69" s="24">
        <f t="shared" si="163"/>
        <v>3.3005791686233903</v>
      </c>
      <c r="S69" s="24">
        <f t="shared" si="163"/>
        <v>2.8859272977325299</v>
      </c>
      <c r="T69" s="24">
        <f t="shared" si="163"/>
        <v>2.6645096747609598</v>
      </c>
      <c r="U69" s="24">
        <f t="shared" si="163"/>
        <v>2.4768069415656755</v>
      </c>
      <c r="V69" s="24">
        <f t="shared" si="163"/>
        <v>3.1892543327066383</v>
      </c>
      <c r="W69" s="24">
        <f t="shared" si="163"/>
        <v>3.1360877853692881</v>
      </c>
      <c r="X69" s="24">
        <f t="shared" si="106"/>
        <v>5.2424933849265294</v>
      </c>
      <c r="Y69" s="24">
        <f t="shared" si="106"/>
        <v>4.4871152485637493</v>
      </c>
      <c r="Z69" s="24">
        <f t="shared" si="106"/>
        <v>5.1351765536054845</v>
      </c>
      <c r="AA69" s="24">
        <f t="shared" si="106"/>
        <v>5.031929027372688</v>
      </c>
      <c r="AB69" s="24">
        <f t="shared" si="106"/>
        <v>4.2262772569859068</v>
      </c>
      <c r="AC69" s="24">
        <f t="shared" ref="AC69:AD69" si="164">+AC32/AC$33*100</f>
        <v>3.8321520356207373</v>
      </c>
      <c r="AD69" s="24">
        <f t="shared" si="164"/>
        <v>3.9272198243712126</v>
      </c>
      <c r="AE69" s="24">
        <f t="shared" ref="AE69" si="165">+AE32/AE$33*100</f>
        <v>3.6181726757291477</v>
      </c>
      <c r="AF69" s="24">
        <f t="shared" ref="AF69" si="166">+AF32/AF$33*100</f>
        <v>2.9232986235914185</v>
      </c>
    </row>
    <row r="70" spans="1:32" ht="15" customHeight="1" x14ac:dyDescent="0.15">
      <c r="A70" s="3" t="s">
        <v>0</v>
      </c>
      <c r="B70" s="25">
        <f t="shared" ref="B70:W70" si="167">SUM(B41:B67)-B53-B54</f>
        <v>100.00000000000001</v>
      </c>
      <c r="C70" s="25">
        <f t="shared" si="167"/>
        <v>100.00000000000001</v>
      </c>
      <c r="D70" s="25">
        <f t="shared" si="167"/>
        <v>99.999999999999986</v>
      </c>
      <c r="E70" s="25">
        <f t="shared" si="167"/>
        <v>99.999999999999986</v>
      </c>
      <c r="F70" s="25">
        <f t="shared" si="167"/>
        <v>100.00000000000001</v>
      </c>
      <c r="G70" s="25">
        <f t="shared" si="167"/>
        <v>100</v>
      </c>
      <c r="H70" s="25">
        <f t="shared" si="167"/>
        <v>100</v>
      </c>
      <c r="I70" s="25">
        <f t="shared" si="167"/>
        <v>100</v>
      </c>
      <c r="J70" s="25">
        <f t="shared" si="167"/>
        <v>99.999999999999986</v>
      </c>
      <c r="K70" s="25">
        <f t="shared" si="167"/>
        <v>100</v>
      </c>
      <c r="L70" s="25">
        <f t="shared" si="167"/>
        <v>100.00000000000001</v>
      </c>
      <c r="M70" s="25">
        <f t="shared" si="167"/>
        <v>100.00000000000003</v>
      </c>
      <c r="N70" s="25">
        <f t="shared" si="167"/>
        <v>99.999999999999986</v>
      </c>
      <c r="O70" s="25">
        <f t="shared" si="167"/>
        <v>100</v>
      </c>
      <c r="P70" s="25">
        <f t="shared" si="167"/>
        <v>99.999999999999957</v>
      </c>
      <c r="Q70" s="25">
        <f t="shared" si="167"/>
        <v>100.00000000000003</v>
      </c>
      <c r="R70" s="25">
        <f t="shared" si="167"/>
        <v>99.999999999999972</v>
      </c>
      <c r="S70" s="25">
        <f t="shared" si="167"/>
        <v>100</v>
      </c>
      <c r="T70" s="25">
        <f t="shared" si="167"/>
        <v>100</v>
      </c>
      <c r="U70" s="25">
        <f t="shared" si="167"/>
        <v>99.999999999999986</v>
      </c>
      <c r="V70" s="25">
        <f t="shared" si="167"/>
        <v>99.999999999999986</v>
      </c>
      <c r="W70" s="25">
        <f t="shared" si="167"/>
        <v>100.00000000000001</v>
      </c>
      <c r="X70" s="25">
        <f>SUM(X41:X67)-X53-X54-X55</f>
        <v>100</v>
      </c>
      <c r="Y70" s="25">
        <f t="shared" ref="Y70:AB70" si="168">SUM(Y41:Y67)-Y53-Y54-Y55</f>
        <v>99.999999999999972</v>
      </c>
      <c r="Z70" s="25">
        <f t="shared" si="168"/>
        <v>100.00000000000004</v>
      </c>
      <c r="AA70" s="25">
        <f t="shared" si="168"/>
        <v>100.00000000000001</v>
      </c>
      <c r="AB70" s="25">
        <f t="shared" si="168"/>
        <v>99.999999999999986</v>
      </c>
      <c r="AC70" s="25">
        <f t="shared" ref="AC70:AD70" si="169">SUM(AC41:AC67)-AC53-AC54-AC55</f>
        <v>100.00000000000001</v>
      </c>
      <c r="AD70" s="25">
        <f t="shared" si="169"/>
        <v>100</v>
      </c>
      <c r="AE70" s="25">
        <f t="shared" ref="AE70" si="170">SUM(AE41:AE67)-AE53-AE54-AE55</f>
        <v>99.999999999999986</v>
      </c>
      <c r="AF70" s="25">
        <f t="shared" ref="AF70" si="171">SUM(AF41:AF67)-AF53-AF54-AF55</f>
        <v>100.00000000000003</v>
      </c>
    </row>
    <row r="71" spans="1:32" ht="15" customHeight="1" x14ac:dyDescent="0.15">
      <c r="A71" s="3" t="s">
        <v>1</v>
      </c>
      <c r="B71" s="24">
        <f>+B34/$B$33*100</f>
        <v>68.342000441144251</v>
      </c>
      <c r="C71" s="24">
        <f t="shared" ref="C71:D74" si="172">+C34/C$33*100</f>
        <v>64.422496631499726</v>
      </c>
      <c r="D71" s="24">
        <f t="shared" si="172"/>
        <v>58.530951338561579</v>
      </c>
      <c r="E71" s="24">
        <f t="shared" ref="E71:L71" si="173">+E34/E$33*100</f>
        <v>59.473878881789041</v>
      </c>
      <c r="F71" s="24">
        <f>+F34/F$33*100</f>
        <v>55.227910360724231</v>
      </c>
      <c r="G71" s="24">
        <f t="shared" si="173"/>
        <v>59.716390601627502</v>
      </c>
      <c r="H71" s="24">
        <f t="shared" si="173"/>
        <v>60.265753524401333</v>
      </c>
      <c r="I71" s="24">
        <f t="shared" si="173"/>
        <v>58.467967320239232</v>
      </c>
      <c r="J71" s="24">
        <f t="shared" si="173"/>
        <v>64.595763594845451</v>
      </c>
      <c r="K71" s="24">
        <f t="shared" si="173"/>
        <v>58.772354473663491</v>
      </c>
      <c r="L71" s="24">
        <f t="shared" si="173"/>
        <v>64.123723713820752</v>
      </c>
      <c r="M71" s="24">
        <f t="shared" ref="M71:N74" si="174">+M34/M$33*100</f>
        <v>68.868096817976181</v>
      </c>
      <c r="N71" s="24">
        <f t="shared" si="174"/>
        <v>62.663645663586664</v>
      </c>
      <c r="O71" s="24">
        <f t="shared" ref="O71:P74" si="175">+O34/O$33*100</f>
        <v>61.461055337788594</v>
      </c>
      <c r="P71" s="24">
        <f t="shared" si="175"/>
        <v>62.573048666193031</v>
      </c>
      <c r="Q71" s="24">
        <f t="shared" ref="Q71:R74" si="176">+Q34/Q$33*100</f>
        <v>64.377892926867617</v>
      </c>
      <c r="R71" s="24">
        <f t="shared" si="176"/>
        <v>61.609218230082853</v>
      </c>
      <c r="S71" s="24">
        <f t="shared" ref="S71:T74" si="177">+S34/S$33*100</f>
        <v>62.598723847503955</v>
      </c>
      <c r="T71" s="24">
        <f t="shared" si="177"/>
        <v>64.324789740470635</v>
      </c>
      <c r="U71" s="24">
        <f t="shared" ref="U71:V74" si="178">+U34/U$33*100</f>
        <v>62.298570492184666</v>
      </c>
      <c r="V71" s="24">
        <f t="shared" si="178"/>
        <v>51.543346219629406</v>
      </c>
      <c r="W71" s="24">
        <f t="shared" ref="W71:X74" si="179">+W34/W$33*100</f>
        <v>61.269566737712125</v>
      </c>
      <c r="X71" s="24">
        <f t="shared" si="179"/>
        <v>57.938589467791957</v>
      </c>
      <c r="Y71" s="24">
        <f t="shared" ref="Y71:AB71" si="180">+Y34/Y$33*100</f>
        <v>57.83602884317682</v>
      </c>
      <c r="Z71" s="24">
        <f t="shared" si="180"/>
        <v>54.714755981178556</v>
      </c>
      <c r="AA71" s="24">
        <f t="shared" si="180"/>
        <v>54.568495552421702</v>
      </c>
      <c r="AB71" s="24">
        <f t="shared" si="180"/>
        <v>58.40212464596587</v>
      </c>
      <c r="AC71" s="24">
        <f t="shared" ref="AC71:AD71" si="181">+AC34/AC$33*100</f>
        <v>56.500512660877611</v>
      </c>
      <c r="AD71" s="24">
        <f t="shared" si="181"/>
        <v>56.945881738515737</v>
      </c>
      <c r="AE71" s="24">
        <f t="shared" ref="AE71" si="182">+AE34/AE$33*100</f>
        <v>57.436695155871988</v>
      </c>
      <c r="AF71" s="24">
        <f t="shared" ref="AF71" si="183">+AF34/AF$33*100</f>
        <v>54.843347735008294</v>
      </c>
    </row>
    <row r="72" spans="1:32" ht="15" customHeight="1" x14ac:dyDescent="0.15">
      <c r="A72" s="3" t="s">
        <v>172</v>
      </c>
      <c r="B72" s="24">
        <f>+B35/$B$33*100</f>
        <v>31.657999558855753</v>
      </c>
      <c r="C72" s="24">
        <f t="shared" si="172"/>
        <v>35.577503368500267</v>
      </c>
      <c r="D72" s="24">
        <f t="shared" si="172"/>
        <v>41.469048661438428</v>
      </c>
      <c r="E72" s="24">
        <f t="shared" ref="E72:L72" si="184">+E35/E$33*100</f>
        <v>40.526121118210959</v>
      </c>
      <c r="F72" s="24">
        <f>+F35/F$33*100</f>
        <v>44.772089639275762</v>
      </c>
      <c r="G72" s="24">
        <f t="shared" si="184"/>
        <v>40.283609398372498</v>
      </c>
      <c r="H72" s="24">
        <f t="shared" si="184"/>
        <v>39.734246475598667</v>
      </c>
      <c r="I72" s="24">
        <f t="shared" si="184"/>
        <v>41.532032679760761</v>
      </c>
      <c r="J72" s="24">
        <f t="shared" si="184"/>
        <v>35.404236405154556</v>
      </c>
      <c r="K72" s="24">
        <f t="shared" si="184"/>
        <v>41.227645526336509</v>
      </c>
      <c r="L72" s="24">
        <f t="shared" si="184"/>
        <v>35.876276286179255</v>
      </c>
      <c r="M72" s="24">
        <f t="shared" si="174"/>
        <v>31.13190318202383</v>
      </c>
      <c r="N72" s="24">
        <f t="shared" si="174"/>
        <v>37.336354336413336</v>
      </c>
      <c r="O72" s="24">
        <f t="shared" si="175"/>
        <v>38.538944662211406</v>
      </c>
      <c r="P72" s="24">
        <f t="shared" si="175"/>
        <v>37.426951333806961</v>
      </c>
      <c r="Q72" s="24">
        <f t="shared" si="176"/>
        <v>35.622107073132383</v>
      </c>
      <c r="R72" s="24">
        <f t="shared" si="176"/>
        <v>38.390781769917155</v>
      </c>
      <c r="S72" s="24">
        <f t="shared" si="177"/>
        <v>37.401276152496045</v>
      </c>
      <c r="T72" s="24">
        <f t="shared" si="177"/>
        <v>35.675210259529365</v>
      </c>
      <c r="U72" s="24">
        <f t="shared" si="178"/>
        <v>37.701429507815334</v>
      </c>
      <c r="V72" s="24">
        <f t="shared" si="178"/>
        <v>48.456653780370594</v>
      </c>
      <c r="W72" s="24">
        <f t="shared" si="179"/>
        <v>38.730433262287875</v>
      </c>
      <c r="X72" s="24">
        <f t="shared" si="179"/>
        <v>42.061410532208043</v>
      </c>
      <c r="Y72" s="24">
        <f t="shared" ref="Y72:AB72" si="185">+Y35/Y$33*100</f>
        <v>42.16397115682318</v>
      </c>
      <c r="Z72" s="24">
        <f t="shared" si="185"/>
        <v>45.285244018821444</v>
      </c>
      <c r="AA72" s="24">
        <f t="shared" si="185"/>
        <v>45.431504447578298</v>
      </c>
      <c r="AB72" s="24">
        <f t="shared" si="185"/>
        <v>41.597875354034137</v>
      </c>
      <c r="AC72" s="24">
        <f t="shared" ref="AC72:AD72" si="186">+AC35/AC$33*100</f>
        <v>43.499487339122389</v>
      </c>
      <c r="AD72" s="24">
        <f t="shared" si="186"/>
        <v>43.054118261484255</v>
      </c>
      <c r="AE72" s="24">
        <f t="shared" ref="AE72" si="187">+AE35/AE$33*100</f>
        <v>42.563304844128012</v>
      </c>
      <c r="AF72" s="24">
        <f t="shared" ref="AF72" si="188">+AF35/AF$33*100</f>
        <v>45.156652264991706</v>
      </c>
    </row>
    <row r="73" spans="1:32" ht="15" customHeight="1" x14ac:dyDescent="0.15">
      <c r="A73" s="3" t="s">
        <v>12</v>
      </c>
      <c r="B73" s="24">
        <f>+B36/$B$33*100</f>
        <v>61.29333929116131</v>
      </c>
      <c r="C73" s="24">
        <f t="shared" si="172"/>
        <v>61.227274739687942</v>
      </c>
      <c r="D73" s="24">
        <f t="shared" si="172"/>
        <v>57.438570276504151</v>
      </c>
      <c r="E73" s="24">
        <f t="shared" ref="E73:L73" si="189">+E36/E$33*100</f>
        <v>57.69426069061673</v>
      </c>
      <c r="F73" s="24">
        <f>+F36/F$33*100</f>
        <v>58.414683606094222</v>
      </c>
      <c r="G73" s="24">
        <f t="shared" si="189"/>
        <v>54.49614230287996</v>
      </c>
      <c r="H73" s="24">
        <f t="shared" si="189"/>
        <v>54.527761021065224</v>
      </c>
      <c r="I73" s="24">
        <f t="shared" si="189"/>
        <v>51.349464879673882</v>
      </c>
      <c r="J73" s="24">
        <f t="shared" si="189"/>
        <v>55.074317878675949</v>
      </c>
      <c r="K73" s="24">
        <f t="shared" si="189"/>
        <v>47.792643987657108</v>
      </c>
      <c r="L73" s="24">
        <f t="shared" si="189"/>
        <v>49.655981777138933</v>
      </c>
      <c r="M73" s="24">
        <f t="shared" si="174"/>
        <v>52.136291660383051</v>
      </c>
      <c r="N73" s="24">
        <f t="shared" si="174"/>
        <v>51.908309899522806</v>
      </c>
      <c r="O73" s="24">
        <f t="shared" si="175"/>
        <v>53.688196956924287</v>
      </c>
      <c r="P73" s="24">
        <f t="shared" si="175"/>
        <v>51.414578064894357</v>
      </c>
      <c r="Q73" s="24">
        <f t="shared" si="176"/>
        <v>56.234854205596129</v>
      </c>
      <c r="R73" s="24">
        <f t="shared" si="176"/>
        <v>54.787986183411121</v>
      </c>
      <c r="S73" s="24">
        <f t="shared" si="177"/>
        <v>55.737919734455645</v>
      </c>
      <c r="T73" s="24">
        <f t="shared" si="177"/>
        <v>59.118682177716423</v>
      </c>
      <c r="U73" s="24">
        <f t="shared" si="178"/>
        <v>57.766005574171089</v>
      </c>
      <c r="V73" s="24">
        <f t="shared" si="178"/>
        <v>52.008320279929144</v>
      </c>
      <c r="W73" s="24">
        <f t="shared" si="179"/>
        <v>50.531853047630506</v>
      </c>
      <c r="X73" s="24">
        <f t="shared" si="179"/>
        <v>46.015648542678626</v>
      </c>
      <c r="Y73" s="24">
        <f t="shared" ref="Y73:AB73" si="190">+Y36/Y$33*100</f>
        <v>48.659362141610366</v>
      </c>
      <c r="Z73" s="24">
        <f t="shared" si="190"/>
        <v>49.093285543913133</v>
      </c>
      <c r="AA73" s="24">
        <f t="shared" si="190"/>
        <v>45.294995401535715</v>
      </c>
      <c r="AB73" s="24">
        <f t="shared" si="190"/>
        <v>44.870170616295766</v>
      </c>
      <c r="AC73" s="24">
        <f t="shared" ref="AC73:AD73" si="191">+AC36/AC$33*100</f>
        <v>48.421857150784639</v>
      </c>
      <c r="AD73" s="24">
        <f t="shared" si="191"/>
        <v>48.296121460116886</v>
      </c>
      <c r="AE73" s="24">
        <f t="shared" ref="AE73" si="192">+AE36/AE$33*100</f>
        <v>47.465167441677956</v>
      </c>
      <c r="AF73" s="24">
        <f t="shared" ref="AF73" si="193">+AF36/AF$33*100</f>
        <v>45.531067023929197</v>
      </c>
    </row>
    <row r="74" spans="1:32" ht="15" customHeight="1" x14ac:dyDescent="0.15">
      <c r="A74" s="3" t="s">
        <v>11</v>
      </c>
      <c r="B74" s="24">
        <f>+B37/$B$33*100</f>
        <v>38.70666070883869</v>
      </c>
      <c r="C74" s="24">
        <f t="shared" si="172"/>
        <v>38.772725260312058</v>
      </c>
      <c r="D74" s="24">
        <f t="shared" si="172"/>
        <v>42.561429723495841</v>
      </c>
      <c r="E74" s="24">
        <f t="shared" ref="E74:L74" si="194">+E37/E$33*100</f>
        <v>42.30573930938327</v>
      </c>
      <c r="F74" s="24">
        <f>+F37/F$33*100</f>
        <v>41.585316393905778</v>
      </c>
      <c r="G74" s="24">
        <f t="shared" si="194"/>
        <v>45.50385769712004</v>
      </c>
      <c r="H74" s="24">
        <f t="shared" si="194"/>
        <v>45.472238978934776</v>
      </c>
      <c r="I74" s="24">
        <f t="shared" si="194"/>
        <v>48.650535120326118</v>
      </c>
      <c r="J74" s="24">
        <f t="shared" si="194"/>
        <v>44.925682121324051</v>
      </c>
      <c r="K74" s="24">
        <f t="shared" si="194"/>
        <v>52.207356012342885</v>
      </c>
      <c r="L74" s="24">
        <f t="shared" si="194"/>
        <v>50.344018222861067</v>
      </c>
      <c r="M74" s="24">
        <f t="shared" si="174"/>
        <v>47.863708339616949</v>
      </c>
      <c r="N74" s="24">
        <f t="shared" si="174"/>
        <v>48.091690100477194</v>
      </c>
      <c r="O74" s="24">
        <f t="shared" si="175"/>
        <v>46.311803043075713</v>
      </c>
      <c r="P74" s="24">
        <f t="shared" si="175"/>
        <v>48.585421935105636</v>
      </c>
      <c r="Q74" s="24">
        <f t="shared" si="176"/>
        <v>43.765145794403878</v>
      </c>
      <c r="R74" s="24">
        <f t="shared" si="176"/>
        <v>45.212013816588879</v>
      </c>
      <c r="S74" s="24">
        <f t="shared" si="177"/>
        <v>44.262080265544355</v>
      </c>
      <c r="T74" s="24">
        <f t="shared" si="177"/>
        <v>40.881317822283577</v>
      </c>
      <c r="U74" s="24">
        <f t="shared" si="178"/>
        <v>42.233994425828911</v>
      </c>
      <c r="V74" s="24">
        <f t="shared" si="178"/>
        <v>47.991679720070849</v>
      </c>
      <c r="W74" s="24">
        <f t="shared" si="179"/>
        <v>49.468146952369487</v>
      </c>
      <c r="X74" s="24">
        <f t="shared" si="179"/>
        <v>56.429838704894429</v>
      </c>
      <c r="Y74" s="24">
        <f t="shared" ref="Y74:AB74" si="195">+Y37/Y$33*100</f>
        <v>53.002239070509042</v>
      </c>
      <c r="Z74" s="24">
        <f t="shared" si="195"/>
        <v>50.906714456086867</v>
      </c>
      <c r="AA74" s="24">
        <f t="shared" si="195"/>
        <v>54.705004598464278</v>
      </c>
      <c r="AB74" s="24">
        <f t="shared" si="195"/>
        <v>55.129829383704234</v>
      </c>
      <c r="AC74" s="24">
        <f t="shared" ref="AC74:AD74" si="196">+AC37/AC$33*100</f>
        <v>51.578142849215361</v>
      </c>
      <c r="AD74" s="24">
        <f t="shared" si="196"/>
        <v>52.363907911970486</v>
      </c>
      <c r="AE74" s="24">
        <f t="shared" ref="AE74" si="197">+AE37/AE$33*100</f>
        <v>59.888911686847415</v>
      </c>
      <c r="AF74" s="24">
        <f t="shared" ref="AF74" si="198">+AF37/AF$33*100</f>
        <v>57.796842704609311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3"/>
  <pageMargins left="0.78740157480314965" right="0.78740157480314965" top="0.35433070866141736" bottom="0.55118110236220474" header="0.51181102362204722" footer="0.39370078740157483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workbookViewId="0">
      <pane xSplit="1" ySplit="3" topLeftCell="B36" activePane="bottomRight" state="frozen"/>
      <selection pane="topRight" activeCell="B1" sqref="B1"/>
      <selection pane="bottomLeft" activeCell="A2" sqref="A2"/>
      <selection pane="bottomRight" activeCell="M30" sqref="M30"/>
    </sheetView>
  </sheetViews>
  <sheetFormatPr defaultColWidth="9" defaultRowHeight="12" x14ac:dyDescent="0.15"/>
  <cols>
    <col min="1" max="1" width="24.77734375" style="11" customWidth="1"/>
    <col min="2" max="2" width="9.77734375" style="11" hidden="1" customWidth="1"/>
    <col min="3" max="9" width="9.77734375" style="11" customWidth="1"/>
    <col min="10" max="11" width="9.77734375" style="8" customWidth="1"/>
    <col min="12" max="32" width="9.77734375" style="11" customWidth="1"/>
    <col min="33" max="16384" width="9" style="11"/>
  </cols>
  <sheetData>
    <row r="1" spans="1:32" ht="18" customHeight="1" x14ac:dyDescent="0.2">
      <c r="A1" s="28" t="s">
        <v>97</v>
      </c>
      <c r="K1" s="68" t="str">
        <f>財政指標!$L$1</f>
        <v>矢板市</v>
      </c>
      <c r="U1" s="68" t="str">
        <f>財政指標!$L$1</f>
        <v>矢板市</v>
      </c>
      <c r="W1" s="68"/>
      <c r="AE1" s="68" t="str">
        <f>財政指標!$L$1</f>
        <v>矢板市</v>
      </c>
    </row>
    <row r="2" spans="1:32" ht="18" customHeight="1" x14ac:dyDescent="0.15">
      <c r="K2" s="11"/>
      <c r="L2" s="20" t="s">
        <v>169</v>
      </c>
      <c r="V2" s="20" t="s">
        <v>169</v>
      </c>
      <c r="W2" s="20"/>
      <c r="X2" s="20"/>
      <c r="Y2" s="16"/>
      <c r="Z2" s="16"/>
      <c r="AA2" s="16"/>
      <c r="AB2" s="16"/>
      <c r="AC2" s="16"/>
      <c r="AE2" s="16"/>
      <c r="AF2" s="16" t="s">
        <v>169</v>
      </c>
    </row>
    <row r="3" spans="1:32" s="74" customFormat="1" ht="18" customHeight="1" x14ac:dyDescent="0.2">
      <c r="A3" s="56"/>
      <c r="B3" s="56" t="s">
        <v>10</v>
      </c>
      <c r="C3" s="56" t="s">
        <v>9</v>
      </c>
      <c r="D3" s="56" t="s">
        <v>8</v>
      </c>
      <c r="E3" s="56" t="s">
        <v>7</v>
      </c>
      <c r="F3" s="56" t="s">
        <v>6</v>
      </c>
      <c r="G3" s="56" t="s">
        <v>5</v>
      </c>
      <c r="H3" s="56" t="s">
        <v>4</v>
      </c>
      <c r="I3" s="56" t="s">
        <v>3</v>
      </c>
      <c r="J3" s="55" t="s">
        <v>2</v>
      </c>
      <c r="K3" s="55" t="s">
        <v>82</v>
      </c>
      <c r="L3" s="56" t="s">
        <v>83</v>
      </c>
      <c r="M3" s="56" t="s">
        <v>174</v>
      </c>
      <c r="N3" s="56" t="s">
        <v>182</v>
      </c>
      <c r="O3" s="46" t="s">
        <v>184</v>
      </c>
      <c r="P3" s="46" t="s">
        <v>185</v>
      </c>
      <c r="Q3" s="46" t="s">
        <v>188</v>
      </c>
      <c r="R3" s="46" t="s">
        <v>193</v>
      </c>
      <c r="S3" s="46" t="s">
        <v>196</v>
      </c>
      <c r="T3" s="46" t="s">
        <v>197</v>
      </c>
      <c r="U3" s="46" t="s">
        <v>204</v>
      </c>
      <c r="V3" s="46" t="s">
        <v>206</v>
      </c>
      <c r="W3" s="46" t="s">
        <v>207</v>
      </c>
      <c r="X3" s="46" t="s">
        <v>208</v>
      </c>
      <c r="Y3" s="46" t="s">
        <v>214</v>
      </c>
      <c r="Z3" s="46" t="s">
        <v>215</v>
      </c>
      <c r="AA3" s="46" t="s">
        <v>216</v>
      </c>
      <c r="AB3" s="46" t="s">
        <v>217</v>
      </c>
      <c r="AC3" s="46" t="s">
        <v>221</v>
      </c>
      <c r="AD3" s="46" t="s">
        <v>226</v>
      </c>
      <c r="AE3" s="46" t="str">
        <f>財政指標!AF3</f>
        <v>１８(H30)</v>
      </c>
      <c r="AF3" s="46" t="str">
        <f>財政指標!AG3</f>
        <v>１９(R１)</v>
      </c>
    </row>
    <row r="4" spans="1:32" ht="18" customHeight="1" x14ac:dyDescent="0.15">
      <c r="A4" s="12" t="s">
        <v>40</v>
      </c>
      <c r="B4" s="14">
        <f t="shared" ref="B4:J4" si="0">SUM(B5:B8)</f>
        <v>2403192</v>
      </c>
      <c r="C4" s="14">
        <f t="shared" si="0"/>
        <v>2540794</v>
      </c>
      <c r="D4" s="14">
        <f t="shared" si="0"/>
        <v>2485981</v>
      </c>
      <c r="E4" s="14">
        <f t="shared" si="0"/>
        <v>2811493</v>
      </c>
      <c r="F4" s="14">
        <f t="shared" si="0"/>
        <v>2271716</v>
      </c>
      <c r="G4" s="14">
        <f t="shared" si="0"/>
        <v>2020411</v>
      </c>
      <c r="H4" s="14">
        <f t="shared" si="0"/>
        <v>2348930</v>
      </c>
      <c r="I4" s="14">
        <f t="shared" si="0"/>
        <v>2099766</v>
      </c>
      <c r="J4" s="14">
        <f t="shared" si="0"/>
        <v>2494093</v>
      </c>
      <c r="K4" s="14">
        <f t="shared" ref="K4:P4" si="1">SUM(K5:K8)</f>
        <v>1911978</v>
      </c>
      <c r="L4" s="14">
        <f t="shared" si="1"/>
        <v>1771618</v>
      </c>
      <c r="M4" s="14">
        <f t="shared" si="1"/>
        <v>2085831</v>
      </c>
      <c r="N4" s="14">
        <f t="shared" si="1"/>
        <v>1998771</v>
      </c>
      <c r="O4" s="14">
        <f t="shared" si="1"/>
        <v>1660287</v>
      </c>
      <c r="P4" s="14">
        <f t="shared" si="1"/>
        <v>2020661</v>
      </c>
      <c r="Q4" s="14">
        <f>SUM(Q5:Q8)</f>
        <v>2097191</v>
      </c>
      <c r="R4" s="14">
        <f>SUM(R5:R8)</f>
        <v>2117242</v>
      </c>
      <c r="S4" s="14">
        <f>SUM(S5:S8)</f>
        <v>2176272</v>
      </c>
      <c r="T4" s="14">
        <f>SUM(T5:T8)</f>
        <v>2551906</v>
      </c>
      <c r="U4" s="14">
        <f>SUM(U5:U8)</f>
        <v>2379512</v>
      </c>
      <c r="V4" s="14">
        <v>2072485</v>
      </c>
      <c r="W4" s="14">
        <v>1958100</v>
      </c>
      <c r="X4" s="14">
        <v>1923185</v>
      </c>
      <c r="Y4" s="82">
        <f>SUM(Y5:Y8)</f>
        <v>1922329</v>
      </c>
      <c r="Z4" s="82">
        <f t="shared" ref="Z4:AB4" si="2">SUM(Z5:Z8)</f>
        <v>1869650</v>
      </c>
      <c r="AA4" s="82">
        <f t="shared" si="2"/>
        <v>1888575</v>
      </c>
      <c r="AB4" s="82">
        <f t="shared" si="2"/>
        <v>1849238</v>
      </c>
      <c r="AC4" s="82">
        <f t="shared" ref="AC4:AD4" si="3">SUM(AC5:AC8)</f>
        <v>1847244</v>
      </c>
      <c r="AD4" s="82">
        <f t="shared" si="3"/>
        <v>1854646</v>
      </c>
      <c r="AE4" s="82">
        <v>1910196</v>
      </c>
      <c r="AF4" s="82">
        <v>1828458</v>
      </c>
    </row>
    <row r="5" spans="1:32" ht="18" customHeight="1" x14ac:dyDescent="0.15">
      <c r="A5" s="12" t="s">
        <v>41</v>
      </c>
      <c r="B5" s="14">
        <v>16822</v>
      </c>
      <c r="C5" s="14">
        <v>17221</v>
      </c>
      <c r="D5" s="14">
        <v>17729</v>
      </c>
      <c r="E5" s="14">
        <v>18036</v>
      </c>
      <c r="F5" s="14">
        <v>18316</v>
      </c>
      <c r="G5" s="14">
        <v>18722</v>
      </c>
      <c r="H5" s="14">
        <v>19510</v>
      </c>
      <c r="I5" s="14">
        <v>26236</v>
      </c>
      <c r="J5" s="14">
        <v>26825</v>
      </c>
      <c r="K5" s="14">
        <v>27131</v>
      </c>
      <c r="L5" s="14">
        <v>26391</v>
      </c>
      <c r="M5" s="14">
        <v>25933</v>
      </c>
      <c r="N5" s="14">
        <v>27469</v>
      </c>
      <c r="O5" s="14">
        <v>26073</v>
      </c>
      <c r="P5" s="14">
        <v>25378</v>
      </c>
      <c r="Q5" s="14">
        <v>39535</v>
      </c>
      <c r="R5" s="14">
        <v>42098</v>
      </c>
      <c r="S5" s="14">
        <v>50695</v>
      </c>
      <c r="T5" s="14">
        <v>49363</v>
      </c>
      <c r="U5" s="14">
        <v>52957</v>
      </c>
      <c r="V5" s="14">
        <v>51913</v>
      </c>
      <c r="W5" s="14">
        <v>51097</v>
      </c>
      <c r="X5" s="14">
        <v>48229</v>
      </c>
      <c r="Y5" s="82">
        <v>48059</v>
      </c>
      <c r="Z5" s="82">
        <v>48001</v>
      </c>
      <c r="AA5" s="82">
        <v>56771</v>
      </c>
      <c r="AB5" s="82">
        <v>57650</v>
      </c>
      <c r="AC5" s="96">
        <v>59654</v>
      </c>
      <c r="AD5" s="96">
        <v>59811</v>
      </c>
      <c r="AE5" s="96">
        <v>59413</v>
      </c>
      <c r="AF5" s="96">
        <v>59360</v>
      </c>
    </row>
    <row r="6" spans="1:32" ht="18" customHeight="1" x14ac:dyDescent="0.15">
      <c r="A6" s="12" t="s">
        <v>42</v>
      </c>
      <c r="B6" s="15">
        <v>1241249</v>
      </c>
      <c r="C6" s="15">
        <v>1413795</v>
      </c>
      <c r="D6" s="15">
        <v>1415003</v>
      </c>
      <c r="E6" s="15">
        <v>1841199</v>
      </c>
      <c r="F6" s="15">
        <v>1590482</v>
      </c>
      <c r="G6" s="15">
        <v>1393007</v>
      </c>
      <c r="H6" s="15">
        <v>1442809</v>
      </c>
      <c r="I6" s="15">
        <v>1393369</v>
      </c>
      <c r="J6" s="15">
        <v>1642969</v>
      </c>
      <c r="K6" s="15">
        <v>1417270</v>
      </c>
      <c r="L6" s="15">
        <v>1380642</v>
      </c>
      <c r="M6" s="15">
        <v>1326756</v>
      </c>
      <c r="N6" s="15">
        <v>1343569</v>
      </c>
      <c r="O6" s="15">
        <v>1277570</v>
      </c>
      <c r="P6" s="15">
        <v>1183117</v>
      </c>
      <c r="Q6" s="15">
        <v>1176922</v>
      </c>
      <c r="R6" s="15">
        <v>1253214</v>
      </c>
      <c r="S6" s="15">
        <v>1304808</v>
      </c>
      <c r="T6" s="15">
        <v>1670578</v>
      </c>
      <c r="U6" s="15">
        <v>1712274</v>
      </c>
      <c r="V6" s="15">
        <v>1678529</v>
      </c>
      <c r="W6" s="15">
        <v>1510511</v>
      </c>
      <c r="X6" s="15">
        <v>1523141</v>
      </c>
      <c r="Y6" s="15">
        <v>1550416</v>
      </c>
      <c r="Z6" s="15">
        <v>1499272</v>
      </c>
      <c r="AA6" s="15">
        <v>1481414</v>
      </c>
      <c r="AB6" s="15">
        <v>1494165</v>
      </c>
      <c r="AC6" s="97">
        <v>1469923</v>
      </c>
      <c r="AD6" s="97">
        <v>1486906</v>
      </c>
      <c r="AE6" s="97">
        <v>1520361</v>
      </c>
      <c r="AF6" s="97">
        <v>1475908</v>
      </c>
    </row>
    <row r="7" spans="1:32" ht="18" customHeight="1" x14ac:dyDescent="0.15">
      <c r="A7" s="12" t="s">
        <v>43</v>
      </c>
      <c r="B7" s="15">
        <v>81949</v>
      </c>
      <c r="C7" s="15">
        <v>81636</v>
      </c>
      <c r="D7" s="15">
        <v>86579</v>
      </c>
      <c r="E7" s="15">
        <v>92535</v>
      </c>
      <c r="F7" s="15">
        <v>88268</v>
      </c>
      <c r="G7" s="15">
        <v>97534</v>
      </c>
      <c r="H7" s="15">
        <v>104999</v>
      </c>
      <c r="I7" s="15">
        <v>108629</v>
      </c>
      <c r="J7" s="15">
        <v>109469</v>
      </c>
      <c r="K7" s="15">
        <v>108921</v>
      </c>
      <c r="L7" s="15">
        <v>113969</v>
      </c>
      <c r="M7" s="15">
        <v>118794</v>
      </c>
      <c r="N7" s="15">
        <v>111297</v>
      </c>
      <c r="O7" s="15">
        <v>114126</v>
      </c>
      <c r="P7" s="15">
        <v>123449</v>
      </c>
      <c r="Q7" s="15">
        <v>115288</v>
      </c>
      <c r="R7" s="15">
        <v>120249</v>
      </c>
      <c r="S7" s="15">
        <v>116467</v>
      </c>
      <c r="T7" s="15">
        <v>118638</v>
      </c>
      <c r="U7" s="15">
        <v>122242</v>
      </c>
      <c r="V7" s="15">
        <v>125188</v>
      </c>
      <c r="W7" s="15">
        <v>124870</v>
      </c>
      <c r="X7" s="15">
        <v>119885</v>
      </c>
      <c r="Y7" s="15">
        <v>116246</v>
      </c>
      <c r="Z7" s="15">
        <v>117754</v>
      </c>
      <c r="AA7" s="15">
        <v>113799</v>
      </c>
      <c r="AB7" s="15">
        <v>114737</v>
      </c>
      <c r="AC7" s="97">
        <v>113089</v>
      </c>
      <c r="AD7" s="97">
        <v>114812</v>
      </c>
      <c r="AE7" s="97">
        <v>113434</v>
      </c>
      <c r="AF7" s="97">
        <v>113018</v>
      </c>
    </row>
    <row r="8" spans="1:32" ht="18" customHeight="1" x14ac:dyDescent="0.15">
      <c r="A8" s="12" t="s">
        <v>44</v>
      </c>
      <c r="B8" s="15">
        <v>1063172</v>
      </c>
      <c r="C8" s="15">
        <v>1028142</v>
      </c>
      <c r="D8" s="15">
        <v>966670</v>
      </c>
      <c r="E8" s="15">
        <v>859723</v>
      </c>
      <c r="F8" s="15">
        <v>574650</v>
      </c>
      <c r="G8" s="15">
        <v>511148</v>
      </c>
      <c r="H8" s="15">
        <v>781612</v>
      </c>
      <c r="I8" s="15">
        <v>571532</v>
      </c>
      <c r="J8" s="15">
        <v>714830</v>
      </c>
      <c r="K8" s="15">
        <v>358656</v>
      </c>
      <c r="L8" s="15">
        <v>250616</v>
      </c>
      <c r="M8" s="15">
        <v>614348</v>
      </c>
      <c r="N8" s="15">
        <v>516436</v>
      </c>
      <c r="O8" s="15">
        <v>242518</v>
      </c>
      <c r="P8" s="15">
        <v>688717</v>
      </c>
      <c r="Q8" s="15">
        <v>765446</v>
      </c>
      <c r="R8" s="15">
        <v>701681</v>
      </c>
      <c r="S8" s="15">
        <v>704302</v>
      </c>
      <c r="T8" s="15">
        <v>713327</v>
      </c>
      <c r="U8" s="15">
        <v>492039</v>
      </c>
      <c r="V8" s="15">
        <v>216855</v>
      </c>
      <c r="W8" s="15">
        <v>271622</v>
      </c>
      <c r="X8" s="15">
        <v>231930</v>
      </c>
      <c r="Y8" s="15">
        <v>207608</v>
      </c>
      <c r="Z8" s="15">
        <v>204623</v>
      </c>
      <c r="AA8" s="15">
        <v>236591</v>
      </c>
      <c r="AB8" s="15">
        <v>182686</v>
      </c>
      <c r="AC8" s="97">
        <v>204578</v>
      </c>
      <c r="AD8" s="97">
        <v>193117</v>
      </c>
      <c r="AE8" s="97">
        <v>216988</v>
      </c>
      <c r="AF8" s="97">
        <v>180172</v>
      </c>
    </row>
    <row r="9" spans="1:32" ht="18" customHeight="1" x14ac:dyDescent="0.15">
      <c r="A9" s="12" t="s">
        <v>45</v>
      </c>
      <c r="B9" s="14">
        <v>1794531</v>
      </c>
      <c r="C9" s="14">
        <v>1886656</v>
      </c>
      <c r="D9" s="14">
        <v>1986248</v>
      </c>
      <c r="E9" s="14">
        <v>2124518</v>
      </c>
      <c r="F9" s="14">
        <v>2236367</v>
      </c>
      <c r="G9" s="14">
        <v>2343415</v>
      </c>
      <c r="H9" s="14">
        <v>2427827</v>
      </c>
      <c r="I9" s="14">
        <v>2472606</v>
      </c>
      <c r="J9" s="14">
        <v>2466021</v>
      </c>
      <c r="K9" s="14">
        <v>2536138</v>
      </c>
      <c r="L9" s="14">
        <v>2548407</v>
      </c>
      <c r="M9" s="14">
        <v>2544517</v>
      </c>
      <c r="N9" s="14">
        <v>2588698</v>
      </c>
      <c r="O9" s="14">
        <v>2602164</v>
      </c>
      <c r="P9" s="14">
        <v>2486066</v>
      </c>
      <c r="Q9" s="14">
        <v>2508412</v>
      </c>
      <c r="R9" s="14">
        <v>2585737</v>
      </c>
      <c r="S9" s="14">
        <v>2593712</v>
      </c>
      <c r="T9" s="14">
        <v>2584465</v>
      </c>
      <c r="U9" s="14">
        <v>2566813</v>
      </c>
      <c r="V9" s="14">
        <v>2481082</v>
      </c>
      <c r="W9" s="14">
        <v>2488328</v>
      </c>
      <c r="X9" s="14">
        <v>2418240</v>
      </c>
      <c r="Y9" s="82">
        <v>2256570</v>
      </c>
      <c r="Z9" s="82">
        <v>2254638</v>
      </c>
      <c r="AA9" s="82">
        <v>2283754</v>
      </c>
      <c r="AB9" s="82">
        <v>2212245</v>
      </c>
      <c r="AC9" s="96">
        <v>2240082</v>
      </c>
      <c r="AD9" s="96">
        <v>2248443</v>
      </c>
      <c r="AE9" s="96">
        <v>2153272</v>
      </c>
      <c r="AF9" s="96">
        <v>2214652</v>
      </c>
    </row>
    <row r="10" spans="1:32" ht="18" customHeight="1" x14ac:dyDescent="0.15">
      <c r="A10" s="12" t="s">
        <v>46</v>
      </c>
      <c r="B10" s="14">
        <v>1789341</v>
      </c>
      <c r="C10" s="14">
        <v>1881488</v>
      </c>
      <c r="D10" s="14">
        <v>1981094</v>
      </c>
      <c r="E10" s="14">
        <v>2119280</v>
      </c>
      <c r="F10" s="14">
        <v>2231122</v>
      </c>
      <c r="G10" s="14">
        <v>2338156</v>
      </c>
      <c r="H10" s="14">
        <v>2422593</v>
      </c>
      <c r="I10" s="14">
        <v>2467390</v>
      </c>
      <c r="J10" s="14">
        <v>2460819</v>
      </c>
      <c r="K10" s="14">
        <v>2531089</v>
      </c>
      <c r="L10" s="14">
        <v>2543326</v>
      </c>
      <c r="M10" s="14">
        <v>2539340</v>
      </c>
      <c r="N10" s="14">
        <v>2583427</v>
      </c>
      <c r="O10" s="14">
        <v>2596925</v>
      </c>
      <c r="P10" s="14">
        <v>2481388</v>
      </c>
      <c r="Q10" s="14">
        <v>2503056</v>
      </c>
      <c r="R10" s="14">
        <v>2580164</v>
      </c>
      <c r="S10" s="14">
        <v>2586121</v>
      </c>
      <c r="T10" s="14">
        <v>2573186</v>
      </c>
      <c r="U10" s="14">
        <v>2552039</v>
      </c>
      <c r="V10" s="14">
        <v>2466338</v>
      </c>
      <c r="W10" s="14">
        <v>2478142</v>
      </c>
      <c r="X10" s="14">
        <v>2407961</v>
      </c>
      <c r="Y10" s="82">
        <v>2246209</v>
      </c>
      <c r="Z10" s="82">
        <v>2244581</v>
      </c>
      <c r="AA10" s="82">
        <v>2270453</v>
      </c>
      <c r="AB10" s="82">
        <v>2198027</v>
      </c>
      <c r="AC10" s="96">
        <v>2225895</v>
      </c>
      <c r="AD10" s="96">
        <v>2235636</v>
      </c>
      <c r="AE10" s="96">
        <v>2140486</v>
      </c>
      <c r="AF10" s="96">
        <v>2202018</v>
      </c>
    </row>
    <row r="11" spans="1:32" ht="18" customHeight="1" x14ac:dyDescent="0.15">
      <c r="A11" s="12" t="s">
        <v>47</v>
      </c>
      <c r="B11" s="14">
        <v>32034</v>
      </c>
      <c r="C11" s="14">
        <v>33569</v>
      </c>
      <c r="D11" s="14">
        <v>34883</v>
      </c>
      <c r="E11" s="14">
        <v>35461</v>
      </c>
      <c r="F11" s="14">
        <v>36419</v>
      </c>
      <c r="G11" s="14">
        <v>37080</v>
      </c>
      <c r="H11" s="14">
        <v>38293</v>
      </c>
      <c r="I11" s="14">
        <v>38815</v>
      </c>
      <c r="J11" s="14">
        <v>39949</v>
      </c>
      <c r="K11" s="14">
        <v>40280</v>
      </c>
      <c r="L11" s="14">
        <v>41104</v>
      </c>
      <c r="M11" s="14">
        <v>42762</v>
      </c>
      <c r="N11" s="14">
        <v>44155</v>
      </c>
      <c r="O11" s="14">
        <v>45825</v>
      </c>
      <c r="P11" s="14">
        <v>47343</v>
      </c>
      <c r="Q11" s="14">
        <v>49661</v>
      </c>
      <c r="R11" s="14">
        <v>51628</v>
      </c>
      <c r="S11" s="14">
        <v>53341</v>
      </c>
      <c r="T11" s="14">
        <v>56027</v>
      </c>
      <c r="U11" s="14">
        <v>57533</v>
      </c>
      <c r="V11" s="14">
        <v>59564</v>
      </c>
      <c r="W11" s="14">
        <v>61208</v>
      </c>
      <c r="X11" s="14">
        <v>63016</v>
      </c>
      <c r="Y11" s="82">
        <v>65095</v>
      </c>
      <c r="Z11" s="82">
        <v>66312</v>
      </c>
      <c r="AA11" s="82">
        <v>67695</v>
      </c>
      <c r="AB11" s="82">
        <v>70212</v>
      </c>
      <c r="AC11" s="96">
        <v>86182</v>
      </c>
      <c r="AD11" s="96">
        <v>90096</v>
      </c>
      <c r="AE11" s="96">
        <v>92837</v>
      </c>
      <c r="AF11" s="96">
        <v>95488</v>
      </c>
    </row>
    <row r="12" spans="1:32" ht="18" customHeight="1" x14ac:dyDescent="0.15">
      <c r="A12" s="12" t="s">
        <v>48</v>
      </c>
      <c r="B12" s="14">
        <v>162169</v>
      </c>
      <c r="C12" s="14">
        <v>182772</v>
      </c>
      <c r="D12" s="14">
        <v>183628</v>
      </c>
      <c r="E12" s="14">
        <v>184778</v>
      </c>
      <c r="F12" s="14">
        <v>185076</v>
      </c>
      <c r="G12" s="14">
        <v>188840</v>
      </c>
      <c r="H12" s="14">
        <v>190568</v>
      </c>
      <c r="I12" s="14">
        <v>193349</v>
      </c>
      <c r="J12" s="14">
        <v>227833</v>
      </c>
      <c r="K12" s="14">
        <v>224440</v>
      </c>
      <c r="L12" s="14">
        <v>239023</v>
      </c>
      <c r="M12" s="14">
        <v>247927</v>
      </c>
      <c r="N12" s="14">
        <v>242141</v>
      </c>
      <c r="O12" s="14">
        <v>242230</v>
      </c>
      <c r="P12" s="14">
        <v>245023</v>
      </c>
      <c r="Q12" s="14">
        <v>250536</v>
      </c>
      <c r="R12" s="14">
        <v>236293</v>
      </c>
      <c r="S12" s="14">
        <v>238033</v>
      </c>
      <c r="T12" s="14">
        <v>252911</v>
      </c>
      <c r="U12" s="14">
        <v>235636</v>
      </c>
      <c r="V12" s="14">
        <v>218497</v>
      </c>
      <c r="W12" s="14">
        <v>224569</v>
      </c>
      <c r="X12" s="14">
        <v>251930</v>
      </c>
      <c r="Y12" s="82">
        <v>241397</v>
      </c>
      <c r="Z12" s="82">
        <v>270558</v>
      </c>
      <c r="AA12" s="82">
        <v>257568</v>
      </c>
      <c r="AB12" s="82">
        <v>255576</v>
      </c>
      <c r="AC12" s="96">
        <v>243364</v>
      </c>
      <c r="AD12" s="96">
        <v>231728</v>
      </c>
      <c r="AE12" s="96">
        <v>226010</v>
      </c>
      <c r="AF12" s="96">
        <v>224690</v>
      </c>
    </row>
    <row r="13" spans="1:32" ht="18" customHeight="1" x14ac:dyDescent="0.15">
      <c r="A13" s="12" t="s">
        <v>49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0</v>
      </c>
      <c r="X13" s="14">
        <v>1</v>
      </c>
      <c r="Y13" s="82">
        <v>1</v>
      </c>
      <c r="Z13" s="82">
        <v>1</v>
      </c>
      <c r="AA13" s="82">
        <v>1</v>
      </c>
      <c r="AB13" s="82">
        <v>1</v>
      </c>
      <c r="AC13" s="82">
        <v>1</v>
      </c>
      <c r="AD13" s="82">
        <v>1</v>
      </c>
      <c r="AE13" s="82">
        <v>1</v>
      </c>
      <c r="AF13" s="82">
        <v>1</v>
      </c>
    </row>
    <row r="14" spans="1:32" ht="18" customHeight="1" x14ac:dyDescent="0.15">
      <c r="A14" s="12" t="s">
        <v>50</v>
      </c>
      <c r="B14" s="14">
        <v>22973</v>
      </c>
      <c r="C14" s="14">
        <v>42634</v>
      </c>
      <c r="D14" s="14">
        <v>71651</v>
      </c>
      <c r="E14" s="14">
        <v>105476</v>
      </c>
      <c r="F14" s="14">
        <v>68794</v>
      </c>
      <c r="G14" s="14">
        <v>89531</v>
      </c>
      <c r="H14" s="14">
        <v>63092</v>
      </c>
      <c r="I14" s="14">
        <v>66422</v>
      </c>
      <c r="J14" s="14">
        <v>63110</v>
      </c>
      <c r="K14" s="14">
        <v>48108</v>
      </c>
      <c r="L14" s="14">
        <v>42844</v>
      </c>
      <c r="M14" s="14">
        <v>80118</v>
      </c>
      <c r="N14" s="14">
        <v>26066</v>
      </c>
      <c r="O14" s="14">
        <v>10382</v>
      </c>
      <c r="P14" s="14">
        <v>51164</v>
      </c>
      <c r="Q14" s="14">
        <v>118</v>
      </c>
      <c r="R14" s="14">
        <v>120</v>
      </c>
      <c r="S14" s="14">
        <v>120</v>
      </c>
      <c r="T14" s="14">
        <v>120</v>
      </c>
      <c r="U14" s="14">
        <v>120</v>
      </c>
      <c r="V14" s="14">
        <v>120</v>
      </c>
      <c r="W14" s="14">
        <v>0</v>
      </c>
      <c r="X14" s="14">
        <v>120</v>
      </c>
      <c r="Y14" s="82">
        <v>120</v>
      </c>
      <c r="Z14" s="82">
        <v>120</v>
      </c>
      <c r="AA14" s="82">
        <v>120</v>
      </c>
      <c r="AB14" s="82">
        <v>120</v>
      </c>
      <c r="AC14" s="82">
        <v>120</v>
      </c>
      <c r="AD14" s="82">
        <v>120</v>
      </c>
      <c r="AE14" s="82">
        <v>120</v>
      </c>
      <c r="AF14" s="82">
        <v>120</v>
      </c>
    </row>
    <row r="15" spans="1:32" ht="18" customHeight="1" x14ac:dyDescent="0.15">
      <c r="A15" s="12" t="s">
        <v>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2</v>
      </c>
      <c r="Q15" s="14">
        <v>3</v>
      </c>
      <c r="R15" s="14">
        <v>3</v>
      </c>
      <c r="S15" s="14">
        <v>3</v>
      </c>
      <c r="T15" s="14">
        <v>3</v>
      </c>
      <c r="U15" s="14">
        <v>3</v>
      </c>
      <c r="V15" s="14">
        <v>3</v>
      </c>
      <c r="W15" s="14">
        <v>0</v>
      </c>
      <c r="X15" s="14">
        <v>3</v>
      </c>
      <c r="Y15" s="82">
        <v>3</v>
      </c>
      <c r="Z15" s="82">
        <v>3</v>
      </c>
      <c r="AA15" s="82">
        <v>3</v>
      </c>
      <c r="AB15" s="82">
        <v>3</v>
      </c>
      <c r="AC15" s="82">
        <v>3</v>
      </c>
      <c r="AD15" s="82">
        <v>3</v>
      </c>
      <c r="AE15" s="82">
        <v>3</v>
      </c>
      <c r="AF15" s="82">
        <v>3</v>
      </c>
    </row>
    <row r="16" spans="1:32" ht="18" customHeight="1" x14ac:dyDescent="0.15">
      <c r="A16" s="12" t="s">
        <v>52</v>
      </c>
      <c r="B16" s="14">
        <v>39432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2</v>
      </c>
      <c r="Q16" s="14">
        <v>3</v>
      </c>
      <c r="R16" s="14">
        <v>3</v>
      </c>
      <c r="S16" s="14">
        <v>3</v>
      </c>
      <c r="T16" s="14">
        <v>3</v>
      </c>
      <c r="U16" s="14">
        <v>3</v>
      </c>
      <c r="V16" s="14">
        <v>3</v>
      </c>
      <c r="W16" s="14">
        <v>0</v>
      </c>
      <c r="X16" s="14">
        <v>3</v>
      </c>
      <c r="Y16" s="82">
        <v>3</v>
      </c>
      <c r="Z16" s="82">
        <v>3</v>
      </c>
      <c r="AA16" s="82">
        <v>3</v>
      </c>
      <c r="AB16" s="82">
        <v>3</v>
      </c>
      <c r="AC16" s="82">
        <v>3</v>
      </c>
      <c r="AD16" s="82">
        <v>3</v>
      </c>
      <c r="AE16" s="82">
        <v>3</v>
      </c>
      <c r="AF16" s="82">
        <v>3</v>
      </c>
    </row>
    <row r="17" spans="1:32" ht="18" customHeight="1" x14ac:dyDescent="0.15">
      <c r="A17" s="12" t="s">
        <v>53</v>
      </c>
      <c r="B17" s="15">
        <f t="shared" ref="B17:J17" si="4">SUM(B18:B21)</f>
        <v>200574</v>
      </c>
      <c r="C17" s="15">
        <f t="shared" si="4"/>
        <v>206248</v>
      </c>
      <c r="D17" s="15">
        <f t="shared" si="4"/>
        <v>215167</v>
      </c>
      <c r="E17" s="15">
        <f t="shared" si="4"/>
        <v>224418</v>
      </c>
      <c r="F17" s="15">
        <f t="shared" si="4"/>
        <v>223627</v>
      </c>
      <c r="G17" s="15">
        <f t="shared" si="4"/>
        <v>216408</v>
      </c>
      <c r="H17" s="15">
        <f t="shared" si="4"/>
        <v>232831</v>
      </c>
      <c r="I17" s="15">
        <f t="shared" si="4"/>
        <v>239402</v>
      </c>
      <c r="J17" s="15">
        <f t="shared" si="4"/>
        <v>226289</v>
      </c>
      <c r="K17" s="15">
        <f t="shared" ref="K17:P17" si="5">SUM(K18:K21)</f>
        <v>233644</v>
      </c>
      <c r="L17" s="15">
        <f t="shared" si="5"/>
        <v>235658</v>
      </c>
      <c r="M17" s="15">
        <f t="shared" si="5"/>
        <v>223208</v>
      </c>
      <c r="N17" s="15">
        <f t="shared" si="5"/>
        <v>229178</v>
      </c>
      <c r="O17" s="15">
        <f t="shared" si="5"/>
        <v>225568</v>
      </c>
      <c r="P17" s="15">
        <f t="shared" si="5"/>
        <v>215193</v>
      </c>
      <c r="Q17" s="15">
        <f t="shared" ref="Q17:V17" si="6">SUM(Q18:Q21)</f>
        <v>215156</v>
      </c>
      <c r="R17" s="15">
        <f t="shared" si="6"/>
        <v>211076</v>
      </c>
      <c r="S17" s="15">
        <f t="shared" si="6"/>
        <v>205852</v>
      </c>
      <c r="T17" s="15">
        <f t="shared" si="6"/>
        <v>204428</v>
      </c>
      <c r="U17" s="15">
        <f t="shared" si="6"/>
        <v>204055</v>
      </c>
      <c r="V17" s="15">
        <f t="shared" si="6"/>
        <v>197822</v>
      </c>
      <c r="W17" s="15">
        <f>SUM(W18:W21)</f>
        <v>196186</v>
      </c>
      <c r="X17" s="15">
        <f>SUM(X18:X21)</f>
        <v>193173</v>
      </c>
      <c r="Y17" s="15">
        <f t="shared" ref="Y17:AB17" si="7">SUM(Y18:Y21)</f>
        <v>176810</v>
      </c>
      <c r="Z17" s="15">
        <f t="shared" si="7"/>
        <v>175741</v>
      </c>
      <c r="AA17" s="15">
        <f t="shared" si="7"/>
        <v>172798</v>
      </c>
      <c r="AB17" s="15">
        <f t="shared" si="7"/>
        <v>166396</v>
      </c>
      <c r="AC17" s="15">
        <f t="shared" ref="AC17:AD17" si="8">SUM(AC18:AC21)</f>
        <v>164451</v>
      </c>
      <c r="AD17" s="15">
        <f t="shared" si="8"/>
        <v>166075</v>
      </c>
      <c r="AE17" s="15">
        <f t="shared" ref="AE17" si="9">SUM(AE18:AE21)</f>
        <v>163483</v>
      </c>
      <c r="AF17" s="15">
        <f t="shared" ref="AF17" si="10">SUM(AF18:AF21)</f>
        <v>164952</v>
      </c>
    </row>
    <row r="18" spans="1:32" ht="18" customHeight="1" x14ac:dyDescent="0.15">
      <c r="A18" s="12" t="s">
        <v>54</v>
      </c>
      <c r="B18" s="15">
        <v>1051</v>
      </c>
      <c r="C18" s="15">
        <v>1736</v>
      </c>
      <c r="D18" s="15">
        <v>1582</v>
      </c>
      <c r="E18" s="15">
        <v>1475</v>
      </c>
      <c r="F18" s="15">
        <v>2293</v>
      </c>
      <c r="G18" s="15">
        <v>2565</v>
      </c>
      <c r="H18" s="15">
        <v>2935</v>
      </c>
      <c r="I18" s="15">
        <v>3302</v>
      </c>
      <c r="J18" s="15">
        <v>3173</v>
      </c>
      <c r="K18" s="15">
        <v>3414</v>
      </c>
      <c r="L18" s="15">
        <v>3500</v>
      </c>
      <c r="M18" s="15">
        <v>3543</v>
      </c>
      <c r="N18" s="15">
        <v>3523</v>
      </c>
      <c r="O18" s="15">
        <v>3256</v>
      </c>
      <c r="P18" s="15">
        <v>3282</v>
      </c>
      <c r="Q18" s="15">
        <v>3242</v>
      </c>
      <c r="R18" s="15">
        <v>3066</v>
      </c>
      <c r="S18" s="15">
        <v>2835</v>
      </c>
      <c r="T18" s="15">
        <v>2911</v>
      </c>
      <c r="U18" s="15">
        <v>2745</v>
      </c>
      <c r="V18" s="15">
        <v>2711</v>
      </c>
      <c r="W18" s="15">
        <v>2509</v>
      </c>
      <c r="X18" s="15">
        <v>1766</v>
      </c>
      <c r="Y18" s="15">
        <v>1235</v>
      </c>
      <c r="Z18" s="15">
        <v>1256</v>
      </c>
      <c r="AA18" s="15">
        <v>1438</v>
      </c>
      <c r="AB18" s="15">
        <v>1475</v>
      </c>
      <c r="AC18" s="97">
        <v>1155</v>
      </c>
      <c r="AD18" s="97">
        <v>1602</v>
      </c>
      <c r="AE18" s="97">
        <v>1430</v>
      </c>
      <c r="AF18" s="97">
        <v>1347</v>
      </c>
    </row>
    <row r="19" spans="1:32" ht="18" customHeight="1" x14ac:dyDescent="0.15">
      <c r="A19" s="12" t="s">
        <v>55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v>1</v>
      </c>
      <c r="R19" s="14">
        <v>1</v>
      </c>
      <c r="S19" s="14">
        <v>1</v>
      </c>
      <c r="T19" s="14">
        <v>1</v>
      </c>
      <c r="U19" s="14">
        <v>0</v>
      </c>
      <c r="V19" s="14">
        <v>0</v>
      </c>
      <c r="W19" s="14">
        <v>0</v>
      </c>
      <c r="X19" s="14">
        <v>0</v>
      </c>
      <c r="Y19" s="82">
        <v>0</v>
      </c>
      <c r="Z19" s="82">
        <v>0</v>
      </c>
      <c r="AA19" s="82">
        <v>0</v>
      </c>
      <c r="AB19" s="82">
        <v>0</v>
      </c>
      <c r="AC19" s="96">
        <v>0</v>
      </c>
      <c r="AD19" s="96">
        <v>0</v>
      </c>
      <c r="AE19" s="96">
        <v>0</v>
      </c>
      <c r="AF19" s="96">
        <v>0</v>
      </c>
    </row>
    <row r="20" spans="1:32" ht="18" customHeight="1" x14ac:dyDescent="0.15">
      <c r="A20" s="12" t="s">
        <v>56</v>
      </c>
      <c r="B20" s="14">
        <v>199523</v>
      </c>
      <c r="C20" s="14">
        <v>204512</v>
      </c>
      <c r="D20" s="14">
        <v>213585</v>
      </c>
      <c r="E20" s="14">
        <v>222943</v>
      </c>
      <c r="F20" s="14">
        <v>221334</v>
      </c>
      <c r="G20" s="14">
        <v>213843</v>
      </c>
      <c r="H20" s="14">
        <v>229896</v>
      </c>
      <c r="I20" s="14">
        <v>236100</v>
      </c>
      <c r="J20" s="14">
        <v>223116</v>
      </c>
      <c r="K20" s="14">
        <v>230230</v>
      </c>
      <c r="L20" s="14">
        <v>232158</v>
      </c>
      <c r="M20" s="14">
        <v>219665</v>
      </c>
      <c r="N20" s="14">
        <v>225655</v>
      </c>
      <c r="O20" s="14">
        <v>222310</v>
      </c>
      <c r="P20" s="14">
        <v>211911</v>
      </c>
      <c r="Q20" s="14">
        <v>211912</v>
      </c>
      <c r="R20" s="14">
        <v>208008</v>
      </c>
      <c r="S20" s="14">
        <v>203015</v>
      </c>
      <c r="T20" s="14">
        <v>201515</v>
      </c>
      <c r="U20" s="14">
        <v>201309</v>
      </c>
      <c r="V20" s="14">
        <v>195110</v>
      </c>
      <c r="W20" s="14">
        <v>193676</v>
      </c>
      <c r="X20" s="14">
        <v>191406</v>
      </c>
      <c r="Y20" s="82">
        <v>175574</v>
      </c>
      <c r="Z20" s="82">
        <v>174484</v>
      </c>
      <c r="AA20" s="82">
        <v>171359</v>
      </c>
      <c r="AB20" s="82">
        <v>164920</v>
      </c>
      <c r="AC20" s="96">
        <v>163295</v>
      </c>
      <c r="AD20" s="96">
        <v>164472</v>
      </c>
      <c r="AE20" s="96">
        <v>162052</v>
      </c>
      <c r="AF20" s="96">
        <v>163604</v>
      </c>
    </row>
    <row r="21" spans="1:32" ht="18" customHeight="1" x14ac:dyDescent="0.15">
      <c r="A21" s="12" t="s">
        <v>57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82">
        <v>1</v>
      </c>
      <c r="Z21" s="82">
        <v>1</v>
      </c>
      <c r="AA21" s="82">
        <v>1</v>
      </c>
      <c r="AB21" s="82">
        <v>1</v>
      </c>
      <c r="AC21" s="82">
        <v>1</v>
      </c>
      <c r="AD21" s="82">
        <v>1</v>
      </c>
      <c r="AE21" s="82">
        <v>1</v>
      </c>
      <c r="AF21" s="82">
        <v>1</v>
      </c>
    </row>
    <row r="22" spans="1:32" ht="18" customHeight="1" x14ac:dyDescent="0.15">
      <c r="A22" s="12" t="s">
        <v>58</v>
      </c>
      <c r="B22" s="15">
        <f t="shared" ref="B22:J22" si="11">+B4+B9+B11+B12+B13+B14+B15+B16+B17</f>
        <v>4654905</v>
      </c>
      <c r="C22" s="15">
        <f t="shared" si="11"/>
        <v>4892673</v>
      </c>
      <c r="D22" s="15">
        <f t="shared" si="11"/>
        <v>4977558</v>
      </c>
      <c r="E22" s="15">
        <f t="shared" si="11"/>
        <v>5486144</v>
      </c>
      <c r="F22" s="15">
        <f t="shared" si="11"/>
        <v>5021999</v>
      </c>
      <c r="G22" s="15">
        <f t="shared" si="11"/>
        <v>4895685</v>
      </c>
      <c r="H22" s="15">
        <f t="shared" si="11"/>
        <v>5301541</v>
      </c>
      <c r="I22" s="15">
        <f t="shared" si="11"/>
        <v>5110360</v>
      </c>
      <c r="J22" s="15">
        <f t="shared" si="11"/>
        <v>5517295</v>
      </c>
      <c r="K22" s="15">
        <f t="shared" ref="K22:P22" si="12">+K4+K9+K11+K12+K13+K14+K15+K16+K17</f>
        <v>4994588</v>
      </c>
      <c r="L22" s="15">
        <f t="shared" si="12"/>
        <v>4878654</v>
      </c>
      <c r="M22" s="15">
        <f t="shared" si="12"/>
        <v>5224363</v>
      </c>
      <c r="N22" s="15">
        <f t="shared" si="12"/>
        <v>5129009</v>
      </c>
      <c r="O22" s="15">
        <f t="shared" si="12"/>
        <v>4786459</v>
      </c>
      <c r="P22" s="15">
        <f t="shared" si="12"/>
        <v>5065454</v>
      </c>
      <c r="Q22" s="15">
        <f t="shared" ref="Q22:V22" si="13">+Q4+Q9+Q11+Q12+Q13+Q14+Q15+Q16+Q17</f>
        <v>5121081</v>
      </c>
      <c r="R22" s="15">
        <f t="shared" si="13"/>
        <v>5202103</v>
      </c>
      <c r="S22" s="15">
        <f t="shared" si="13"/>
        <v>5267337</v>
      </c>
      <c r="T22" s="15">
        <f t="shared" si="13"/>
        <v>5649864</v>
      </c>
      <c r="U22" s="15">
        <f t="shared" si="13"/>
        <v>5443676</v>
      </c>
      <c r="V22" s="15">
        <f t="shared" si="13"/>
        <v>5029577</v>
      </c>
      <c r="W22" s="15">
        <f>+W4+W9+W11+W12+W13+W14+W15+W16+W17</f>
        <v>4928391</v>
      </c>
      <c r="X22" s="15">
        <f>+X4+X9+X11+X12+X13+X14+X15+X16+X17</f>
        <v>4849671</v>
      </c>
      <c r="Y22" s="15">
        <f t="shared" ref="Y22:AB22" si="14">+Y4+Y9+Y11+Y12+Y13+Y14+Y15+Y16+Y17</f>
        <v>4662328</v>
      </c>
      <c r="Z22" s="15">
        <f t="shared" si="14"/>
        <v>4637026</v>
      </c>
      <c r="AA22" s="15">
        <f t="shared" si="14"/>
        <v>4670517</v>
      </c>
      <c r="AB22" s="15">
        <f t="shared" si="14"/>
        <v>4553794</v>
      </c>
      <c r="AC22" s="15">
        <f t="shared" ref="AC22:AD22" si="15">+AC4+AC9+AC11+AC12+AC13+AC14+AC15+AC16+AC17</f>
        <v>4581450</v>
      </c>
      <c r="AD22" s="15">
        <f t="shared" si="15"/>
        <v>4591115</v>
      </c>
      <c r="AE22" s="15">
        <f t="shared" ref="AE22" si="16">+AE4+AE9+AE11+AE12+AE13+AE14+AE15+AE16+AE17</f>
        <v>4545925</v>
      </c>
      <c r="AF22" s="15">
        <f t="shared" ref="AF22" si="17">+AF4+AF9+AF11+AF12+AF13+AF14+AF15+AF16+AF17</f>
        <v>4528367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8" t="s">
        <v>100</v>
      </c>
      <c r="K30" s="68" t="str">
        <f>財政指標!$L$1</f>
        <v>矢板市</v>
      </c>
      <c r="M30" s="68"/>
      <c r="O30" s="68"/>
      <c r="P30" s="68"/>
      <c r="Q30" s="68"/>
      <c r="R30" s="68"/>
      <c r="S30" s="68"/>
      <c r="T30" s="68"/>
      <c r="U30" s="68" t="str">
        <f>財政指標!$L$1</f>
        <v>矢板市</v>
      </c>
      <c r="W30" s="68"/>
      <c r="X30" s="68"/>
      <c r="Y30" s="68"/>
      <c r="Z30" s="68"/>
      <c r="AA30" s="68"/>
      <c r="AB30" s="68"/>
      <c r="AC30" s="68"/>
      <c r="AE30" s="68" t="str">
        <f>財政指標!$L$1</f>
        <v>矢板市</v>
      </c>
    </row>
    <row r="31" spans="1:32" ht="18" customHeight="1" x14ac:dyDescent="0.15">
      <c r="K31" s="16"/>
      <c r="L31" s="16" t="s">
        <v>232</v>
      </c>
      <c r="U31" s="16"/>
      <c r="V31" s="16" t="s">
        <v>232</v>
      </c>
      <c r="AE31" s="16"/>
      <c r="AF31" s="16" t="s">
        <v>232</v>
      </c>
    </row>
    <row r="32" spans="1:32" s="74" customFormat="1" ht="18" customHeight="1" x14ac:dyDescent="0.2">
      <c r="A32" s="56"/>
      <c r="B32" s="56" t="s">
        <v>10</v>
      </c>
      <c r="C32" s="56" t="s">
        <v>9</v>
      </c>
      <c r="D32" s="56" t="s">
        <v>8</v>
      </c>
      <c r="E32" s="56" t="s">
        <v>7</v>
      </c>
      <c r="F32" s="56" t="s">
        <v>6</v>
      </c>
      <c r="G32" s="56" t="s">
        <v>5</v>
      </c>
      <c r="H32" s="56" t="s">
        <v>4</v>
      </c>
      <c r="I32" s="56" t="s">
        <v>3</v>
      </c>
      <c r="J32" s="55" t="s">
        <v>2</v>
      </c>
      <c r="K32" s="55" t="s">
        <v>82</v>
      </c>
      <c r="L32" s="56" t="s">
        <v>83</v>
      </c>
      <c r="M32" s="56" t="s">
        <v>174</v>
      </c>
      <c r="N32" s="56" t="s">
        <v>182</v>
      </c>
      <c r="O32" s="46" t="s">
        <v>184</v>
      </c>
      <c r="P32" s="46" t="s">
        <v>185</v>
      </c>
      <c r="Q32" s="46" t="s">
        <v>188</v>
      </c>
      <c r="R32" s="46" t="s">
        <v>193</v>
      </c>
      <c r="S32" s="46" t="s">
        <v>196</v>
      </c>
      <c r="T32" s="46" t="s">
        <v>197</v>
      </c>
      <c r="U32" s="46" t="s">
        <v>204</v>
      </c>
      <c r="V32" s="46" t="s">
        <v>206</v>
      </c>
      <c r="W32" s="46" t="s">
        <v>207</v>
      </c>
      <c r="X32" s="46" t="s">
        <v>208</v>
      </c>
      <c r="Y32" s="46" t="s">
        <v>214</v>
      </c>
      <c r="Z32" s="46" t="s">
        <v>215</v>
      </c>
      <c r="AA32" s="46" t="s">
        <v>216</v>
      </c>
      <c r="AB32" s="46" t="s">
        <v>217</v>
      </c>
      <c r="AC32" s="46" t="s">
        <v>221</v>
      </c>
      <c r="AD32" s="46" t="s">
        <v>225</v>
      </c>
      <c r="AE32" s="46" t="str">
        <f>AE3</f>
        <v>１８(H30)</v>
      </c>
      <c r="AF32" s="46" t="str">
        <f>AF3</f>
        <v>１９(R１)</v>
      </c>
    </row>
    <row r="33" spans="1:32" ht="18" customHeight="1" x14ac:dyDescent="0.15">
      <c r="A33" s="12" t="s">
        <v>40</v>
      </c>
      <c r="B33" s="29">
        <f>B4/B$22*100</f>
        <v>51.627090133955477</v>
      </c>
      <c r="C33" s="29">
        <f>C4/C$22*100</f>
        <v>51.930590906034389</v>
      </c>
      <c r="D33" s="29">
        <f t="shared" ref="D33:L33" si="18">D4/D$22*100</f>
        <v>49.943787696697861</v>
      </c>
      <c r="E33" s="29">
        <f t="shared" si="18"/>
        <v>51.247160118290736</v>
      </c>
      <c r="F33" s="29">
        <f t="shared" si="18"/>
        <v>45.23529375453878</v>
      </c>
      <c r="G33" s="29">
        <f t="shared" si="18"/>
        <v>41.269219731253131</v>
      </c>
      <c r="H33" s="29">
        <f t="shared" si="18"/>
        <v>44.306551623386483</v>
      </c>
      <c r="I33" s="29">
        <f t="shared" si="18"/>
        <v>41.088416471638006</v>
      </c>
      <c r="J33" s="29">
        <f t="shared" si="18"/>
        <v>45.204996288942318</v>
      </c>
      <c r="K33" s="29">
        <f t="shared" si="18"/>
        <v>38.280995349366151</v>
      </c>
      <c r="L33" s="29">
        <f t="shared" si="18"/>
        <v>36.313663563761644</v>
      </c>
      <c r="M33" s="29">
        <f t="shared" ref="M33:N50" si="19">M4/M$22*100</f>
        <v>39.925077947301901</v>
      </c>
      <c r="N33" s="29">
        <f t="shared" si="19"/>
        <v>38.969925769286036</v>
      </c>
      <c r="O33" s="29">
        <f t="shared" ref="O33:P50" si="20">O4/O$22*100</f>
        <v>34.68716644183101</v>
      </c>
      <c r="P33" s="29">
        <f t="shared" si="20"/>
        <v>39.891014704703665</v>
      </c>
      <c r="Q33" s="29">
        <f t="shared" ref="Q33:R50" si="21">Q4/Q$22*100</f>
        <v>40.952115383451265</v>
      </c>
      <c r="R33" s="29">
        <f t="shared" si="21"/>
        <v>40.699732396686493</v>
      </c>
      <c r="S33" s="29">
        <f t="shared" ref="S33:T50" si="22">S4/S$22*100</f>
        <v>41.31636156942303</v>
      </c>
      <c r="T33" s="29">
        <f t="shared" si="22"/>
        <v>45.167565095372211</v>
      </c>
      <c r="U33" s="29">
        <f t="shared" ref="U33:V50" si="23">U4/U$22*100</f>
        <v>43.711492013852407</v>
      </c>
      <c r="V33" s="29">
        <f t="shared" si="23"/>
        <v>41.205950321468386</v>
      </c>
      <c r="W33" s="29">
        <f t="shared" ref="W33:X50" si="24">W4/W$22*100</f>
        <v>39.731019718200116</v>
      </c>
      <c r="X33" s="29">
        <f t="shared" si="24"/>
        <v>39.655989035132485</v>
      </c>
      <c r="Y33" s="84">
        <f t="shared" ref="Y33:AB33" si="25">Y4/Y$22*100</f>
        <v>41.231097426006926</v>
      </c>
      <c r="Z33" s="84">
        <f t="shared" si="25"/>
        <v>40.32002408440237</v>
      </c>
      <c r="AA33" s="84">
        <f t="shared" si="25"/>
        <v>40.436101613590104</v>
      </c>
      <c r="AB33" s="84">
        <f t="shared" si="25"/>
        <v>40.608731971626291</v>
      </c>
      <c r="AC33" s="84">
        <f t="shared" ref="AC33:AD33" si="26">AC4/AC$22*100</f>
        <v>40.320073339226667</v>
      </c>
      <c r="AD33" s="84">
        <f t="shared" si="26"/>
        <v>40.396417863634433</v>
      </c>
      <c r="AE33" s="84">
        <f t="shared" ref="AE33" si="27">AE4/AE$22*100</f>
        <v>42.019962933836347</v>
      </c>
      <c r="AF33" s="84">
        <f t="shared" ref="AF33" si="28">AF4/AF$22*100</f>
        <v>40.377866899922196</v>
      </c>
    </row>
    <row r="34" spans="1:32" ht="18" customHeight="1" x14ac:dyDescent="0.15">
      <c r="A34" s="12" t="s">
        <v>41</v>
      </c>
      <c r="B34" s="29">
        <f t="shared" ref="B34:C50" si="29">B5/B$22*100</f>
        <v>0.36138224088354115</v>
      </c>
      <c r="C34" s="29">
        <f t="shared" si="29"/>
        <v>0.35197529039852044</v>
      </c>
      <c r="D34" s="29">
        <f t="shared" ref="D34:L34" si="30">D5/D$22*100</f>
        <v>0.35617867235298917</v>
      </c>
      <c r="E34" s="29">
        <f t="shared" si="30"/>
        <v>0.32875549748603028</v>
      </c>
      <c r="F34" s="29">
        <f t="shared" si="30"/>
        <v>0.36471532551081753</v>
      </c>
      <c r="G34" s="29">
        <f t="shared" si="30"/>
        <v>0.38241839497434987</v>
      </c>
      <c r="H34" s="29">
        <f t="shared" si="30"/>
        <v>0.36800620800631362</v>
      </c>
      <c r="I34" s="29">
        <f t="shared" si="30"/>
        <v>0.51338848926494418</v>
      </c>
      <c r="J34" s="29">
        <f t="shared" si="30"/>
        <v>0.48619839975930235</v>
      </c>
      <c r="K34" s="29">
        <f t="shared" si="30"/>
        <v>0.54320796830489315</v>
      </c>
      <c r="L34" s="29">
        <f t="shared" si="30"/>
        <v>0.5409483845339309</v>
      </c>
      <c r="M34" s="29">
        <f t="shared" si="19"/>
        <v>0.49638587517750971</v>
      </c>
      <c r="N34" s="29">
        <f t="shared" si="19"/>
        <v>0.53556154804953549</v>
      </c>
      <c r="O34" s="29">
        <f t="shared" si="20"/>
        <v>0.54472418963580382</v>
      </c>
      <c r="P34" s="29">
        <f t="shared" si="20"/>
        <v>0.50100148969865288</v>
      </c>
      <c r="Q34" s="29">
        <f t="shared" si="21"/>
        <v>0.77200497316875083</v>
      </c>
      <c r="R34" s="29">
        <f t="shared" si="21"/>
        <v>0.80924964384595999</v>
      </c>
      <c r="S34" s="29">
        <f t="shared" si="22"/>
        <v>0.96244079313702535</v>
      </c>
      <c r="T34" s="29">
        <f t="shared" si="22"/>
        <v>0.87370244664296337</v>
      </c>
      <c r="U34" s="29">
        <f t="shared" si="23"/>
        <v>0.97281689799319437</v>
      </c>
      <c r="V34" s="29">
        <f t="shared" si="23"/>
        <v>1.0321543938983337</v>
      </c>
      <c r="W34" s="29">
        <f t="shared" si="24"/>
        <v>1.0367886801189272</v>
      </c>
      <c r="X34" s="29">
        <f t="shared" si="24"/>
        <v>0.99447983172466747</v>
      </c>
      <c r="Y34" s="84">
        <f t="shared" ref="Y34:AB34" si="31">Y5/Y$22*100</f>
        <v>1.0307940582472963</v>
      </c>
      <c r="Z34" s="84">
        <f t="shared" si="31"/>
        <v>1.035167799361056</v>
      </c>
      <c r="AA34" s="84">
        <f t="shared" si="31"/>
        <v>1.2155185389540386</v>
      </c>
      <c r="AB34" s="84">
        <f t="shared" si="31"/>
        <v>1.2659773366999034</v>
      </c>
      <c r="AC34" s="84">
        <f t="shared" ref="AC34:AD34" si="32">AC5/AC$22*100</f>
        <v>1.3020768533979417</v>
      </c>
      <c r="AD34" s="84">
        <f t="shared" si="32"/>
        <v>1.3027554308702787</v>
      </c>
      <c r="AE34" s="84">
        <f t="shared" ref="AE34" si="33">AE5/AE$22*100</f>
        <v>1.306950730599383</v>
      </c>
      <c r="AF34" s="84">
        <f t="shared" ref="AF34" si="34">AF5/AF$22*100</f>
        <v>1.3108478177674203</v>
      </c>
    </row>
    <row r="35" spans="1:32" ht="18" customHeight="1" x14ac:dyDescent="0.15">
      <c r="A35" s="12" t="s">
        <v>42</v>
      </c>
      <c r="B35" s="29">
        <f t="shared" si="29"/>
        <v>26.665399186449562</v>
      </c>
      <c r="C35" s="29">
        <f t="shared" si="29"/>
        <v>28.896167800300571</v>
      </c>
      <c r="D35" s="29">
        <f t="shared" ref="D35:L35" si="35">D6/D$22*100</f>
        <v>28.427654685289454</v>
      </c>
      <c r="E35" s="29">
        <f t="shared" si="35"/>
        <v>33.560894500764107</v>
      </c>
      <c r="F35" s="29">
        <f t="shared" si="35"/>
        <v>31.670297027139988</v>
      </c>
      <c r="G35" s="29">
        <f t="shared" si="35"/>
        <v>28.453771024892326</v>
      </c>
      <c r="H35" s="29">
        <f t="shared" si="35"/>
        <v>27.214898460655117</v>
      </c>
      <c r="I35" s="29">
        <f t="shared" si="35"/>
        <v>27.265574245258652</v>
      </c>
      <c r="J35" s="29">
        <f t="shared" si="35"/>
        <v>29.778523714972643</v>
      </c>
      <c r="K35" s="29">
        <f t="shared" si="35"/>
        <v>28.376114306124951</v>
      </c>
      <c r="L35" s="29">
        <f t="shared" si="35"/>
        <v>28.299649862441566</v>
      </c>
      <c r="M35" s="29">
        <f t="shared" si="19"/>
        <v>25.39555540072541</v>
      </c>
      <c r="N35" s="29">
        <f t="shared" si="19"/>
        <v>26.195489226086366</v>
      </c>
      <c r="O35" s="29">
        <f t="shared" si="20"/>
        <v>26.69133904625528</v>
      </c>
      <c r="P35" s="29">
        <f t="shared" si="20"/>
        <v>23.356583634951576</v>
      </c>
      <c r="Q35" s="29">
        <f t="shared" si="21"/>
        <v>22.981905578138679</v>
      </c>
      <c r="R35" s="29">
        <f t="shared" si="21"/>
        <v>24.09052646593118</v>
      </c>
      <c r="S35" s="29">
        <f t="shared" si="22"/>
        <v>24.771682540912039</v>
      </c>
      <c r="T35" s="29">
        <f t="shared" si="22"/>
        <v>29.568463948866736</v>
      </c>
      <c r="U35" s="29">
        <f t="shared" si="23"/>
        <v>31.454370171920594</v>
      </c>
      <c r="V35" s="29">
        <f t="shared" si="23"/>
        <v>33.373164383406397</v>
      </c>
      <c r="W35" s="29">
        <f t="shared" si="24"/>
        <v>30.649171301546492</v>
      </c>
      <c r="X35" s="29">
        <f t="shared" si="24"/>
        <v>31.407099574383501</v>
      </c>
      <c r="Y35" s="84">
        <f t="shared" ref="Y35:AB35" si="36">Y6/Y$22*100</f>
        <v>33.254116827473311</v>
      </c>
      <c r="Z35" s="84">
        <f t="shared" si="36"/>
        <v>32.332620088824171</v>
      </c>
      <c r="AA35" s="84">
        <f t="shared" si="36"/>
        <v>31.718415755686145</v>
      </c>
      <c r="AB35" s="84">
        <f t="shared" si="36"/>
        <v>32.81143152281372</v>
      </c>
      <c r="AC35" s="84">
        <f t="shared" ref="AC35:AD35" si="37">AC6/AC$22*100</f>
        <v>32.084230974909687</v>
      </c>
      <c r="AD35" s="84">
        <f t="shared" si="37"/>
        <v>32.386598898089026</v>
      </c>
      <c r="AE35" s="84">
        <f t="shared" ref="AE35" si="38">AE6/AE$22*100</f>
        <v>33.444480496268639</v>
      </c>
      <c r="AF35" s="84">
        <f t="shared" ref="AF35" si="39">AF6/AF$22*100</f>
        <v>32.592499680348347</v>
      </c>
    </row>
    <row r="36" spans="1:32" ht="18" customHeight="1" x14ac:dyDescent="0.15">
      <c r="A36" s="12" t="s">
        <v>43</v>
      </c>
      <c r="B36" s="29">
        <f t="shared" si="29"/>
        <v>1.7604870561268169</v>
      </c>
      <c r="C36" s="29">
        <f t="shared" si="29"/>
        <v>1.6685357881060108</v>
      </c>
      <c r="D36" s="29">
        <f t="shared" ref="D36:L36" si="40">D7/D$22*100</f>
        <v>1.7393870649021066</v>
      </c>
      <c r="E36" s="29">
        <f t="shared" si="40"/>
        <v>1.6867038123680314</v>
      </c>
      <c r="F36" s="29">
        <f t="shared" si="40"/>
        <v>1.7576267936333718</v>
      </c>
      <c r="G36" s="29">
        <f t="shared" si="40"/>
        <v>1.9922441905473902</v>
      </c>
      <c r="H36" s="29">
        <f t="shared" si="40"/>
        <v>1.9805373569684739</v>
      </c>
      <c r="I36" s="29">
        <f t="shared" si="40"/>
        <v>2.1256623799497492</v>
      </c>
      <c r="J36" s="29">
        <f t="shared" si="40"/>
        <v>1.9841063419664888</v>
      </c>
      <c r="K36" s="29">
        <f t="shared" si="40"/>
        <v>2.1807804767880756</v>
      </c>
      <c r="L36" s="29">
        <f t="shared" si="40"/>
        <v>2.3360746632165346</v>
      </c>
      <c r="M36" s="29">
        <f t="shared" si="19"/>
        <v>2.2738465914409085</v>
      </c>
      <c r="N36" s="29">
        <f t="shared" si="19"/>
        <v>2.1699513492762441</v>
      </c>
      <c r="O36" s="29">
        <f t="shared" si="20"/>
        <v>2.3843513545190715</v>
      </c>
      <c r="P36" s="29">
        <f t="shared" si="20"/>
        <v>2.4370767161245568</v>
      </c>
      <c r="Q36" s="29">
        <f t="shared" si="21"/>
        <v>2.2512434386411777</v>
      </c>
      <c r="R36" s="29">
        <f t="shared" si="21"/>
        <v>2.3115459267146381</v>
      </c>
      <c r="S36" s="29">
        <f t="shared" si="22"/>
        <v>2.2111173065251002</v>
      </c>
      <c r="T36" s="29">
        <f t="shared" si="22"/>
        <v>2.099838155396307</v>
      </c>
      <c r="U36" s="29">
        <f t="shared" si="23"/>
        <v>2.2455781718089027</v>
      </c>
      <c r="V36" s="29">
        <f t="shared" si="23"/>
        <v>2.4890363543494809</v>
      </c>
      <c r="W36" s="29">
        <f t="shared" si="24"/>
        <v>2.5336869578732695</v>
      </c>
      <c r="X36" s="29">
        <f t="shared" si="24"/>
        <v>2.4720233599351378</v>
      </c>
      <c r="Y36" s="84">
        <f t="shared" ref="Y36:AB36" si="41">Y7/Y$22*100</f>
        <v>2.493303774423421</v>
      </c>
      <c r="Z36" s="84">
        <f t="shared" si="41"/>
        <v>2.5394293670123913</v>
      </c>
      <c r="AA36" s="84">
        <f t="shared" si="41"/>
        <v>2.4365396807248532</v>
      </c>
      <c r="AB36" s="84">
        <f t="shared" si="41"/>
        <v>2.5195913561307339</v>
      </c>
      <c r="AC36" s="84">
        <f t="shared" ref="AC36:AD36" si="42">AC7/AC$22*100</f>
        <v>2.468410656015017</v>
      </c>
      <c r="AD36" s="84">
        <f t="shared" si="42"/>
        <v>2.5007432834943146</v>
      </c>
      <c r="AE36" s="84">
        <f t="shared" ref="AE36" si="43">AE7/AE$22*100</f>
        <v>2.4952897375121674</v>
      </c>
      <c r="AF36" s="84">
        <f t="shared" ref="AF36" si="44">AF7/AF$22*100</f>
        <v>2.4957782794548233</v>
      </c>
    </row>
    <row r="37" spans="1:32" ht="18" customHeight="1" x14ac:dyDescent="0.15">
      <c r="A37" s="12" t="s">
        <v>44</v>
      </c>
      <c r="B37" s="29">
        <f t="shared" si="29"/>
        <v>22.839821650495555</v>
      </c>
      <c r="C37" s="29">
        <f t="shared" si="29"/>
        <v>21.013912027229289</v>
      </c>
      <c r="D37" s="29">
        <f t="shared" ref="D37:L37" si="45">D8/D$22*100</f>
        <v>19.42056727415331</v>
      </c>
      <c r="E37" s="29">
        <f t="shared" si="45"/>
        <v>15.670806307672565</v>
      </c>
      <c r="F37" s="29">
        <f t="shared" si="45"/>
        <v>11.442654608254601</v>
      </c>
      <c r="G37" s="29">
        <f t="shared" si="45"/>
        <v>10.440786120839066</v>
      </c>
      <c r="H37" s="29">
        <f t="shared" si="45"/>
        <v>14.743109597756575</v>
      </c>
      <c r="I37" s="29">
        <f t="shared" si="45"/>
        <v>11.183791357164662</v>
      </c>
      <c r="J37" s="29">
        <f t="shared" si="45"/>
        <v>12.956167832243882</v>
      </c>
      <c r="K37" s="29">
        <f t="shared" si="45"/>
        <v>7.1808925981482368</v>
      </c>
      <c r="L37" s="29">
        <f t="shared" si="45"/>
        <v>5.1369906535696117</v>
      </c>
      <c r="M37" s="29">
        <f t="shared" si="19"/>
        <v>11.759290079958074</v>
      </c>
      <c r="N37" s="29">
        <f t="shared" si="19"/>
        <v>10.068923645873891</v>
      </c>
      <c r="O37" s="29">
        <f t="shared" si="20"/>
        <v>5.066751851420852</v>
      </c>
      <c r="P37" s="29">
        <f t="shared" si="20"/>
        <v>13.596352863928878</v>
      </c>
      <c r="Q37" s="29">
        <f t="shared" si="21"/>
        <v>14.946961393502662</v>
      </c>
      <c r="R37" s="29">
        <f t="shared" si="21"/>
        <v>13.488410360194713</v>
      </c>
      <c r="S37" s="29">
        <f t="shared" si="22"/>
        <v>13.371120928848867</v>
      </c>
      <c r="T37" s="29">
        <f t="shared" si="22"/>
        <v>12.625560544466202</v>
      </c>
      <c r="U37" s="29">
        <f t="shared" si="23"/>
        <v>9.0387267721297153</v>
      </c>
      <c r="V37" s="29">
        <f t="shared" si="23"/>
        <v>4.3115951898141738</v>
      </c>
      <c r="W37" s="29">
        <f t="shared" si="24"/>
        <v>5.5113727786614328</v>
      </c>
      <c r="X37" s="29">
        <f t="shared" si="24"/>
        <v>4.7823862690891819</v>
      </c>
      <c r="Y37" s="84">
        <f t="shared" ref="Y37:AB37" si="46">Y8/Y$22*100</f>
        <v>4.4528827658628911</v>
      </c>
      <c r="Z37" s="84">
        <f t="shared" si="46"/>
        <v>4.4128068292047535</v>
      </c>
      <c r="AA37" s="84">
        <f t="shared" si="46"/>
        <v>5.0656276382250613</v>
      </c>
      <c r="AB37" s="84">
        <f t="shared" si="46"/>
        <v>4.011731755981935</v>
      </c>
      <c r="AC37" s="84">
        <f t="shared" ref="AC37:AD37" si="47">AC8/AC$22*100</f>
        <v>4.4653548549040147</v>
      </c>
      <c r="AD37" s="84">
        <f t="shared" si="47"/>
        <v>4.2063202511808129</v>
      </c>
      <c r="AE37" s="84">
        <f t="shared" ref="AE37" si="48">AE8/AE$22*100</f>
        <v>4.7732419694561612</v>
      </c>
      <c r="AF37" s="84">
        <f t="shared" ref="AF37" si="49">AF8/AF$22*100</f>
        <v>3.9787411223516118</v>
      </c>
    </row>
    <row r="38" spans="1:32" ht="18" customHeight="1" x14ac:dyDescent="0.15">
      <c r="A38" s="12" t="s">
        <v>45</v>
      </c>
      <c r="B38" s="29">
        <f t="shared" si="29"/>
        <v>38.551399008143022</v>
      </c>
      <c r="C38" s="29">
        <f t="shared" si="29"/>
        <v>38.560843939498916</v>
      </c>
      <c r="D38" s="29">
        <f t="shared" ref="D38:L38" si="50">D9/D$22*100</f>
        <v>39.904065407173555</v>
      </c>
      <c r="E38" s="29">
        <f t="shared" si="50"/>
        <v>38.725159237526398</v>
      </c>
      <c r="F38" s="29">
        <f t="shared" si="50"/>
        <v>44.531410699205637</v>
      </c>
      <c r="G38" s="29">
        <f t="shared" si="50"/>
        <v>47.866948139024466</v>
      </c>
      <c r="H38" s="29">
        <f t="shared" si="50"/>
        <v>45.794741566650146</v>
      </c>
      <c r="I38" s="29">
        <f t="shared" si="50"/>
        <v>48.384184284473108</v>
      </c>
      <c r="J38" s="29">
        <f t="shared" si="50"/>
        <v>44.696196233842848</v>
      </c>
      <c r="K38" s="29">
        <f t="shared" si="50"/>
        <v>50.777721806082909</v>
      </c>
      <c r="L38" s="29">
        <f t="shared" si="50"/>
        <v>52.235862596527646</v>
      </c>
      <c r="M38" s="29">
        <f t="shared" si="19"/>
        <v>48.704827746464019</v>
      </c>
      <c r="N38" s="29">
        <f t="shared" si="19"/>
        <v>50.471699308774852</v>
      </c>
      <c r="O38" s="29">
        <f t="shared" si="20"/>
        <v>54.365116258177494</v>
      </c>
      <c r="P38" s="29">
        <f t="shared" si="20"/>
        <v>49.078838737850546</v>
      </c>
      <c r="Q38" s="29">
        <f t="shared" si="21"/>
        <v>48.98208015065569</v>
      </c>
      <c r="R38" s="29">
        <f t="shared" si="21"/>
        <v>49.705609442950283</v>
      </c>
      <c r="S38" s="29">
        <f t="shared" si="22"/>
        <v>49.241428828267495</v>
      </c>
      <c r="T38" s="29">
        <f t="shared" si="22"/>
        <v>45.743844453601007</v>
      </c>
      <c r="U38" s="29">
        <f t="shared" si="23"/>
        <v>47.152200094201049</v>
      </c>
      <c r="V38" s="29">
        <f t="shared" si="23"/>
        <v>49.329834298192473</v>
      </c>
      <c r="W38" s="29">
        <f t="shared" si="24"/>
        <v>50.489662853454611</v>
      </c>
      <c r="X38" s="29">
        <f t="shared" si="24"/>
        <v>49.864001083784856</v>
      </c>
      <c r="Y38" s="84">
        <f t="shared" ref="Y38:AB38" si="51">Y9/Y$22*100</f>
        <v>48.400069664768331</v>
      </c>
      <c r="Z38" s="84">
        <f t="shared" si="51"/>
        <v>48.622500714897868</v>
      </c>
      <c r="AA38" s="84">
        <f t="shared" si="51"/>
        <v>48.89724199697806</v>
      </c>
      <c r="AB38" s="84">
        <f t="shared" si="51"/>
        <v>48.580260767175673</v>
      </c>
      <c r="AC38" s="84">
        <f t="shared" ref="AC38:AD38" si="52">AC9/AC$22*100</f>
        <v>48.894607602396626</v>
      </c>
      <c r="AD38" s="84">
        <f t="shared" si="52"/>
        <v>48.973789591417329</v>
      </c>
      <c r="AE38" s="84">
        <f t="shared" ref="AE38" si="53">AE9/AE$22*100</f>
        <v>47.367081507064022</v>
      </c>
      <c r="AF38" s="84">
        <f t="shared" ref="AF38" si="54">AF9/AF$22*100</f>
        <v>48.906195103002915</v>
      </c>
    </row>
    <row r="39" spans="1:32" ht="18" customHeight="1" x14ac:dyDescent="0.15">
      <c r="A39" s="12" t="s">
        <v>46</v>
      </c>
      <c r="B39" s="29">
        <f t="shared" si="29"/>
        <v>38.439903714468933</v>
      </c>
      <c r="C39" s="29">
        <f t="shared" si="29"/>
        <v>38.455216606546152</v>
      </c>
      <c r="D39" s="29">
        <f t="shared" ref="D39:L39" si="55">D10/D$22*100</f>
        <v>39.800520656916504</v>
      </c>
      <c r="E39" s="29">
        <f t="shared" si="55"/>
        <v>38.629682341549916</v>
      </c>
      <c r="F39" s="29">
        <f t="shared" si="55"/>
        <v>44.426970216441703</v>
      </c>
      <c r="G39" s="29">
        <f t="shared" si="55"/>
        <v>47.759527012052452</v>
      </c>
      <c r="H39" s="29">
        <f t="shared" si="55"/>
        <v>45.696015554722678</v>
      </c>
      <c r="I39" s="29">
        <f t="shared" si="55"/>
        <v>48.282117111123284</v>
      </c>
      <c r="J39" s="29">
        <f t="shared" si="55"/>
        <v>44.601910900178439</v>
      </c>
      <c r="K39" s="29">
        <f t="shared" si="55"/>
        <v>50.676632386895569</v>
      </c>
      <c r="L39" s="29">
        <f t="shared" si="55"/>
        <v>52.131715018117696</v>
      </c>
      <c r="M39" s="29">
        <f t="shared" si="19"/>
        <v>48.60573432588815</v>
      </c>
      <c r="N39" s="29">
        <f t="shared" si="19"/>
        <v>50.368930918233914</v>
      </c>
      <c r="O39" s="29">
        <f t="shared" si="20"/>
        <v>54.255661648830589</v>
      </c>
      <c r="P39" s="29">
        <f t="shared" si="20"/>
        <v>48.986487686987189</v>
      </c>
      <c r="Q39" s="29">
        <f t="shared" si="21"/>
        <v>48.877492857465057</v>
      </c>
      <c r="R39" s="29">
        <f t="shared" si="21"/>
        <v>49.598479691770805</v>
      </c>
      <c r="S39" s="29">
        <f t="shared" si="22"/>
        <v>49.09731425955848</v>
      </c>
      <c r="T39" s="29">
        <f t="shared" si="22"/>
        <v>45.544211329688643</v>
      </c>
      <c r="U39" s="29">
        <f t="shared" si="23"/>
        <v>46.880802604710489</v>
      </c>
      <c r="V39" s="29">
        <f t="shared" si="23"/>
        <v>49.036688373594842</v>
      </c>
      <c r="W39" s="29">
        <f t="shared" si="24"/>
        <v>50.282982823400168</v>
      </c>
      <c r="X39" s="29">
        <f t="shared" si="24"/>
        <v>49.652048561644698</v>
      </c>
      <c r="Y39" s="84">
        <f t="shared" ref="Y39:AB39" si="56">Y10/Y$22*100</f>
        <v>48.177841627616075</v>
      </c>
      <c r="Z39" s="84">
        <f t="shared" si="56"/>
        <v>48.405616013367187</v>
      </c>
      <c r="AA39" s="84">
        <f t="shared" si="56"/>
        <v>48.612455537577532</v>
      </c>
      <c r="AB39" s="84">
        <f t="shared" si="56"/>
        <v>48.268037596781937</v>
      </c>
      <c r="AC39" s="84">
        <f t="shared" ref="AC39:AD39" si="57">AC10/AC$22*100</f>
        <v>48.584945814098155</v>
      </c>
      <c r="AD39" s="84">
        <f t="shared" si="57"/>
        <v>48.694837746386227</v>
      </c>
      <c r="AE39" s="84">
        <f t="shared" ref="AE39" si="58">AE10/AE$22*100</f>
        <v>47.085818617773064</v>
      </c>
      <c r="AF39" s="84">
        <f t="shared" ref="AF39" si="59">AF10/AF$22*100</f>
        <v>48.627198281411374</v>
      </c>
    </row>
    <row r="40" spans="1:32" ht="18" customHeight="1" x14ac:dyDescent="0.15">
      <c r="A40" s="12" t="s">
        <v>47</v>
      </c>
      <c r="B40" s="29">
        <f t="shared" si="29"/>
        <v>0.6881773097410151</v>
      </c>
      <c r="C40" s="29">
        <f t="shared" si="29"/>
        <v>0.68610757350838691</v>
      </c>
      <c r="D40" s="29">
        <f t="shared" ref="D40:L40" si="60">D11/D$22*100</f>
        <v>0.7008054953854882</v>
      </c>
      <c r="E40" s="29">
        <f t="shared" si="60"/>
        <v>0.64637384654868701</v>
      </c>
      <c r="F40" s="29">
        <f t="shared" si="60"/>
        <v>0.72518931206477732</v>
      </c>
      <c r="G40" s="29">
        <f t="shared" si="60"/>
        <v>0.75740167106339562</v>
      </c>
      <c r="H40" s="29">
        <f t="shared" si="60"/>
        <v>0.72229942199824537</v>
      </c>
      <c r="I40" s="29">
        <f t="shared" si="60"/>
        <v>0.75953553174336053</v>
      </c>
      <c r="J40" s="29">
        <f t="shared" si="60"/>
        <v>0.72406858795841078</v>
      </c>
      <c r="K40" s="29">
        <f t="shared" si="60"/>
        <v>0.80647292629542222</v>
      </c>
      <c r="L40" s="29">
        <f t="shared" si="60"/>
        <v>0.84252746761709285</v>
      </c>
      <c r="M40" s="29">
        <f t="shared" si="19"/>
        <v>0.81851127113487332</v>
      </c>
      <c r="N40" s="29">
        <f t="shared" si="19"/>
        <v>0.86088755157185337</v>
      </c>
      <c r="O40" s="29">
        <f t="shared" si="20"/>
        <v>0.95738833237681542</v>
      </c>
      <c r="P40" s="29">
        <f t="shared" si="20"/>
        <v>0.93462501090721584</v>
      </c>
      <c r="Q40" s="29">
        <f t="shared" si="21"/>
        <v>0.96973666302095207</v>
      </c>
      <c r="R40" s="29">
        <f t="shared" si="21"/>
        <v>0.99244478627201338</v>
      </c>
      <c r="S40" s="29">
        <f t="shared" si="22"/>
        <v>1.0126749057445916</v>
      </c>
      <c r="T40" s="29">
        <f t="shared" si="22"/>
        <v>0.99165218844205816</v>
      </c>
      <c r="U40" s="29">
        <f t="shared" si="23"/>
        <v>1.0568777421727524</v>
      </c>
      <c r="V40" s="29">
        <f t="shared" si="23"/>
        <v>1.1842745423720524</v>
      </c>
      <c r="W40" s="29">
        <f t="shared" si="24"/>
        <v>1.241946915332002</v>
      </c>
      <c r="X40" s="29">
        <f t="shared" si="24"/>
        <v>1.2993871130639583</v>
      </c>
      <c r="Y40" s="84">
        <f t="shared" ref="Y40:AB40" si="61">Y11/Y$22*100</f>
        <v>1.3961909157828449</v>
      </c>
      <c r="Z40" s="84">
        <f t="shared" si="61"/>
        <v>1.4300545220147569</v>
      </c>
      <c r="AA40" s="84">
        <f t="shared" si="61"/>
        <v>1.4494112750258696</v>
      </c>
      <c r="AB40" s="84">
        <f t="shared" si="61"/>
        <v>1.5418352257480248</v>
      </c>
      <c r="AC40" s="84">
        <f t="shared" ref="AC40:AD40" si="62">AC11/AC$22*100</f>
        <v>1.8811075096312302</v>
      </c>
      <c r="AD40" s="84">
        <f t="shared" si="62"/>
        <v>1.9623991121982352</v>
      </c>
      <c r="AE40" s="84">
        <f t="shared" ref="AE40" si="63">AE11/AE$22*100</f>
        <v>2.042202632027585</v>
      </c>
      <c r="AF40" s="84">
        <f t="shared" ref="AF40" si="64">AF11/AF$22*100</f>
        <v>2.1086630125164327</v>
      </c>
    </row>
    <row r="41" spans="1:32" ht="18" customHeight="1" x14ac:dyDescent="0.15">
      <c r="A41" s="12" t="s">
        <v>48</v>
      </c>
      <c r="B41" s="29">
        <f t="shared" si="29"/>
        <v>3.4838304970778138</v>
      </c>
      <c r="C41" s="29">
        <f t="shared" si="29"/>
        <v>3.735626721834874</v>
      </c>
      <c r="D41" s="29">
        <f t="shared" ref="D41:L41" si="65">D12/D$22*100</f>
        <v>3.689118238300789</v>
      </c>
      <c r="E41" s="29">
        <f t="shared" si="65"/>
        <v>3.368085124998542</v>
      </c>
      <c r="F41" s="29">
        <f t="shared" si="65"/>
        <v>3.6853053933304252</v>
      </c>
      <c r="G41" s="29">
        <f t="shared" si="65"/>
        <v>3.8572743140132584</v>
      </c>
      <c r="H41" s="29">
        <f t="shared" si="65"/>
        <v>3.5945775011454217</v>
      </c>
      <c r="I41" s="29">
        <f t="shared" si="65"/>
        <v>3.7834712231623602</v>
      </c>
      <c r="J41" s="29">
        <f t="shared" si="65"/>
        <v>4.1294329920731085</v>
      </c>
      <c r="K41" s="29">
        <f t="shared" si="65"/>
        <v>4.4936639418506594</v>
      </c>
      <c r="L41" s="29">
        <f t="shared" si="65"/>
        <v>4.8993636359536872</v>
      </c>
      <c r="M41" s="29">
        <f t="shared" si="19"/>
        <v>4.7455929076903729</v>
      </c>
      <c r="N41" s="29">
        <f t="shared" si="19"/>
        <v>4.7210094581623858</v>
      </c>
      <c r="O41" s="29">
        <f t="shared" si="20"/>
        <v>5.0607348772861105</v>
      </c>
      <c r="P41" s="29">
        <f t="shared" si="20"/>
        <v>4.8371379939488151</v>
      </c>
      <c r="Q41" s="29">
        <f t="shared" si="21"/>
        <v>4.8922483358494038</v>
      </c>
      <c r="R41" s="29">
        <f t="shared" si="21"/>
        <v>4.5422591594207189</v>
      </c>
      <c r="S41" s="29">
        <f t="shared" si="22"/>
        <v>4.5190387476631928</v>
      </c>
      <c r="T41" s="29">
        <f t="shared" si="22"/>
        <v>4.4764086356768944</v>
      </c>
      <c r="U41" s="29">
        <f t="shared" si="23"/>
        <v>4.3286191169349539</v>
      </c>
      <c r="V41" s="29">
        <f t="shared" si="23"/>
        <v>4.3442420704564224</v>
      </c>
      <c r="W41" s="29">
        <f t="shared" si="24"/>
        <v>4.5566392763885819</v>
      </c>
      <c r="X41" s="29">
        <f t="shared" si="24"/>
        <v>5.1947853782246263</v>
      </c>
      <c r="Y41" s="84">
        <f t="shared" ref="Y41:AB41" si="66">Y12/Y$22*100</f>
        <v>5.1776065519199852</v>
      </c>
      <c r="Z41" s="84">
        <f t="shared" si="66"/>
        <v>5.8347311401747586</v>
      </c>
      <c r="AA41" s="84">
        <f t="shared" si="66"/>
        <v>5.5147642113282105</v>
      </c>
      <c r="AB41" s="84">
        <f t="shared" si="66"/>
        <v>5.6123750876741454</v>
      </c>
      <c r="AC41" s="84">
        <f t="shared" ref="AC41:AD41" si="67">AC12/AC$22*100</f>
        <v>5.3119427255563192</v>
      </c>
      <c r="AD41" s="84">
        <f t="shared" si="67"/>
        <v>5.0473142145208731</v>
      </c>
      <c r="AE41" s="84">
        <f t="shared" ref="AE41" si="68">AE12/AE$22*100</f>
        <v>4.9717054284881517</v>
      </c>
      <c r="AF41" s="84">
        <f t="shared" ref="AF41" si="69">AF12/AF$22*100</f>
        <v>4.961832819645581</v>
      </c>
    </row>
    <row r="42" spans="1:32" ht="18" customHeight="1" x14ac:dyDescent="0.15">
      <c r="A42" s="12" t="s">
        <v>49</v>
      </c>
      <c r="B42" s="29">
        <f t="shared" si="29"/>
        <v>0</v>
      </c>
      <c r="C42" s="29">
        <f t="shared" si="29"/>
        <v>0</v>
      </c>
      <c r="D42" s="29">
        <f t="shared" ref="D42:L42" si="70">D13/D$22*100</f>
        <v>0</v>
      </c>
      <c r="E42" s="29">
        <f t="shared" si="70"/>
        <v>0</v>
      </c>
      <c r="F42" s="29">
        <f t="shared" si="70"/>
        <v>0</v>
      </c>
      <c r="G42" s="29">
        <f t="shared" si="70"/>
        <v>0</v>
      </c>
      <c r="H42" s="29">
        <f t="shared" si="70"/>
        <v>0</v>
      </c>
      <c r="I42" s="29">
        <f t="shared" si="70"/>
        <v>0</v>
      </c>
      <c r="J42" s="29">
        <f t="shared" si="70"/>
        <v>0</v>
      </c>
      <c r="K42" s="29">
        <f t="shared" si="70"/>
        <v>0</v>
      </c>
      <c r="L42" s="29">
        <f t="shared" si="70"/>
        <v>0</v>
      </c>
      <c r="M42" s="29">
        <f t="shared" si="19"/>
        <v>0</v>
      </c>
      <c r="N42" s="29">
        <f t="shared" si="19"/>
        <v>0</v>
      </c>
      <c r="O42" s="29">
        <f t="shared" si="20"/>
        <v>2.0892271301185282E-5</v>
      </c>
      <c r="P42" s="29">
        <f t="shared" si="20"/>
        <v>0</v>
      </c>
      <c r="Q42" s="29">
        <f t="shared" si="21"/>
        <v>1.952712718271787E-5</v>
      </c>
      <c r="R42" s="29">
        <f t="shared" si="21"/>
        <v>1.9222995007980428E-5</v>
      </c>
      <c r="S42" s="29">
        <f t="shared" si="22"/>
        <v>1.898492539968489E-5</v>
      </c>
      <c r="T42" s="29">
        <f t="shared" si="22"/>
        <v>1.7699541086298713E-5</v>
      </c>
      <c r="U42" s="29">
        <f t="shared" si="23"/>
        <v>1.8369939724553774E-5</v>
      </c>
      <c r="V42" s="29">
        <f t="shared" si="23"/>
        <v>1.9882387723659467E-5</v>
      </c>
      <c r="W42" s="29">
        <f t="shared" si="24"/>
        <v>0</v>
      </c>
      <c r="X42" s="29">
        <f t="shared" si="24"/>
        <v>2.0619955456772223E-5</v>
      </c>
      <c r="Y42" s="84">
        <f t="shared" ref="Y42:AB42" si="71">Y13/Y$22*100</f>
        <v>2.1448512416972808E-5</v>
      </c>
      <c r="Z42" s="84">
        <f t="shared" si="71"/>
        <v>2.156554653780246E-5</v>
      </c>
      <c r="AA42" s="84">
        <f t="shared" si="71"/>
        <v>2.141090590185198E-5</v>
      </c>
      <c r="AB42" s="84">
        <f t="shared" si="71"/>
        <v>2.1959710957500494E-5</v>
      </c>
      <c r="AC42" s="84">
        <f t="shared" ref="AC42:AD42" si="72">AC13/AC$22*100</f>
        <v>2.1827150792871252E-5</v>
      </c>
      <c r="AD42" s="84">
        <f t="shared" si="72"/>
        <v>2.1781201298595221E-5</v>
      </c>
      <c r="AE42" s="84">
        <f t="shared" ref="AE42" si="73">AE13/AE$22*100</f>
        <v>2.1997723235645112E-5</v>
      </c>
      <c r="AF42" s="84">
        <f t="shared" ref="AF42" si="74">AF13/AF$22*100</f>
        <v>2.2083015797968672E-5</v>
      </c>
    </row>
    <row r="43" spans="1:32" ht="18" customHeight="1" x14ac:dyDescent="0.15">
      <c r="A43" s="12" t="s">
        <v>50</v>
      </c>
      <c r="B43" s="29">
        <f t="shared" si="29"/>
        <v>0.49352242419555287</v>
      </c>
      <c r="C43" s="29">
        <f t="shared" si="29"/>
        <v>0.87138461940947198</v>
      </c>
      <c r="D43" s="29">
        <f t="shared" ref="D43:L43" si="75">D14/D$22*100</f>
        <v>1.4394809663694526</v>
      </c>
      <c r="E43" s="29">
        <f t="shared" si="75"/>
        <v>1.9225889805298584</v>
      </c>
      <c r="F43" s="29">
        <f t="shared" si="75"/>
        <v>1.3698529211176667</v>
      </c>
      <c r="G43" s="29">
        <f t="shared" si="75"/>
        <v>1.8287737058246192</v>
      </c>
      <c r="H43" s="29">
        <f t="shared" si="75"/>
        <v>1.1900690761422008</v>
      </c>
      <c r="I43" s="29">
        <f t="shared" si="75"/>
        <v>1.2997518765801235</v>
      </c>
      <c r="J43" s="29">
        <f t="shared" si="75"/>
        <v>1.1438576331336281</v>
      </c>
      <c r="K43" s="29">
        <f t="shared" si="75"/>
        <v>0.96320257046226843</v>
      </c>
      <c r="L43" s="29">
        <f t="shared" si="75"/>
        <v>0.87819304258920594</v>
      </c>
      <c r="M43" s="29">
        <f t="shared" si="19"/>
        <v>1.5335458121880121</v>
      </c>
      <c r="N43" s="29">
        <f t="shared" si="19"/>
        <v>0.50820733595905176</v>
      </c>
      <c r="O43" s="29">
        <f t="shared" si="20"/>
        <v>0.21690356064890556</v>
      </c>
      <c r="P43" s="29">
        <f t="shared" si="20"/>
        <v>1.0100575387714508</v>
      </c>
      <c r="Q43" s="29">
        <f t="shared" si="21"/>
        <v>2.3042010075607082E-3</v>
      </c>
      <c r="R43" s="29">
        <f t="shared" si="21"/>
        <v>2.3067594009576514E-3</v>
      </c>
      <c r="S43" s="29">
        <f t="shared" si="22"/>
        <v>2.2781910479621865E-3</v>
      </c>
      <c r="T43" s="29">
        <f t="shared" si="22"/>
        <v>2.1239449303558458E-3</v>
      </c>
      <c r="U43" s="29">
        <f t="shared" si="23"/>
        <v>2.2043927669464533E-3</v>
      </c>
      <c r="V43" s="29">
        <f t="shared" si="23"/>
        <v>2.3858865268391359E-3</v>
      </c>
      <c r="W43" s="29">
        <f t="shared" si="24"/>
        <v>0</v>
      </c>
      <c r="X43" s="29">
        <f t="shared" si="24"/>
        <v>2.4743946548126667E-3</v>
      </c>
      <c r="Y43" s="84">
        <f t="shared" ref="Y43:AB43" si="76">Y14/Y$22*100</f>
        <v>2.5738214900367373E-3</v>
      </c>
      <c r="Z43" s="84">
        <f t="shared" si="76"/>
        <v>2.5878655845362956E-3</v>
      </c>
      <c r="AA43" s="84">
        <f t="shared" si="76"/>
        <v>2.5693087082222371E-3</v>
      </c>
      <c r="AB43" s="84">
        <f t="shared" si="76"/>
        <v>2.6351653149000592E-3</v>
      </c>
      <c r="AC43" s="84">
        <f t="shared" ref="AC43:AD43" si="77">AC14/AC$22*100</f>
        <v>2.6192580951445504E-3</v>
      </c>
      <c r="AD43" s="84">
        <f t="shared" si="77"/>
        <v>2.6137441558314266E-3</v>
      </c>
      <c r="AE43" s="84">
        <f t="shared" ref="AE43" si="78">AE14/AE$22*100</f>
        <v>2.6397267882774132E-3</v>
      </c>
      <c r="AF43" s="84">
        <f t="shared" ref="AF43" si="79">AF14/AF$22*100</f>
        <v>2.6499618957562406E-3</v>
      </c>
    </row>
    <row r="44" spans="1:32" ht="18" customHeight="1" x14ac:dyDescent="0.15">
      <c r="A44" s="12" t="s">
        <v>51</v>
      </c>
      <c r="B44" s="29">
        <f t="shared" si="29"/>
        <v>0</v>
      </c>
      <c r="C44" s="29">
        <f t="shared" si="29"/>
        <v>0</v>
      </c>
      <c r="D44" s="29">
        <f t="shared" ref="D44:L44" si="80">D15/D$22*100</f>
        <v>0</v>
      </c>
      <c r="E44" s="29">
        <f t="shared" si="80"/>
        <v>0</v>
      </c>
      <c r="F44" s="29">
        <f t="shared" si="80"/>
        <v>0</v>
      </c>
      <c r="G44" s="29">
        <f t="shared" si="80"/>
        <v>0</v>
      </c>
      <c r="H44" s="29">
        <f t="shared" si="80"/>
        <v>0</v>
      </c>
      <c r="I44" s="29">
        <f t="shared" si="80"/>
        <v>0</v>
      </c>
      <c r="J44" s="29">
        <f t="shared" si="80"/>
        <v>0</v>
      </c>
      <c r="K44" s="29">
        <f t="shared" si="80"/>
        <v>0</v>
      </c>
      <c r="L44" s="29">
        <f t="shared" si="80"/>
        <v>0</v>
      </c>
      <c r="M44" s="29">
        <f t="shared" si="19"/>
        <v>0</v>
      </c>
      <c r="N44" s="29">
        <f t="shared" si="19"/>
        <v>0</v>
      </c>
      <c r="O44" s="29">
        <f t="shared" si="20"/>
        <v>2.0892271301185282E-5</v>
      </c>
      <c r="P44" s="29">
        <f t="shared" si="20"/>
        <v>3.9483134186985018E-5</v>
      </c>
      <c r="Q44" s="29">
        <f t="shared" si="21"/>
        <v>5.85813815481536E-5</v>
      </c>
      <c r="R44" s="29">
        <f t="shared" si="21"/>
        <v>5.7668985023941276E-5</v>
      </c>
      <c r="S44" s="29">
        <f t="shared" si="22"/>
        <v>5.695477619905466E-5</v>
      </c>
      <c r="T44" s="29">
        <f t="shared" si="22"/>
        <v>5.3098623258896138E-5</v>
      </c>
      <c r="U44" s="29">
        <f t="shared" si="23"/>
        <v>5.5109819173661335E-5</v>
      </c>
      <c r="V44" s="29">
        <f t="shared" si="23"/>
        <v>5.964716317097839E-5</v>
      </c>
      <c r="W44" s="29">
        <f t="shared" si="24"/>
        <v>0</v>
      </c>
      <c r="X44" s="29">
        <f t="shared" si="24"/>
        <v>6.1859866370316666E-5</v>
      </c>
      <c r="Y44" s="84">
        <f t="shared" ref="Y44:AB44" si="81">Y15/Y$22*100</f>
        <v>6.434553725091843E-5</v>
      </c>
      <c r="Z44" s="84">
        <f t="shared" si="81"/>
        <v>6.4696639613407383E-5</v>
      </c>
      <c r="AA44" s="84">
        <f t="shared" si="81"/>
        <v>6.4232717705555947E-5</v>
      </c>
      <c r="AB44" s="84">
        <f t="shared" si="81"/>
        <v>6.5879132872501478E-5</v>
      </c>
      <c r="AC44" s="84">
        <f t="shared" ref="AC44:AD44" si="82">AC15/AC$22*100</f>
        <v>6.5481452378613755E-5</v>
      </c>
      <c r="AD44" s="84">
        <f t="shared" si="82"/>
        <v>6.534360389578566E-5</v>
      </c>
      <c r="AE44" s="84">
        <f t="shared" ref="AE44" si="83">AE15/AE$22*100</f>
        <v>6.599316970693533E-5</v>
      </c>
      <c r="AF44" s="84">
        <f t="shared" ref="AF44" si="84">AF15/AF$22*100</f>
        <v>6.6249047393906015E-5</v>
      </c>
    </row>
    <row r="45" spans="1:32" ht="18" customHeight="1" x14ac:dyDescent="0.15">
      <c r="A45" s="12" t="s">
        <v>52</v>
      </c>
      <c r="B45" s="29">
        <f t="shared" si="29"/>
        <v>0.84710643933657082</v>
      </c>
      <c r="C45" s="29">
        <f t="shared" si="29"/>
        <v>0</v>
      </c>
      <c r="D45" s="29">
        <f t="shared" ref="D45:L45" si="85">D16/D$22*100</f>
        <v>0</v>
      </c>
      <c r="E45" s="29">
        <f t="shared" si="85"/>
        <v>0</v>
      </c>
      <c r="F45" s="29">
        <f t="shared" si="85"/>
        <v>0</v>
      </c>
      <c r="G45" s="29">
        <f t="shared" si="85"/>
        <v>0</v>
      </c>
      <c r="H45" s="29">
        <f t="shared" si="85"/>
        <v>0</v>
      </c>
      <c r="I45" s="29">
        <f t="shared" si="85"/>
        <v>0</v>
      </c>
      <c r="J45" s="29">
        <f t="shared" si="85"/>
        <v>0</v>
      </c>
      <c r="K45" s="29">
        <f t="shared" si="85"/>
        <v>0</v>
      </c>
      <c r="L45" s="29">
        <f t="shared" si="85"/>
        <v>0</v>
      </c>
      <c r="M45" s="29">
        <f t="shared" si="19"/>
        <v>0</v>
      </c>
      <c r="N45" s="29">
        <f t="shared" si="19"/>
        <v>0</v>
      </c>
      <c r="O45" s="29">
        <f t="shared" si="20"/>
        <v>2.0892271301185282E-5</v>
      </c>
      <c r="P45" s="29">
        <f t="shared" si="20"/>
        <v>3.9483134186985018E-5</v>
      </c>
      <c r="Q45" s="29">
        <f t="shared" si="21"/>
        <v>5.85813815481536E-5</v>
      </c>
      <c r="R45" s="29">
        <f t="shared" si="21"/>
        <v>5.7668985023941276E-5</v>
      </c>
      <c r="S45" s="29">
        <f t="shared" si="22"/>
        <v>5.695477619905466E-5</v>
      </c>
      <c r="T45" s="29">
        <f t="shared" si="22"/>
        <v>5.3098623258896138E-5</v>
      </c>
      <c r="U45" s="29">
        <f t="shared" si="23"/>
        <v>5.5109819173661335E-5</v>
      </c>
      <c r="V45" s="29">
        <f t="shared" si="23"/>
        <v>5.964716317097839E-5</v>
      </c>
      <c r="W45" s="29">
        <f t="shared" si="24"/>
        <v>0</v>
      </c>
      <c r="X45" s="29">
        <f t="shared" si="24"/>
        <v>6.1859866370316666E-5</v>
      </c>
      <c r="Y45" s="84">
        <f t="shared" ref="Y45:AB45" si="86">Y16/Y$22*100</f>
        <v>6.434553725091843E-5</v>
      </c>
      <c r="Z45" s="84">
        <f t="shared" si="86"/>
        <v>6.4696639613407383E-5</v>
      </c>
      <c r="AA45" s="84">
        <f t="shared" si="86"/>
        <v>6.4232717705555947E-5</v>
      </c>
      <c r="AB45" s="84">
        <f t="shared" si="86"/>
        <v>6.5879132872501478E-5</v>
      </c>
      <c r="AC45" s="84">
        <f t="shared" ref="AC45:AD45" si="87">AC16/AC$22*100</f>
        <v>6.5481452378613755E-5</v>
      </c>
      <c r="AD45" s="84">
        <f t="shared" si="87"/>
        <v>6.534360389578566E-5</v>
      </c>
      <c r="AE45" s="84">
        <f t="shared" ref="AE45" si="88">AE16/AE$22*100</f>
        <v>6.599316970693533E-5</v>
      </c>
      <c r="AF45" s="84">
        <f t="shared" ref="AF45" si="89">AF16/AF$22*100</f>
        <v>6.6249047393906015E-5</v>
      </c>
    </row>
    <row r="46" spans="1:32" ht="18" customHeight="1" x14ac:dyDescent="0.15">
      <c r="A46" s="12" t="s">
        <v>53</v>
      </c>
      <c r="B46" s="29">
        <f t="shared" si="29"/>
        <v>4.3088741875505514</v>
      </c>
      <c r="C46" s="29">
        <f t="shared" si="29"/>
        <v>4.2154462397139563</v>
      </c>
      <c r="D46" s="29">
        <f t="shared" ref="D46:L46" si="90">D17/D$22*100</f>
        <v>4.3227421960728529</v>
      </c>
      <c r="E46" s="29">
        <f t="shared" si="90"/>
        <v>4.0906326921057845</v>
      </c>
      <c r="F46" s="29">
        <f t="shared" si="90"/>
        <v>4.4529479197427158</v>
      </c>
      <c r="G46" s="29">
        <f t="shared" si="90"/>
        <v>4.4203824388211252</v>
      </c>
      <c r="H46" s="29">
        <f t="shared" si="90"/>
        <v>4.3917608106774999</v>
      </c>
      <c r="I46" s="29">
        <f t="shared" si="90"/>
        <v>4.6846406124030402</v>
      </c>
      <c r="J46" s="29">
        <f t="shared" si="90"/>
        <v>4.1014482640496839</v>
      </c>
      <c r="K46" s="29">
        <f t="shared" si="90"/>
        <v>4.6779434059425924</v>
      </c>
      <c r="L46" s="29">
        <f t="shared" si="90"/>
        <v>4.8303896935507211</v>
      </c>
      <c r="M46" s="29">
        <f t="shared" si="19"/>
        <v>4.272444315220822</v>
      </c>
      <c r="N46" s="29">
        <f t="shared" si="19"/>
        <v>4.4682705762458204</v>
      </c>
      <c r="O46" s="29">
        <f t="shared" si="20"/>
        <v>4.7126278528657615</v>
      </c>
      <c r="P46" s="29">
        <f t="shared" si="20"/>
        <v>4.2482470475499339</v>
      </c>
      <c r="Q46" s="29">
        <f t="shared" si="21"/>
        <v>4.2013785761248457</v>
      </c>
      <c r="R46" s="29">
        <f t="shared" si="21"/>
        <v>4.0575128943044758</v>
      </c>
      <c r="S46" s="29">
        <f t="shared" si="22"/>
        <v>3.908084863375934</v>
      </c>
      <c r="T46" s="29">
        <f t="shared" si="22"/>
        <v>3.6182817851898736</v>
      </c>
      <c r="U46" s="29">
        <f t="shared" si="23"/>
        <v>3.7484780504938207</v>
      </c>
      <c r="V46" s="29">
        <f t="shared" si="23"/>
        <v>3.933173704269763</v>
      </c>
      <c r="W46" s="29">
        <f t="shared" si="24"/>
        <v>3.9807312366246914</v>
      </c>
      <c r="X46" s="29">
        <f t="shared" si="24"/>
        <v>3.9832186554510605</v>
      </c>
      <c r="Y46" s="84">
        <f t="shared" ref="Y46:AB46" si="91">Y17/Y$22*100</f>
        <v>3.7923114804449627</v>
      </c>
      <c r="Z46" s="84">
        <f t="shared" si="91"/>
        <v>3.7899507140999424</v>
      </c>
      <c r="AA46" s="84">
        <f t="shared" si="91"/>
        <v>3.6997617180282183</v>
      </c>
      <c r="AB46" s="84">
        <f t="shared" si="91"/>
        <v>3.6540080644842523</v>
      </c>
      <c r="AC46" s="84">
        <f t="shared" ref="AC46:AD46" si="92">AC17/AC$22*100</f>
        <v>3.5894967750384708</v>
      </c>
      <c r="AD46" s="84">
        <f t="shared" si="92"/>
        <v>3.6173130056642013</v>
      </c>
      <c r="AE46" s="84">
        <f t="shared" ref="AE46" si="93">AE17/AE$22*100</f>
        <v>3.5962537877329699</v>
      </c>
      <c r="AF46" s="84">
        <f t="shared" ref="AF46" si="94">AF17/AF$22*100</f>
        <v>3.6426376219065282</v>
      </c>
    </row>
    <row r="47" spans="1:32" ht="18" customHeight="1" x14ac:dyDescent="0.15">
      <c r="A47" s="12" t="s">
        <v>54</v>
      </c>
      <c r="B47" s="29">
        <f t="shared" si="29"/>
        <v>2.2578334036892269E-2</v>
      </c>
      <c r="C47" s="29">
        <f t="shared" si="29"/>
        <v>3.5481627323142174E-2</v>
      </c>
      <c r="D47" s="29">
        <f t="shared" ref="D47:L47" si="95">D18/D$22*100</f>
        <v>3.1782653260896208E-2</v>
      </c>
      <c r="E47" s="29">
        <f t="shared" si="95"/>
        <v>2.6885914770009681E-2</v>
      </c>
      <c r="F47" s="29">
        <f t="shared" si="95"/>
        <v>4.5659109051993045E-2</v>
      </c>
      <c r="G47" s="29">
        <f t="shared" si="95"/>
        <v>5.2393076760453336E-2</v>
      </c>
      <c r="H47" s="29">
        <f t="shared" si="95"/>
        <v>5.5361261942518225E-2</v>
      </c>
      <c r="I47" s="29">
        <f t="shared" si="95"/>
        <v>6.4613843251747433E-2</v>
      </c>
      <c r="J47" s="29">
        <f t="shared" si="95"/>
        <v>5.7510066074045338E-2</v>
      </c>
      <c r="K47" s="29">
        <f t="shared" si="95"/>
        <v>6.8353986354830476E-2</v>
      </c>
      <c r="L47" s="29">
        <f t="shared" si="95"/>
        <v>7.1741099081836915E-2</v>
      </c>
      <c r="M47" s="29">
        <f t="shared" si="19"/>
        <v>6.7816880258894721E-2</v>
      </c>
      <c r="N47" s="29">
        <f t="shared" si="19"/>
        <v>6.8687732854436398E-2</v>
      </c>
      <c r="O47" s="29">
        <f t="shared" si="20"/>
        <v>6.8025235356659275E-2</v>
      </c>
      <c r="P47" s="29">
        <f t="shared" si="20"/>
        <v>6.4791823200842411E-2</v>
      </c>
      <c r="Q47" s="29">
        <f t="shared" si="21"/>
        <v>6.3306946326371336E-2</v>
      </c>
      <c r="R47" s="29">
        <f t="shared" si="21"/>
        <v>5.8937702694467985E-2</v>
      </c>
      <c r="S47" s="29">
        <f t="shared" si="22"/>
        <v>5.3822263508106663E-2</v>
      </c>
      <c r="T47" s="29">
        <f t="shared" si="22"/>
        <v>5.1523364102215551E-2</v>
      </c>
      <c r="U47" s="29">
        <f t="shared" si="23"/>
        <v>5.0425484543900112E-2</v>
      </c>
      <c r="V47" s="29">
        <f t="shared" si="23"/>
        <v>5.3901153118840806E-2</v>
      </c>
      <c r="W47" s="29">
        <f t="shared" si="24"/>
        <v>5.0909110092928908E-2</v>
      </c>
      <c r="X47" s="29">
        <f t="shared" si="24"/>
        <v>3.6414841336659745E-2</v>
      </c>
      <c r="Y47" s="84">
        <f t="shared" ref="Y47:AB47" si="96">Y18/Y$22*100</f>
        <v>2.6488912834961416E-2</v>
      </c>
      <c r="Z47" s="84">
        <f t="shared" si="96"/>
        <v>2.7086326451479893E-2</v>
      </c>
      <c r="AA47" s="84">
        <f t="shared" si="96"/>
        <v>3.078888268686315E-2</v>
      </c>
      <c r="AB47" s="84">
        <f t="shared" si="96"/>
        <v>3.2390573662313224E-2</v>
      </c>
      <c r="AC47" s="84">
        <f t="shared" ref="AC47:AD47" si="97">AC18/AC$22*100</f>
        <v>2.5210359165766295E-2</v>
      </c>
      <c r="AD47" s="84">
        <f t="shared" si="97"/>
        <v>3.4893484480349547E-2</v>
      </c>
      <c r="AE47" s="84">
        <f t="shared" ref="AE47" si="98">AE18/AE$22*100</f>
        <v>3.1456744226972512E-2</v>
      </c>
      <c r="AF47" s="84">
        <f t="shared" ref="AF47" si="99">AF18/AF$22*100</f>
        <v>2.97458222798638E-2</v>
      </c>
    </row>
    <row r="48" spans="1:32" ht="18" customHeight="1" x14ac:dyDescent="0.15">
      <c r="A48" s="12" t="s">
        <v>55</v>
      </c>
      <c r="B48" s="29">
        <f t="shared" si="29"/>
        <v>0</v>
      </c>
      <c r="C48" s="29">
        <f t="shared" si="29"/>
        <v>0</v>
      </c>
      <c r="D48" s="29">
        <f t="shared" ref="D48:L48" si="100">D19/D$22*100</f>
        <v>0</v>
      </c>
      <c r="E48" s="29">
        <f t="shared" si="100"/>
        <v>0</v>
      </c>
      <c r="F48" s="29">
        <f t="shared" si="100"/>
        <v>0</v>
      </c>
      <c r="G48" s="29">
        <f t="shared" si="100"/>
        <v>0</v>
      </c>
      <c r="H48" s="29">
        <f t="shared" si="100"/>
        <v>0</v>
      </c>
      <c r="I48" s="29">
        <f t="shared" si="100"/>
        <v>0</v>
      </c>
      <c r="J48" s="29">
        <f t="shared" si="100"/>
        <v>0</v>
      </c>
      <c r="K48" s="29">
        <f t="shared" si="100"/>
        <v>0</v>
      </c>
      <c r="L48" s="29">
        <f t="shared" si="100"/>
        <v>0</v>
      </c>
      <c r="M48" s="29">
        <f t="shared" si="19"/>
        <v>0</v>
      </c>
      <c r="N48" s="29">
        <f t="shared" si="19"/>
        <v>0</v>
      </c>
      <c r="O48" s="29">
        <f t="shared" si="20"/>
        <v>2.0892271301185282E-5</v>
      </c>
      <c r="P48" s="29">
        <f t="shared" si="20"/>
        <v>0</v>
      </c>
      <c r="Q48" s="29">
        <f t="shared" si="21"/>
        <v>1.952712718271787E-5</v>
      </c>
      <c r="R48" s="29">
        <f t="shared" si="21"/>
        <v>1.9222995007980428E-5</v>
      </c>
      <c r="S48" s="29">
        <f t="shared" si="22"/>
        <v>1.898492539968489E-5</v>
      </c>
      <c r="T48" s="29">
        <f t="shared" si="22"/>
        <v>1.7699541086298713E-5</v>
      </c>
      <c r="U48" s="29">
        <f t="shared" si="23"/>
        <v>0</v>
      </c>
      <c r="V48" s="29">
        <f t="shared" si="23"/>
        <v>0</v>
      </c>
      <c r="W48" s="29">
        <f t="shared" si="24"/>
        <v>0</v>
      </c>
      <c r="X48" s="29">
        <f t="shared" si="24"/>
        <v>0</v>
      </c>
      <c r="Y48" s="84">
        <f t="shared" ref="Y48:AB48" si="101">Y19/Y$22*100</f>
        <v>0</v>
      </c>
      <c r="Z48" s="84">
        <f t="shared" si="101"/>
        <v>0</v>
      </c>
      <c r="AA48" s="84">
        <f t="shared" si="101"/>
        <v>0</v>
      </c>
      <c r="AB48" s="84">
        <f t="shared" si="101"/>
        <v>0</v>
      </c>
      <c r="AC48" s="84">
        <f t="shared" ref="AC48:AD48" si="102">AC19/AC$22*100</f>
        <v>0</v>
      </c>
      <c r="AD48" s="84">
        <f t="shared" si="102"/>
        <v>0</v>
      </c>
      <c r="AE48" s="84">
        <f t="shared" ref="AE48" si="103">AE19/AE$22*100</f>
        <v>0</v>
      </c>
      <c r="AF48" s="84">
        <f t="shared" ref="AF48" si="104">AF19/AF$22*100</f>
        <v>0</v>
      </c>
    </row>
    <row r="49" spans="1:32" ht="18" customHeight="1" x14ac:dyDescent="0.15">
      <c r="A49" s="12" t="s">
        <v>56</v>
      </c>
      <c r="B49" s="29">
        <f t="shared" si="29"/>
        <v>4.2862958535136597</v>
      </c>
      <c r="C49" s="29">
        <f t="shared" si="29"/>
        <v>4.1799646123908136</v>
      </c>
      <c r="D49" s="29">
        <f t="shared" ref="D49:L49" si="105">D20/D$22*100</f>
        <v>4.2909595428119571</v>
      </c>
      <c r="E49" s="29">
        <f t="shared" si="105"/>
        <v>4.0637467773357754</v>
      </c>
      <c r="F49" s="29">
        <f t="shared" si="105"/>
        <v>4.4072888106907229</v>
      </c>
      <c r="G49" s="29">
        <f t="shared" si="105"/>
        <v>4.3679893620606718</v>
      </c>
      <c r="H49" s="29">
        <f t="shared" si="105"/>
        <v>4.3363995487349811</v>
      </c>
      <c r="I49" s="29">
        <f t="shared" si="105"/>
        <v>4.6200267691512931</v>
      </c>
      <c r="J49" s="29">
        <f t="shared" si="105"/>
        <v>4.0439381979756384</v>
      </c>
      <c r="K49" s="29">
        <f t="shared" si="105"/>
        <v>4.6095894195877616</v>
      </c>
      <c r="L49" s="29">
        <f t="shared" si="105"/>
        <v>4.7586485944688848</v>
      </c>
      <c r="M49" s="29">
        <f t="shared" si="19"/>
        <v>4.2046274349619273</v>
      </c>
      <c r="N49" s="29">
        <f t="shared" si="19"/>
        <v>4.3995828433913839</v>
      </c>
      <c r="O49" s="29">
        <f t="shared" si="20"/>
        <v>4.6445608329664996</v>
      </c>
      <c r="P49" s="29">
        <f t="shared" si="20"/>
        <v>4.1834552243490908</v>
      </c>
      <c r="Q49" s="29">
        <f t="shared" si="21"/>
        <v>4.1380325755441083</v>
      </c>
      <c r="R49" s="29">
        <f t="shared" si="21"/>
        <v>3.9985367456199925</v>
      </c>
      <c r="S49" s="29">
        <f t="shared" si="22"/>
        <v>3.8542246300170273</v>
      </c>
      <c r="T49" s="29">
        <f t="shared" si="22"/>
        <v>3.566723022005486</v>
      </c>
      <c r="U49" s="29">
        <f t="shared" si="23"/>
        <v>3.6980341960101963</v>
      </c>
      <c r="V49" s="29">
        <f t="shared" si="23"/>
        <v>3.8792526687631979</v>
      </c>
      <c r="W49" s="29">
        <f t="shared" si="24"/>
        <v>3.929801835933878</v>
      </c>
      <c r="X49" s="29">
        <f t="shared" si="24"/>
        <v>3.946783194158944</v>
      </c>
      <c r="Y49" s="84">
        <f t="shared" ref="Y49:AB49" si="106">Y20/Y$22*100</f>
        <v>3.765801119097584</v>
      </c>
      <c r="Z49" s="84">
        <f t="shared" si="106"/>
        <v>3.7628428221019252</v>
      </c>
      <c r="AA49" s="84">
        <f t="shared" si="106"/>
        <v>3.6689514244354537</v>
      </c>
      <c r="AB49" s="84">
        <f t="shared" si="106"/>
        <v>3.6215955311109811</v>
      </c>
      <c r="AC49" s="84">
        <f t="shared" ref="AC49:AD49" si="107">AC20/AC$22*100</f>
        <v>3.5642645887219113</v>
      </c>
      <c r="AD49" s="84">
        <f t="shared" si="107"/>
        <v>3.5823977399825533</v>
      </c>
      <c r="AE49" s="84">
        <f t="shared" ref="AE49" si="108">AE20/AE$22*100</f>
        <v>3.5647750457827616</v>
      </c>
      <c r="AF49" s="84">
        <f t="shared" ref="AF49" si="109">AF20/AF$22*100</f>
        <v>3.6128697166108661</v>
      </c>
    </row>
    <row r="50" spans="1:32" ht="18" customHeight="1" x14ac:dyDescent="0.15">
      <c r="A50" s="12" t="s">
        <v>57</v>
      </c>
      <c r="B50" s="29">
        <f t="shared" si="29"/>
        <v>0</v>
      </c>
      <c r="C50" s="29">
        <f t="shared" si="29"/>
        <v>0</v>
      </c>
      <c r="D50" s="29">
        <f t="shared" ref="D50:L50" si="110">D21/D$22*100</f>
        <v>0</v>
      </c>
      <c r="E50" s="29">
        <f t="shared" si="110"/>
        <v>0</v>
      </c>
      <c r="F50" s="29">
        <f t="shared" si="110"/>
        <v>0</v>
      </c>
      <c r="G50" s="29">
        <f t="shared" si="110"/>
        <v>0</v>
      </c>
      <c r="H50" s="29">
        <f t="shared" si="110"/>
        <v>0</v>
      </c>
      <c r="I50" s="29">
        <f t="shared" si="110"/>
        <v>0</v>
      </c>
      <c r="J50" s="29">
        <f t="shared" si="110"/>
        <v>0</v>
      </c>
      <c r="K50" s="29">
        <f t="shared" si="110"/>
        <v>0</v>
      </c>
      <c r="L50" s="29">
        <f t="shared" si="110"/>
        <v>0</v>
      </c>
      <c r="M50" s="29">
        <f t="shared" si="19"/>
        <v>0</v>
      </c>
      <c r="N50" s="29">
        <f t="shared" si="19"/>
        <v>0</v>
      </c>
      <c r="O50" s="29">
        <f t="shared" si="20"/>
        <v>2.0892271301185282E-5</v>
      </c>
      <c r="P50" s="29">
        <f t="shared" si="20"/>
        <v>0</v>
      </c>
      <c r="Q50" s="29">
        <f t="shared" si="21"/>
        <v>1.952712718271787E-5</v>
      </c>
      <c r="R50" s="29">
        <f t="shared" si="21"/>
        <v>1.9222995007980428E-5</v>
      </c>
      <c r="S50" s="29">
        <f t="shared" si="22"/>
        <v>1.898492539968489E-5</v>
      </c>
      <c r="T50" s="29">
        <f t="shared" si="22"/>
        <v>1.7699541086298713E-5</v>
      </c>
      <c r="U50" s="29">
        <f t="shared" si="23"/>
        <v>1.8369939724553774E-5</v>
      </c>
      <c r="V50" s="29">
        <f t="shared" si="23"/>
        <v>1.9882387723659467E-5</v>
      </c>
      <c r="W50" s="29">
        <f t="shared" si="24"/>
        <v>2.0290597884786334E-5</v>
      </c>
      <c r="X50" s="29">
        <f t="shared" si="24"/>
        <v>2.0619955456772223E-5</v>
      </c>
      <c r="Y50" s="84">
        <f t="shared" ref="Y50:AB50" si="111">Y21/Y$22*100</f>
        <v>2.1448512416972808E-5</v>
      </c>
      <c r="Z50" s="84">
        <f t="shared" si="111"/>
        <v>2.156554653780246E-5</v>
      </c>
      <c r="AA50" s="84">
        <f t="shared" si="111"/>
        <v>2.141090590185198E-5</v>
      </c>
      <c r="AB50" s="84">
        <f t="shared" si="111"/>
        <v>2.1959710957500494E-5</v>
      </c>
      <c r="AC50" s="84">
        <f t="shared" ref="AC50:AD50" si="112">AC21/AC$22*100</f>
        <v>2.1827150792871252E-5</v>
      </c>
      <c r="AD50" s="84">
        <f t="shared" si="112"/>
        <v>2.1781201298595221E-5</v>
      </c>
      <c r="AE50" s="84">
        <f t="shared" ref="AE50" si="113">AE21/AE$22*100</f>
        <v>2.1997723235645112E-5</v>
      </c>
      <c r="AF50" s="84">
        <f t="shared" ref="AF50" si="114">AF21/AF$22*100</f>
        <v>2.2083015797968672E-5</v>
      </c>
    </row>
    <row r="51" spans="1:32" ht="18" customHeight="1" x14ac:dyDescent="0.15">
      <c r="A51" s="12" t="s">
        <v>58</v>
      </c>
      <c r="B51" s="30">
        <f>+B33+B38+B40+B41+B42+B43+B44+B45+B46</f>
        <v>100.00000000000001</v>
      </c>
      <c r="C51" s="30">
        <f>+C33+C38+C40+C41+C42+C43+C44+C45+C46</f>
        <v>99.999999999999986</v>
      </c>
      <c r="D51" s="30">
        <f t="shared" ref="D51:L51" si="115">+D33+D38+D40+D41+D42+D43+D44+D45+D46</f>
        <v>100.00000000000001</v>
      </c>
      <c r="E51" s="30">
        <f t="shared" si="115"/>
        <v>100</v>
      </c>
      <c r="F51" s="30">
        <f t="shared" si="115"/>
        <v>99.999999999999986</v>
      </c>
      <c r="G51" s="30">
        <f t="shared" si="115"/>
        <v>99.999999999999986</v>
      </c>
      <c r="H51" s="30">
        <f t="shared" si="115"/>
        <v>99.999999999999986</v>
      </c>
      <c r="I51" s="30">
        <f t="shared" si="115"/>
        <v>100.00000000000001</v>
      </c>
      <c r="J51" s="30">
        <f t="shared" si="115"/>
        <v>100</v>
      </c>
      <c r="K51" s="30">
        <f t="shared" si="115"/>
        <v>100</v>
      </c>
      <c r="L51" s="30">
        <f t="shared" si="115"/>
        <v>100</v>
      </c>
      <c r="M51" s="30">
        <f t="shared" ref="M51:R51" si="116">+M33+M38+M40+M41+M42+M43+M44+M45+M46</f>
        <v>99.999999999999986</v>
      </c>
      <c r="N51" s="30">
        <f t="shared" si="116"/>
        <v>100</v>
      </c>
      <c r="O51" s="30">
        <f t="shared" si="116"/>
        <v>99.999999999999972</v>
      </c>
      <c r="P51" s="30">
        <f t="shared" si="116"/>
        <v>100</v>
      </c>
      <c r="Q51" s="30">
        <f t="shared" si="116"/>
        <v>100</v>
      </c>
      <c r="R51" s="30">
        <f t="shared" si="116"/>
        <v>100</v>
      </c>
      <c r="S51" s="30">
        <f t="shared" ref="S51:X51" si="117">+S33+S38+S40+S41+S42+S43+S44+S45+S46</f>
        <v>100</v>
      </c>
      <c r="T51" s="30">
        <f t="shared" si="117"/>
        <v>100</v>
      </c>
      <c r="U51" s="30">
        <f t="shared" si="117"/>
        <v>100</v>
      </c>
      <c r="V51" s="30">
        <f t="shared" si="117"/>
        <v>99.999999999999986</v>
      </c>
      <c r="W51" s="30">
        <f t="shared" si="117"/>
        <v>100</v>
      </c>
      <c r="X51" s="30">
        <f t="shared" si="117"/>
        <v>99.999999999999972</v>
      </c>
      <c r="Y51" s="30">
        <f t="shared" ref="Y51:AB51" si="118">+Y33+Y38+Y40+Y41+Y42+Y43+Y44+Y45+Y46</f>
        <v>99.999999999999986</v>
      </c>
      <c r="Z51" s="30">
        <f t="shared" si="118"/>
        <v>99.999999999999972</v>
      </c>
      <c r="AA51" s="30">
        <f t="shared" si="118"/>
        <v>99.999999999999986</v>
      </c>
      <c r="AB51" s="30">
        <f t="shared" si="118"/>
        <v>100.00000000000001</v>
      </c>
      <c r="AC51" s="30">
        <f t="shared" ref="AC51:AD51" si="119">+AC33+AC38+AC40+AC41+AC42+AC43+AC44+AC45+AC46</f>
        <v>100.00000000000003</v>
      </c>
      <c r="AD51" s="30">
        <f t="shared" si="119"/>
        <v>100</v>
      </c>
      <c r="AE51" s="30">
        <f t="shared" ref="AE51" si="120">+AE33+AE38+AE40+AE41+AE42+AE43+AE44+AE45+AE46</f>
        <v>100.00000000000001</v>
      </c>
      <c r="AF51" s="30">
        <f t="shared" ref="AF51" si="121">+AF33+AF38+AF40+AF41+AF42+AF43+AF44+AF45+AF46</f>
        <v>99.999999999999986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Normal="100" workbookViewId="0">
      <pane xSplit="1" ySplit="3" topLeftCell="B28" activePane="bottomRight" state="frozen"/>
      <selection pane="topRight" activeCell="B1" sqref="B1"/>
      <selection pane="bottomLeft" activeCell="A2" sqref="A2"/>
      <selection pane="bottomRight" activeCell="M30" sqref="M30"/>
    </sheetView>
  </sheetViews>
  <sheetFormatPr defaultColWidth="9" defaultRowHeight="12" x14ac:dyDescent="0.15"/>
  <cols>
    <col min="1" max="1" width="25.21875" style="16" customWidth="1"/>
    <col min="2" max="2" width="9.77734375" style="20" hidden="1" customWidth="1"/>
    <col min="3" max="9" width="9.77734375" style="16" customWidth="1"/>
    <col min="10" max="11" width="9.77734375" style="18" customWidth="1"/>
    <col min="12" max="33" width="9.77734375" style="16" customWidth="1"/>
    <col min="34" max="16384" width="9" style="16"/>
  </cols>
  <sheetData>
    <row r="1" spans="1:32" ht="18" customHeight="1" x14ac:dyDescent="0.2">
      <c r="A1" s="31" t="s">
        <v>98</v>
      </c>
      <c r="K1" s="32" t="str">
        <f>財政指標!$L$1</f>
        <v>矢板市</v>
      </c>
      <c r="U1" s="32" t="str">
        <f>財政指標!$L$1</f>
        <v>矢板市</v>
      </c>
      <c r="W1" s="32"/>
      <c r="AE1" s="32" t="str">
        <f>財政指標!$L$1</f>
        <v>矢板市</v>
      </c>
    </row>
    <row r="2" spans="1:32" ht="18" customHeight="1" x14ac:dyDescent="0.15">
      <c r="K2" s="16"/>
      <c r="L2" s="20" t="s">
        <v>169</v>
      </c>
      <c r="V2" s="20" t="s">
        <v>169</v>
      </c>
      <c r="W2" s="20"/>
      <c r="X2" s="20"/>
      <c r="AF2" s="16" t="s">
        <v>169</v>
      </c>
    </row>
    <row r="3" spans="1:32" s="76" customFormat="1" ht="18" customHeight="1" x14ac:dyDescent="0.2">
      <c r="A3" s="51"/>
      <c r="B3" s="75" t="s">
        <v>10</v>
      </c>
      <c r="C3" s="51" t="s">
        <v>9</v>
      </c>
      <c r="D3" s="51" t="s">
        <v>8</v>
      </c>
      <c r="E3" s="51" t="s">
        <v>7</v>
      </c>
      <c r="F3" s="51" t="s">
        <v>6</v>
      </c>
      <c r="G3" s="51" t="s">
        <v>5</v>
      </c>
      <c r="H3" s="51" t="s">
        <v>4</v>
      </c>
      <c r="I3" s="51" t="s">
        <v>3</v>
      </c>
      <c r="J3" s="52" t="s">
        <v>165</v>
      </c>
      <c r="K3" s="52" t="s">
        <v>166</v>
      </c>
      <c r="L3" s="51" t="s">
        <v>83</v>
      </c>
      <c r="M3" s="51" t="s">
        <v>174</v>
      </c>
      <c r="N3" s="51" t="s">
        <v>183</v>
      </c>
      <c r="O3" s="46" t="s">
        <v>184</v>
      </c>
      <c r="P3" s="46" t="s">
        <v>185</v>
      </c>
      <c r="Q3" s="46" t="s">
        <v>188</v>
      </c>
      <c r="R3" s="46" t="s">
        <v>193</v>
      </c>
      <c r="S3" s="46" t="s">
        <v>196</v>
      </c>
      <c r="T3" s="46" t="s">
        <v>197</v>
      </c>
      <c r="U3" s="46" t="s">
        <v>204</v>
      </c>
      <c r="V3" s="46" t="s">
        <v>206</v>
      </c>
      <c r="W3" s="46" t="s">
        <v>207</v>
      </c>
      <c r="X3" s="46" t="s">
        <v>208</v>
      </c>
      <c r="Y3" s="46" t="s">
        <v>214</v>
      </c>
      <c r="Z3" s="46" t="s">
        <v>215</v>
      </c>
      <c r="AA3" s="46" t="s">
        <v>216</v>
      </c>
      <c r="AB3" s="46" t="s">
        <v>217</v>
      </c>
      <c r="AC3" s="46" t="s">
        <v>221</v>
      </c>
      <c r="AD3" s="46" t="s">
        <v>226</v>
      </c>
      <c r="AE3" s="46" t="str">
        <f>財政指標!AF3</f>
        <v>１８(H30)</v>
      </c>
      <c r="AF3" s="46" t="str">
        <f>財政指標!AG3</f>
        <v>１９(R１)</v>
      </c>
    </row>
    <row r="4" spans="1:32" ht="18" customHeight="1" x14ac:dyDescent="0.15">
      <c r="A4" s="17" t="s">
        <v>60</v>
      </c>
      <c r="B4" s="17">
        <v>1884394</v>
      </c>
      <c r="C4" s="13">
        <v>2004073</v>
      </c>
      <c r="D4" s="13">
        <v>2060648</v>
      </c>
      <c r="E4" s="13">
        <v>2179364</v>
      </c>
      <c r="F4" s="13">
        <v>2309960</v>
      </c>
      <c r="G4" s="13">
        <v>2412147</v>
      </c>
      <c r="H4" s="13">
        <v>2397481</v>
      </c>
      <c r="I4" s="13">
        <v>2483621</v>
      </c>
      <c r="J4" s="15">
        <v>2522115</v>
      </c>
      <c r="K4" s="14">
        <v>2548706</v>
      </c>
      <c r="L4" s="17">
        <v>2555469</v>
      </c>
      <c r="M4" s="17">
        <v>2481879</v>
      </c>
      <c r="N4" s="17">
        <v>2492063</v>
      </c>
      <c r="O4" s="17">
        <v>2438281</v>
      </c>
      <c r="P4" s="17">
        <v>2369922</v>
      </c>
      <c r="Q4" s="17">
        <v>2379244</v>
      </c>
      <c r="R4" s="17">
        <v>2389682</v>
      </c>
      <c r="S4" s="17">
        <v>2329373</v>
      </c>
      <c r="T4" s="17">
        <v>2237486</v>
      </c>
      <c r="U4" s="17">
        <v>2145334</v>
      </c>
      <c r="V4" s="17">
        <v>2090931</v>
      </c>
      <c r="W4" s="17">
        <v>2066763</v>
      </c>
      <c r="X4" s="17">
        <v>2034455</v>
      </c>
      <c r="Y4" s="86">
        <v>1991360</v>
      </c>
      <c r="Z4" s="86">
        <v>1957873</v>
      </c>
      <c r="AA4" s="86">
        <v>1958616</v>
      </c>
      <c r="AB4" s="86">
        <v>1936735</v>
      </c>
      <c r="AC4" s="98">
        <v>1887718</v>
      </c>
      <c r="AD4" s="98">
        <v>1970314</v>
      </c>
      <c r="AE4" s="98">
        <v>1982852</v>
      </c>
      <c r="AF4" s="98">
        <v>2058739</v>
      </c>
    </row>
    <row r="5" spans="1:32" ht="18" customHeight="1" x14ac:dyDescent="0.15">
      <c r="A5" s="17" t="s">
        <v>61</v>
      </c>
      <c r="B5" s="17">
        <v>1325278</v>
      </c>
      <c r="C5" s="13">
        <v>1392373</v>
      </c>
      <c r="D5" s="13">
        <v>1449879</v>
      </c>
      <c r="E5" s="13">
        <v>1523403</v>
      </c>
      <c r="F5" s="13">
        <v>1598421</v>
      </c>
      <c r="G5" s="13">
        <v>1649488</v>
      </c>
      <c r="H5" s="13">
        <v>1678002</v>
      </c>
      <c r="I5" s="13">
        <v>1730672</v>
      </c>
      <c r="J5" s="15">
        <v>1745696</v>
      </c>
      <c r="K5" s="14">
        <v>1759367</v>
      </c>
      <c r="L5" s="17">
        <v>1776216</v>
      </c>
      <c r="M5" s="17">
        <v>1715761</v>
      </c>
      <c r="N5" s="17">
        <v>1719233</v>
      </c>
      <c r="O5" s="17">
        <v>1656002</v>
      </c>
      <c r="P5" s="17">
        <v>1590177</v>
      </c>
      <c r="Q5" s="17">
        <v>1609353</v>
      </c>
      <c r="R5" s="17">
        <v>1596202</v>
      </c>
      <c r="S5" s="17">
        <v>1552979</v>
      </c>
      <c r="T5" s="17">
        <v>1488806</v>
      </c>
      <c r="U5" s="17">
        <v>1425440</v>
      </c>
      <c r="V5" s="17">
        <v>1352084</v>
      </c>
      <c r="W5" s="17">
        <v>1313046</v>
      </c>
      <c r="X5" s="17">
        <v>1255360</v>
      </c>
      <c r="Y5" s="86">
        <v>1237789</v>
      </c>
      <c r="Z5" s="86">
        <v>1187321</v>
      </c>
      <c r="AA5" s="86">
        <v>1202440</v>
      </c>
      <c r="AB5" s="86">
        <v>1181801</v>
      </c>
      <c r="AC5" s="98">
        <v>1206832</v>
      </c>
      <c r="AD5" s="98">
        <v>1241967</v>
      </c>
      <c r="AE5" s="98">
        <v>1258897</v>
      </c>
      <c r="AF5" s="98">
        <v>1297059</v>
      </c>
    </row>
    <row r="6" spans="1:32" ht="18" customHeight="1" x14ac:dyDescent="0.15">
      <c r="A6" s="17" t="s">
        <v>62</v>
      </c>
      <c r="B6" s="17">
        <v>489587</v>
      </c>
      <c r="C6" s="13">
        <v>532129</v>
      </c>
      <c r="D6" s="13">
        <v>564038</v>
      </c>
      <c r="E6" s="13">
        <v>615986</v>
      </c>
      <c r="F6" s="13">
        <v>656880</v>
      </c>
      <c r="G6" s="13">
        <v>728824</v>
      </c>
      <c r="H6" s="13">
        <v>787369</v>
      </c>
      <c r="I6" s="13">
        <v>849221</v>
      </c>
      <c r="J6" s="15">
        <v>953704</v>
      </c>
      <c r="K6" s="18">
        <v>1002523</v>
      </c>
      <c r="L6" s="17">
        <v>1102633</v>
      </c>
      <c r="M6" s="17">
        <v>827041</v>
      </c>
      <c r="N6" s="17">
        <v>926498</v>
      </c>
      <c r="O6" s="17">
        <v>961640</v>
      </c>
      <c r="P6" s="17">
        <v>1134156</v>
      </c>
      <c r="Q6" s="17">
        <v>1222247</v>
      </c>
      <c r="R6" s="17">
        <v>1307009</v>
      </c>
      <c r="S6" s="17">
        <v>1485585</v>
      </c>
      <c r="T6" s="17">
        <v>1543285</v>
      </c>
      <c r="U6" s="17">
        <v>1598179</v>
      </c>
      <c r="V6" s="17">
        <v>1791923</v>
      </c>
      <c r="W6" s="17">
        <v>2211757</v>
      </c>
      <c r="X6" s="17">
        <v>2327460</v>
      </c>
      <c r="Y6" s="86">
        <v>2335242</v>
      </c>
      <c r="Z6" s="86">
        <v>2426309</v>
      </c>
      <c r="AA6" s="86">
        <v>2540954</v>
      </c>
      <c r="AB6" s="86">
        <v>2713752</v>
      </c>
      <c r="AC6" s="98">
        <v>2811351</v>
      </c>
      <c r="AD6" s="98">
        <v>2795603</v>
      </c>
      <c r="AE6" s="98">
        <v>2821468</v>
      </c>
      <c r="AF6" s="98">
        <v>2918875</v>
      </c>
    </row>
    <row r="7" spans="1:32" ht="18" customHeight="1" x14ac:dyDescent="0.15">
      <c r="A7" s="17" t="s">
        <v>63</v>
      </c>
      <c r="B7" s="17">
        <v>737407</v>
      </c>
      <c r="C7" s="13">
        <v>735061</v>
      </c>
      <c r="D7" s="13">
        <v>741980</v>
      </c>
      <c r="E7" s="13">
        <v>801679</v>
      </c>
      <c r="F7" s="13">
        <v>865461</v>
      </c>
      <c r="G7" s="13">
        <v>962259</v>
      </c>
      <c r="H7" s="13">
        <v>1136570</v>
      </c>
      <c r="I7" s="13">
        <v>1217293</v>
      </c>
      <c r="J7" s="15">
        <v>1246058</v>
      </c>
      <c r="K7" s="14">
        <v>1313504</v>
      </c>
      <c r="L7" s="17">
        <v>1405178</v>
      </c>
      <c r="M7" s="17">
        <v>1390990</v>
      </c>
      <c r="N7" s="17">
        <v>1255091</v>
      </c>
      <c r="O7" s="17">
        <v>1334193</v>
      </c>
      <c r="P7" s="17">
        <v>1382740</v>
      </c>
      <c r="Q7" s="17">
        <v>1287062</v>
      </c>
      <c r="R7" s="17">
        <v>1274619</v>
      </c>
      <c r="S7" s="17">
        <v>1304217</v>
      </c>
      <c r="T7" s="17">
        <v>1386376</v>
      </c>
      <c r="U7" s="17">
        <v>1388116</v>
      </c>
      <c r="V7" s="17">
        <v>1323882</v>
      </c>
      <c r="W7" s="17">
        <v>1387420</v>
      </c>
      <c r="X7" s="17">
        <v>1399561</v>
      </c>
      <c r="Y7" s="86">
        <v>1357327</v>
      </c>
      <c r="Z7" s="86">
        <v>1325374</v>
      </c>
      <c r="AA7" s="86">
        <v>1307410</v>
      </c>
      <c r="AB7" s="86">
        <v>1232962</v>
      </c>
      <c r="AC7" s="98">
        <v>1199717</v>
      </c>
      <c r="AD7" s="98">
        <v>1172706</v>
      </c>
      <c r="AE7" s="98">
        <v>1281350</v>
      </c>
      <c r="AF7" s="98">
        <v>1201364</v>
      </c>
    </row>
    <row r="8" spans="1:32" ht="18" customHeight="1" x14ac:dyDescent="0.15">
      <c r="A8" s="17" t="s">
        <v>64</v>
      </c>
      <c r="B8" s="17">
        <v>737407</v>
      </c>
      <c r="C8" s="13">
        <v>735061</v>
      </c>
      <c r="D8" s="13">
        <v>741980</v>
      </c>
      <c r="E8" s="13">
        <v>801679</v>
      </c>
      <c r="F8" s="13">
        <v>865461</v>
      </c>
      <c r="G8" s="13">
        <v>962259</v>
      </c>
      <c r="H8" s="13">
        <v>1136570</v>
      </c>
      <c r="I8" s="13">
        <v>1217118</v>
      </c>
      <c r="J8" s="15">
        <v>1245842</v>
      </c>
      <c r="K8" s="14">
        <v>1313388</v>
      </c>
      <c r="L8" s="17">
        <v>1405178</v>
      </c>
      <c r="M8" s="17">
        <v>1390990</v>
      </c>
      <c r="N8" s="17">
        <v>1255091</v>
      </c>
      <c r="O8" s="17">
        <v>1334190</v>
      </c>
      <c r="P8" s="17">
        <v>1382731</v>
      </c>
      <c r="Q8" s="17">
        <v>1287062</v>
      </c>
      <c r="R8" s="17">
        <v>1274617</v>
      </c>
      <c r="S8" s="17">
        <v>1304174</v>
      </c>
      <c r="T8" s="17">
        <v>1386376</v>
      </c>
      <c r="U8" s="17">
        <v>1388116</v>
      </c>
      <c r="V8" s="17">
        <v>1323407</v>
      </c>
      <c r="W8" s="17">
        <v>1387420</v>
      </c>
      <c r="X8" s="17">
        <v>1399561</v>
      </c>
      <c r="Y8" s="86">
        <v>1357327</v>
      </c>
      <c r="Z8" s="86">
        <v>1325374</v>
      </c>
      <c r="AA8" s="86">
        <v>1307410</v>
      </c>
      <c r="AB8" s="86">
        <v>1232962</v>
      </c>
      <c r="AC8" s="98">
        <v>1199717</v>
      </c>
      <c r="AD8" s="98">
        <v>1172706</v>
      </c>
      <c r="AE8" s="98">
        <v>1281350</v>
      </c>
      <c r="AF8" s="98">
        <v>1201337</v>
      </c>
    </row>
    <row r="9" spans="1:32" ht="18" customHeight="1" x14ac:dyDescent="0.15">
      <c r="A9" s="17" t="s">
        <v>65</v>
      </c>
      <c r="B9" s="17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175</v>
      </c>
      <c r="J9" s="15">
        <v>216</v>
      </c>
      <c r="K9" s="14">
        <v>116</v>
      </c>
      <c r="L9" s="17">
        <v>0</v>
      </c>
      <c r="M9" s="17">
        <v>0</v>
      </c>
      <c r="N9" s="17">
        <v>0</v>
      </c>
      <c r="O9" s="17">
        <v>3</v>
      </c>
      <c r="P9" s="17">
        <v>9</v>
      </c>
      <c r="Q9" s="17">
        <v>10</v>
      </c>
      <c r="R9" s="17">
        <v>2</v>
      </c>
      <c r="S9" s="17">
        <v>43</v>
      </c>
      <c r="T9" s="17">
        <v>43</v>
      </c>
      <c r="U9" s="17">
        <v>43</v>
      </c>
      <c r="V9" s="17">
        <v>475</v>
      </c>
      <c r="W9" s="17">
        <v>475</v>
      </c>
      <c r="X9" s="17">
        <v>475</v>
      </c>
      <c r="Y9" s="86">
        <v>475</v>
      </c>
      <c r="Z9" s="86">
        <v>475</v>
      </c>
      <c r="AA9" s="86">
        <v>475</v>
      </c>
      <c r="AB9" s="86">
        <v>475</v>
      </c>
      <c r="AC9" s="86">
        <v>475</v>
      </c>
      <c r="AD9" s="86">
        <v>475</v>
      </c>
      <c r="AE9" s="86">
        <v>475</v>
      </c>
      <c r="AF9" s="86">
        <v>475</v>
      </c>
    </row>
    <row r="10" spans="1:32" ht="18" customHeight="1" x14ac:dyDescent="0.15">
      <c r="A10" s="17" t="s">
        <v>66</v>
      </c>
      <c r="B10" s="17">
        <v>721369</v>
      </c>
      <c r="C10" s="13">
        <v>921262</v>
      </c>
      <c r="D10" s="13">
        <v>967964</v>
      </c>
      <c r="E10" s="13">
        <v>1158305</v>
      </c>
      <c r="F10" s="13">
        <v>1187355</v>
      </c>
      <c r="G10" s="13">
        <v>1188688</v>
      </c>
      <c r="H10" s="13">
        <v>1270471</v>
      </c>
      <c r="I10" s="13">
        <v>1386134</v>
      </c>
      <c r="J10" s="15">
        <v>1423392</v>
      </c>
      <c r="K10" s="14">
        <v>1415142</v>
      </c>
      <c r="L10" s="17">
        <v>1376424</v>
      </c>
      <c r="M10" s="17">
        <v>1396354</v>
      </c>
      <c r="N10" s="17">
        <v>1528276</v>
      </c>
      <c r="O10" s="17">
        <v>1563566</v>
      </c>
      <c r="P10" s="17">
        <v>1461071</v>
      </c>
      <c r="Q10" s="17">
        <v>1479684</v>
      </c>
      <c r="R10" s="17">
        <v>1475571</v>
      </c>
      <c r="S10" s="17">
        <v>1374731</v>
      </c>
      <c r="T10" s="17">
        <v>1399359</v>
      </c>
      <c r="U10" s="17">
        <v>1458911</v>
      </c>
      <c r="V10" s="17">
        <v>1510898</v>
      </c>
      <c r="W10" s="17">
        <v>1519891</v>
      </c>
      <c r="X10" s="17">
        <v>1630419</v>
      </c>
      <c r="Y10" s="86">
        <v>1739448</v>
      </c>
      <c r="Z10" s="86">
        <v>1569063</v>
      </c>
      <c r="AA10" s="86">
        <v>1635443</v>
      </c>
      <c r="AB10" s="86">
        <v>1653875</v>
      </c>
      <c r="AC10" s="98">
        <v>1627471</v>
      </c>
      <c r="AD10" s="98">
        <v>1608276</v>
      </c>
      <c r="AE10" s="98">
        <v>1623234</v>
      </c>
      <c r="AF10" s="98">
        <v>1713045</v>
      </c>
    </row>
    <row r="11" spans="1:32" ht="18" customHeight="1" x14ac:dyDescent="0.15">
      <c r="A11" s="17" t="s">
        <v>67</v>
      </c>
      <c r="B11" s="17">
        <v>28338</v>
      </c>
      <c r="C11" s="13">
        <v>40090</v>
      </c>
      <c r="D11" s="13">
        <v>55350</v>
      </c>
      <c r="E11" s="13">
        <v>93673</v>
      </c>
      <c r="F11" s="13">
        <v>82564</v>
      </c>
      <c r="G11" s="13">
        <v>118390</v>
      </c>
      <c r="H11" s="13">
        <v>119509</v>
      </c>
      <c r="I11" s="13">
        <v>102165</v>
      </c>
      <c r="J11" s="15">
        <v>107600</v>
      </c>
      <c r="K11" s="15">
        <v>108464</v>
      </c>
      <c r="L11" s="17">
        <v>97964</v>
      </c>
      <c r="M11" s="17">
        <v>116065</v>
      </c>
      <c r="N11" s="17">
        <v>94290</v>
      </c>
      <c r="O11" s="17">
        <v>61670</v>
      </c>
      <c r="P11" s="17">
        <v>56359</v>
      </c>
      <c r="Q11" s="17">
        <v>58396</v>
      </c>
      <c r="R11" s="17">
        <v>48132</v>
      </c>
      <c r="S11" s="17">
        <v>59043</v>
      </c>
      <c r="T11" s="17">
        <v>46095</v>
      </c>
      <c r="U11" s="17">
        <v>34889</v>
      </c>
      <c r="V11" s="17">
        <v>43903</v>
      </c>
      <c r="W11" s="17">
        <v>71838</v>
      </c>
      <c r="X11" s="17">
        <v>35065</v>
      </c>
      <c r="Y11" s="86">
        <v>53832</v>
      </c>
      <c r="Z11" s="86">
        <v>32523</v>
      </c>
      <c r="AA11" s="86">
        <v>22907</v>
      </c>
      <c r="AB11" s="86">
        <v>19199</v>
      </c>
      <c r="AC11" s="98">
        <v>29666</v>
      </c>
      <c r="AD11" s="98">
        <v>39764</v>
      </c>
      <c r="AE11" s="98">
        <v>46279</v>
      </c>
      <c r="AF11" s="98">
        <v>58406</v>
      </c>
    </row>
    <row r="12" spans="1:32" ht="18" customHeight="1" x14ac:dyDescent="0.15">
      <c r="A12" s="17" t="s">
        <v>68</v>
      </c>
      <c r="B12" s="17">
        <v>1034483</v>
      </c>
      <c r="C12" s="13">
        <v>1094739</v>
      </c>
      <c r="D12" s="13">
        <v>1175060</v>
      </c>
      <c r="E12" s="13">
        <v>1327679</v>
      </c>
      <c r="F12" s="13">
        <v>1360169</v>
      </c>
      <c r="G12" s="13">
        <v>1330932</v>
      </c>
      <c r="H12" s="13">
        <v>1489277</v>
      </c>
      <c r="I12" s="13">
        <v>1573672</v>
      </c>
      <c r="J12" s="15">
        <v>1746046</v>
      </c>
      <c r="K12" s="15">
        <v>1733381</v>
      </c>
      <c r="L12" s="17">
        <v>1884535</v>
      </c>
      <c r="M12" s="17">
        <v>1685629</v>
      </c>
      <c r="N12" s="17">
        <v>1636335</v>
      </c>
      <c r="O12" s="17">
        <v>1650478</v>
      </c>
      <c r="P12" s="17">
        <v>1602648</v>
      </c>
      <c r="Q12" s="17">
        <v>1560373</v>
      </c>
      <c r="R12" s="17">
        <v>1663258</v>
      </c>
      <c r="S12" s="17">
        <v>1544756</v>
      </c>
      <c r="T12" s="17">
        <v>1582960</v>
      </c>
      <c r="U12" s="17">
        <v>1741403</v>
      </c>
      <c r="V12" s="17">
        <v>2744813</v>
      </c>
      <c r="W12" s="17">
        <v>1448707</v>
      </c>
      <c r="X12" s="17">
        <v>1657152</v>
      </c>
      <c r="Y12" s="86">
        <v>1608619</v>
      </c>
      <c r="Z12" s="86">
        <v>1590421</v>
      </c>
      <c r="AA12" s="86">
        <v>1532310</v>
      </c>
      <c r="AB12" s="86">
        <v>1603565</v>
      </c>
      <c r="AC12" s="98">
        <v>1681088</v>
      </c>
      <c r="AD12" s="98">
        <v>1808896</v>
      </c>
      <c r="AE12" s="98">
        <v>2892821</v>
      </c>
      <c r="AF12" s="98">
        <v>2304367</v>
      </c>
    </row>
    <row r="13" spans="1:32" ht="18" customHeight="1" x14ac:dyDescent="0.15">
      <c r="A13" s="17" t="s">
        <v>69</v>
      </c>
      <c r="B13" s="17">
        <v>479234</v>
      </c>
      <c r="C13" s="13">
        <v>494527</v>
      </c>
      <c r="D13" s="13">
        <v>554593</v>
      </c>
      <c r="E13" s="13">
        <v>580437</v>
      </c>
      <c r="F13" s="13">
        <v>607785</v>
      </c>
      <c r="G13" s="13">
        <v>624586</v>
      </c>
      <c r="H13" s="13">
        <v>754922</v>
      </c>
      <c r="I13" s="13">
        <v>703355</v>
      </c>
      <c r="J13" s="15">
        <v>805204</v>
      </c>
      <c r="K13" s="15">
        <v>805981</v>
      </c>
      <c r="L13" s="17">
        <v>785130</v>
      </c>
      <c r="M13" s="17">
        <v>840315</v>
      </c>
      <c r="N13" s="17">
        <v>961010</v>
      </c>
      <c r="O13" s="17">
        <v>866117</v>
      </c>
      <c r="P13" s="17">
        <v>814323</v>
      </c>
      <c r="Q13" s="17">
        <v>833538</v>
      </c>
      <c r="R13" s="17">
        <v>804297</v>
      </c>
      <c r="S13" s="17">
        <v>790151</v>
      </c>
      <c r="T13" s="17">
        <v>838922</v>
      </c>
      <c r="U13" s="17">
        <v>766479</v>
      </c>
      <c r="V13" s="17">
        <v>746948</v>
      </c>
      <c r="W13" s="17">
        <v>742300</v>
      </c>
      <c r="X13" s="17">
        <v>736130</v>
      </c>
      <c r="Y13" s="86">
        <v>697408</v>
      </c>
      <c r="Z13" s="86">
        <v>714214</v>
      </c>
      <c r="AA13" s="86">
        <v>746956</v>
      </c>
      <c r="AB13" s="86">
        <v>751167</v>
      </c>
      <c r="AC13" s="98">
        <v>745796</v>
      </c>
      <c r="AD13" s="98">
        <v>916862</v>
      </c>
      <c r="AE13" s="98">
        <v>2001079</v>
      </c>
      <c r="AF13" s="98">
        <v>1419107</v>
      </c>
    </row>
    <row r="14" spans="1:32" ht="18" customHeight="1" x14ac:dyDescent="0.15">
      <c r="A14" s="17" t="s">
        <v>70</v>
      </c>
      <c r="B14" s="17">
        <v>372886</v>
      </c>
      <c r="C14" s="13">
        <v>389715</v>
      </c>
      <c r="D14" s="13">
        <v>586658</v>
      </c>
      <c r="E14" s="13">
        <v>499645</v>
      </c>
      <c r="F14" s="13">
        <v>503387</v>
      </c>
      <c r="G14" s="13">
        <v>624060</v>
      </c>
      <c r="H14" s="13">
        <v>513943</v>
      </c>
      <c r="I14" s="13">
        <v>559001</v>
      </c>
      <c r="J14" s="15">
        <v>556988</v>
      </c>
      <c r="K14" s="15">
        <v>646692</v>
      </c>
      <c r="L14" s="17">
        <v>807970</v>
      </c>
      <c r="M14" s="17">
        <v>965314</v>
      </c>
      <c r="N14" s="17">
        <v>942749</v>
      </c>
      <c r="O14" s="17">
        <v>1029531</v>
      </c>
      <c r="P14" s="17">
        <v>1054364</v>
      </c>
      <c r="Q14" s="17">
        <v>1119077</v>
      </c>
      <c r="R14" s="17">
        <v>1152537</v>
      </c>
      <c r="S14" s="17">
        <v>1151687</v>
      </c>
      <c r="T14" s="17">
        <v>1174365</v>
      </c>
      <c r="U14" s="17">
        <v>1079646</v>
      </c>
      <c r="V14" s="17">
        <v>1276873</v>
      </c>
      <c r="W14" s="17">
        <v>1230382</v>
      </c>
      <c r="X14" s="17">
        <v>1386022</v>
      </c>
      <c r="Y14" s="86">
        <v>1410846</v>
      </c>
      <c r="Z14" s="86">
        <v>1439598</v>
      </c>
      <c r="AA14" s="86">
        <v>1540973</v>
      </c>
      <c r="AB14" s="86">
        <v>1646865</v>
      </c>
      <c r="AC14" s="98">
        <v>1724659</v>
      </c>
      <c r="AD14" s="98">
        <v>1702004</v>
      </c>
      <c r="AE14" s="98">
        <v>1578620</v>
      </c>
      <c r="AF14" s="98">
        <v>1531558</v>
      </c>
    </row>
    <row r="15" spans="1:32" ht="18" customHeight="1" x14ac:dyDescent="0.15">
      <c r="A15" s="17" t="s">
        <v>71</v>
      </c>
      <c r="B15" s="17">
        <v>618139</v>
      </c>
      <c r="C15" s="13">
        <v>573151</v>
      </c>
      <c r="D15" s="13">
        <v>644903</v>
      </c>
      <c r="E15" s="13">
        <v>570010</v>
      </c>
      <c r="F15" s="13">
        <v>477801</v>
      </c>
      <c r="G15" s="13">
        <v>425645</v>
      </c>
      <c r="H15" s="13">
        <v>483860</v>
      </c>
      <c r="I15" s="13">
        <v>192188</v>
      </c>
      <c r="J15" s="15">
        <v>167050</v>
      </c>
      <c r="K15" s="14">
        <v>32163</v>
      </c>
      <c r="L15" s="17">
        <v>251121</v>
      </c>
      <c r="M15" s="17">
        <v>585701</v>
      </c>
      <c r="N15" s="17">
        <v>51010</v>
      </c>
      <c r="O15" s="17">
        <v>50376</v>
      </c>
      <c r="P15" s="17">
        <v>146578</v>
      </c>
      <c r="Q15" s="17">
        <v>140579</v>
      </c>
      <c r="R15" s="17">
        <v>105829</v>
      </c>
      <c r="S15" s="17">
        <v>60146</v>
      </c>
      <c r="T15" s="17">
        <v>37346</v>
      </c>
      <c r="U15" s="17">
        <v>83140</v>
      </c>
      <c r="V15" s="17">
        <v>581909</v>
      </c>
      <c r="W15" s="17">
        <v>166861</v>
      </c>
      <c r="X15" s="17">
        <v>1093075</v>
      </c>
      <c r="Y15" s="86">
        <v>250186</v>
      </c>
      <c r="Z15" s="86">
        <v>70617</v>
      </c>
      <c r="AA15" s="86">
        <v>68544</v>
      </c>
      <c r="AB15" s="86">
        <v>82537</v>
      </c>
      <c r="AC15" s="98">
        <v>276499</v>
      </c>
      <c r="AD15" s="98">
        <v>189957</v>
      </c>
      <c r="AE15" s="98">
        <v>445662</v>
      </c>
      <c r="AF15" s="98">
        <v>286785</v>
      </c>
    </row>
    <row r="16" spans="1:32" ht="18" customHeight="1" x14ac:dyDescent="0.15">
      <c r="A16" s="17" t="s">
        <v>72</v>
      </c>
      <c r="B16" s="17">
        <v>171538</v>
      </c>
      <c r="C16" s="13">
        <v>184551</v>
      </c>
      <c r="D16" s="13">
        <v>537208</v>
      </c>
      <c r="E16" s="13">
        <v>413497</v>
      </c>
      <c r="F16" s="13">
        <v>243515</v>
      </c>
      <c r="G16" s="13">
        <v>639867</v>
      </c>
      <c r="H16" s="13">
        <v>290378</v>
      </c>
      <c r="I16" s="13">
        <v>292543</v>
      </c>
      <c r="J16" s="15">
        <v>273022</v>
      </c>
      <c r="K16" s="14">
        <v>274110</v>
      </c>
      <c r="L16" s="17">
        <v>281857</v>
      </c>
      <c r="M16" s="17">
        <v>282732</v>
      </c>
      <c r="N16" s="17">
        <v>294394</v>
      </c>
      <c r="O16" s="17">
        <v>316637</v>
      </c>
      <c r="P16" s="17">
        <v>388958</v>
      </c>
      <c r="Q16" s="17">
        <v>369386</v>
      </c>
      <c r="R16" s="17">
        <v>351577</v>
      </c>
      <c r="S16" s="17">
        <v>353587</v>
      </c>
      <c r="T16" s="17">
        <v>312158</v>
      </c>
      <c r="U16" s="17">
        <v>317590</v>
      </c>
      <c r="V16" s="17">
        <v>366203</v>
      </c>
      <c r="W16" s="17">
        <v>332877</v>
      </c>
      <c r="X16" s="17">
        <v>417652</v>
      </c>
      <c r="Y16" s="86">
        <v>355788</v>
      </c>
      <c r="Z16" s="86">
        <v>317787</v>
      </c>
      <c r="AA16" s="86">
        <v>284185</v>
      </c>
      <c r="AB16" s="86">
        <v>257620</v>
      </c>
      <c r="AC16" s="98">
        <v>250100</v>
      </c>
      <c r="AD16" s="98">
        <v>251770</v>
      </c>
      <c r="AE16" s="98">
        <v>287598</v>
      </c>
      <c r="AF16" s="98">
        <v>250560</v>
      </c>
    </row>
    <row r="17" spans="1:32" ht="18" customHeight="1" x14ac:dyDescent="0.15">
      <c r="A17" s="17" t="s">
        <v>80</v>
      </c>
      <c r="B17" s="17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v>0</v>
      </c>
      <c r="K17" s="14">
        <v>0</v>
      </c>
      <c r="L17" s="17">
        <v>0</v>
      </c>
      <c r="M17" s="17">
        <v>0</v>
      </c>
      <c r="N17" s="17">
        <v>0</v>
      </c>
      <c r="O17" s="17">
        <v>1</v>
      </c>
      <c r="P17" s="17">
        <v>0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86">
        <v>1</v>
      </c>
      <c r="Z17" s="86">
        <v>1</v>
      </c>
      <c r="AA17" s="86">
        <v>1</v>
      </c>
      <c r="AB17" s="86">
        <v>1</v>
      </c>
      <c r="AC17" s="86">
        <v>1</v>
      </c>
      <c r="AD17" s="86">
        <v>1</v>
      </c>
      <c r="AE17" s="86">
        <v>1</v>
      </c>
      <c r="AF17" s="86">
        <v>1</v>
      </c>
    </row>
    <row r="18" spans="1:32" ht="18" customHeight="1" x14ac:dyDescent="0.15">
      <c r="A18" s="17" t="s">
        <v>176</v>
      </c>
      <c r="B18" s="17">
        <v>3086099</v>
      </c>
      <c r="C18" s="13">
        <v>4048639</v>
      </c>
      <c r="D18" s="13">
        <v>4054719</v>
      </c>
      <c r="E18" s="13">
        <v>4951220</v>
      </c>
      <c r="F18" s="13">
        <v>4605205</v>
      </c>
      <c r="G18" s="13">
        <v>3317747</v>
      </c>
      <c r="H18" s="13">
        <v>4035536</v>
      </c>
      <c r="I18" s="13">
        <v>4087758</v>
      </c>
      <c r="J18" s="15">
        <v>3375600</v>
      </c>
      <c r="K18" s="14">
        <v>3600512</v>
      </c>
      <c r="L18" s="17">
        <v>2778382</v>
      </c>
      <c r="M18" s="17">
        <v>2668677</v>
      </c>
      <c r="N18" s="17">
        <v>3278916</v>
      </c>
      <c r="O18" s="17">
        <v>2666100</v>
      </c>
      <c r="P18" s="17">
        <v>2625435</v>
      </c>
      <c r="Q18" s="17">
        <v>1666133</v>
      </c>
      <c r="R18" s="17">
        <v>2048899</v>
      </c>
      <c r="S18" s="17">
        <v>1992973</v>
      </c>
      <c r="T18" s="17">
        <v>1732857</v>
      </c>
      <c r="U18" s="17">
        <v>1798203</v>
      </c>
      <c r="V18" s="17">
        <v>2374897</v>
      </c>
      <c r="W18" s="17">
        <v>1642564</v>
      </c>
      <c r="X18" s="17">
        <v>1072284</v>
      </c>
      <c r="Y18" s="86">
        <v>1569690</v>
      </c>
      <c r="Z18" s="86">
        <v>2286998</v>
      </c>
      <c r="AA18" s="86">
        <v>2416279</v>
      </c>
      <c r="AB18" s="86">
        <v>1590416</v>
      </c>
      <c r="AC18" s="98">
        <v>1232442</v>
      </c>
      <c r="AD18" s="98">
        <v>1634122</v>
      </c>
      <c r="AE18" s="98">
        <v>1546927</v>
      </c>
      <c r="AF18" s="98">
        <v>1940098</v>
      </c>
    </row>
    <row r="19" spans="1:32" ht="18" customHeight="1" x14ac:dyDescent="0.15">
      <c r="A19" s="17" t="s">
        <v>74</v>
      </c>
      <c r="B19" s="17">
        <v>1119708</v>
      </c>
      <c r="C19" s="13">
        <v>1397405</v>
      </c>
      <c r="D19" s="13">
        <v>1480898</v>
      </c>
      <c r="E19" s="13">
        <v>1862997</v>
      </c>
      <c r="F19" s="13">
        <v>4312981</v>
      </c>
      <c r="G19" s="13">
        <v>1163597</v>
      </c>
      <c r="H19" s="13">
        <v>1258964</v>
      </c>
      <c r="I19" s="13">
        <v>1311888</v>
      </c>
      <c r="J19" s="15">
        <v>737040</v>
      </c>
      <c r="K19" s="14">
        <v>1059786</v>
      </c>
      <c r="L19" s="17">
        <v>777051</v>
      </c>
      <c r="M19" s="17">
        <v>493043</v>
      </c>
      <c r="N19" s="17">
        <v>965900</v>
      </c>
      <c r="O19" s="17">
        <v>568137</v>
      </c>
      <c r="P19" s="17">
        <v>431062</v>
      </c>
      <c r="Q19" s="17">
        <v>179605</v>
      </c>
      <c r="R19" s="17">
        <v>702606</v>
      </c>
      <c r="S19" s="17">
        <v>1284853</v>
      </c>
      <c r="T19" s="17">
        <v>1339133</v>
      </c>
      <c r="U19" s="17">
        <v>1297457</v>
      </c>
      <c r="V19" s="17">
        <v>1578833</v>
      </c>
      <c r="W19" s="17">
        <v>845925</v>
      </c>
      <c r="X19" s="17">
        <v>549191</v>
      </c>
      <c r="Y19" s="86">
        <v>669385</v>
      </c>
      <c r="Z19" s="86">
        <v>1255701</v>
      </c>
      <c r="AA19" s="86">
        <v>1810349</v>
      </c>
      <c r="AB19" s="86">
        <v>741467</v>
      </c>
      <c r="AC19" s="98">
        <v>287371</v>
      </c>
      <c r="AD19" s="98">
        <v>762703</v>
      </c>
      <c r="AE19" s="98">
        <v>633386</v>
      </c>
      <c r="AF19" s="98">
        <v>801724</v>
      </c>
    </row>
    <row r="20" spans="1:32" ht="18" customHeight="1" x14ac:dyDescent="0.15">
      <c r="A20" s="17" t="s">
        <v>75</v>
      </c>
      <c r="B20" s="17">
        <v>1855483</v>
      </c>
      <c r="C20" s="13">
        <v>2438541</v>
      </c>
      <c r="D20" s="13">
        <v>2491538</v>
      </c>
      <c r="E20" s="13">
        <v>2925364</v>
      </c>
      <c r="F20" s="13">
        <v>3103016</v>
      </c>
      <c r="G20" s="13">
        <v>2093567</v>
      </c>
      <c r="H20" s="13">
        <v>2691840</v>
      </c>
      <c r="I20" s="13">
        <v>2640264</v>
      </c>
      <c r="J20" s="15">
        <v>2536713</v>
      </c>
      <c r="K20" s="14">
        <v>2464636</v>
      </c>
      <c r="L20" s="17">
        <v>1938238</v>
      </c>
      <c r="M20" s="17">
        <v>2123065</v>
      </c>
      <c r="N20" s="17">
        <v>2270564</v>
      </c>
      <c r="O20" s="17">
        <v>2037833</v>
      </c>
      <c r="P20" s="17">
        <v>2110371</v>
      </c>
      <c r="Q20" s="17">
        <v>1402097</v>
      </c>
      <c r="R20" s="17">
        <v>1259377</v>
      </c>
      <c r="S20" s="17">
        <v>641836</v>
      </c>
      <c r="T20" s="17">
        <v>342482</v>
      </c>
      <c r="U20" s="17">
        <v>492450</v>
      </c>
      <c r="V20" s="17">
        <v>759019</v>
      </c>
      <c r="W20" s="17">
        <v>786676</v>
      </c>
      <c r="X20" s="17">
        <v>518056</v>
      </c>
      <c r="Y20" s="86">
        <v>873383</v>
      </c>
      <c r="Z20" s="86">
        <v>1002304</v>
      </c>
      <c r="AA20" s="86">
        <v>588620</v>
      </c>
      <c r="AB20" s="86">
        <v>819300</v>
      </c>
      <c r="AC20" s="98">
        <v>922249</v>
      </c>
      <c r="AD20" s="98">
        <v>811601</v>
      </c>
      <c r="AE20" s="98">
        <v>895003</v>
      </c>
      <c r="AF20" s="98">
        <v>1096849</v>
      </c>
    </row>
    <row r="21" spans="1:32" ht="18" customHeight="1" x14ac:dyDescent="0.15">
      <c r="A21" s="17" t="s">
        <v>177</v>
      </c>
      <c r="B21" s="17">
        <v>0</v>
      </c>
      <c r="C21" s="13">
        <v>11025</v>
      </c>
      <c r="D21" s="13">
        <v>402177</v>
      </c>
      <c r="E21" s="13">
        <v>0</v>
      </c>
      <c r="F21" s="13">
        <v>12061</v>
      </c>
      <c r="G21" s="13">
        <v>28843</v>
      </c>
      <c r="H21" s="13">
        <v>0</v>
      </c>
      <c r="I21" s="13">
        <v>51187</v>
      </c>
      <c r="J21" s="15">
        <v>517</v>
      </c>
      <c r="K21" s="14">
        <v>417094</v>
      </c>
      <c r="L21" s="17">
        <v>109070</v>
      </c>
      <c r="M21" s="17">
        <v>15554</v>
      </c>
      <c r="N21" s="17">
        <v>82889</v>
      </c>
      <c r="O21" s="17">
        <v>25433</v>
      </c>
      <c r="P21" s="17">
        <v>0</v>
      </c>
      <c r="Q21" s="17">
        <v>987</v>
      </c>
      <c r="R21" s="17">
        <v>0</v>
      </c>
      <c r="S21" s="17">
        <v>0</v>
      </c>
      <c r="T21" s="17">
        <v>11479</v>
      </c>
      <c r="U21" s="17">
        <v>48694</v>
      </c>
      <c r="V21" s="17">
        <v>0</v>
      </c>
      <c r="W21" s="17">
        <v>7000</v>
      </c>
      <c r="X21" s="17">
        <v>291835</v>
      </c>
      <c r="Y21" s="86">
        <v>10471</v>
      </c>
      <c r="Z21" s="86">
        <v>0</v>
      </c>
      <c r="AA21" s="86">
        <v>5562</v>
      </c>
      <c r="AB21" s="86">
        <v>66173</v>
      </c>
      <c r="AC21" s="98">
        <v>2221</v>
      </c>
      <c r="AD21" s="98">
        <v>2221</v>
      </c>
      <c r="AE21" s="98">
        <v>0</v>
      </c>
      <c r="AF21" s="98">
        <v>270779</v>
      </c>
    </row>
    <row r="22" spans="1:32" ht="18" customHeight="1" x14ac:dyDescent="0.15">
      <c r="A22" s="17" t="s">
        <v>178</v>
      </c>
      <c r="B22" s="17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5">
        <v>0</v>
      </c>
      <c r="K22" s="14">
        <v>0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0</v>
      </c>
      <c r="W22" s="17">
        <v>0</v>
      </c>
      <c r="X22" s="17">
        <v>1</v>
      </c>
      <c r="Y22" s="86">
        <v>1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86">
        <v>1</v>
      </c>
      <c r="AF22" s="86">
        <v>1</v>
      </c>
    </row>
    <row r="23" spans="1:32" ht="18" customHeight="1" x14ac:dyDescent="0.15">
      <c r="A23" s="17" t="s">
        <v>59</v>
      </c>
      <c r="B23" s="17">
        <f t="shared" ref="B23:G23" si="0">SUM(B4:B22)-B5-B8-B9-B13-B19-B20</f>
        <v>9144240</v>
      </c>
      <c r="C23" s="13">
        <f t="shared" si="0"/>
        <v>10534435</v>
      </c>
      <c r="D23" s="13">
        <f t="shared" si="0"/>
        <v>11790705</v>
      </c>
      <c r="E23" s="13">
        <f t="shared" si="0"/>
        <v>12611058</v>
      </c>
      <c r="F23" s="13">
        <f t="shared" si="0"/>
        <v>12304358</v>
      </c>
      <c r="G23" s="13">
        <f t="shared" si="0"/>
        <v>11777402</v>
      </c>
      <c r="H23" s="13">
        <f t="shared" ref="H23:U23" si="1">SUM(H4:H22)-H5-H8-H9-H13-H19-H20</f>
        <v>12524394</v>
      </c>
      <c r="I23" s="13">
        <f t="shared" si="1"/>
        <v>12794783</v>
      </c>
      <c r="J23" s="15">
        <f t="shared" si="1"/>
        <v>12372092</v>
      </c>
      <c r="K23" s="14">
        <f t="shared" si="1"/>
        <v>13092291</v>
      </c>
      <c r="L23" s="19">
        <f t="shared" si="1"/>
        <v>12650603</v>
      </c>
      <c r="M23" s="19">
        <f t="shared" si="1"/>
        <v>12415936</v>
      </c>
      <c r="N23" s="19">
        <f t="shared" si="1"/>
        <v>12582511</v>
      </c>
      <c r="O23" s="19">
        <f t="shared" si="1"/>
        <v>12097907</v>
      </c>
      <c r="P23" s="19">
        <f t="shared" si="1"/>
        <v>12222231</v>
      </c>
      <c r="Q23" s="19">
        <f t="shared" si="1"/>
        <v>11283170</v>
      </c>
      <c r="R23" s="19">
        <f t="shared" si="1"/>
        <v>11817115</v>
      </c>
      <c r="S23" s="19">
        <f t="shared" si="1"/>
        <v>11656100</v>
      </c>
      <c r="T23" s="19">
        <f t="shared" si="1"/>
        <v>11463768</v>
      </c>
      <c r="U23" s="19">
        <f t="shared" si="1"/>
        <v>11694107</v>
      </c>
      <c r="V23" s="19">
        <f>SUM(V4:V22)-V5-V8-V9-V13-V19-V20</f>
        <v>14106233</v>
      </c>
      <c r="W23" s="19">
        <f>SUM(W4:W22)-W5-W8-W9-W13-W19-W20</f>
        <v>12086061</v>
      </c>
      <c r="X23" s="19">
        <f>SUM(X4:X22)-X5-X8-X9-X13-X19-X20</f>
        <v>13344982</v>
      </c>
      <c r="Y23" s="13">
        <f t="shared" ref="Y23:AB23" si="2">SUM(Y4:Y22)-Y5-Y8-Y9-Y13-Y19-Y20</f>
        <v>12682811</v>
      </c>
      <c r="Z23" s="13">
        <f t="shared" si="2"/>
        <v>13016565</v>
      </c>
      <c r="AA23" s="13">
        <f t="shared" si="2"/>
        <v>13313185</v>
      </c>
      <c r="AB23" s="13">
        <f t="shared" si="2"/>
        <v>12803701</v>
      </c>
      <c r="AC23" s="13">
        <f t="shared" ref="AC23:AD23" si="3">SUM(AC4:AC22)-AC5-AC8-AC9-AC13-AC19-AC20</f>
        <v>12722934</v>
      </c>
      <c r="AD23" s="13">
        <f t="shared" si="3"/>
        <v>13175635</v>
      </c>
      <c r="AE23" s="13">
        <f t="shared" ref="AE23" si="4">SUM(AE4:AE22)-AE5-AE8-AE9-AE13-AE19-AE20</f>
        <v>14506813</v>
      </c>
      <c r="AF23" s="13">
        <f t="shared" ref="AF23" si="5">SUM(AF4:AF22)-AF5-AF8-AF9-AF13-AF19-AF20</f>
        <v>14534578</v>
      </c>
    </row>
    <row r="24" spans="1:32" ht="18" customHeight="1" x14ac:dyDescent="0.15">
      <c r="A24" s="17" t="s">
        <v>78</v>
      </c>
      <c r="B24" s="17">
        <f t="shared" ref="B24:G24" si="6">SUM(B4:B7)-B5</f>
        <v>3111388</v>
      </c>
      <c r="C24" s="13">
        <f t="shared" si="6"/>
        <v>3271263</v>
      </c>
      <c r="D24" s="13">
        <f t="shared" si="6"/>
        <v>3366666</v>
      </c>
      <c r="E24" s="13">
        <f t="shared" si="6"/>
        <v>3597029</v>
      </c>
      <c r="F24" s="13">
        <f t="shared" si="6"/>
        <v>3832301</v>
      </c>
      <c r="G24" s="13">
        <f t="shared" si="6"/>
        <v>4103230</v>
      </c>
      <c r="H24" s="13">
        <f t="shared" ref="H24:M24" si="7">SUM(H4:H7)-H5</f>
        <v>4321420</v>
      </c>
      <c r="I24" s="13">
        <f t="shared" si="7"/>
        <v>4550135</v>
      </c>
      <c r="J24" s="15">
        <f t="shared" si="7"/>
        <v>4721877</v>
      </c>
      <c r="K24" s="14">
        <f t="shared" si="7"/>
        <v>4864733</v>
      </c>
      <c r="L24" s="19">
        <f t="shared" si="7"/>
        <v>5063280</v>
      </c>
      <c r="M24" s="19">
        <f t="shared" si="7"/>
        <v>4699910</v>
      </c>
      <c r="N24" s="19">
        <f t="shared" ref="N24:S24" si="8">SUM(N4:N7)-N5</f>
        <v>4673652</v>
      </c>
      <c r="O24" s="19">
        <f t="shared" si="8"/>
        <v>4734114</v>
      </c>
      <c r="P24" s="19">
        <f t="shared" si="8"/>
        <v>4886818</v>
      </c>
      <c r="Q24" s="19">
        <f t="shared" si="8"/>
        <v>4888553</v>
      </c>
      <c r="R24" s="19">
        <f t="shared" si="8"/>
        <v>4971310</v>
      </c>
      <c r="S24" s="19">
        <f t="shared" si="8"/>
        <v>5119175</v>
      </c>
      <c r="T24" s="19">
        <f>SUM(T4:T7)-T5</f>
        <v>5167147</v>
      </c>
      <c r="U24" s="19">
        <f>SUM(U4:U7)-U5</f>
        <v>5131629</v>
      </c>
      <c r="V24" s="19">
        <f>SUM(V4:V7)-V5</f>
        <v>5206736</v>
      </c>
      <c r="W24" s="19">
        <f>SUM(W4:W7)-W5</f>
        <v>5665940</v>
      </c>
      <c r="X24" s="19">
        <f>SUM(X4:X7)-X5</f>
        <v>5761476</v>
      </c>
      <c r="Y24" s="13">
        <f t="shared" ref="Y24:AB24" si="9">SUM(Y4:Y7)-Y5</f>
        <v>5683929</v>
      </c>
      <c r="Z24" s="13">
        <f t="shared" si="9"/>
        <v>5709556</v>
      </c>
      <c r="AA24" s="13">
        <f t="shared" si="9"/>
        <v>5806980</v>
      </c>
      <c r="AB24" s="13">
        <f t="shared" si="9"/>
        <v>5883449</v>
      </c>
      <c r="AC24" s="13">
        <f t="shared" ref="AC24:AD24" si="10">SUM(AC4:AC7)-AC5</f>
        <v>5898786</v>
      </c>
      <c r="AD24" s="13">
        <f t="shared" si="10"/>
        <v>5938623</v>
      </c>
      <c r="AE24" s="13">
        <f t="shared" ref="AE24" si="11">SUM(AE4:AE7)-AE5</f>
        <v>6085670</v>
      </c>
      <c r="AF24" s="13">
        <f t="shared" ref="AF24" si="12">SUM(AF4:AF7)-AF5</f>
        <v>6178978</v>
      </c>
    </row>
    <row r="25" spans="1:32" ht="18" customHeight="1" x14ac:dyDescent="0.15">
      <c r="A25" s="17" t="s">
        <v>179</v>
      </c>
      <c r="B25" s="17">
        <f t="shared" ref="B25:G25" si="13">+B18+B21+B22</f>
        <v>3086099</v>
      </c>
      <c r="C25" s="13">
        <f t="shared" si="13"/>
        <v>4059664</v>
      </c>
      <c r="D25" s="13">
        <f t="shared" si="13"/>
        <v>4456896</v>
      </c>
      <c r="E25" s="13">
        <f t="shared" si="13"/>
        <v>4951220</v>
      </c>
      <c r="F25" s="13">
        <f t="shared" si="13"/>
        <v>4617266</v>
      </c>
      <c r="G25" s="13">
        <f t="shared" si="13"/>
        <v>3346590</v>
      </c>
      <c r="H25" s="13">
        <f t="shared" ref="H25:M25" si="14">+H18+H21+H22</f>
        <v>4035536</v>
      </c>
      <c r="I25" s="13">
        <f t="shared" si="14"/>
        <v>4138945</v>
      </c>
      <c r="J25" s="15">
        <f t="shared" si="14"/>
        <v>3376117</v>
      </c>
      <c r="K25" s="14">
        <f t="shared" si="14"/>
        <v>4017606</v>
      </c>
      <c r="L25" s="19">
        <f t="shared" si="14"/>
        <v>2887452</v>
      </c>
      <c r="M25" s="19">
        <f t="shared" si="14"/>
        <v>2684231</v>
      </c>
      <c r="N25" s="19">
        <f t="shared" ref="N25:S25" si="15">+N18+N21+N22</f>
        <v>3361805</v>
      </c>
      <c r="O25" s="19">
        <f t="shared" si="15"/>
        <v>2691534</v>
      </c>
      <c r="P25" s="19">
        <f t="shared" si="15"/>
        <v>2625435</v>
      </c>
      <c r="Q25" s="19">
        <f t="shared" si="15"/>
        <v>1667121</v>
      </c>
      <c r="R25" s="19">
        <f t="shared" si="15"/>
        <v>2048900</v>
      </c>
      <c r="S25" s="19">
        <f t="shared" si="15"/>
        <v>1992974</v>
      </c>
      <c r="T25" s="19">
        <f>+T18+T21+T22</f>
        <v>1744337</v>
      </c>
      <c r="U25" s="19">
        <f>+U18+U21+U22</f>
        <v>1846898</v>
      </c>
      <c r="V25" s="19">
        <f>+V18+V21+V22</f>
        <v>2374897</v>
      </c>
      <c r="W25" s="19">
        <f>+W18+W21+W22</f>
        <v>1649564</v>
      </c>
      <c r="X25" s="19">
        <f>+X18+X21+X22</f>
        <v>1364120</v>
      </c>
      <c r="Y25" s="13">
        <f t="shared" ref="Y25:AB25" si="16">+Y18+Y21+Y22</f>
        <v>1580162</v>
      </c>
      <c r="Z25" s="13">
        <f t="shared" si="16"/>
        <v>2286999</v>
      </c>
      <c r="AA25" s="13">
        <f t="shared" si="16"/>
        <v>2421842</v>
      </c>
      <c r="AB25" s="13">
        <f t="shared" si="16"/>
        <v>1656590</v>
      </c>
      <c r="AC25" s="13">
        <f t="shared" ref="AC25:AD25" si="17">+AC18+AC21+AC22</f>
        <v>1234664</v>
      </c>
      <c r="AD25" s="13">
        <f t="shared" si="17"/>
        <v>1636344</v>
      </c>
      <c r="AE25" s="13">
        <f t="shared" ref="AE25" si="18">+AE18+AE21+AE22</f>
        <v>1546928</v>
      </c>
      <c r="AF25" s="13">
        <f t="shared" ref="AF25" si="19">+AF18+AF21+AF22</f>
        <v>2210878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99</v>
      </c>
      <c r="K30" s="32" t="str">
        <f>財政指標!$L$1</f>
        <v>矢板市</v>
      </c>
      <c r="M30" s="32"/>
      <c r="O30" s="32"/>
      <c r="P30" s="32"/>
      <c r="Q30" s="32"/>
      <c r="R30" s="32"/>
      <c r="S30" s="32"/>
      <c r="T30" s="32"/>
      <c r="U30" s="32" t="str">
        <f>財政指標!$L$1</f>
        <v>矢板市</v>
      </c>
      <c r="W30" s="32"/>
      <c r="X30" s="32"/>
      <c r="Y30" s="32"/>
      <c r="Z30" s="32"/>
      <c r="AA30" s="32"/>
      <c r="AB30" s="32"/>
      <c r="AC30" s="32"/>
      <c r="AE30" s="32" t="str">
        <f>財政指標!$L$1</f>
        <v>矢板市</v>
      </c>
    </row>
    <row r="31" spans="1:32" ht="18" customHeight="1" x14ac:dyDescent="0.15">
      <c r="K31" s="16"/>
      <c r="L31" s="16" t="s">
        <v>232</v>
      </c>
      <c r="V31" s="16" t="s">
        <v>232</v>
      </c>
      <c r="AF31" s="16" t="s">
        <v>232</v>
      </c>
    </row>
    <row r="32" spans="1:32" s="76" customFormat="1" ht="18" customHeight="1" x14ac:dyDescent="0.2">
      <c r="A32" s="51"/>
      <c r="B32" s="75" t="s">
        <v>10</v>
      </c>
      <c r="C32" s="51" t="s">
        <v>9</v>
      </c>
      <c r="D32" s="51" t="s">
        <v>8</v>
      </c>
      <c r="E32" s="51" t="s">
        <v>7</v>
      </c>
      <c r="F32" s="51" t="s">
        <v>6</v>
      </c>
      <c r="G32" s="51" t="s">
        <v>5</v>
      </c>
      <c r="H32" s="51" t="s">
        <v>4</v>
      </c>
      <c r="I32" s="51" t="s">
        <v>3</v>
      </c>
      <c r="J32" s="52" t="s">
        <v>165</v>
      </c>
      <c r="K32" s="52" t="s">
        <v>166</v>
      </c>
      <c r="L32" s="51" t="s">
        <v>83</v>
      </c>
      <c r="M32" s="51" t="s">
        <v>174</v>
      </c>
      <c r="N32" s="51" t="s">
        <v>183</v>
      </c>
      <c r="O32" s="46" t="s">
        <v>184</v>
      </c>
      <c r="P32" s="46" t="s">
        <v>185</v>
      </c>
      <c r="Q32" s="46" t="s">
        <v>188</v>
      </c>
      <c r="R32" s="46" t="s">
        <v>193</v>
      </c>
      <c r="S32" s="46" t="s">
        <v>196</v>
      </c>
      <c r="T32" s="46" t="s">
        <v>197</v>
      </c>
      <c r="U32" s="46" t="s">
        <v>204</v>
      </c>
      <c r="V32" s="46" t="s">
        <v>206</v>
      </c>
      <c r="W32" s="46" t="s">
        <v>207</v>
      </c>
      <c r="X32" s="46" t="s">
        <v>208</v>
      </c>
      <c r="Y32" s="46" t="s">
        <v>214</v>
      </c>
      <c r="Z32" s="46" t="s">
        <v>215</v>
      </c>
      <c r="AA32" s="46" t="s">
        <v>216</v>
      </c>
      <c r="AB32" s="46" t="s">
        <v>217</v>
      </c>
      <c r="AC32" s="46" t="s">
        <v>221</v>
      </c>
      <c r="AD32" s="46" t="s">
        <v>225</v>
      </c>
      <c r="AE32" s="46" t="str">
        <f>AE3</f>
        <v>１８(H30)</v>
      </c>
      <c r="AF32" s="46" t="str">
        <f>AF3</f>
        <v>１９(R１)</v>
      </c>
    </row>
    <row r="33" spans="1:32" ht="18" customHeight="1" x14ac:dyDescent="0.15">
      <c r="A33" s="17" t="s">
        <v>60</v>
      </c>
      <c r="B33" s="33">
        <f>B4/B$23*100</f>
        <v>20.607442499321976</v>
      </c>
      <c r="C33" s="33">
        <f t="shared" ref="C33:L33" si="20">C4/C$23*100</f>
        <v>19.024019797929363</v>
      </c>
      <c r="D33" s="33">
        <f t="shared" si="20"/>
        <v>17.476885394045564</v>
      </c>
      <c r="E33" s="33">
        <f t="shared" si="20"/>
        <v>17.281373220232592</v>
      </c>
      <c r="F33" s="33">
        <f t="shared" si="20"/>
        <v>18.773510978793041</v>
      </c>
      <c r="G33" s="33">
        <f t="shared" si="20"/>
        <v>20.481146860742292</v>
      </c>
      <c r="H33" s="33">
        <f t="shared" si="20"/>
        <v>19.142491045874156</v>
      </c>
      <c r="I33" s="33">
        <f t="shared" si="20"/>
        <v>19.41120064326218</v>
      </c>
      <c r="J33" s="33">
        <f t="shared" si="20"/>
        <v>20.385517663463869</v>
      </c>
      <c r="K33" s="33">
        <f t="shared" si="20"/>
        <v>19.467226935301088</v>
      </c>
      <c r="L33" s="33">
        <f t="shared" si="20"/>
        <v>20.200373057315922</v>
      </c>
      <c r="M33" s="33">
        <f t="shared" ref="M33:N51" si="21">M4/M$23*100</f>
        <v>19.989463541049179</v>
      </c>
      <c r="N33" s="33">
        <f t="shared" si="21"/>
        <v>19.805768498831434</v>
      </c>
      <c r="O33" s="33">
        <f t="shared" ref="O33:P51" si="22">O4/O$23*100</f>
        <v>20.15456888534521</v>
      </c>
      <c r="P33" s="33">
        <f t="shared" si="22"/>
        <v>19.390256983360892</v>
      </c>
      <c r="Q33" s="33">
        <f t="shared" ref="Q33:R51" si="23">Q4/Q$23*100</f>
        <v>21.086662702059794</v>
      </c>
      <c r="R33" s="33">
        <f t="shared" si="23"/>
        <v>20.222211597331498</v>
      </c>
      <c r="S33" s="33">
        <f t="shared" ref="S33:T51" si="24">S4/S$23*100</f>
        <v>19.984154219678967</v>
      </c>
      <c r="T33" s="33">
        <f t="shared" si="24"/>
        <v>19.517893244175909</v>
      </c>
      <c r="U33" s="33">
        <f t="shared" ref="U33:V51" si="25">U4/U$23*100</f>
        <v>18.34542817164235</v>
      </c>
      <c r="V33" s="33">
        <f t="shared" si="25"/>
        <v>14.822745377876572</v>
      </c>
      <c r="W33" s="33">
        <f t="shared" ref="W33:X51" si="26">W4/W$23*100</f>
        <v>17.100385311641237</v>
      </c>
      <c r="X33" s="33">
        <f t="shared" si="26"/>
        <v>15.24509362395543</v>
      </c>
      <c r="Y33" s="87">
        <f t="shared" ref="Y33:AB33" si="27">Y4/Y$23*100</f>
        <v>15.701251087002715</v>
      </c>
      <c r="Z33" s="87">
        <f t="shared" si="27"/>
        <v>15.041395329720245</v>
      </c>
      <c r="AA33" s="87">
        <f t="shared" si="27"/>
        <v>14.711851446517118</v>
      </c>
      <c r="AB33" s="87">
        <f t="shared" si="27"/>
        <v>15.126368539846407</v>
      </c>
      <c r="AC33" s="87">
        <f t="shared" ref="AC33:AD33" si="28">AC4/AC$23*100</f>
        <v>14.837127976927334</v>
      </c>
      <c r="AD33" s="87">
        <f t="shared" si="28"/>
        <v>14.954224217656304</v>
      </c>
      <c r="AE33" s="87">
        <f t="shared" ref="AE33" si="29">AE4/AE$23*100</f>
        <v>13.668419107628946</v>
      </c>
      <c r="AF33" s="87">
        <f t="shared" ref="AF33" si="30">AF4/AF$23*100</f>
        <v>14.16442224879181</v>
      </c>
    </row>
    <row r="34" spans="1:32" ht="18" customHeight="1" x14ac:dyDescent="0.15">
      <c r="A34" s="17" t="s">
        <v>61</v>
      </c>
      <c r="B34" s="33">
        <f t="shared" ref="B34:L51" si="31">B5/B$23*100</f>
        <v>14.49303605329694</v>
      </c>
      <c r="C34" s="33">
        <f t="shared" si="31"/>
        <v>13.21734862856907</v>
      </c>
      <c r="D34" s="33">
        <f t="shared" si="31"/>
        <v>12.29679650199034</v>
      </c>
      <c r="E34" s="33">
        <f t="shared" si="31"/>
        <v>12.079898451026077</v>
      </c>
      <c r="F34" s="33">
        <f t="shared" si="31"/>
        <v>12.990689965295225</v>
      </c>
      <c r="G34" s="33">
        <f t="shared" si="31"/>
        <v>14.005533648252817</v>
      </c>
      <c r="H34" s="33">
        <f t="shared" si="31"/>
        <v>13.39786978914908</v>
      </c>
      <c r="I34" s="33">
        <f t="shared" si="31"/>
        <v>13.526388059883471</v>
      </c>
      <c r="J34" s="33">
        <f t="shared" si="31"/>
        <v>14.109950039168801</v>
      </c>
      <c r="K34" s="33">
        <f t="shared" si="31"/>
        <v>13.438190458797472</v>
      </c>
      <c r="L34" s="33">
        <f t="shared" si="31"/>
        <v>14.040563916202256</v>
      </c>
      <c r="M34" s="33">
        <f t="shared" si="21"/>
        <v>13.819022585167964</v>
      </c>
      <c r="N34" s="33">
        <f t="shared" si="21"/>
        <v>13.663671742468575</v>
      </c>
      <c r="O34" s="33">
        <f t="shared" si="22"/>
        <v>13.688334684669009</v>
      </c>
      <c r="P34" s="33">
        <f t="shared" si="22"/>
        <v>13.010529746983183</v>
      </c>
      <c r="Q34" s="33">
        <f t="shared" si="23"/>
        <v>14.263305436326847</v>
      </c>
      <c r="R34" s="33">
        <f t="shared" si="23"/>
        <v>13.507543930984847</v>
      </c>
      <c r="S34" s="33">
        <f t="shared" si="24"/>
        <v>13.323315688780982</v>
      </c>
      <c r="T34" s="33">
        <f t="shared" si="24"/>
        <v>12.987056262827371</v>
      </c>
      <c r="U34" s="33">
        <f t="shared" si="25"/>
        <v>12.189387355528728</v>
      </c>
      <c r="V34" s="33">
        <f t="shared" si="25"/>
        <v>9.5850111082101073</v>
      </c>
      <c r="W34" s="33">
        <f t="shared" si="26"/>
        <v>10.864135138818181</v>
      </c>
      <c r="X34" s="33">
        <f t="shared" si="26"/>
        <v>9.4069815905334302</v>
      </c>
      <c r="Y34" s="87">
        <f t="shared" ref="Y34:AB34" si="32">Y5/Y$23*100</f>
        <v>9.759579323542706</v>
      </c>
      <c r="Z34" s="87">
        <f t="shared" si="32"/>
        <v>9.1216154185071101</v>
      </c>
      <c r="AA34" s="87">
        <f t="shared" si="32"/>
        <v>9.0319484030305297</v>
      </c>
      <c r="AB34" s="87">
        <f t="shared" si="32"/>
        <v>9.2301515007262367</v>
      </c>
      <c r="AC34" s="87">
        <f t="shared" ref="AC34:AD34" si="33">AC5/AC$23*100</f>
        <v>9.4854850304182978</v>
      </c>
      <c r="AD34" s="87">
        <f t="shared" si="33"/>
        <v>9.4262401774183928</v>
      </c>
      <c r="AE34" s="87">
        <f t="shared" ref="AE34" si="34">AE5/AE$23*100</f>
        <v>8.6779708265350912</v>
      </c>
      <c r="AF34" s="87">
        <f t="shared" ref="AF34" si="35">AF5/AF$23*100</f>
        <v>8.923953622870922</v>
      </c>
    </row>
    <row r="35" spans="1:32" ht="18" customHeight="1" x14ac:dyDescent="0.15">
      <c r="A35" s="17" t="s">
        <v>62</v>
      </c>
      <c r="B35" s="33">
        <f t="shared" si="31"/>
        <v>5.3540480127380734</v>
      </c>
      <c r="C35" s="33">
        <f t="shared" si="31"/>
        <v>5.0513292834404506</v>
      </c>
      <c r="D35" s="33">
        <f t="shared" si="31"/>
        <v>4.7837512684780084</v>
      </c>
      <c r="E35" s="33">
        <f t="shared" si="31"/>
        <v>4.8844910553896428</v>
      </c>
      <c r="F35" s="33">
        <f t="shared" si="31"/>
        <v>5.3385962924680834</v>
      </c>
      <c r="G35" s="33">
        <f t="shared" si="31"/>
        <v>6.1883257445063009</v>
      </c>
      <c r="H35" s="33">
        <f t="shared" si="31"/>
        <v>6.2866834115886174</v>
      </c>
      <c r="I35" s="33">
        <f t="shared" si="31"/>
        <v>6.6372442580698712</v>
      </c>
      <c r="J35" s="33">
        <f t="shared" si="31"/>
        <v>7.708510411982064</v>
      </c>
      <c r="K35" s="33">
        <f t="shared" si="31"/>
        <v>7.6573534761792263</v>
      </c>
      <c r="L35" s="33">
        <f t="shared" si="31"/>
        <v>8.7160509265842894</v>
      </c>
      <c r="M35" s="33">
        <f t="shared" si="21"/>
        <v>6.661124864045691</v>
      </c>
      <c r="N35" s="33">
        <f t="shared" si="21"/>
        <v>7.3633792173915049</v>
      </c>
      <c r="O35" s="33">
        <f t="shared" si="22"/>
        <v>7.9488129640937055</v>
      </c>
      <c r="P35" s="33">
        <f t="shared" si="22"/>
        <v>9.2794515174848193</v>
      </c>
      <c r="Q35" s="33">
        <f t="shared" si="23"/>
        <v>10.832478815793788</v>
      </c>
      <c r="R35" s="33">
        <f t="shared" si="23"/>
        <v>11.060305328330983</v>
      </c>
      <c r="S35" s="33">
        <f t="shared" si="24"/>
        <v>12.745129159839056</v>
      </c>
      <c r="T35" s="33">
        <f t="shared" si="24"/>
        <v>13.462283954106539</v>
      </c>
      <c r="U35" s="33">
        <f t="shared" si="25"/>
        <v>13.666533066612097</v>
      </c>
      <c r="V35" s="33">
        <f t="shared" si="25"/>
        <v>12.703058286361783</v>
      </c>
      <c r="W35" s="33">
        <f t="shared" si="26"/>
        <v>18.300064843293441</v>
      </c>
      <c r="X35" s="33">
        <f t="shared" si="26"/>
        <v>17.440712921156432</v>
      </c>
      <c r="Y35" s="87">
        <f t="shared" ref="Y35:AB35" si="36">Y6/Y$23*100</f>
        <v>18.41265315709585</v>
      </c>
      <c r="Z35" s="87">
        <f t="shared" si="36"/>
        <v>18.640163514721433</v>
      </c>
      <c r="AA35" s="87">
        <f t="shared" si="36"/>
        <v>19.085996326198426</v>
      </c>
      <c r="AB35" s="87">
        <f t="shared" si="36"/>
        <v>21.195059147351223</v>
      </c>
      <c r="AC35" s="87">
        <f t="shared" ref="AC35:AD35" si="37">AC6/AC$23*100</f>
        <v>22.096719200146758</v>
      </c>
      <c r="AD35" s="87">
        <f t="shared" si="37"/>
        <v>21.217975452416525</v>
      </c>
      <c r="AE35" s="87">
        <f t="shared" ref="AE35" si="38">AE6/AE$23*100</f>
        <v>19.449261529737786</v>
      </c>
      <c r="AF35" s="87">
        <f t="shared" ref="AF35" si="39">AF6/AF$23*100</f>
        <v>20.082282402695146</v>
      </c>
    </row>
    <row r="36" spans="1:32" ht="18" customHeight="1" x14ac:dyDescent="0.15">
      <c r="A36" s="17" t="s">
        <v>63</v>
      </c>
      <c r="B36" s="33">
        <f t="shared" si="31"/>
        <v>8.0641693568847703</v>
      </c>
      <c r="C36" s="33">
        <f t="shared" si="31"/>
        <v>6.9776974275317096</v>
      </c>
      <c r="D36" s="33">
        <f t="shared" si="31"/>
        <v>6.2929231118919517</v>
      </c>
      <c r="E36" s="33">
        <f t="shared" si="31"/>
        <v>6.3569527632019449</v>
      </c>
      <c r="F36" s="33">
        <f t="shared" si="31"/>
        <v>7.0337761628847275</v>
      </c>
      <c r="G36" s="33">
        <f t="shared" si="31"/>
        <v>8.170384266411217</v>
      </c>
      <c r="H36" s="33">
        <f t="shared" si="31"/>
        <v>9.074850248243548</v>
      </c>
      <c r="I36" s="33">
        <f t="shared" si="31"/>
        <v>9.5139792523249511</v>
      </c>
      <c r="J36" s="33">
        <f t="shared" si="31"/>
        <v>10.071522261554474</v>
      </c>
      <c r="K36" s="33">
        <f t="shared" si="31"/>
        <v>10.032652039280213</v>
      </c>
      <c r="L36" s="33">
        <f t="shared" si="31"/>
        <v>11.107597005454997</v>
      </c>
      <c r="M36" s="33">
        <f t="shared" si="21"/>
        <v>11.203263290016958</v>
      </c>
      <c r="N36" s="33">
        <f t="shared" si="21"/>
        <v>9.9748849812251308</v>
      </c>
      <c r="O36" s="33">
        <f t="shared" si="22"/>
        <v>11.028296051540156</v>
      </c>
      <c r="P36" s="33">
        <f t="shared" si="22"/>
        <v>11.313319147707157</v>
      </c>
      <c r="Q36" s="33">
        <f t="shared" si="23"/>
        <v>11.406918445791387</v>
      </c>
      <c r="R36" s="33">
        <f t="shared" si="23"/>
        <v>10.786211355309652</v>
      </c>
      <c r="S36" s="33">
        <f t="shared" si="24"/>
        <v>11.189137018385223</v>
      </c>
      <c r="T36" s="33">
        <f t="shared" si="24"/>
        <v>12.093545507899323</v>
      </c>
      <c r="U36" s="33">
        <f t="shared" si="25"/>
        <v>11.870218050852451</v>
      </c>
      <c r="V36" s="33">
        <f t="shared" si="25"/>
        <v>9.3850853023624374</v>
      </c>
      <c r="W36" s="33">
        <f t="shared" si="26"/>
        <v>11.479505191972802</v>
      </c>
      <c r="X36" s="33">
        <f t="shared" si="26"/>
        <v>10.487545056261597</v>
      </c>
      <c r="Y36" s="87">
        <f t="shared" ref="Y36:AB36" si="40">Y7/Y$23*100</f>
        <v>10.702099085131838</v>
      </c>
      <c r="Z36" s="87">
        <f t="shared" si="40"/>
        <v>10.182210129938275</v>
      </c>
      <c r="AA36" s="87">
        <f t="shared" si="40"/>
        <v>9.8204148744271187</v>
      </c>
      <c r="AB36" s="87">
        <f t="shared" si="40"/>
        <v>9.629731278479559</v>
      </c>
      <c r="AC36" s="87">
        <f t="shared" ref="AC36:AD36" si="41">AC7/AC$23*100</f>
        <v>9.4295623949633001</v>
      </c>
      <c r="AD36" s="87">
        <f t="shared" si="41"/>
        <v>8.9005653237965383</v>
      </c>
      <c r="AE36" s="87">
        <f t="shared" ref="AE36" si="42">AE7/AE$23*100</f>
        <v>8.8327463792357417</v>
      </c>
      <c r="AF36" s="87">
        <f t="shared" ref="AF36" si="43">AF7/AF$23*100</f>
        <v>8.2655581744444184</v>
      </c>
    </row>
    <row r="37" spans="1:32" ht="18" customHeight="1" x14ac:dyDescent="0.15">
      <c r="A37" s="17" t="s">
        <v>64</v>
      </c>
      <c r="B37" s="33">
        <f t="shared" si="31"/>
        <v>8.0641693568847703</v>
      </c>
      <c r="C37" s="33">
        <f t="shared" si="31"/>
        <v>6.9776974275317096</v>
      </c>
      <c r="D37" s="33">
        <f t="shared" si="31"/>
        <v>6.2929231118919517</v>
      </c>
      <c r="E37" s="33">
        <f t="shared" si="31"/>
        <v>6.3569527632019449</v>
      </c>
      <c r="F37" s="33">
        <f t="shared" si="31"/>
        <v>7.0337761628847275</v>
      </c>
      <c r="G37" s="33">
        <f t="shared" si="31"/>
        <v>8.170384266411217</v>
      </c>
      <c r="H37" s="33">
        <f t="shared" si="31"/>
        <v>9.074850248243548</v>
      </c>
      <c r="I37" s="33">
        <f t="shared" si="31"/>
        <v>9.5126115073620241</v>
      </c>
      <c r="J37" s="33">
        <f t="shared" si="31"/>
        <v>10.069776396748424</v>
      </c>
      <c r="K37" s="33">
        <f t="shared" si="31"/>
        <v>10.031766021699335</v>
      </c>
      <c r="L37" s="33">
        <f t="shared" si="31"/>
        <v>11.107597005454997</v>
      </c>
      <c r="M37" s="33">
        <f t="shared" si="21"/>
        <v>11.203263290016958</v>
      </c>
      <c r="N37" s="33">
        <f t="shared" si="21"/>
        <v>9.9748849812251308</v>
      </c>
      <c r="O37" s="33">
        <f t="shared" si="22"/>
        <v>11.028271253862341</v>
      </c>
      <c r="P37" s="33">
        <f t="shared" si="22"/>
        <v>11.313245511396405</v>
      </c>
      <c r="Q37" s="33">
        <f t="shared" si="23"/>
        <v>11.406918445791387</v>
      </c>
      <c r="R37" s="33">
        <f t="shared" si="23"/>
        <v>10.786194430704956</v>
      </c>
      <c r="S37" s="33">
        <f t="shared" si="24"/>
        <v>11.188768112833623</v>
      </c>
      <c r="T37" s="33">
        <f t="shared" si="24"/>
        <v>12.093545507899323</v>
      </c>
      <c r="U37" s="33">
        <f t="shared" si="25"/>
        <v>11.870218050852451</v>
      </c>
      <c r="V37" s="33">
        <f t="shared" si="25"/>
        <v>9.3817179965764073</v>
      </c>
      <c r="W37" s="33">
        <f t="shared" si="26"/>
        <v>11.479505191972802</v>
      </c>
      <c r="X37" s="33">
        <f t="shared" si="26"/>
        <v>10.487545056261597</v>
      </c>
      <c r="Y37" s="87">
        <f t="shared" ref="Y37:AB37" si="44">Y8/Y$23*100</f>
        <v>10.702099085131838</v>
      </c>
      <c r="Z37" s="87">
        <f t="shared" si="44"/>
        <v>10.182210129938275</v>
      </c>
      <c r="AA37" s="87">
        <f t="shared" si="44"/>
        <v>9.8204148744271187</v>
      </c>
      <c r="AB37" s="87">
        <f t="shared" si="44"/>
        <v>9.629731278479559</v>
      </c>
      <c r="AC37" s="87">
        <f t="shared" ref="AC37:AD37" si="45">AC8/AC$23*100</f>
        <v>9.4295623949633001</v>
      </c>
      <c r="AD37" s="87">
        <f t="shared" si="45"/>
        <v>8.9005653237965383</v>
      </c>
      <c r="AE37" s="87">
        <f t="shared" ref="AE37" si="46">AE8/AE$23*100</f>
        <v>8.8327463792357417</v>
      </c>
      <c r="AF37" s="87">
        <f t="shared" ref="AF37" si="47">AF8/AF$23*100</f>
        <v>8.2653724105371342</v>
      </c>
    </row>
    <row r="38" spans="1:32" ht="18" customHeight="1" x14ac:dyDescent="0.15">
      <c r="A38" s="17" t="s">
        <v>65</v>
      </c>
      <c r="B38" s="33">
        <f t="shared" si="31"/>
        <v>0</v>
      </c>
      <c r="C38" s="33">
        <f t="shared" si="31"/>
        <v>0</v>
      </c>
      <c r="D38" s="33">
        <f t="shared" si="31"/>
        <v>0</v>
      </c>
      <c r="E38" s="33">
        <f t="shared" si="31"/>
        <v>0</v>
      </c>
      <c r="F38" s="33">
        <f t="shared" si="31"/>
        <v>0</v>
      </c>
      <c r="G38" s="33">
        <f t="shared" si="31"/>
        <v>0</v>
      </c>
      <c r="H38" s="33">
        <f t="shared" si="31"/>
        <v>0</v>
      </c>
      <c r="I38" s="33">
        <f t="shared" si="31"/>
        <v>1.3677449629274682E-3</v>
      </c>
      <c r="J38" s="33">
        <f t="shared" si="31"/>
        <v>1.7458648060489689E-3</v>
      </c>
      <c r="K38" s="33">
        <f t="shared" si="31"/>
        <v>8.8601758088022945E-4</v>
      </c>
      <c r="L38" s="33">
        <f t="shared" si="31"/>
        <v>0</v>
      </c>
      <c r="M38" s="33">
        <f t="shared" si="21"/>
        <v>0</v>
      </c>
      <c r="N38" s="33">
        <f t="shared" si="21"/>
        <v>0</v>
      </c>
      <c r="O38" s="33">
        <f t="shared" si="22"/>
        <v>2.4797677813195291E-5</v>
      </c>
      <c r="P38" s="33">
        <f t="shared" si="22"/>
        <v>7.36363107521041E-5</v>
      </c>
      <c r="Q38" s="33">
        <f t="shared" si="23"/>
        <v>8.8627575406556838E-5</v>
      </c>
      <c r="R38" s="33">
        <f t="shared" si="23"/>
        <v>1.6924604694123735E-5</v>
      </c>
      <c r="S38" s="33">
        <f t="shared" si="24"/>
        <v>3.6890555159959162E-4</v>
      </c>
      <c r="T38" s="33">
        <f t="shared" si="24"/>
        <v>3.7509482048136354E-4</v>
      </c>
      <c r="U38" s="33">
        <f t="shared" si="25"/>
        <v>3.6770657220769402E-4</v>
      </c>
      <c r="V38" s="33">
        <f t="shared" si="25"/>
        <v>3.3673057860308985E-3</v>
      </c>
      <c r="W38" s="33">
        <f t="shared" si="26"/>
        <v>3.9301472994385852E-3</v>
      </c>
      <c r="X38" s="33">
        <f t="shared" si="26"/>
        <v>3.5593903386306552E-3</v>
      </c>
      <c r="Y38" s="87">
        <f t="shared" ref="Y38:AB38" si="48">Y9/Y$23*100</f>
        <v>3.7452265116936618E-3</v>
      </c>
      <c r="Z38" s="87">
        <f t="shared" si="48"/>
        <v>3.6491962357196386E-3</v>
      </c>
      <c r="AA38" s="87">
        <f t="shared" si="48"/>
        <v>3.5678915300884047E-3</v>
      </c>
      <c r="AB38" s="87">
        <f t="shared" si="48"/>
        <v>3.7098648273651497E-3</v>
      </c>
      <c r="AC38" s="87">
        <f t="shared" ref="AC38:AD38" si="49">AC9/AC$23*100</f>
        <v>3.7334155785135725E-3</v>
      </c>
      <c r="AD38" s="87">
        <f t="shared" si="49"/>
        <v>3.6051393348404078E-3</v>
      </c>
      <c r="AE38" s="87">
        <f t="shared" ref="AE38" si="50">AE9/AE$23*100</f>
        <v>3.2743235885097574E-3</v>
      </c>
      <c r="AF38" s="87">
        <f t="shared" ref="AF38" si="51">AF9/AF$23*100</f>
        <v>3.2680687392506336E-3</v>
      </c>
    </row>
    <row r="39" spans="1:32" ht="18" customHeight="1" x14ac:dyDescent="0.15">
      <c r="A39" s="17" t="s">
        <v>66</v>
      </c>
      <c r="B39" s="33">
        <f t="shared" si="31"/>
        <v>7.8887802594857535</v>
      </c>
      <c r="C39" s="33">
        <f t="shared" si="31"/>
        <v>8.7452435749995132</v>
      </c>
      <c r="D39" s="33">
        <f t="shared" si="31"/>
        <v>8.2095515068861449</v>
      </c>
      <c r="E39" s="33">
        <f t="shared" si="31"/>
        <v>9.18483603834032</v>
      </c>
      <c r="F39" s="33">
        <f t="shared" si="31"/>
        <v>9.6498736463942283</v>
      </c>
      <c r="G39" s="33">
        <f t="shared" si="31"/>
        <v>10.092955984690002</v>
      </c>
      <c r="H39" s="33">
        <f t="shared" si="31"/>
        <v>10.143971836082448</v>
      </c>
      <c r="I39" s="33">
        <f t="shared" si="31"/>
        <v>10.833587408242876</v>
      </c>
      <c r="J39" s="33">
        <f t="shared" si="31"/>
        <v>11.504861101905806</v>
      </c>
      <c r="K39" s="33">
        <f t="shared" si="31"/>
        <v>10.80897147794836</v>
      </c>
      <c r="L39" s="33">
        <f t="shared" si="31"/>
        <v>10.880303492252503</v>
      </c>
      <c r="M39" s="33">
        <f t="shared" si="21"/>
        <v>11.246465832298105</v>
      </c>
      <c r="N39" s="33">
        <f t="shared" si="21"/>
        <v>12.146033490453535</v>
      </c>
      <c r="O39" s="33">
        <f t="shared" si="22"/>
        <v>12.924268635888836</v>
      </c>
      <c r="P39" s="33">
        <f t="shared" si="22"/>
        <v>11.954208687431942</v>
      </c>
      <c r="Q39" s="33">
        <f t="shared" si="23"/>
        <v>13.114080528787566</v>
      </c>
      <c r="R39" s="33">
        <f t="shared" si="23"/>
        <v>12.486727936556427</v>
      </c>
      <c r="S39" s="33">
        <f t="shared" si="24"/>
        <v>11.794090647815308</v>
      </c>
      <c r="T39" s="33">
        <f t="shared" si="24"/>
        <v>12.206797974278615</v>
      </c>
      <c r="U39" s="33">
        <f t="shared" si="25"/>
        <v>12.475608441072071</v>
      </c>
      <c r="V39" s="33">
        <f t="shared" si="25"/>
        <v>10.710853847373711</v>
      </c>
      <c r="W39" s="33">
        <f t="shared" si="26"/>
        <v>12.575569492823179</v>
      </c>
      <c r="X39" s="33">
        <f t="shared" si="26"/>
        <v>12.217468708462851</v>
      </c>
      <c r="Y39" s="87">
        <f t="shared" ref="Y39:AB39" si="52">Y10/Y$23*100</f>
        <v>13.715003716447402</v>
      </c>
      <c r="Z39" s="87">
        <f t="shared" si="52"/>
        <v>12.054355354119924</v>
      </c>
      <c r="AA39" s="87">
        <f t="shared" si="52"/>
        <v>12.284385742404993</v>
      </c>
      <c r="AB39" s="87">
        <f t="shared" si="52"/>
        <v>12.917163560754815</v>
      </c>
      <c r="AC39" s="87">
        <f t="shared" ref="AC39:AD39" si="53">AC10/AC$23*100</f>
        <v>12.791632810482238</v>
      </c>
      <c r="AD39" s="87">
        <f t="shared" si="53"/>
        <v>12.206440145010088</v>
      </c>
      <c r="AE39" s="87">
        <f t="shared" ref="AE39" si="54">AE10/AE$23*100</f>
        <v>11.18945973867589</v>
      </c>
      <c r="AF39" s="87">
        <f t="shared" ref="AF39" si="55">AF10/AF$23*100</f>
        <v>11.785997501957057</v>
      </c>
    </row>
    <row r="40" spans="1:32" ht="18" customHeight="1" x14ac:dyDescent="0.15">
      <c r="A40" s="17" t="s">
        <v>67</v>
      </c>
      <c r="B40" s="33">
        <f t="shared" si="31"/>
        <v>0.30990000262460304</v>
      </c>
      <c r="C40" s="33">
        <f t="shared" si="31"/>
        <v>0.38056146342922043</v>
      </c>
      <c r="D40" s="33">
        <f t="shared" si="31"/>
        <v>0.46943757816008452</v>
      </c>
      <c r="E40" s="33">
        <f t="shared" si="31"/>
        <v>0.74278462600045136</v>
      </c>
      <c r="F40" s="33">
        <f t="shared" si="31"/>
        <v>0.67101428615779879</v>
      </c>
      <c r="G40" s="33">
        <f t="shared" si="31"/>
        <v>1.0052301857404544</v>
      </c>
      <c r="H40" s="33">
        <f t="shared" si="31"/>
        <v>0.95420984041223877</v>
      </c>
      <c r="I40" s="33">
        <f t="shared" si="31"/>
        <v>0.79848950935705598</v>
      </c>
      <c r="J40" s="33">
        <f t="shared" si="31"/>
        <v>0.8696993200503198</v>
      </c>
      <c r="K40" s="33">
        <f t="shared" si="31"/>
        <v>0.82845699045338983</v>
      </c>
      <c r="L40" s="33">
        <f t="shared" si="31"/>
        <v>0.77438205910026581</v>
      </c>
      <c r="M40" s="33">
        <f t="shared" si="21"/>
        <v>0.93480668714787196</v>
      </c>
      <c r="N40" s="33">
        <f t="shared" si="21"/>
        <v>0.74937347561230028</v>
      </c>
      <c r="O40" s="33">
        <f t="shared" si="22"/>
        <v>0.50975759691325118</v>
      </c>
      <c r="P40" s="33">
        <f t="shared" si="22"/>
        <v>0.46111875974198158</v>
      </c>
      <c r="Q40" s="33">
        <f t="shared" si="23"/>
        <v>0.51754958934412931</v>
      </c>
      <c r="R40" s="33">
        <f t="shared" si="23"/>
        <v>0.40730753656878183</v>
      </c>
      <c r="S40" s="33">
        <f t="shared" si="24"/>
        <v>0.506541639141737</v>
      </c>
      <c r="T40" s="33">
        <f t="shared" si="24"/>
        <v>0.40209292442066169</v>
      </c>
      <c r="U40" s="33">
        <f t="shared" si="25"/>
        <v>0.29834685111056364</v>
      </c>
      <c r="V40" s="33">
        <f t="shared" si="25"/>
        <v>0.31123121247182012</v>
      </c>
      <c r="W40" s="33">
        <f t="shared" si="26"/>
        <v>0.59438720357277686</v>
      </c>
      <c r="X40" s="33">
        <f t="shared" si="26"/>
        <v>0.26275794152438725</v>
      </c>
      <c r="Y40" s="87">
        <f t="shared" ref="Y40:AB40" si="56">Y11/Y$23*100</f>
        <v>0.42444849174209087</v>
      </c>
      <c r="Z40" s="87">
        <f t="shared" si="56"/>
        <v>0.24985854563012591</v>
      </c>
      <c r="AA40" s="87">
        <f t="shared" si="56"/>
        <v>0.17206250795733705</v>
      </c>
      <c r="AB40" s="87">
        <f t="shared" si="56"/>
        <v>0.14994883120122846</v>
      </c>
      <c r="AC40" s="87">
        <f t="shared" ref="AC40:AD40" si="57">AC11/AC$23*100</f>
        <v>0.23316948747828134</v>
      </c>
      <c r="AD40" s="87">
        <f t="shared" si="57"/>
        <v>0.30179949581177684</v>
      </c>
      <c r="AE40" s="87">
        <f t="shared" ref="AE40" si="58">AE11/AE$23*100</f>
        <v>0.31901562390030119</v>
      </c>
      <c r="AF40" s="87">
        <f t="shared" ref="AF40" si="59">AF11/AF$23*100</f>
        <v>0.40184173217825797</v>
      </c>
    </row>
    <row r="41" spans="1:32" ht="18" customHeight="1" x14ac:dyDescent="0.15">
      <c r="A41" s="17" t="s">
        <v>68</v>
      </c>
      <c r="B41" s="33">
        <f t="shared" si="31"/>
        <v>11.312946729307193</v>
      </c>
      <c r="C41" s="33">
        <f t="shared" si="31"/>
        <v>10.392004886830666</v>
      </c>
      <c r="D41" s="33">
        <f t="shared" si="31"/>
        <v>9.9659859185689061</v>
      </c>
      <c r="E41" s="33">
        <f t="shared" si="31"/>
        <v>10.527895439066254</v>
      </c>
      <c r="F41" s="33">
        <f t="shared" si="31"/>
        <v>11.054367891441389</v>
      </c>
      <c r="G41" s="33">
        <f t="shared" si="31"/>
        <v>11.300726594880603</v>
      </c>
      <c r="H41" s="33">
        <f t="shared" si="31"/>
        <v>11.891010455276319</v>
      </c>
      <c r="I41" s="33">
        <f t="shared" si="31"/>
        <v>12.29932543599997</v>
      </c>
      <c r="J41" s="33">
        <f t="shared" si="31"/>
        <v>14.112778986771193</v>
      </c>
      <c r="K41" s="33">
        <f t="shared" si="31"/>
        <v>13.239707244515111</v>
      </c>
      <c r="L41" s="33">
        <f t="shared" si="31"/>
        <v>14.896799781006486</v>
      </c>
      <c r="M41" s="33">
        <f t="shared" si="21"/>
        <v>13.57633447852824</v>
      </c>
      <c r="N41" s="33">
        <f t="shared" si="21"/>
        <v>13.004836633959629</v>
      </c>
      <c r="O41" s="33">
        <f t="shared" si="22"/>
        <v>13.642673893922314</v>
      </c>
      <c r="P41" s="33">
        <f t="shared" si="22"/>
        <v>13.112565128248679</v>
      </c>
      <c r="Q41" s="33">
        <f t="shared" si="23"/>
        <v>13.829207571985533</v>
      </c>
      <c r="R41" s="33">
        <f t="shared" si="23"/>
        <v>14.074992077169426</v>
      </c>
      <c r="S41" s="33">
        <f t="shared" si="24"/>
        <v>13.252768936436714</v>
      </c>
      <c r="T41" s="33">
        <f t="shared" si="24"/>
        <v>13.808374349515795</v>
      </c>
      <c r="U41" s="33">
        <f t="shared" si="25"/>
        <v>14.89128669679523</v>
      </c>
      <c r="V41" s="33">
        <f t="shared" si="25"/>
        <v>19.458157255732271</v>
      </c>
      <c r="W41" s="33">
        <f t="shared" si="26"/>
        <v>11.986593481532156</v>
      </c>
      <c r="X41" s="33">
        <f t="shared" si="26"/>
        <v>12.417791196720984</v>
      </c>
      <c r="Y41" s="87">
        <f t="shared" ref="Y41:AB41" si="60">Y12/Y$23*100</f>
        <v>12.683457949503465</v>
      </c>
      <c r="Z41" s="87">
        <f t="shared" si="60"/>
        <v>12.218438581914661</v>
      </c>
      <c r="AA41" s="87">
        <f t="shared" si="60"/>
        <v>11.509717622041608</v>
      </c>
      <c r="AB41" s="87">
        <f t="shared" si="60"/>
        <v>12.524230298723783</v>
      </c>
      <c r="AC41" s="87">
        <f t="shared" ref="AC41:AD41" si="61">AC12/AC$23*100</f>
        <v>13.213052901162579</v>
      </c>
      <c r="AD41" s="87">
        <f t="shared" si="61"/>
        <v>13.729099204706262</v>
      </c>
      <c r="AE41" s="87">
        <f t="shared" ref="AE41" si="62">AE12/AE$23*100</f>
        <v>19.941120079234494</v>
      </c>
      <c r="AF41" s="87">
        <f t="shared" ref="AF41" si="63">AF12/AF$23*100</f>
        <v>15.854378434654242</v>
      </c>
    </row>
    <row r="42" spans="1:32" ht="18" customHeight="1" x14ac:dyDescent="0.15">
      <c r="A42" s="17" t="s">
        <v>69</v>
      </c>
      <c r="B42" s="33">
        <f t="shared" si="31"/>
        <v>5.2408291995835636</v>
      </c>
      <c r="C42" s="33">
        <f t="shared" si="31"/>
        <v>4.6943856030247471</v>
      </c>
      <c r="D42" s="33">
        <f t="shared" si="31"/>
        <v>4.7036457955652349</v>
      </c>
      <c r="E42" s="33">
        <f t="shared" si="31"/>
        <v>4.6026035246210117</v>
      </c>
      <c r="F42" s="33">
        <f t="shared" si="31"/>
        <v>4.9395913220340306</v>
      </c>
      <c r="G42" s="33">
        <f t="shared" si="31"/>
        <v>5.3032578831901978</v>
      </c>
      <c r="H42" s="33">
        <f t="shared" si="31"/>
        <v>6.0276129926925011</v>
      </c>
      <c r="I42" s="33">
        <f t="shared" si="31"/>
        <v>5.4972014765705683</v>
      </c>
      <c r="J42" s="33">
        <f t="shared" si="31"/>
        <v>6.5082283578233984</v>
      </c>
      <c r="K42" s="33">
        <f t="shared" si="31"/>
        <v>6.156149447029553</v>
      </c>
      <c r="L42" s="33">
        <f t="shared" si="31"/>
        <v>6.2062654246599944</v>
      </c>
      <c r="M42" s="33">
        <f t="shared" si="21"/>
        <v>6.7680358532775946</v>
      </c>
      <c r="N42" s="33">
        <f t="shared" si="21"/>
        <v>7.637664691888606</v>
      </c>
      <c r="O42" s="33">
        <f t="shared" si="22"/>
        <v>7.1592301048437559</v>
      </c>
      <c r="P42" s="33">
        <f t="shared" si="22"/>
        <v>6.6626379422872954</v>
      </c>
      <c r="Q42" s="33">
        <f t="shared" si="23"/>
        <v>7.3874451949230577</v>
      </c>
      <c r="R42" s="33">
        <f t="shared" si="23"/>
        <v>6.8062043908348189</v>
      </c>
      <c r="S42" s="33">
        <f t="shared" si="24"/>
        <v>6.7788625698132305</v>
      </c>
      <c r="T42" s="33">
        <f t="shared" si="24"/>
        <v>7.3180301625085225</v>
      </c>
      <c r="U42" s="33">
        <f t="shared" si="25"/>
        <v>6.5544038548646766</v>
      </c>
      <c r="V42" s="33">
        <f t="shared" si="25"/>
        <v>5.2951627837141215</v>
      </c>
      <c r="W42" s="33">
        <f t="shared" si="26"/>
        <v>6.1417859797331813</v>
      </c>
      <c r="X42" s="33">
        <f t="shared" si="26"/>
        <v>5.5161558104761772</v>
      </c>
      <c r="Y42" s="87">
        <f t="shared" ref="Y42:AB42" si="64">Y13/Y$23*100</f>
        <v>5.498844065404743</v>
      </c>
      <c r="Z42" s="87">
        <f t="shared" si="64"/>
        <v>5.4869621901016128</v>
      </c>
      <c r="AA42" s="87">
        <f t="shared" si="64"/>
        <v>5.6106483910499252</v>
      </c>
      <c r="AB42" s="87">
        <f t="shared" si="64"/>
        <v>5.8667958584787323</v>
      </c>
      <c r="AC42" s="87">
        <f t="shared" ref="AC42:AD42" si="65">AC13/AC$23*100</f>
        <v>5.8618240100907544</v>
      </c>
      <c r="AD42" s="87">
        <f t="shared" si="65"/>
        <v>6.9587689701483075</v>
      </c>
      <c r="AE42" s="87">
        <f t="shared" ref="AE42" si="66">AE13/AE$23*100</f>
        <v>13.794063520361089</v>
      </c>
      <c r="AF42" s="87">
        <f t="shared" ref="AF42" si="67">AF13/AF$23*100</f>
        <v>9.7636615249510506</v>
      </c>
    </row>
    <row r="43" spans="1:32" ht="18" customHeight="1" x14ac:dyDescent="0.15">
      <c r="A43" s="17" t="s">
        <v>70</v>
      </c>
      <c r="B43" s="33">
        <f t="shared" si="31"/>
        <v>4.0778238541420615</v>
      </c>
      <c r="C43" s="33">
        <f t="shared" si="31"/>
        <v>3.6994390301900388</v>
      </c>
      <c r="D43" s="33">
        <f t="shared" si="31"/>
        <v>4.9755973031298808</v>
      </c>
      <c r="E43" s="33">
        <f t="shared" si="31"/>
        <v>3.961959416886355</v>
      </c>
      <c r="F43" s="33">
        <f t="shared" si="31"/>
        <v>4.0911277126364496</v>
      </c>
      <c r="G43" s="33">
        <f t="shared" si="31"/>
        <v>5.298791702957919</v>
      </c>
      <c r="H43" s="33">
        <f t="shared" si="31"/>
        <v>4.1035358676834983</v>
      </c>
      <c r="I43" s="33">
        <f t="shared" si="31"/>
        <v>4.3689760115509584</v>
      </c>
      <c r="J43" s="33">
        <f t="shared" si="31"/>
        <v>4.5019710490351992</v>
      </c>
      <c r="K43" s="33">
        <f t="shared" si="31"/>
        <v>4.9394869087465283</v>
      </c>
      <c r="L43" s="33">
        <f t="shared" si="31"/>
        <v>6.3868101781393349</v>
      </c>
      <c r="M43" s="33">
        <f t="shared" si="21"/>
        <v>7.7747984525693425</v>
      </c>
      <c r="N43" s="33">
        <f t="shared" si="21"/>
        <v>7.4925346776966855</v>
      </c>
      <c r="O43" s="33">
        <f t="shared" si="22"/>
        <v>8.5099926788989197</v>
      </c>
      <c r="P43" s="33">
        <f t="shared" si="22"/>
        <v>8.6266083499812751</v>
      </c>
      <c r="Q43" s="33">
        <f t="shared" si="23"/>
        <v>9.9181081203243409</v>
      </c>
      <c r="R43" s="33">
        <f t="shared" si="23"/>
        <v>9.7531165601756431</v>
      </c>
      <c r="S43" s="33">
        <f t="shared" si="24"/>
        <v>9.8805518140716018</v>
      </c>
      <c r="T43" s="33">
        <f t="shared" si="24"/>
        <v>10.24414485708364</v>
      </c>
      <c r="U43" s="33">
        <f t="shared" si="25"/>
        <v>9.2323937176220472</v>
      </c>
      <c r="V43" s="33">
        <f t="shared" si="25"/>
        <v>9.0518354545823829</v>
      </c>
      <c r="W43" s="33">
        <f t="shared" si="26"/>
        <v>10.180173672795464</v>
      </c>
      <c r="X43" s="33">
        <f t="shared" si="26"/>
        <v>10.386091191430607</v>
      </c>
      <c r="Y43" s="87">
        <f t="shared" ref="Y43:AB43" si="68">Y14/Y$23*100</f>
        <v>11.124079669719906</v>
      </c>
      <c r="Z43" s="87">
        <f t="shared" si="68"/>
        <v>11.059738110630569</v>
      </c>
      <c r="AA43" s="87">
        <f t="shared" si="68"/>
        <v>11.574788452199829</v>
      </c>
      <c r="AB43" s="87">
        <f t="shared" si="68"/>
        <v>12.862413766144648</v>
      </c>
      <c r="AC43" s="87">
        <f t="shared" ref="AC43:AD43" si="69">AC14/AC$23*100</f>
        <v>13.555513217312926</v>
      </c>
      <c r="AD43" s="87">
        <f t="shared" si="69"/>
        <v>12.917813828327818</v>
      </c>
      <c r="AE43" s="87">
        <f t="shared" ref="AE43" si="70">AE14/AE$23*100</f>
        <v>10.881921480617418</v>
      </c>
      <c r="AF43" s="87">
        <f t="shared" ref="AF43" si="71">AF14/AF$23*100</f>
        <v>10.53734067820889</v>
      </c>
    </row>
    <row r="44" spans="1:32" ht="18" customHeight="1" x14ac:dyDescent="0.15">
      <c r="A44" s="17" t="s">
        <v>71</v>
      </c>
      <c r="B44" s="33">
        <f t="shared" si="31"/>
        <v>6.7598728817266389</v>
      </c>
      <c r="C44" s="33">
        <f t="shared" si="31"/>
        <v>5.4407379228216799</v>
      </c>
      <c r="D44" s="33">
        <f t="shared" si="31"/>
        <v>5.4695881204728636</v>
      </c>
      <c r="E44" s="33">
        <f t="shared" si="31"/>
        <v>4.5199221191433745</v>
      </c>
      <c r="F44" s="33">
        <f t="shared" si="31"/>
        <v>3.8831851283910952</v>
      </c>
      <c r="G44" s="33">
        <f t="shared" si="31"/>
        <v>3.6140822908142218</v>
      </c>
      <c r="H44" s="33">
        <f t="shared" si="31"/>
        <v>3.8633406135258919</v>
      </c>
      <c r="I44" s="33">
        <f t="shared" si="31"/>
        <v>1.5020809653434528</v>
      </c>
      <c r="J44" s="33">
        <f t="shared" si="31"/>
        <v>1.3502162770855566</v>
      </c>
      <c r="K44" s="33">
        <f t="shared" si="31"/>
        <v>0.24566365046423122</v>
      </c>
      <c r="L44" s="33">
        <f t="shared" si="31"/>
        <v>1.9850516216499718</v>
      </c>
      <c r="M44" s="33">
        <f t="shared" si="21"/>
        <v>4.7173326280032377</v>
      </c>
      <c r="N44" s="33">
        <f t="shared" si="21"/>
        <v>0.40540397699632447</v>
      </c>
      <c r="O44" s="33">
        <f t="shared" si="22"/>
        <v>0.41640260583917538</v>
      </c>
      <c r="P44" s="33">
        <f t="shared" si="22"/>
        <v>1.1992736841579905</v>
      </c>
      <c r="Q44" s="33">
        <f t="shared" si="23"/>
        <v>1.2459175923078354</v>
      </c>
      <c r="R44" s="33">
        <f t="shared" si="23"/>
        <v>0.89555699508721032</v>
      </c>
      <c r="S44" s="33">
        <f t="shared" si="24"/>
        <v>0.51600449550021021</v>
      </c>
      <c r="T44" s="33">
        <f t="shared" si="24"/>
        <v>0.32577421315574423</v>
      </c>
      <c r="U44" s="33">
        <f t="shared" si="25"/>
        <v>0.71095638170575992</v>
      </c>
      <c r="V44" s="33">
        <f t="shared" si="25"/>
        <v>4.1251906160914817</v>
      </c>
      <c r="W44" s="33">
        <f t="shared" si="26"/>
        <v>1.3806069653297299</v>
      </c>
      <c r="X44" s="33">
        <f t="shared" si="26"/>
        <v>8.1909065145235864</v>
      </c>
      <c r="Y44" s="87">
        <f t="shared" ref="Y44:AB44" si="72">Y15/Y$23*100</f>
        <v>1.9726384001149271</v>
      </c>
      <c r="Z44" s="87">
        <f t="shared" si="72"/>
        <v>0.54251640121644995</v>
      </c>
      <c r="AA44" s="87">
        <f t="shared" si="72"/>
        <v>0.51485801481764126</v>
      </c>
      <c r="AB44" s="87">
        <f t="shared" si="72"/>
        <v>0.64463392264471031</v>
      </c>
      <c r="AC44" s="87">
        <f t="shared" ref="AC44:AD44" si="73">AC15/AC$23*100</f>
        <v>2.1732329979861564</v>
      </c>
      <c r="AD44" s="87">
        <f t="shared" si="73"/>
        <v>1.4417293739542723</v>
      </c>
      <c r="AE44" s="87">
        <f t="shared" ref="AE44" si="74">AE15/AE$23*100</f>
        <v>3.0720875770577591</v>
      </c>
      <c r="AF44" s="87">
        <f t="shared" ref="AF44" si="75">AF15/AF$23*100</f>
        <v>1.9731223018652484</v>
      </c>
    </row>
    <row r="45" spans="1:32" ht="18" customHeight="1" x14ac:dyDescent="0.15">
      <c r="A45" s="17" t="s">
        <v>72</v>
      </c>
      <c r="B45" s="33">
        <f t="shared" si="31"/>
        <v>1.8759131431371006</v>
      </c>
      <c r="C45" s="33">
        <f t="shared" si="31"/>
        <v>1.7518832286686472</v>
      </c>
      <c r="D45" s="33">
        <f t="shared" si="31"/>
        <v>4.5561991416119731</v>
      </c>
      <c r="E45" s="33">
        <f t="shared" si="31"/>
        <v>3.278844645706966</v>
      </c>
      <c r="F45" s="33">
        <f t="shared" si="31"/>
        <v>1.9790955367195915</v>
      </c>
      <c r="G45" s="33">
        <f t="shared" si="31"/>
        <v>5.4330063625237557</v>
      </c>
      <c r="H45" s="33">
        <f t="shared" si="31"/>
        <v>2.3184994020469176</v>
      </c>
      <c r="I45" s="33">
        <f t="shared" si="31"/>
        <v>2.2864240839410876</v>
      </c>
      <c r="J45" s="33">
        <f t="shared" si="31"/>
        <v>2.2067569494310257</v>
      </c>
      <c r="K45" s="33">
        <f t="shared" si="31"/>
        <v>2.09367481978517</v>
      </c>
      <c r="L45" s="33">
        <f t="shared" si="31"/>
        <v>2.2280123722165657</v>
      </c>
      <c r="M45" s="33">
        <f t="shared" si="21"/>
        <v>2.2771702431455831</v>
      </c>
      <c r="N45" s="33">
        <f t="shared" si="21"/>
        <v>2.3397078691208772</v>
      </c>
      <c r="O45" s="33">
        <f t="shared" si="22"/>
        <v>2.6172874365789056</v>
      </c>
      <c r="P45" s="33">
        <f t="shared" si="22"/>
        <v>3.1823813508352119</v>
      </c>
      <c r="Q45" s="33">
        <f t="shared" si="23"/>
        <v>3.2737785569126405</v>
      </c>
      <c r="R45" s="33">
        <f t="shared" si="23"/>
        <v>2.97515087227297</v>
      </c>
      <c r="S45" s="33">
        <f t="shared" si="24"/>
        <v>3.0334931924056932</v>
      </c>
      <c r="T45" s="33">
        <f t="shared" si="24"/>
        <v>2.7229964877167787</v>
      </c>
      <c r="U45" s="33">
        <f t="shared" si="25"/>
        <v>2.7158123318009659</v>
      </c>
      <c r="V45" s="33">
        <f t="shared" si="25"/>
        <v>2.5960368016039435</v>
      </c>
      <c r="W45" s="33">
        <f t="shared" si="26"/>
        <v>2.7542224054636164</v>
      </c>
      <c r="X45" s="33">
        <f t="shared" si="26"/>
        <v>3.1296557762310959</v>
      </c>
      <c r="Y45" s="87">
        <f t="shared" ref="Y45:AB45" si="76">Y16/Y$23*100</f>
        <v>2.8052771581946621</v>
      </c>
      <c r="Z45" s="87">
        <f t="shared" si="76"/>
        <v>2.4414044719171302</v>
      </c>
      <c r="AA45" s="87">
        <f t="shared" si="76"/>
        <v>2.1346131673224704</v>
      </c>
      <c r="AB45" s="87">
        <f t="shared" si="76"/>
        <v>2.0120744775280213</v>
      </c>
      <c r="AC45" s="87">
        <f t="shared" ref="AC45:AD45" si="77">AC16/AC$23*100</f>
        <v>1.965741549865778</v>
      </c>
      <c r="AD45" s="87">
        <f t="shared" si="77"/>
        <v>1.9108756428058304</v>
      </c>
      <c r="AE45" s="87">
        <f t="shared" ref="AE45" si="78">AE16/AE$23*100</f>
        <v>1.9825029798067983</v>
      </c>
      <c r="AF45" s="87">
        <f t="shared" ref="AF45" si="79">AF16/AF$23*100</f>
        <v>1.7238890595929239</v>
      </c>
    </row>
    <row r="46" spans="1:32" ht="18" customHeight="1" x14ac:dyDescent="0.15">
      <c r="A46" s="17" t="s">
        <v>80</v>
      </c>
      <c r="B46" s="33">
        <f t="shared" si="31"/>
        <v>0</v>
      </c>
      <c r="C46" s="33">
        <f t="shared" si="31"/>
        <v>0</v>
      </c>
      <c r="D46" s="33">
        <f t="shared" si="31"/>
        <v>0</v>
      </c>
      <c r="E46" s="33">
        <f t="shared" si="31"/>
        <v>0</v>
      </c>
      <c r="F46" s="33">
        <f t="shared" si="31"/>
        <v>0</v>
      </c>
      <c r="G46" s="33">
        <f t="shared" si="31"/>
        <v>0</v>
      </c>
      <c r="H46" s="33">
        <f t="shared" si="31"/>
        <v>0</v>
      </c>
      <c r="I46" s="33">
        <f t="shared" si="31"/>
        <v>0</v>
      </c>
      <c r="J46" s="33">
        <f t="shared" si="31"/>
        <v>0</v>
      </c>
      <c r="K46" s="33">
        <f t="shared" si="31"/>
        <v>0</v>
      </c>
      <c r="L46" s="33">
        <f t="shared" si="31"/>
        <v>0</v>
      </c>
      <c r="M46" s="33">
        <f t="shared" si="21"/>
        <v>0</v>
      </c>
      <c r="N46" s="33">
        <f t="shared" si="21"/>
        <v>0</v>
      </c>
      <c r="O46" s="33">
        <f t="shared" si="22"/>
        <v>8.2658926043984297E-6</v>
      </c>
      <c r="P46" s="33">
        <f t="shared" si="22"/>
        <v>0</v>
      </c>
      <c r="Q46" s="33">
        <f t="shared" si="23"/>
        <v>8.8627575406556855E-6</v>
      </c>
      <c r="R46" s="33">
        <f t="shared" si="23"/>
        <v>8.4623023470618677E-6</v>
      </c>
      <c r="S46" s="33">
        <f t="shared" si="24"/>
        <v>8.5791988744091083E-6</v>
      </c>
      <c r="T46" s="33">
        <f t="shared" si="24"/>
        <v>8.7231353600317103E-6</v>
      </c>
      <c r="U46" s="33">
        <f t="shared" si="25"/>
        <v>8.5513156327370708E-6</v>
      </c>
      <c r="V46" s="33">
        <f t="shared" si="25"/>
        <v>7.0890648126966281E-6</v>
      </c>
      <c r="W46" s="33">
        <f t="shared" si="26"/>
        <v>8.2739943146075465E-6</v>
      </c>
      <c r="X46" s="33">
        <f t="shared" si="26"/>
        <v>7.4934533444855892E-6</v>
      </c>
      <c r="Y46" s="87">
        <f t="shared" ref="Y46:AB46" si="80">Y17/Y$23*100</f>
        <v>7.8846873930392883E-6</v>
      </c>
      <c r="Z46" s="87">
        <f t="shared" si="80"/>
        <v>7.6825183909887133E-6</v>
      </c>
      <c r="AA46" s="87">
        <f t="shared" si="80"/>
        <v>7.5113505896597989E-6</v>
      </c>
      <c r="AB46" s="87">
        <f t="shared" si="80"/>
        <v>7.8102417418213694E-6</v>
      </c>
      <c r="AC46" s="87">
        <f t="shared" ref="AC46:AD46" si="81">AC17/AC$23*100</f>
        <v>7.859822270554889E-6</v>
      </c>
      <c r="AD46" s="87">
        <f t="shared" si="81"/>
        <v>7.5897670207166491E-6</v>
      </c>
      <c r="AE46" s="87">
        <f t="shared" ref="AE46" si="82">AE17/AE$23*100</f>
        <v>6.8933128179152792E-6</v>
      </c>
      <c r="AF46" s="87">
        <f t="shared" ref="AF46" si="83">AF17/AF$23*100</f>
        <v>6.8801447142118605E-6</v>
      </c>
    </row>
    <row r="47" spans="1:32" ht="18" customHeight="1" x14ac:dyDescent="0.15">
      <c r="A47" s="17" t="s">
        <v>73</v>
      </c>
      <c r="B47" s="33">
        <f t="shared" si="31"/>
        <v>33.749103260631827</v>
      </c>
      <c r="C47" s="33">
        <f t="shared" si="31"/>
        <v>38.432426608546159</v>
      </c>
      <c r="D47" s="33">
        <f t="shared" si="31"/>
        <v>34.389114136940918</v>
      </c>
      <c r="E47" s="33">
        <f t="shared" si="31"/>
        <v>39.260940676032099</v>
      </c>
      <c r="F47" s="33">
        <f t="shared" si="31"/>
        <v>37.42743018367964</v>
      </c>
      <c r="G47" s="33">
        <f t="shared" si="31"/>
        <v>28.170448796771986</v>
      </c>
      <c r="H47" s="33">
        <f t="shared" si="31"/>
        <v>32.221407279266366</v>
      </c>
      <c r="I47" s="33">
        <f t="shared" si="31"/>
        <v>31.948630938094063</v>
      </c>
      <c r="J47" s="33">
        <f t="shared" si="31"/>
        <v>27.283987218976385</v>
      </c>
      <c r="K47" s="33">
        <f t="shared" si="31"/>
        <v>27.501008035950314</v>
      </c>
      <c r="L47" s="33">
        <f t="shared" si="31"/>
        <v>21.96244716556199</v>
      </c>
      <c r="M47" s="33">
        <f t="shared" si="21"/>
        <v>21.493965497244833</v>
      </c>
      <c r="N47" s="33">
        <f t="shared" si="21"/>
        <v>26.05931359805686</v>
      </c>
      <c r="O47" s="33">
        <f t="shared" si="22"/>
        <v>22.037696272586654</v>
      </c>
      <c r="P47" s="33">
        <f t="shared" si="22"/>
        <v>21.480816391050048</v>
      </c>
      <c r="Q47" s="33">
        <f t="shared" si="23"/>
        <v>14.766532809485277</v>
      </c>
      <c r="R47" s="33">
        <f t="shared" si="23"/>
        <v>17.338402816592712</v>
      </c>
      <c r="S47" s="33">
        <f t="shared" si="24"/>
        <v>17.098111718327743</v>
      </c>
      <c r="T47" s="33">
        <f t="shared" si="24"/>
        <v>15.11594617057847</v>
      </c>
      <c r="U47" s="33">
        <f t="shared" si="25"/>
        <v>15.377001424734699</v>
      </c>
      <c r="V47" s="33">
        <f t="shared" si="25"/>
        <v>16.835798756478784</v>
      </c>
      <c r="W47" s="33">
        <f t="shared" si="26"/>
        <v>13.590565197379032</v>
      </c>
      <c r="X47" s="33">
        <f t="shared" si="26"/>
        <v>8.0351101260383864</v>
      </c>
      <c r="Y47" s="87">
        <f t="shared" ref="Y47:AB47" si="84">Y18/Y$23*100</f>
        <v>12.376514953979839</v>
      </c>
      <c r="Z47" s="87">
        <f t="shared" si="84"/>
        <v>17.569904195154404</v>
      </c>
      <c r="AA47" s="87">
        <f t="shared" si="84"/>
        <v>18.149518691432593</v>
      </c>
      <c r="AB47" s="87">
        <f t="shared" si="84"/>
        <v>12.421533430060574</v>
      </c>
      <c r="AC47" s="87">
        <f t="shared" ref="AC47:AD47" si="85">AC18/AC$23*100</f>
        <v>9.6867750787672087</v>
      </c>
      <c r="AD47" s="87">
        <f t="shared" si="85"/>
        <v>12.402605263427532</v>
      </c>
      <c r="AE47" s="87">
        <f t="shared" ref="AE47" si="86">AE18/AE$23*100</f>
        <v>10.663451717479228</v>
      </c>
      <c r="AF47" s="87">
        <f t="shared" ref="AF47" si="87">AF18/AF$23*100</f>
        <v>13.348154999753003</v>
      </c>
    </row>
    <row r="48" spans="1:32" ht="18" customHeight="1" x14ac:dyDescent="0.15">
      <c r="A48" s="17" t="s">
        <v>74</v>
      </c>
      <c r="B48" s="33">
        <f t="shared" si="31"/>
        <v>12.244954200677148</v>
      </c>
      <c r="C48" s="33">
        <f t="shared" si="31"/>
        <v>13.265115784567469</v>
      </c>
      <c r="D48" s="33">
        <f t="shared" si="31"/>
        <v>12.559876614672319</v>
      </c>
      <c r="E48" s="33">
        <f t="shared" si="31"/>
        <v>14.772725650774108</v>
      </c>
      <c r="F48" s="33">
        <f t="shared" si="31"/>
        <v>35.052466776405559</v>
      </c>
      <c r="G48" s="33">
        <f t="shared" si="31"/>
        <v>9.8799123949407512</v>
      </c>
      <c r="H48" s="33">
        <f t="shared" si="31"/>
        <v>10.052095135301556</v>
      </c>
      <c r="I48" s="33">
        <f t="shared" si="31"/>
        <v>10.253304022428516</v>
      </c>
      <c r="J48" s="33">
        <f t="shared" si="31"/>
        <v>5.9572786881959816</v>
      </c>
      <c r="K48" s="33">
        <f t="shared" si="31"/>
        <v>8.0947329997477144</v>
      </c>
      <c r="L48" s="33">
        <f t="shared" si="31"/>
        <v>6.1424028562116764</v>
      </c>
      <c r="M48" s="33">
        <f t="shared" si="21"/>
        <v>3.9710497863391052</v>
      </c>
      <c r="N48" s="33">
        <f t="shared" si="21"/>
        <v>7.676528158807093</v>
      </c>
      <c r="O48" s="33">
        <f t="shared" si="22"/>
        <v>4.696159426585111</v>
      </c>
      <c r="P48" s="33">
        <f t="shared" si="22"/>
        <v>3.5268683761581663</v>
      </c>
      <c r="Q48" s="33">
        <f t="shared" si="23"/>
        <v>1.5917955680894644</v>
      </c>
      <c r="R48" s="33">
        <f t="shared" si="23"/>
        <v>5.9456644028597498</v>
      </c>
      <c r="S48" s="33">
        <f t="shared" si="24"/>
        <v>11.023009411381166</v>
      </c>
      <c r="T48" s="33">
        <f t="shared" si="24"/>
        <v>11.681438424085345</v>
      </c>
      <c r="U48" s="33">
        <f t="shared" si="25"/>
        <v>11.09496432690414</v>
      </c>
      <c r="V48" s="33">
        <f t="shared" si="25"/>
        <v>11.192449465424255</v>
      </c>
      <c r="W48" s="33">
        <f t="shared" si="26"/>
        <v>6.9991786405843888</v>
      </c>
      <c r="X48" s="33">
        <f t="shared" si="26"/>
        <v>4.1153371357113864</v>
      </c>
      <c r="Y48" s="87">
        <f t="shared" ref="Y48:AB48" si="88">Y19/Y$23*100</f>
        <v>5.2778914705896032</v>
      </c>
      <c r="Z48" s="87">
        <f t="shared" si="88"/>
        <v>9.6469460260829187</v>
      </c>
      <c r="AA48" s="87">
        <f t="shared" si="88"/>
        <v>13.59816602864003</v>
      </c>
      <c r="AB48" s="87">
        <f t="shared" si="88"/>
        <v>5.791036513583065</v>
      </c>
      <c r="AC48" s="87">
        <f t="shared" ref="AC48:AD48" si="89">AC19/AC$23*100</f>
        <v>2.2586849857116289</v>
      </c>
      <c r="AD48" s="87">
        <f t="shared" si="89"/>
        <v>5.7887380760016507</v>
      </c>
      <c r="AE48" s="87">
        <f t="shared" ref="AE48" si="90">AE19/AE$23*100</f>
        <v>4.366127832488087</v>
      </c>
      <c r="AF48" s="87">
        <f t="shared" ref="AF48" si="91">AF19/AF$23*100</f>
        <v>5.5159771408567897</v>
      </c>
    </row>
    <row r="49" spans="1:32" ht="18" customHeight="1" x14ac:dyDescent="0.15">
      <c r="A49" s="17" t="s">
        <v>75</v>
      </c>
      <c r="B49" s="33">
        <f t="shared" si="31"/>
        <v>20.291276256966135</v>
      </c>
      <c r="C49" s="33">
        <f t="shared" si="31"/>
        <v>23.148284649342845</v>
      </c>
      <c r="D49" s="33">
        <f t="shared" si="31"/>
        <v>21.131374247765507</v>
      </c>
      <c r="E49" s="33">
        <f t="shared" si="31"/>
        <v>23.196816635051558</v>
      </c>
      <c r="F49" s="33">
        <f t="shared" si="31"/>
        <v>25.218837098205366</v>
      </c>
      <c r="G49" s="33">
        <f t="shared" si="31"/>
        <v>17.776136027283439</v>
      </c>
      <c r="H49" s="33">
        <f t="shared" si="31"/>
        <v>21.492776416966759</v>
      </c>
      <c r="I49" s="33">
        <f t="shared" si="31"/>
        <v>20.635473067421309</v>
      </c>
      <c r="J49" s="33">
        <f t="shared" si="31"/>
        <v>20.503509026606011</v>
      </c>
      <c r="K49" s="33">
        <f t="shared" si="31"/>
        <v>18.825093331640737</v>
      </c>
      <c r="L49" s="33">
        <f t="shared" si="31"/>
        <v>15.321309189767476</v>
      </c>
      <c r="M49" s="33">
        <f t="shared" si="21"/>
        <v>17.099516299053089</v>
      </c>
      <c r="N49" s="33">
        <f t="shared" si="21"/>
        <v>18.045396503130419</v>
      </c>
      <c r="O49" s="33">
        <f t="shared" si="22"/>
        <v>16.844508723699068</v>
      </c>
      <c r="P49" s="33">
        <f t="shared" si="22"/>
        <v>17.266659417580964</v>
      </c>
      <c r="Q49" s="33">
        <f t="shared" si="23"/>
        <v>12.426445759480712</v>
      </c>
      <c r="R49" s="33">
        <f t="shared" si="23"/>
        <v>10.657228942935733</v>
      </c>
      <c r="S49" s="33">
        <f t="shared" si="24"/>
        <v>5.5064386887552441</v>
      </c>
      <c r="T49" s="33">
        <f t="shared" si="24"/>
        <v>2.9875168443743805</v>
      </c>
      <c r="U49" s="33">
        <f t="shared" si="25"/>
        <v>4.2110953833413696</v>
      </c>
      <c r="V49" s="33">
        <f t="shared" si="25"/>
        <v>5.3807348850681818</v>
      </c>
      <c r="W49" s="33">
        <f t="shared" si="26"/>
        <v>6.5089527514382057</v>
      </c>
      <c r="X49" s="33">
        <f t="shared" si="26"/>
        <v>3.8820284658308264</v>
      </c>
      <c r="Y49" s="87">
        <f t="shared" ref="Y49:AB49" si="92">Y20/Y$23*100</f>
        <v>6.8863519293948325</v>
      </c>
      <c r="Z49" s="87">
        <f t="shared" si="92"/>
        <v>7.7002189133615504</v>
      </c>
      <c r="AA49" s="87">
        <f t="shared" si="92"/>
        <v>4.4213311840855516</v>
      </c>
      <c r="AB49" s="87">
        <f t="shared" si="92"/>
        <v>6.3989310590742479</v>
      </c>
      <c r="AC49" s="87">
        <f t="shared" ref="AC49:AD49" si="93">AC20/AC$23*100</f>
        <v>7.2487132291969765</v>
      </c>
      <c r="AD49" s="87">
        <f t="shared" si="93"/>
        <v>6.1598625037806523</v>
      </c>
      <c r="AE49" s="87">
        <f t="shared" ref="AE49" si="94">AE20/AE$23*100</f>
        <v>6.1695356519726285</v>
      </c>
      <c r="AF49" s="87">
        <f t="shared" ref="AF49" si="95">AF20/AF$23*100</f>
        <v>7.5464798496385654</v>
      </c>
    </row>
    <row r="50" spans="1:32" ht="18" customHeight="1" x14ac:dyDescent="0.15">
      <c r="A50" s="17" t="s">
        <v>76</v>
      </c>
      <c r="B50" s="33">
        <f t="shared" si="31"/>
        <v>0</v>
      </c>
      <c r="C50" s="33">
        <f t="shared" si="31"/>
        <v>0.10465677561255066</v>
      </c>
      <c r="D50" s="33">
        <f t="shared" si="31"/>
        <v>3.4109665198137002</v>
      </c>
      <c r="E50" s="33">
        <f t="shared" si="31"/>
        <v>0</v>
      </c>
      <c r="F50" s="33">
        <f t="shared" si="31"/>
        <v>9.8022180433956815E-2</v>
      </c>
      <c r="G50" s="33">
        <f t="shared" si="31"/>
        <v>0.24490120996124609</v>
      </c>
      <c r="H50" s="33">
        <f t="shared" si="31"/>
        <v>0</v>
      </c>
      <c r="I50" s="33">
        <f t="shared" si="31"/>
        <v>0.40006149381353318</v>
      </c>
      <c r="J50" s="33">
        <f t="shared" si="31"/>
        <v>4.1787597441079486E-3</v>
      </c>
      <c r="K50" s="33">
        <f t="shared" si="31"/>
        <v>3.1857984213763659</v>
      </c>
      <c r="L50" s="33">
        <f t="shared" si="31"/>
        <v>0.86217234071767168</v>
      </c>
      <c r="M50" s="33">
        <f t="shared" si="21"/>
        <v>0.12527448595095853</v>
      </c>
      <c r="N50" s="33">
        <f t="shared" si="21"/>
        <v>0.65876358065572127</v>
      </c>
      <c r="O50" s="33">
        <f t="shared" si="22"/>
        <v>0.21022644660766529</v>
      </c>
      <c r="P50" s="33">
        <f t="shared" si="22"/>
        <v>0</v>
      </c>
      <c r="Q50" s="33">
        <f t="shared" si="23"/>
        <v>8.7475416926271615E-3</v>
      </c>
      <c r="R50" s="33">
        <f t="shared" si="23"/>
        <v>0</v>
      </c>
      <c r="S50" s="33">
        <f t="shared" si="24"/>
        <v>0</v>
      </c>
      <c r="T50" s="33">
        <f t="shared" si="24"/>
        <v>0.100132870797804</v>
      </c>
      <c r="U50" s="33">
        <f t="shared" si="25"/>
        <v>0.41639776342049889</v>
      </c>
      <c r="V50" s="33">
        <f t="shared" si="25"/>
        <v>0</v>
      </c>
      <c r="W50" s="33">
        <f t="shared" si="26"/>
        <v>5.791796020225283E-2</v>
      </c>
      <c r="X50" s="33">
        <f t="shared" si="26"/>
        <v>2.1868519567879519</v>
      </c>
      <c r="Y50" s="87">
        <f t="shared" ref="Y50:AB50" si="96">Y21/Y$23*100</f>
        <v>8.256056169251437E-2</v>
      </c>
      <c r="Z50" s="87">
        <f t="shared" si="96"/>
        <v>0</v>
      </c>
      <c r="AA50" s="87">
        <f t="shared" si="96"/>
        <v>4.1778131979687806E-2</v>
      </c>
      <c r="AB50" s="87">
        <f t="shared" si="96"/>
        <v>0.51682712678154541</v>
      </c>
      <c r="AC50" s="87">
        <f t="shared" ref="AC50:AD50" si="97">AC21/AC$23*100</f>
        <v>1.7456665262902408E-2</v>
      </c>
      <c r="AD50" s="87">
        <f t="shared" si="97"/>
        <v>1.6856872553011677E-2</v>
      </c>
      <c r="AE50" s="87">
        <f t="shared" ref="AE50" si="98">AE21/AE$23*100</f>
        <v>0</v>
      </c>
      <c r="AF50" s="87">
        <f t="shared" ref="AF50" si="99">AF21/AF$23*100</f>
        <v>1.8629987055695734</v>
      </c>
    </row>
    <row r="51" spans="1:32" ht="18" customHeight="1" x14ac:dyDescent="0.15">
      <c r="A51" s="17" t="s">
        <v>77</v>
      </c>
      <c r="B51" s="33">
        <f t="shared" si="31"/>
        <v>0</v>
      </c>
      <c r="C51" s="33">
        <f t="shared" si="31"/>
        <v>0</v>
      </c>
      <c r="D51" s="33">
        <f t="shared" si="31"/>
        <v>0</v>
      </c>
      <c r="E51" s="33">
        <f t="shared" si="31"/>
        <v>0</v>
      </c>
      <c r="F51" s="33">
        <f t="shared" si="31"/>
        <v>0</v>
      </c>
      <c r="G51" s="33">
        <f t="shared" si="31"/>
        <v>0</v>
      </c>
      <c r="H51" s="33">
        <f t="shared" si="31"/>
        <v>0</v>
      </c>
      <c r="I51" s="33">
        <f t="shared" si="31"/>
        <v>0</v>
      </c>
      <c r="J51" s="33">
        <f t="shared" si="31"/>
        <v>0</v>
      </c>
      <c r="K51" s="33">
        <f t="shared" si="31"/>
        <v>0</v>
      </c>
      <c r="L51" s="33">
        <f t="shared" si="31"/>
        <v>0</v>
      </c>
      <c r="M51" s="33">
        <f t="shared" si="21"/>
        <v>0</v>
      </c>
      <c r="N51" s="33">
        <f t="shared" si="21"/>
        <v>0</v>
      </c>
      <c r="O51" s="33">
        <f t="shared" si="22"/>
        <v>8.2658926043984297E-6</v>
      </c>
      <c r="P51" s="33">
        <f t="shared" si="22"/>
        <v>0</v>
      </c>
      <c r="Q51" s="33">
        <f t="shared" si="23"/>
        <v>8.8627575406556855E-6</v>
      </c>
      <c r="R51" s="33">
        <f t="shared" si="23"/>
        <v>8.4623023470618677E-6</v>
      </c>
      <c r="S51" s="33">
        <f t="shared" si="24"/>
        <v>8.5791988744091083E-6</v>
      </c>
      <c r="T51" s="33">
        <f t="shared" si="24"/>
        <v>8.7231353600317103E-6</v>
      </c>
      <c r="U51" s="33">
        <f t="shared" si="25"/>
        <v>8.5513156327370708E-6</v>
      </c>
      <c r="V51" s="33">
        <f t="shared" si="25"/>
        <v>0</v>
      </c>
      <c r="W51" s="33">
        <f t="shared" si="26"/>
        <v>0</v>
      </c>
      <c r="X51" s="33">
        <f t="shared" si="26"/>
        <v>7.4934533444855892E-6</v>
      </c>
      <c r="Y51" s="87">
        <f t="shared" ref="Y51:AB51" si="100">Y22/Y$23*100</f>
        <v>7.8846873930392883E-6</v>
      </c>
      <c r="Z51" s="87">
        <f t="shared" si="100"/>
        <v>7.6825183909887133E-6</v>
      </c>
      <c r="AA51" s="87">
        <f t="shared" si="100"/>
        <v>7.5113505896597989E-6</v>
      </c>
      <c r="AB51" s="87">
        <f t="shared" si="100"/>
        <v>7.8102417418213694E-6</v>
      </c>
      <c r="AC51" s="87">
        <f t="shared" ref="AC51:AD51" si="101">AC22/AC$23*100</f>
        <v>7.859822270554889E-6</v>
      </c>
      <c r="AD51" s="87">
        <f t="shared" si="101"/>
        <v>7.5897670207166491E-6</v>
      </c>
      <c r="AE51" s="87">
        <f t="shared" ref="AE51" si="102">AE22/AE$23*100</f>
        <v>6.8933128179152792E-6</v>
      </c>
      <c r="AF51" s="87">
        <f t="shared" ref="AF51" si="103">AF22/AF$23*100</f>
        <v>6.8801447142118605E-6</v>
      </c>
    </row>
    <row r="52" spans="1:32" ht="18" customHeight="1" x14ac:dyDescent="0.15">
      <c r="A52" s="17" t="s">
        <v>59</v>
      </c>
      <c r="B52" s="33">
        <f t="shared" ref="B52:L52" si="104">SUM(B33:B51)-B34-B37-B38-B42-B48-B49</f>
        <v>99.999999999999972</v>
      </c>
      <c r="C52" s="24">
        <f t="shared" si="104"/>
        <v>99.999999999999943</v>
      </c>
      <c r="D52" s="24">
        <f t="shared" si="104"/>
        <v>99.999999999999986</v>
      </c>
      <c r="E52" s="24">
        <f t="shared" si="104"/>
        <v>100.00000000000003</v>
      </c>
      <c r="F52" s="24">
        <f t="shared" si="104"/>
        <v>100.00000000000003</v>
      </c>
      <c r="G52" s="24">
        <f t="shared" si="104"/>
        <v>100.00000000000001</v>
      </c>
      <c r="H52" s="24">
        <f t="shared" si="104"/>
        <v>100.00000000000003</v>
      </c>
      <c r="I52" s="24">
        <f t="shared" si="104"/>
        <v>100</v>
      </c>
      <c r="J52" s="25">
        <f t="shared" si="104"/>
        <v>100.00000000000001</v>
      </c>
      <c r="K52" s="34">
        <f t="shared" si="104"/>
        <v>100.00000000000003</v>
      </c>
      <c r="L52" s="35">
        <f t="shared" si="104"/>
        <v>100.00000000000004</v>
      </c>
      <c r="M52" s="35">
        <f t="shared" ref="M52:U52" si="105">SUM(M33:M51)-M34-M37-M38-M42-M48-M49</f>
        <v>99.999999999999972</v>
      </c>
      <c r="N52" s="35">
        <f t="shared" si="105"/>
        <v>100.00000000000001</v>
      </c>
      <c r="O52" s="35">
        <f t="shared" si="105"/>
        <v>100.00000000000001</v>
      </c>
      <c r="P52" s="35">
        <f t="shared" si="105"/>
        <v>100</v>
      </c>
      <c r="Q52" s="35">
        <f t="shared" si="105"/>
        <v>99.999999999999986</v>
      </c>
      <c r="R52" s="35">
        <f t="shared" si="105"/>
        <v>100.00000000000006</v>
      </c>
      <c r="S52" s="35">
        <f t="shared" si="105"/>
        <v>100</v>
      </c>
      <c r="T52" s="35">
        <f t="shared" si="105"/>
        <v>100</v>
      </c>
      <c r="U52" s="35">
        <f t="shared" si="105"/>
        <v>99.999999999999957</v>
      </c>
      <c r="V52" s="35">
        <f>SUM(V33:V51)-V34-V37-V38-V42-V48-V49</f>
        <v>100.00000000000003</v>
      </c>
      <c r="W52" s="35">
        <f>SUM(W33:W51)-W34-W37-W38-W42-W48-W49</f>
        <v>100.00000000000001</v>
      </c>
      <c r="X52" s="35">
        <f>SUM(X33:X51)-X34-X37-X38-X42-X48-X49</f>
        <v>100</v>
      </c>
      <c r="Y52" s="24">
        <f t="shared" ref="Y52:AB52" si="106">SUM(Y33:Y51)-Y34-Y37-Y38-Y42-Y48-Y49</f>
        <v>99.999999999999972</v>
      </c>
      <c r="Z52" s="24">
        <f t="shared" si="106"/>
        <v>100.00000000000001</v>
      </c>
      <c r="AA52" s="24">
        <f t="shared" si="106"/>
        <v>100</v>
      </c>
      <c r="AB52" s="24">
        <f t="shared" si="106"/>
        <v>100.00000000000001</v>
      </c>
      <c r="AC52" s="24">
        <f t="shared" ref="AC52:AD52" si="107">SUM(AC33:AC51)-AC34-AC37-AC38-AC42-AC48-AC49</f>
        <v>99.999999999999986</v>
      </c>
      <c r="AD52" s="24">
        <f t="shared" si="107"/>
        <v>100.00000000000001</v>
      </c>
      <c r="AE52" s="24">
        <f t="shared" ref="AE52" si="108">SUM(AE33:AE51)-AE34-AE37-AE38-AE42-AE48-AE49</f>
        <v>99.999999999999972</v>
      </c>
      <c r="AF52" s="24">
        <f t="shared" ref="AF52" si="109">SUM(AF33:AF51)-AF34-AF37-AF38-AF42-AF48-AF49</f>
        <v>99.999999999999972</v>
      </c>
    </row>
    <row r="53" spans="1:32" ht="18" customHeight="1" x14ac:dyDescent="0.15">
      <c r="A53" s="17" t="s">
        <v>78</v>
      </c>
      <c r="B53" s="33">
        <f t="shared" ref="B53:G53" si="110">SUM(B33:B36)-B34</f>
        <v>34.025659868944821</v>
      </c>
      <c r="C53" s="24">
        <f t="shared" si="110"/>
        <v>31.053046508901524</v>
      </c>
      <c r="D53" s="24">
        <f t="shared" si="110"/>
        <v>28.553559774415522</v>
      </c>
      <c r="E53" s="24">
        <f t="shared" si="110"/>
        <v>28.522817038824186</v>
      </c>
      <c r="F53" s="24">
        <f t="shared" si="110"/>
        <v>31.145883434145851</v>
      </c>
      <c r="G53" s="24">
        <f t="shared" si="110"/>
        <v>34.839856871659812</v>
      </c>
      <c r="H53" s="24">
        <f t="shared" ref="H53:M53" si="111">SUM(H33:H36)-H34</f>
        <v>34.504024705706328</v>
      </c>
      <c r="I53" s="24">
        <f t="shared" si="111"/>
        <v>35.562424153656998</v>
      </c>
      <c r="J53" s="25">
        <f t="shared" si="111"/>
        <v>38.165550337000404</v>
      </c>
      <c r="K53" s="34">
        <f t="shared" si="111"/>
        <v>37.157232450760532</v>
      </c>
      <c r="L53" s="35">
        <f t="shared" si="111"/>
        <v>40.024020989355208</v>
      </c>
      <c r="M53" s="35">
        <f t="shared" si="111"/>
        <v>37.853851695111828</v>
      </c>
      <c r="N53" s="35">
        <f t="shared" ref="N53:S53" si="112">SUM(N33:N36)-N34</f>
        <v>37.144032697448068</v>
      </c>
      <c r="O53" s="35">
        <f t="shared" si="112"/>
        <v>39.131677900979064</v>
      </c>
      <c r="P53" s="35">
        <f t="shared" si="112"/>
        <v>39.98302764855287</v>
      </c>
      <c r="Q53" s="35">
        <f t="shared" si="112"/>
        <v>43.32605996364498</v>
      </c>
      <c r="R53" s="35">
        <f t="shared" si="112"/>
        <v>42.068728280972138</v>
      </c>
      <c r="S53" s="35">
        <f t="shared" si="112"/>
        <v>43.918420397903247</v>
      </c>
      <c r="T53" s="35">
        <f>SUM(T33:T36)-T34</f>
        <v>45.073722706181769</v>
      </c>
      <c r="U53" s="35">
        <f>SUM(U33:U36)-U34</f>
        <v>43.882179289106894</v>
      </c>
      <c r="V53" s="35">
        <f>SUM(V33:V36)-V34</f>
        <v>36.910888966600794</v>
      </c>
      <c r="W53" s="35">
        <f>SUM(W33:W36)-W34</f>
        <v>46.879955346907479</v>
      </c>
      <c r="X53" s="35">
        <f>SUM(X33:X36)-X34</f>
        <v>43.173351601373454</v>
      </c>
      <c r="Y53" s="24">
        <f t="shared" ref="Y53:AB53" si="113">SUM(Y33:Y36)-Y34</f>
        <v>44.816003329230398</v>
      </c>
      <c r="Z53" s="24">
        <f t="shared" si="113"/>
        <v>43.863768974379951</v>
      </c>
      <c r="AA53" s="24">
        <f t="shared" si="113"/>
        <v>43.618262647142672</v>
      </c>
      <c r="AB53" s="24">
        <f t="shared" si="113"/>
        <v>45.951158965677187</v>
      </c>
      <c r="AC53" s="24">
        <f t="shared" ref="AC53:AD53" si="114">SUM(AC33:AC36)-AC34</f>
        <v>46.363409572037391</v>
      </c>
      <c r="AD53" s="24">
        <f t="shared" si="114"/>
        <v>45.07276499386937</v>
      </c>
      <c r="AE53" s="24">
        <f t="shared" ref="AE53" si="115">SUM(AE33:AE36)-AE34</f>
        <v>41.950427016602475</v>
      </c>
      <c r="AF53" s="24">
        <f t="shared" ref="AF53" si="116">SUM(AF33:AF36)-AF34</f>
        <v>42.512262825931373</v>
      </c>
    </row>
    <row r="54" spans="1:32" ht="18" customHeight="1" x14ac:dyDescent="0.15">
      <c r="A54" s="17" t="s">
        <v>79</v>
      </c>
      <c r="B54" s="33">
        <f t="shared" ref="B54:L54" si="117">+B47+B50+B51</f>
        <v>33.749103260631827</v>
      </c>
      <c r="C54" s="24">
        <f t="shared" si="117"/>
        <v>38.537083384158713</v>
      </c>
      <c r="D54" s="24">
        <f t="shared" si="117"/>
        <v>37.800080656754616</v>
      </c>
      <c r="E54" s="24">
        <f t="shared" si="117"/>
        <v>39.260940676032099</v>
      </c>
      <c r="F54" s="24">
        <f t="shared" si="117"/>
        <v>37.525452364113598</v>
      </c>
      <c r="G54" s="24">
        <f t="shared" si="117"/>
        <v>28.415350006733231</v>
      </c>
      <c r="H54" s="24">
        <f t="shared" si="117"/>
        <v>32.221407279266366</v>
      </c>
      <c r="I54" s="24">
        <f t="shared" si="117"/>
        <v>32.348692431907594</v>
      </c>
      <c r="J54" s="25">
        <f t="shared" si="117"/>
        <v>27.288165978720492</v>
      </c>
      <c r="K54" s="34">
        <f t="shared" si="117"/>
        <v>30.686806457326679</v>
      </c>
      <c r="L54" s="35">
        <f t="shared" si="117"/>
        <v>22.82461950627966</v>
      </c>
      <c r="M54" s="35">
        <f t="shared" ref="M54:R54" si="118">+M47+M50+M51</f>
        <v>21.61923998319579</v>
      </c>
      <c r="N54" s="35">
        <f t="shared" si="118"/>
        <v>26.718077178712583</v>
      </c>
      <c r="O54" s="35">
        <f t="shared" si="118"/>
        <v>22.247930985086924</v>
      </c>
      <c r="P54" s="35">
        <f t="shared" si="118"/>
        <v>21.480816391050048</v>
      </c>
      <c r="Q54" s="35">
        <f t="shared" si="118"/>
        <v>14.775289213935444</v>
      </c>
      <c r="R54" s="35">
        <f t="shared" si="118"/>
        <v>17.338411278895059</v>
      </c>
      <c r="S54" s="35">
        <f t="shared" ref="S54:X54" si="119">+S47+S50+S51</f>
        <v>17.098120297526616</v>
      </c>
      <c r="T54" s="35">
        <f t="shared" si="119"/>
        <v>15.216087764511634</v>
      </c>
      <c r="U54" s="35">
        <f t="shared" si="119"/>
        <v>15.79340773947083</v>
      </c>
      <c r="V54" s="35">
        <f t="shared" si="119"/>
        <v>16.835798756478784</v>
      </c>
      <c r="W54" s="35">
        <f t="shared" si="119"/>
        <v>13.648483157581285</v>
      </c>
      <c r="X54" s="35">
        <f t="shared" si="119"/>
        <v>10.221969576279681</v>
      </c>
      <c r="Y54" s="24">
        <f t="shared" ref="Y54:AB54" si="120">+Y47+Y50+Y51</f>
        <v>12.459083400359747</v>
      </c>
      <c r="Z54" s="24">
        <f t="shared" si="120"/>
        <v>17.569911877672794</v>
      </c>
      <c r="AA54" s="24">
        <f t="shared" si="120"/>
        <v>18.191304334762869</v>
      </c>
      <c r="AB54" s="24">
        <f t="shared" si="120"/>
        <v>12.938368367083863</v>
      </c>
      <c r="AC54" s="24">
        <f t="shared" ref="AC54:AD54" si="121">+AC47+AC50+AC51</f>
        <v>9.7042396038523808</v>
      </c>
      <c r="AD54" s="24">
        <f t="shared" si="121"/>
        <v>12.419469725747565</v>
      </c>
      <c r="AE54" s="24">
        <f t="shared" ref="AE54" si="122">+AE47+AE50+AE51</f>
        <v>10.663458610792047</v>
      </c>
      <c r="AF54" s="24">
        <f t="shared" ref="AF54" si="123">+AF47+AF50+AF51</f>
        <v>15.21116058546729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1"/>
  <sheetViews>
    <sheetView view="pageBreakPreview" zoomScaleNormal="100" zoomScaleSheetLayoutView="100" workbookViewId="0">
      <pane xSplit="1" ySplit="3" topLeftCell="G32" activePane="bottomRight" state="frozen"/>
      <selection pane="topRight" activeCell="B1" sqref="B1"/>
      <selection pane="bottomLeft" activeCell="A2" sqref="A2"/>
      <selection pane="bottomRight" activeCell="W31" sqref="W31"/>
    </sheetView>
  </sheetViews>
  <sheetFormatPr defaultColWidth="9" defaultRowHeight="12" x14ac:dyDescent="0.15"/>
  <cols>
    <col min="1" max="1" width="24.77734375" style="20" customWidth="1"/>
    <col min="2" max="2" width="9.77734375" style="20" hidden="1" customWidth="1"/>
    <col min="3" max="9" width="9.77734375" style="20" customWidth="1"/>
    <col min="10" max="11" width="9.77734375" style="23" customWidth="1"/>
    <col min="12" max="24" width="9.77734375" style="20" customWidth="1"/>
    <col min="25" max="25" width="9.77734375" style="73" customWidth="1"/>
    <col min="26" max="32" width="9.77734375" style="16" customWidth="1"/>
    <col min="33" max="33" width="9.77734375" style="20" customWidth="1"/>
    <col min="34" max="16384" width="9" style="20"/>
  </cols>
  <sheetData>
    <row r="1" spans="1:32" ht="15" customHeight="1" x14ac:dyDescent="0.2">
      <c r="A1" s="36" t="s">
        <v>101</v>
      </c>
      <c r="K1" s="37" t="str">
        <f>財政指標!$L$1</f>
        <v>矢板市</v>
      </c>
      <c r="U1" s="37" t="str">
        <f>財政指標!$L$1</f>
        <v>矢板市</v>
      </c>
      <c r="W1" s="37"/>
      <c r="AE1" s="32" t="str">
        <f>財政指標!$L$1</f>
        <v>矢板市</v>
      </c>
    </row>
    <row r="2" spans="1:32" ht="15" customHeight="1" x14ac:dyDescent="0.15">
      <c r="K2" s="20"/>
      <c r="L2" s="20" t="s">
        <v>169</v>
      </c>
      <c r="V2" s="20" t="s">
        <v>169</v>
      </c>
      <c r="AF2" s="16" t="s">
        <v>169</v>
      </c>
    </row>
    <row r="3" spans="1:32" s="77" customFormat="1" ht="18" customHeight="1" x14ac:dyDescent="0.2">
      <c r="A3" s="75"/>
      <c r="B3" s="75" t="s">
        <v>10</v>
      </c>
      <c r="C3" s="75" t="s">
        <v>85</v>
      </c>
      <c r="D3" s="75" t="s">
        <v>86</v>
      </c>
      <c r="E3" s="75" t="s">
        <v>87</v>
      </c>
      <c r="F3" s="75" t="s">
        <v>88</v>
      </c>
      <c r="G3" s="75" t="s">
        <v>89</v>
      </c>
      <c r="H3" s="75" t="s">
        <v>90</v>
      </c>
      <c r="I3" s="75" t="s">
        <v>91</v>
      </c>
      <c r="J3" s="52" t="s">
        <v>165</v>
      </c>
      <c r="K3" s="52" t="s">
        <v>166</v>
      </c>
      <c r="L3" s="51" t="s">
        <v>83</v>
      </c>
      <c r="M3" s="51" t="s">
        <v>174</v>
      </c>
      <c r="N3" s="51" t="s">
        <v>182</v>
      </c>
      <c r="O3" s="46" t="s">
        <v>184</v>
      </c>
      <c r="P3" s="46" t="s">
        <v>185</v>
      </c>
      <c r="Q3" s="46" t="s">
        <v>192</v>
      </c>
      <c r="R3" s="46" t="s">
        <v>193</v>
      </c>
      <c r="S3" s="46" t="s">
        <v>196</v>
      </c>
      <c r="T3" s="46" t="s">
        <v>197</v>
      </c>
      <c r="U3" s="46" t="s">
        <v>204</v>
      </c>
      <c r="V3" s="46" t="s">
        <v>206</v>
      </c>
      <c r="W3" s="46" t="s">
        <v>207</v>
      </c>
      <c r="X3" s="46" t="s">
        <v>208</v>
      </c>
      <c r="Y3" s="110" t="s">
        <v>214</v>
      </c>
      <c r="Z3" s="46" t="s">
        <v>215</v>
      </c>
      <c r="AA3" s="46" t="s">
        <v>216</v>
      </c>
      <c r="AB3" s="46" t="s">
        <v>217</v>
      </c>
      <c r="AC3" s="46" t="s">
        <v>221</v>
      </c>
      <c r="AD3" s="46" t="s">
        <v>226</v>
      </c>
      <c r="AE3" s="46" t="str">
        <f>財政指標!AF3</f>
        <v>１８(H30)</v>
      </c>
      <c r="AF3" s="46" t="str">
        <f>財政指標!AG3</f>
        <v>１９(R１)</v>
      </c>
    </row>
    <row r="4" spans="1:32" ht="18" customHeight="1" x14ac:dyDescent="0.15">
      <c r="A4" s="22" t="s">
        <v>93</v>
      </c>
      <c r="B4" s="17">
        <v>145715</v>
      </c>
      <c r="C4" s="19">
        <v>166749</v>
      </c>
      <c r="D4" s="19">
        <v>174898</v>
      </c>
      <c r="E4" s="19">
        <v>190949</v>
      </c>
      <c r="F4" s="19">
        <v>197152</v>
      </c>
      <c r="G4" s="19">
        <v>198018</v>
      </c>
      <c r="H4" s="19">
        <v>207642</v>
      </c>
      <c r="I4" s="19">
        <v>208048</v>
      </c>
      <c r="J4" s="21">
        <v>212238</v>
      </c>
      <c r="K4" s="14">
        <v>206639</v>
      </c>
      <c r="L4" s="65">
        <v>195371</v>
      </c>
      <c r="M4" s="65">
        <v>187556</v>
      </c>
      <c r="N4" s="65">
        <v>191704</v>
      </c>
      <c r="O4" s="65">
        <v>188619</v>
      </c>
      <c r="P4" s="65">
        <v>183622</v>
      </c>
      <c r="Q4" s="65">
        <v>187610</v>
      </c>
      <c r="R4" s="65">
        <v>189880</v>
      </c>
      <c r="S4" s="65">
        <v>184648</v>
      </c>
      <c r="T4" s="65">
        <v>150201</v>
      </c>
      <c r="U4" s="65">
        <v>142924</v>
      </c>
      <c r="V4" s="65">
        <v>141409</v>
      </c>
      <c r="W4" s="65">
        <v>139610</v>
      </c>
      <c r="X4" s="65">
        <v>182934</v>
      </c>
      <c r="Y4" s="111">
        <v>165190</v>
      </c>
      <c r="Z4" s="99">
        <v>156776</v>
      </c>
      <c r="AA4" s="99">
        <v>159242</v>
      </c>
      <c r="AB4" s="99">
        <v>166067</v>
      </c>
      <c r="AC4" s="103">
        <v>153489</v>
      </c>
      <c r="AD4" s="103">
        <v>159047</v>
      </c>
      <c r="AE4" s="103">
        <v>159170</v>
      </c>
      <c r="AF4" s="103">
        <v>156688</v>
      </c>
    </row>
    <row r="5" spans="1:32" ht="18" customHeight="1" x14ac:dyDescent="0.15">
      <c r="A5" s="22" t="s">
        <v>92</v>
      </c>
      <c r="B5" s="17">
        <v>1469379</v>
      </c>
      <c r="C5" s="19">
        <v>1770553</v>
      </c>
      <c r="D5" s="19">
        <v>1734244</v>
      </c>
      <c r="E5" s="19">
        <v>1722242</v>
      </c>
      <c r="F5" s="19">
        <v>1635909</v>
      </c>
      <c r="G5" s="19">
        <v>1982516</v>
      </c>
      <c r="H5" s="19">
        <v>1795978</v>
      </c>
      <c r="I5" s="19">
        <v>1511017</v>
      </c>
      <c r="J5" s="21">
        <v>1531536</v>
      </c>
      <c r="K5" s="14">
        <v>1408665</v>
      </c>
      <c r="L5" s="65">
        <v>1494249</v>
      </c>
      <c r="M5" s="65">
        <v>1880609</v>
      </c>
      <c r="N5" s="65">
        <v>1405571</v>
      </c>
      <c r="O5" s="65">
        <v>1439663</v>
      </c>
      <c r="P5" s="65">
        <v>1561055</v>
      </c>
      <c r="Q5" s="65">
        <v>1587761</v>
      </c>
      <c r="R5" s="65">
        <v>1497572</v>
      </c>
      <c r="S5" s="65">
        <v>1388538</v>
      </c>
      <c r="T5" s="65">
        <v>1362627</v>
      </c>
      <c r="U5" s="65">
        <v>1436810</v>
      </c>
      <c r="V5" s="65">
        <v>2641409</v>
      </c>
      <c r="W5" s="65">
        <v>1573618</v>
      </c>
      <c r="X5" s="65">
        <v>1708839</v>
      </c>
      <c r="Y5" s="111">
        <v>1638033</v>
      </c>
      <c r="Z5" s="99">
        <v>1295973</v>
      </c>
      <c r="AA5" s="99">
        <v>1228011</v>
      </c>
      <c r="AB5" s="99">
        <v>1503967</v>
      </c>
      <c r="AC5" s="103">
        <v>1677695</v>
      </c>
      <c r="AD5" s="103">
        <v>1484240</v>
      </c>
      <c r="AE5" s="103">
        <v>1814063</v>
      </c>
      <c r="AF5" s="103">
        <v>1545484</v>
      </c>
    </row>
    <row r="6" spans="1:32" ht="18" customHeight="1" x14ac:dyDescent="0.15">
      <c r="A6" s="22" t="s">
        <v>94</v>
      </c>
      <c r="B6" s="17">
        <v>946908</v>
      </c>
      <c r="C6" s="19">
        <v>1027286</v>
      </c>
      <c r="D6" s="19">
        <v>1621930</v>
      </c>
      <c r="E6" s="19">
        <v>1375209</v>
      </c>
      <c r="F6" s="19">
        <v>1625928</v>
      </c>
      <c r="G6" s="19">
        <v>1621975</v>
      </c>
      <c r="H6" s="19">
        <v>1837992</v>
      </c>
      <c r="I6" s="19">
        <v>1853860</v>
      </c>
      <c r="J6" s="21">
        <v>2029700</v>
      </c>
      <c r="K6" s="23">
        <v>2047472</v>
      </c>
      <c r="L6" s="65">
        <v>2645870</v>
      </c>
      <c r="M6" s="65">
        <v>2070520</v>
      </c>
      <c r="N6" s="65">
        <v>2311687</v>
      </c>
      <c r="O6" s="65">
        <v>2424053</v>
      </c>
      <c r="P6" s="65">
        <v>2408965</v>
      </c>
      <c r="Q6" s="65">
        <v>2672585</v>
      </c>
      <c r="R6" s="65">
        <v>2799243</v>
      </c>
      <c r="S6" s="65">
        <v>2916429</v>
      </c>
      <c r="T6" s="65">
        <v>2984325</v>
      </c>
      <c r="U6" s="65">
        <v>3136581</v>
      </c>
      <c r="V6" s="65">
        <v>3321343</v>
      </c>
      <c r="W6" s="65">
        <v>3750451</v>
      </c>
      <c r="X6" s="65">
        <v>4062764</v>
      </c>
      <c r="Y6" s="111">
        <v>3976158</v>
      </c>
      <c r="Z6" s="99">
        <v>4026786</v>
      </c>
      <c r="AA6" s="99">
        <v>4500414</v>
      </c>
      <c r="AB6" s="99">
        <v>4428606</v>
      </c>
      <c r="AC6" s="103">
        <v>4922510</v>
      </c>
      <c r="AD6" s="103">
        <v>5010071</v>
      </c>
      <c r="AE6" s="103">
        <v>4876370</v>
      </c>
      <c r="AF6" s="103">
        <v>4847279</v>
      </c>
    </row>
    <row r="7" spans="1:32" ht="18" customHeight="1" x14ac:dyDescent="0.15">
      <c r="A7" s="22" t="s">
        <v>103</v>
      </c>
      <c r="B7" s="17">
        <v>682231</v>
      </c>
      <c r="C7" s="19">
        <v>656684</v>
      </c>
      <c r="D7" s="19">
        <v>962111</v>
      </c>
      <c r="E7" s="19">
        <v>1342657</v>
      </c>
      <c r="F7" s="19">
        <v>1034585</v>
      </c>
      <c r="G7" s="19">
        <v>864864</v>
      </c>
      <c r="H7" s="19">
        <v>992863</v>
      </c>
      <c r="I7" s="19">
        <v>928616</v>
      </c>
      <c r="J7" s="21">
        <v>1011201</v>
      </c>
      <c r="K7" s="14">
        <v>966841</v>
      </c>
      <c r="L7" s="65">
        <v>905121</v>
      </c>
      <c r="M7" s="65">
        <v>978727</v>
      </c>
      <c r="N7" s="65">
        <v>1000745</v>
      </c>
      <c r="O7" s="65">
        <v>972185</v>
      </c>
      <c r="P7" s="65">
        <v>967409</v>
      </c>
      <c r="Q7" s="65">
        <v>951656</v>
      </c>
      <c r="R7" s="65">
        <v>1033958</v>
      </c>
      <c r="S7" s="65">
        <v>941683</v>
      </c>
      <c r="T7" s="65">
        <v>885803</v>
      </c>
      <c r="U7" s="65">
        <v>787713</v>
      </c>
      <c r="V7" s="65">
        <v>1493197</v>
      </c>
      <c r="W7" s="65">
        <v>810585</v>
      </c>
      <c r="X7" s="65">
        <v>904189</v>
      </c>
      <c r="Y7" s="111">
        <v>818149</v>
      </c>
      <c r="Z7" s="99">
        <v>742256</v>
      </c>
      <c r="AA7" s="99">
        <v>757770</v>
      </c>
      <c r="AB7" s="99">
        <v>743014</v>
      </c>
      <c r="AC7" s="103">
        <v>699575</v>
      </c>
      <c r="AD7" s="103">
        <v>884521</v>
      </c>
      <c r="AE7" s="103">
        <v>1942139</v>
      </c>
      <c r="AF7" s="103">
        <v>1336287</v>
      </c>
    </row>
    <row r="8" spans="1:32" ht="18" customHeight="1" x14ac:dyDescent="0.15">
      <c r="A8" s="22" t="s">
        <v>104</v>
      </c>
      <c r="B8" s="17">
        <v>204554</v>
      </c>
      <c r="C8" s="19">
        <v>223396</v>
      </c>
      <c r="D8" s="19">
        <v>227554</v>
      </c>
      <c r="E8" s="19">
        <v>73888</v>
      </c>
      <c r="F8" s="19">
        <v>83823</v>
      </c>
      <c r="G8" s="19">
        <v>111650</v>
      </c>
      <c r="H8" s="19">
        <v>110708</v>
      </c>
      <c r="I8" s="19">
        <v>113064</v>
      </c>
      <c r="J8" s="21">
        <v>110846</v>
      </c>
      <c r="K8" s="14">
        <v>115836</v>
      </c>
      <c r="L8" s="65">
        <v>136030</v>
      </c>
      <c r="M8" s="65">
        <v>125148</v>
      </c>
      <c r="N8" s="65">
        <v>132008</v>
      </c>
      <c r="O8" s="65">
        <v>110620</v>
      </c>
      <c r="P8" s="65">
        <v>111863</v>
      </c>
      <c r="Q8" s="65">
        <v>78836</v>
      </c>
      <c r="R8" s="65">
        <v>69797</v>
      </c>
      <c r="S8" s="65">
        <v>67332</v>
      </c>
      <c r="T8" s="65">
        <v>41418</v>
      </c>
      <c r="U8" s="65">
        <v>36145</v>
      </c>
      <c r="V8" s="65">
        <v>46192</v>
      </c>
      <c r="W8" s="65">
        <v>42913</v>
      </c>
      <c r="X8" s="65">
        <v>41520</v>
      </c>
      <c r="Y8" s="111">
        <v>25760</v>
      </c>
      <c r="Z8" s="99">
        <v>23960</v>
      </c>
      <c r="AA8" s="99">
        <v>18294</v>
      </c>
      <c r="AB8" s="99">
        <v>18191</v>
      </c>
      <c r="AC8" s="103">
        <v>19869</v>
      </c>
      <c r="AD8" s="103">
        <v>19519</v>
      </c>
      <c r="AE8" s="103">
        <v>16007</v>
      </c>
      <c r="AF8" s="103">
        <v>4312</v>
      </c>
    </row>
    <row r="9" spans="1:32" ht="18" customHeight="1" x14ac:dyDescent="0.15">
      <c r="A9" s="22" t="s">
        <v>105</v>
      </c>
      <c r="B9" s="17">
        <v>799932</v>
      </c>
      <c r="C9" s="19">
        <v>1017132</v>
      </c>
      <c r="D9" s="19">
        <v>1131628</v>
      </c>
      <c r="E9" s="19">
        <v>1397175</v>
      </c>
      <c r="F9" s="19">
        <v>1034119</v>
      </c>
      <c r="G9" s="19">
        <v>637199</v>
      </c>
      <c r="H9" s="19">
        <v>577671</v>
      </c>
      <c r="I9" s="19">
        <v>1077868</v>
      </c>
      <c r="J9" s="21">
        <v>831666</v>
      </c>
      <c r="K9" s="14">
        <v>900761</v>
      </c>
      <c r="L9" s="65">
        <v>852286</v>
      </c>
      <c r="M9" s="65">
        <v>683859</v>
      </c>
      <c r="N9" s="65">
        <v>998685</v>
      </c>
      <c r="O9" s="65">
        <v>778076</v>
      </c>
      <c r="P9" s="65">
        <v>707186</v>
      </c>
      <c r="Q9" s="65">
        <v>477996</v>
      </c>
      <c r="R9" s="65">
        <v>534236</v>
      </c>
      <c r="S9" s="65">
        <v>518955</v>
      </c>
      <c r="T9" s="65">
        <v>551420</v>
      </c>
      <c r="U9" s="65">
        <v>682686</v>
      </c>
      <c r="V9" s="65">
        <v>559850</v>
      </c>
      <c r="W9" s="65">
        <v>683798</v>
      </c>
      <c r="X9" s="65">
        <v>487641</v>
      </c>
      <c r="Y9" s="111">
        <v>503854</v>
      </c>
      <c r="Z9" s="99">
        <v>556323</v>
      </c>
      <c r="AA9" s="99">
        <v>478019</v>
      </c>
      <c r="AB9" s="99">
        <v>563763</v>
      </c>
      <c r="AC9" s="103">
        <v>575994</v>
      </c>
      <c r="AD9" s="103">
        <v>617206</v>
      </c>
      <c r="AE9" s="103">
        <v>554399</v>
      </c>
      <c r="AF9" s="103">
        <v>572246</v>
      </c>
    </row>
    <row r="10" spans="1:32" ht="18" customHeight="1" x14ac:dyDescent="0.15">
      <c r="A10" s="22" t="s">
        <v>106</v>
      </c>
      <c r="B10" s="17">
        <v>213271</v>
      </c>
      <c r="C10" s="19">
        <v>203611</v>
      </c>
      <c r="D10" s="19">
        <v>225898</v>
      </c>
      <c r="E10" s="19">
        <v>284882</v>
      </c>
      <c r="F10" s="19">
        <v>279745</v>
      </c>
      <c r="G10" s="19">
        <v>283775</v>
      </c>
      <c r="H10" s="19">
        <v>255365</v>
      </c>
      <c r="I10" s="19">
        <v>259950</v>
      </c>
      <c r="J10" s="21">
        <v>256885</v>
      </c>
      <c r="K10" s="14">
        <v>268982</v>
      </c>
      <c r="L10" s="65">
        <v>440189</v>
      </c>
      <c r="M10" s="65">
        <v>231461</v>
      </c>
      <c r="N10" s="65">
        <v>238605</v>
      </c>
      <c r="O10" s="65">
        <v>267735</v>
      </c>
      <c r="P10" s="65">
        <v>364470</v>
      </c>
      <c r="Q10" s="65">
        <v>353405</v>
      </c>
      <c r="R10" s="65">
        <v>379982</v>
      </c>
      <c r="S10" s="65">
        <v>437977</v>
      </c>
      <c r="T10" s="65">
        <v>416365</v>
      </c>
      <c r="U10" s="65">
        <v>406442</v>
      </c>
      <c r="V10" s="65">
        <v>494184</v>
      </c>
      <c r="W10" s="65">
        <v>439898</v>
      </c>
      <c r="X10" s="65">
        <v>517715</v>
      </c>
      <c r="Y10" s="111">
        <v>501636</v>
      </c>
      <c r="Z10" s="99">
        <v>460994</v>
      </c>
      <c r="AA10" s="99">
        <v>471862</v>
      </c>
      <c r="AB10" s="99">
        <v>429430</v>
      </c>
      <c r="AC10" s="103">
        <v>380185</v>
      </c>
      <c r="AD10" s="103">
        <v>396088</v>
      </c>
      <c r="AE10" s="103">
        <v>389937</v>
      </c>
      <c r="AF10" s="103">
        <v>423658</v>
      </c>
    </row>
    <row r="11" spans="1:32" ht="18" customHeight="1" x14ac:dyDescent="0.15">
      <c r="A11" s="22" t="s">
        <v>107</v>
      </c>
      <c r="B11" s="17">
        <v>2171096</v>
      </c>
      <c r="C11" s="19">
        <v>2529616</v>
      </c>
      <c r="D11" s="19">
        <v>2452345</v>
      </c>
      <c r="E11" s="19">
        <v>2790645</v>
      </c>
      <c r="F11" s="19">
        <v>3306500</v>
      </c>
      <c r="G11" s="19">
        <v>2770590</v>
      </c>
      <c r="H11" s="19">
        <v>3433353</v>
      </c>
      <c r="I11" s="19">
        <v>3408386</v>
      </c>
      <c r="J11" s="21">
        <v>3286544</v>
      </c>
      <c r="K11" s="21">
        <v>3430087</v>
      </c>
      <c r="L11" s="65">
        <v>2345729</v>
      </c>
      <c r="M11" s="65">
        <v>2714408</v>
      </c>
      <c r="N11" s="65">
        <v>2859574</v>
      </c>
      <c r="O11" s="65">
        <v>2524748</v>
      </c>
      <c r="P11" s="65">
        <v>2310200</v>
      </c>
      <c r="Q11" s="65">
        <v>1839986</v>
      </c>
      <c r="R11" s="65">
        <v>1915984</v>
      </c>
      <c r="S11" s="65">
        <v>1639938</v>
      </c>
      <c r="T11" s="65">
        <v>1876272</v>
      </c>
      <c r="U11" s="65">
        <v>1576217</v>
      </c>
      <c r="V11" s="65">
        <v>2245037</v>
      </c>
      <c r="W11" s="65">
        <v>1291599</v>
      </c>
      <c r="X11" s="65">
        <v>1867297</v>
      </c>
      <c r="Y11" s="111">
        <v>1300201</v>
      </c>
      <c r="Z11" s="99">
        <v>2056164</v>
      </c>
      <c r="AA11" s="99">
        <v>2697556</v>
      </c>
      <c r="AB11" s="99">
        <v>1621326</v>
      </c>
      <c r="AC11" s="103">
        <v>1294670</v>
      </c>
      <c r="AD11" s="103">
        <v>1422122</v>
      </c>
      <c r="AE11" s="103">
        <v>1506622</v>
      </c>
      <c r="AF11" s="103">
        <v>1616626</v>
      </c>
    </row>
    <row r="12" spans="1:32" ht="18" customHeight="1" x14ac:dyDescent="0.15">
      <c r="A12" s="22" t="s">
        <v>108</v>
      </c>
      <c r="B12" s="17">
        <v>307541</v>
      </c>
      <c r="C12" s="19">
        <v>317803</v>
      </c>
      <c r="D12" s="19">
        <v>360282</v>
      </c>
      <c r="E12" s="19">
        <v>388018</v>
      </c>
      <c r="F12" s="19">
        <v>411402</v>
      </c>
      <c r="G12" s="19">
        <v>409542</v>
      </c>
      <c r="H12" s="19">
        <v>439215</v>
      </c>
      <c r="I12" s="19">
        <v>468875</v>
      </c>
      <c r="J12" s="21">
        <v>470504</v>
      </c>
      <c r="K12" s="21">
        <v>487349</v>
      </c>
      <c r="L12" s="65">
        <v>492935</v>
      </c>
      <c r="M12" s="65">
        <v>495875</v>
      </c>
      <c r="N12" s="65">
        <v>496796</v>
      </c>
      <c r="O12" s="65">
        <v>491813</v>
      </c>
      <c r="P12" s="65">
        <v>467361</v>
      </c>
      <c r="Q12" s="65">
        <v>471723</v>
      </c>
      <c r="R12" s="65">
        <v>485349</v>
      </c>
      <c r="S12" s="65">
        <v>484286</v>
      </c>
      <c r="T12" s="65">
        <v>492425</v>
      </c>
      <c r="U12" s="65">
        <v>455666</v>
      </c>
      <c r="V12" s="65">
        <v>450589</v>
      </c>
      <c r="W12" s="65">
        <v>459600</v>
      </c>
      <c r="X12" s="65">
        <v>464164</v>
      </c>
      <c r="Y12" s="111">
        <v>1017459</v>
      </c>
      <c r="Z12" s="99">
        <v>762282</v>
      </c>
      <c r="AA12" s="99">
        <v>483165</v>
      </c>
      <c r="AB12" s="99">
        <v>471027</v>
      </c>
      <c r="AC12" s="103">
        <v>537210</v>
      </c>
      <c r="AD12" s="103">
        <v>514342</v>
      </c>
      <c r="AE12" s="103">
        <v>546446</v>
      </c>
      <c r="AF12" s="103">
        <v>531239</v>
      </c>
    </row>
    <row r="13" spans="1:32" ht="18" customHeight="1" x14ac:dyDescent="0.15">
      <c r="A13" s="22" t="s">
        <v>109</v>
      </c>
      <c r="B13" s="17">
        <v>1466097</v>
      </c>
      <c r="C13" s="19">
        <v>1875439</v>
      </c>
      <c r="D13" s="19">
        <v>1755556</v>
      </c>
      <c r="E13" s="19">
        <v>2243477</v>
      </c>
      <c r="F13" s="19">
        <v>1817394</v>
      </c>
      <c r="G13" s="19">
        <v>1905594</v>
      </c>
      <c r="H13" s="19">
        <v>1736870</v>
      </c>
      <c r="I13" s="19">
        <v>1696522</v>
      </c>
      <c r="J13" s="21">
        <v>1384318</v>
      </c>
      <c r="K13" s="21">
        <v>1528978</v>
      </c>
      <c r="L13" s="65">
        <v>1608462</v>
      </c>
      <c r="M13" s="65">
        <v>1631589</v>
      </c>
      <c r="N13" s="65">
        <v>1589920</v>
      </c>
      <c r="O13" s="65">
        <v>1523132</v>
      </c>
      <c r="P13" s="65">
        <v>1757302</v>
      </c>
      <c r="Q13" s="65">
        <v>1373527</v>
      </c>
      <c r="R13" s="65">
        <v>1636451</v>
      </c>
      <c r="S13" s="65">
        <v>1772055</v>
      </c>
      <c r="T13" s="65">
        <v>1305031</v>
      </c>
      <c r="U13" s="65">
        <v>1596097</v>
      </c>
      <c r="V13" s="65">
        <v>1389127</v>
      </c>
      <c r="W13" s="65">
        <v>1499555</v>
      </c>
      <c r="X13" s="65">
        <v>1416508</v>
      </c>
      <c r="Y13" s="111">
        <v>1368560</v>
      </c>
      <c r="Z13" s="99">
        <v>1609664</v>
      </c>
      <c r="AA13" s="99">
        <v>1205867</v>
      </c>
      <c r="AB13" s="99">
        <v>1559173</v>
      </c>
      <c r="AC13" s="103">
        <v>1259797</v>
      </c>
      <c r="AD13" s="103">
        <v>1493550</v>
      </c>
      <c r="AE13" s="103">
        <v>1420308</v>
      </c>
      <c r="AF13" s="103">
        <v>2028614</v>
      </c>
    </row>
    <row r="14" spans="1:32" ht="18" customHeight="1" x14ac:dyDescent="0.15">
      <c r="A14" s="22" t="s">
        <v>110</v>
      </c>
      <c r="B14" s="17">
        <v>0</v>
      </c>
      <c r="C14" s="19">
        <v>11025</v>
      </c>
      <c r="D14" s="19">
        <v>402177</v>
      </c>
      <c r="E14" s="19">
        <v>0</v>
      </c>
      <c r="F14" s="19">
        <v>12061</v>
      </c>
      <c r="G14" s="19">
        <v>28843</v>
      </c>
      <c r="H14" s="19">
        <v>0</v>
      </c>
      <c r="I14" s="19">
        <v>51187</v>
      </c>
      <c r="J14" s="21">
        <v>517</v>
      </c>
      <c r="K14" s="21">
        <v>417094</v>
      </c>
      <c r="L14" s="65">
        <v>109070</v>
      </c>
      <c r="M14" s="65">
        <v>15554</v>
      </c>
      <c r="N14" s="65">
        <v>82889</v>
      </c>
      <c r="O14" s="65">
        <v>25433</v>
      </c>
      <c r="P14" s="65">
        <v>0</v>
      </c>
      <c r="Q14" s="65">
        <v>987</v>
      </c>
      <c r="R14" s="65">
        <v>0</v>
      </c>
      <c r="S14" s="65">
        <v>0</v>
      </c>
      <c r="T14" s="65">
        <v>11479</v>
      </c>
      <c r="U14" s="65">
        <v>48694</v>
      </c>
      <c r="V14" s="65">
        <v>0</v>
      </c>
      <c r="W14" s="65">
        <v>7000</v>
      </c>
      <c r="X14" s="65">
        <v>291835</v>
      </c>
      <c r="Y14" s="111">
        <v>10471</v>
      </c>
      <c r="Z14" s="99">
        <v>0</v>
      </c>
      <c r="AA14" s="99">
        <v>5562</v>
      </c>
      <c r="AB14" s="99">
        <v>66173</v>
      </c>
      <c r="AC14" s="103">
        <v>2221</v>
      </c>
      <c r="AD14" s="103"/>
      <c r="AE14" s="103"/>
      <c r="AF14" s="103">
        <v>270779</v>
      </c>
    </row>
    <row r="15" spans="1:32" ht="18" customHeight="1" x14ac:dyDescent="0.15">
      <c r="A15" s="22" t="s">
        <v>111</v>
      </c>
      <c r="B15" s="17">
        <v>737516</v>
      </c>
      <c r="C15" s="19">
        <v>735161</v>
      </c>
      <c r="D15" s="19">
        <v>742082</v>
      </c>
      <c r="E15" s="19">
        <v>801916</v>
      </c>
      <c r="F15" s="19">
        <v>865740</v>
      </c>
      <c r="G15" s="19">
        <v>962836</v>
      </c>
      <c r="H15" s="19">
        <v>1136737</v>
      </c>
      <c r="I15" s="19">
        <v>1217390</v>
      </c>
      <c r="J15" s="21">
        <v>1246137</v>
      </c>
      <c r="K15" s="14">
        <v>1313587</v>
      </c>
      <c r="L15" s="65">
        <v>1405291</v>
      </c>
      <c r="M15" s="65">
        <v>1391030</v>
      </c>
      <c r="N15" s="65">
        <v>1255127</v>
      </c>
      <c r="O15" s="65">
        <v>1334228</v>
      </c>
      <c r="P15" s="65">
        <v>1382798</v>
      </c>
      <c r="Q15" s="65">
        <v>1287096</v>
      </c>
      <c r="R15" s="65">
        <v>1274661</v>
      </c>
      <c r="S15" s="65">
        <v>1304257</v>
      </c>
      <c r="T15" s="65">
        <v>1386400</v>
      </c>
      <c r="U15" s="65">
        <v>1388130</v>
      </c>
      <c r="V15" s="65">
        <v>1323895</v>
      </c>
      <c r="W15" s="65">
        <v>1387433</v>
      </c>
      <c r="X15" s="65">
        <v>1399574</v>
      </c>
      <c r="Y15" s="111">
        <v>1357338</v>
      </c>
      <c r="Z15" s="99">
        <v>1325385</v>
      </c>
      <c r="AA15" s="99">
        <v>1307421</v>
      </c>
      <c r="AB15" s="99">
        <v>1232962</v>
      </c>
      <c r="AC15" s="103">
        <v>1199717</v>
      </c>
      <c r="AD15" s="103">
        <v>1172706</v>
      </c>
      <c r="AE15" s="103">
        <v>1281350</v>
      </c>
      <c r="AF15" s="103">
        <v>1201364</v>
      </c>
    </row>
    <row r="16" spans="1:32" ht="18" customHeight="1" x14ac:dyDescent="0.15">
      <c r="A16" s="22" t="s">
        <v>81</v>
      </c>
      <c r="B16" s="17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1">
        <v>0</v>
      </c>
      <c r="K16" s="14">
        <v>0</v>
      </c>
      <c r="L16" s="65">
        <v>20000</v>
      </c>
      <c r="M16" s="65">
        <v>9600</v>
      </c>
      <c r="N16" s="65">
        <v>19200</v>
      </c>
      <c r="O16" s="65">
        <v>17600</v>
      </c>
      <c r="P16" s="65">
        <v>0</v>
      </c>
      <c r="Q16" s="65">
        <v>1</v>
      </c>
      <c r="R16" s="65">
        <v>1</v>
      </c>
      <c r="S16" s="65">
        <v>1</v>
      </c>
      <c r="T16" s="65">
        <v>1</v>
      </c>
      <c r="U16" s="65">
        <v>1</v>
      </c>
      <c r="V16" s="65">
        <v>1</v>
      </c>
      <c r="W16" s="65">
        <v>1</v>
      </c>
      <c r="X16" s="65">
        <v>1</v>
      </c>
      <c r="Y16" s="111">
        <v>1</v>
      </c>
      <c r="Z16" s="99">
        <v>1</v>
      </c>
      <c r="AA16" s="99">
        <v>1</v>
      </c>
      <c r="AB16" s="99">
        <v>1</v>
      </c>
      <c r="AC16" s="99">
        <v>1</v>
      </c>
      <c r="AD16" s="99">
        <v>1</v>
      </c>
      <c r="AE16" s="99">
        <v>1</v>
      </c>
      <c r="AF16" s="99">
        <v>1</v>
      </c>
    </row>
    <row r="17" spans="1:32" ht="18" customHeight="1" x14ac:dyDescent="0.15">
      <c r="A17" s="22" t="s">
        <v>113</v>
      </c>
      <c r="B17" s="17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14">
        <v>0</v>
      </c>
      <c r="L17" s="65">
        <v>0</v>
      </c>
      <c r="M17" s="65">
        <v>0</v>
      </c>
      <c r="N17" s="65">
        <v>0</v>
      </c>
      <c r="O17" s="65">
        <v>1</v>
      </c>
      <c r="P17" s="65">
        <v>0</v>
      </c>
      <c r="Q17" s="65">
        <v>1</v>
      </c>
      <c r="R17" s="65">
        <v>1</v>
      </c>
      <c r="S17" s="65">
        <v>1</v>
      </c>
      <c r="T17" s="65">
        <v>1</v>
      </c>
      <c r="U17" s="65">
        <v>1</v>
      </c>
      <c r="V17" s="65">
        <v>1</v>
      </c>
      <c r="W17" s="65">
        <v>1</v>
      </c>
      <c r="X17" s="65">
        <v>1</v>
      </c>
      <c r="Y17" s="111">
        <v>1</v>
      </c>
      <c r="Z17" s="99">
        <v>1</v>
      </c>
      <c r="AA17" s="99">
        <v>1</v>
      </c>
      <c r="AB17" s="99">
        <v>1</v>
      </c>
      <c r="AC17" s="99">
        <v>1</v>
      </c>
      <c r="AD17" s="99">
        <v>1</v>
      </c>
      <c r="AE17" s="99">
        <v>1</v>
      </c>
      <c r="AF17" s="99">
        <v>1</v>
      </c>
    </row>
    <row r="18" spans="1:32" ht="18" customHeight="1" x14ac:dyDescent="0.15">
      <c r="A18" s="22" t="s">
        <v>112</v>
      </c>
      <c r="B18" s="17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1">
        <v>0</v>
      </c>
      <c r="K18" s="14">
        <v>0</v>
      </c>
      <c r="L18" s="65">
        <v>0</v>
      </c>
      <c r="M18" s="65">
        <v>0</v>
      </c>
      <c r="N18" s="65">
        <v>0</v>
      </c>
      <c r="O18" s="65">
        <v>1</v>
      </c>
      <c r="P18" s="65">
        <v>0</v>
      </c>
      <c r="Q18" s="65">
        <v>1</v>
      </c>
      <c r="R18" s="65">
        <v>1</v>
      </c>
      <c r="S18" s="65">
        <v>1</v>
      </c>
      <c r="T18" s="65">
        <v>1</v>
      </c>
      <c r="U18" s="65">
        <v>1</v>
      </c>
      <c r="V18" s="65">
        <v>1</v>
      </c>
      <c r="W18" s="65">
        <v>1</v>
      </c>
      <c r="X18" s="65">
        <v>1</v>
      </c>
      <c r="Y18" s="111">
        <v>1</v>
      </c>
      <c r="Z18" s="99">
        <v>1</v>
      </c>
      <c r="AA18" s="99">
        <v>1</v>
      </c>
      <c r="AB18" s="99">
        <v>1</v>
      </c>
      <c r="AC18" s="99">
        <v>1</v>
      </c>
      <c r="AD18" s="99">
        <v>1</v>
      </c>
      <c r="AE18" s="99">
        <v>1</v>
      </c>
      <c r="AF18" s="99">
        <v>1</v>
      </c>
    </row>
    <row r="19" spans="1:32" ht="18" customHeight="1" x14ac:dyDescent="0.15">
      <c r="A19" s="22" t="s">
        <v>114</v>
      </c>
      <c r="B19" s="17">
        <f t="shared" ref="B19:G19" si="0">SUM(B4:B18)</f>
        <v>9144240</v>
      </c>
      <c r="C19" s="19">
        <f t="shared" si="0"/>
        <v>10534455</v>
      </c>
      <c r="D19" s="19">
        <f t="shared" si="0"/>
        <v>11790705</v>
      </c>
      <c r="E19" s="19">
        <f t="shared" si="0"/>
        <v>12611058</v>
      </c>
      <c r="F19" s="19">
        <f t="shared" si="0"/>
        <v>12304358</v>
      </c>
      <c r="G19" s="19">
        <f t="shared" si="0"/>
        <v>11777402</v>
      </c>
      <c r="H19" s="19">
        <f t="shared" ref="H19:U19" si="1">SUM(H4:H18)</f>
        <v>12524394</v>
      </c>
      <c r="I19" s="19">
        <f t="shared" si="1"/>
        <v>12794783</v>
      </c>
      <c r="J19" s="19">
        <f t="shared" si="1"/>
        <v>12372092</v>
      </c>
      <c r="K19" s="19">
        <f t="shared" si="1"/>
        <v>13092291</v>
      </c>
      <c r="L19" s="66">
        <f t="shared" si="1"/>
        <v>12650603</v>
      </c>
      <c r="M19" s="66">
        <f t="shared" si="1"/>
        <v>12415936</v>
      </c>
      <c r="N19" s="66">
        <f t="shared" si="1"/>
        <v>12582511</v>
      </c>
      <c r="O19" s="66">
        <f t="shared" si="1"/>
        <v>12097907</v>
      </c>
      <c r="P19" s="66">
        <f t="shared" si="1"/>
        <v>12222231</v>
      </c>
      <c r="Q19" s="66">
        <f t="shared" si="1"/>
        <v>11283171</v>
      </c>
      <c r="R19" s="66">
        <f t="shared" si="1"/>
        <v>11817116</v>
      </c>
      <c r="S19" s="66">
        <f t="shared" si="1"/>
        <v>11656101</v>
      </c>
      <c r="T19" s="66">
        <f t="shared" si="1"/>
        <v>11463769</v>
      </c>
      <c r="U19" s="66">
        <f t="shared" si="1"/>
        <v>11694108</v>
      </c>
      <c r="V19" s="66">
        <f>SUM(V4:V18)</f>
        <v>14106235</v>
      </c>
      <c r="W19" s="66">
        <f>SUM(W4:W18)</f>
        <v>12086063</v>
      </c>
      <c r="X19" s="66">
        <f>SUM(X4:X18)</f>
        <v>13344983</v>
      </c>
      <c r="Y19" s="112">
        <f t="shared" ref="Y19:AB19" si="2">SUM(Y4:Y18)</f>
        <v>12682812</v>
      </c>
      <c r="Z19" s="100">
        <f t="shared" si="2"/>
        <v>13016566</v>
      </c>
      <c r="AA19" s="100">
        <f t="shared" si="2"/>
        <v>13313186</v>
      </c>
      <c r="AB19" s="100">
        <f t="shared" si="2"/>
        <v>12803702</v>
      </c>
      <c r="AC19" s="100">
        <f t="shared" ref="AC19:AD19" si="3">SUM(AC4:AC18)</f>
        <v>12722935</v>
      </c>
      <c r="AD19" s="100">
        <f t="shared" si="3"/>
        <v>13173415</v>
      </c>
      <c r="AE19" s="100">
        <f t="shared" ref="AE19:AF19" si="4">SUM(AE4:AE18)</f>
        <v>14506814</v>
      </c>
      <c r="AF19" s="100">
        <f t="shared" si="4"/>
        <v>14534579</v>
      </c>
    </row>
    <row r="20" spans="1:32" ht="18" customHeight="1" x14ac:dyDescent="0.15">
      <c r="Y20" s="113"/>
    </row>
    <row r="21" spans="1:32" ht="18" customHeight="1" x14ac:dyDescent="0.15">
      <c r="Y21" s="113"/>
    </row>
    <row r="22" spans="1:32" ht="18" customHeight="1" x14ac:dyDescent="0.15">
      <c r="Y22" s="113"/>
    </row>
    <row r="23" spans="1:32" ht="18" customHeight="1" x14ac:dyDescent="0.15">
      <c r="Y23" s="113"/>
    </row>
    <row r="24" spans="1:32" ht="18" customHeight="1" x14ac:dyDescent="0.15">
      <c r="Y24" s="113"/>
    </row>
    <row r="25" spans="1:32" ht="18" customHeight="1" x14ac:dyDescent="0.15">
      <c r="Y25" s="113"/>
    </row>
    <row r="26" spans="1:32" ht="18" customHeight="1" x14ac:dyDescent="0.15">
      <c r="Y26" s="113"/>
    </row>
    <row r="27" spans="1:32" ht="18" customHeight="1" x14ac:dyDescent="0.15">
      <c r="Y27" s="113"/>
    </row>
    <row r="28" spans="1:32" ht="18" customHeight="1" x14ac:dyDescent="0.15">
      <c r="Y28" s="113"/>
    </row>
    <row r="29" spans="1:32" ht="18" customHeight="1" x14ac:dyDescent="0.15">
      <c r="Y29" s="113"/>
    </row>
    <row r="30" spans="1:32" ht="18" customHeight="1" x14ac:dyDescent="0.2">
      <c r="A30" s="36" t="s">
        <v>102</v>
      </c>
      <c r="K30" s="32" t="str">
        <f>財政指標!$L$1</f>
        <v>矢板市</v>
      </c>
      <c r="L30" s="16"/>
      <c r="M30" s="37"/>
      <c r="O30" s="37"/>
      <c r="P30" s="37"/>
      <c r="Q30" s="37"/>
      <c r="R30" s="37"/>
      <c r="S30" s="37"/>
      <c r="T30" s="37"/>
      <c r="U30" s="32" t="str">
        <f>財政指標!$L$1</f>
        <v>矢板市</v>
      </c>
      <c r="V30" s="16"/>
      <c r="W30" s="37"/>
      <c r="X30" s="37"/>
      <c r="Y30" s="114"/>
      <c r="Z30" s="32"/>
      <c r="AA30" s="32"/>
      <c r="AB30" s="32"/>
      <c r="AC30" s="32"/>
      <c r="AE30" s="32" t="str">
        <f>財政指標!$L$1</f>
        <v>矢板市</v>
      </c>
    </row>
    <row r="31" spans="1:32" ht="18" customHeight="1" x14ac:dyDescent="0.15">
      <c r="K31" s="16"/>
      <c r="L31" s="16" t="s">
        <v>232</v>
      </c>
      <c r="U31" s="16"/>
      <c r="V31" s="16" t="s">
        <v>232</v>
      </c>
      <c r="Y31" s="113"/>
      <c r="AF31" s="16" t="s">
        <v>232</v>
      </c>
    </row>
    <row r="32" spans="1:32" s="77" customFormat="1" ht="18" customHeight="1" x14ac:dyDescent="0.2">
      <c r="A32" s="75"/>
      <c r="B32" s="75" t="s">
        <v>10</v>
      </c>
      <c r="C32" s="75" t="s">
        <v>85</v>
      </c>
      <c r="D32" s="75" t="s">
        <v>86</v>
      </c>
      <c r="E32" s="75" t="s">
        <v>87</v>
      </c>
      <c r="F32" s="75" t="s">
        <v>88</v>
      </c>
      <c r="G32" s="75" t="s">
        <v>89</v>
      </c>
      <c r="H32" s="75" t="s">
        <v>90</v>
      </c>
      <c r="I32" s="75" t="s">
        <v>91</v>
      </c>
      <c r="J32" s="52" t="s">
        <v>165</v>
      </c>
      <c r="K32" s="52" t="s">
        <v>166</v>
      </c>
      <c r="L32" s="51" t="s">
        <v>83</v>
      </c>
      <c r="M32" s="51" t="s">
        <v>174</v>
      </c>
      <c r="N32" s="51" t="s">
        <v>182</v>
      </c>
      <c r="O32" s="46" t="s">
        <v>184</v>
      </c>
      <c r="P32" s="46" t="s">
        <v>185</v>
      </c>
      <c r="Q32" s="46" t="s">
        <v>188</v>
      </c>
      <c r="R32" s="46" t="s">
        <v>193</v>
      </c>
      <c r="S32" s="46" t="s">
        <v>196</v>
      </c>
      <c r="T32" s="46" t="s">
        <v>197</v>
      </c>
      <c r="U32" s="46" t="s">
        <v>205</v>
      </c>
      <c r="V32" s="46" t="s">
        <v>206</v>
      </c>
      <c r="W32" s="46" t="s">
        <v>207</v>
      </c>
      <c r="X32" s="46" t="s">
        <v>208</v>
      </c>
      <c r="Y32" s="110" t="s">
        <v>214</v>
      </c>
      <c r="Z32" s="46" t="s">
        <v>215</v>
      </c>
      <c r="AA32" s="46" t="s">
        <v>216</v>
      </c>
      <c r="AB32" s="46" t="s">
        <v>217</v>
      </c>
      <c r="AC32" s="46" t="s">
        <v>221</v>
      </c>
      <c r="AD32" s="46" t="s">
        <v>225</v>
      </c>
      <c r="AE32" s="46" t="str">
        <f>AE3</f>
        <v>１８(H30)</v>
      </c>
      <c r="AF32" s="46" t="str">
        <f>AF3</f>
        <v>１９(R１)</v>
      </c>
    </row>
    <row r="33" spans="1:32" s="39" customFormat="1" ht="18" customHeight="1" x14ac:dyDescent="0.15">
      <c r="A33" s="22" t="s">
        <v>93</v>
      </c>
      <c r="B33" s="38">
        <f>B4/B$19*100</f>
        <v>1.593516793085046</v>
      </c>
      <c r="C33" s="38">
        <f t="shared" ref="C33:L33" si="5">C4/C$19*100</f>
        <v>1.5828915686668177</v>
      </c>
      <c r="D33" s="38">
        <f t="shared" si="5"/>
        <v>1.4833548969294033</v>
      </c>
      <c r="E33" s="38">
        <f t="shared" si="5"/>
        <v>1.5141394163756918</v>
      </c>
      <c r="F33" s="38">
        <f t="shared" si="5"/>
        <v>1.602294081495353</v>
      </c>
      <c r="G33" s="38">
        <f t="shared" si="5"/>
        <v>1.6813385498771292</v>
      </c>
      <c r="H33" s="38">
        <f t="shared" si="5"/>
        <v>1.6579005738720773</v>
      </c>
      <c r="I33" s="38">
        <f t="shared" si="5"/>
        <v>1.6260377374121937</v>
      </c>
      <c r="J33" s="38">
        <f t="shared" si="5"/>
        <v>1.7154576606769494</v>
      </c>
      <c r="K33" s="38">
        <f t="shared" si="5"/>
        <v>1.5783257490992217</v>
      </c>
      <c r="L33" s="38">
        <f t="shared" si="5"/>
        <v>1.5443611660250502</v>
      </c>
      <c r="M33" s="38">
        <f t="shared" ref="M33:N47" si="6">M4/M$19*100</f>
        <v>1.5106070134382137</v>
      </c>
      <c r="N33" s="38">
        <f t="shared" si="6"/>
        <v>1.5235750638326484</v>
      </c>
      <c r="O33" s="38">
        <f t="shared" ref="O33:P47" si="7">O4/O$19*100</f>
        <v>1.5591043971490275</v>
      </c>
      <c r="P33" s="38">
        <f t="shared" si="7"/>
        <v>1.5023607392136509</v>
      </c>
      <c r="Q33" s="38">
        <f t="shared" ref="Q33:R47" si="8">Q4/Q$19*100</f>
        <v>1.6627417948376393</v>
      </c>
      <c r="R33" s="38">
        <f t="shared" si="8"/>
        <v>1.6068218336859859</v>
      </c>
      <c r="S33" s="38">
        <f t="shared" ref="S33:T47" si="9">S4/S$19*100</f>
        <v>1.5841317778560773</v>
      </c>
      <c r="T33" s="38">
        <f t="shared" si="9"/>
        <v>1.3102235399195501</v>
      </c>
      <c r="U33" s="38">
        <f t="shared" ref="U33:V47" si="10">U4/U$19*100</f>
        <v>1.2221881309801483</v>
      </c>
      <c r="V33" s="38">
        <f t="shared" si="10"/>
        <v>1.0024574239689046</v>
      </c>
      <c r="W33" s="38">
        <f t="shared" ref="W33:X47" si="11">W4/W$19*100</f>
        <v>1.1551321551112219</v>
      </c>
      <c r="X33" s="38">
        <f t="shared" si="11"/>
        <v>1.3708072913993221</v>
      </c>
      <c r="Y33" s="115">
        <f t="shared" ref="Y33:AB33" si="12">Y4/Y$19*100</f>
        <v>1.3024714077603612</v>
      </c>
      <c r="Z33" s="101">
        <f t="shared" si="12"/>
        <v>1.2044344107347515</v>
      </c>
      <c r="AA33" s="101">
        <f t="shared" si="12"/>
        <v>1.1961224007536588</v>
      </c>
      <c r="AB33" s="101">
        <f t="shared" si="12"/>
        <v>1.2970233140383929</v>
      </c>
      <c r="AC33" s="101">
        <f t="shared" ref="AC33:AD33" si="13">AC4/AC$19*100</f>
        <v>1.2063961656646049</v>
      </c>
      <c r="AD33" s="101">
        <f t="shared" si="13"/>
        <v>1.2073331023124982</v>
      </c>
      <c r="AE33" s="101">
        <f t="shared" ref="AE33:AF33" si="14">AE4/AE$19*100</f>
        <v>1.0972085255935591</v>
      </c>
      <c r="AF33" s="101">
        <f t="shared" si="14"/>
        <v>1.0780360408099883</v>
      </c>
    </row>
    <row r="34" spans="1:32" s="39" customFormat="1" ht="18" customHeight="1" x14ac:dyDescent="0.15">
      <c r="A34" s="22" t="s">
        <v>92</v>
      </c>
      <c r="B34" s="38">
        <f t="shared" ref="B34:L47" si="15">B5/B$19*100</f>
        <v>16.06890239101336</v>
      </c>
      <c r="C34" s="38">
        <f t="shared" si="15"/>
        <v>16.807257708158609</v>
      </c>
      <c r="D34" s="38">
        <f t="shared" si="15"/>
        <v>14.708569165287402</v>
      </c>
      <c r="E34" s="38">
        <f t="shared" si="15"/>
        <v>13.656602007539732</v>
      </c>
      <c r="F34" s="38">
        <f t="shared" si="15"/>
        <v>13.295362504894607</v>
      </c>
      <c r="G34" s="38">
        <f t="shared" si="15"/>
        <v>16.833220093871297</v>
      </c>
      <c r="H34" s="38">
        <f t="shared" si="15"/>
        <v>14.339839516386983</v>
      </c>
      <c r="I34" s="38">
        <f t="shared" si="15"/>
        <v>11.809633660844424</v>
      </c>
      <c r="J34" s="38">
        <f t="shared" si="15"/>
        <v>12.37895741480099</v>
      </c>
      <c r="K34" s="38">
        <f t="shared" si="15"/>
        <v>10.759499616988348</v>
      </c>
      <c r="L34" s="38">
        <f t="shared" si="15"/>
        <v>11.811682020216743</v>
      </c>
      <c r="M34" s="38">
        <f t="shared" si="6"/>
        <v>15.146735614616569</v>
      </c>
      <c r="N34" s="38">
        <f t="shared" si="6"/>
        <v>11.170830687133911</v>
      </c>
      <c r="O34" s="38">
        <f t="shared" si="7"/>
        <v>11.900099744526058</v>
      </c>
      <c r="P34" s="38">
        <f t="shared" si="7"/>
        <v>12.772259009013984</v>
      </c>
      <c r="Q34" s="38">
        <f t="shared" si="8"/>
        <v>14.07193952834713</v>
      </c>
      <c r="R34" s="38">
        <f t="shared" si="8"/>
        <v>12.672905978074514</v>
      </c>
      <c r="S34" s="38">
        <f t="shared" si="9"/>
        <v>11.912542624673552</v>
      </c>
      <c r="T34" s="38">
        <f t="shared" si="9"/>
        <v>11.886378729369024</v>
      </c>
      <c r="U34" s="38">
        <f t="shared" si="10"/>
        <v>12.286614763605741</v>
      </c>
      <c r="V34" s="38">
        <f t="shared" si="10"/>
        <v>18.725116942968835</v>
      </c>
      <c r="W34" s="38">
        <f t="shared" si="11"/>
        <v>13.020104230798731</v>
      </c>
      <c r="X34" s="38">
        <f t="shared" si="11"/>
        <v>12.805104360192891</v>
      </c>
      <c r="Y34" s="115">
        <f t="shared" ref="Y34:AB34" si="16">Y5/Y$19*100</f>
        <v>12.915377126145211</v>
      </c>
      <c r="Z34" s="101">
        <f t="shared" si="16"/>
        <v>9.9563356418274989</v>
      </c>
      <c r="AA34" s="101">
        <f t="shared" si="16"/>
        <v>9.2240204561102068</v>
      </c>
      <c r="AB34" s="101">
        <f t="shared" si="16"/>
        <v>11.746344924303925</v>
      </c>
      <c r="AC34" s="101">
        <f t="shared" ref="AC34:AD34" si="17">AC5/AC$19*100</f>
        <v>13.186383487772279</v>
      </c>
      <c r="AD34" s="101">
        <f t="shared" si="17"/>
        <v>11.266934200433221</v>
      </c>
      <c r="AE34" s="101">
        <f t="shared" ref="AE34:AF34" si="18">AE5/AE$19*100</f>
        <v>12.504902868403772</v>
      </c>
      <c r="AF34" s="101">
        <f t="shared" si="18"/>
        <v>10.633152841922701</v>
      </c>
    </row>
    <row r="35" spans="1:32" s="39" customFormat="1" ht="18" customHeight="1" x14ac:dyDescent="0.15">
      <c r="A35" s="22" t="s">
        <v>94</v>
      </c>
      <c r="B35" s="38">
        <f t="shared" si="15"/>
        <v>10.355240019946983</v>
      </c>
      <c r="C35" s="38">
        <f t="shared" si="15"/>
        <v>9.7516767597374514</v>
      </c>
      <c r="D35" s="38">
        <f t="shared" si="15"/>
        <v>13.756005260075627</v>
      </c>
      <c r="E35" s="38">
        <f t="shared" si="15"/>
        <v>10.904786894168595</v>
      </c>
      <c r="F35" s="38">
        <f t="shared" si="15"/>
        <v>13.214244904122587</v>
      </c>
      <c r="G35" s="38">
        <f t="shared" si="15"/>
        <v>13.771925251426417</v>
      </c>
      <c r="H35" s="38">
        <f t="shared" si="15"/>
        <v>14.675296864662673</v>
      </c>
      <c r="I35" s="38">
        <f t="shared" si="15"/>
        <v>14.489186725558378</v>
      </c>
      <c r="J35" s="38">
        <f t="shared" si="15"/>
        <v>16.405471281655519</v>
      </c>
      <c r="K35" s="38">
        <f t="shared" si="15"/>
        <v>15.638760244482802</v>
      </c>
      <c r="L35" s="38">
        <f t="shared" si="15"/>
        <v>20.914971404920383</v>
      </c>
      <c r="M35" s="38">
        <f t="shared" si="6"/>
        <v>16.676310187165914</v>
      </c>
      <c r="N35" s="38">
        <f t="shared" si="6"/>
        <v>18.372223159590323</v>
      </c>
      <c r="O35" s="38">
        <f t="shared" si="7"/>
        <v>20.036961765369828</v>
      </c>
      <c r="P35" s="38">
        <f t="shared" si="7"/>
        <v>19.709699481215829</v>
      </c>
      <c r="Q35" s="38">
        <f t="shared" si="8"/>
        <v>23.686470762518798</v>
      </c>
      <c r="R35" s="38">
        <f t="shared" si="8"/>
        <v>23.688038604343056</v>
      </c>
      <c r="S35" s="38">
        <f t="shared" si="9"/>
        <v>25.020622247525136</v>
      </c>
      <c r="T35" s="38">
        <f t="shared" si="9"/>
        <v>26.03266866246171</v>
      </c>
      <c r="U35" s="38">
        <f t="shared" si="10"/>
        <v>26.82189184502144</v>
      </c>
      <c r="V35" s="38">
        <f t="shared" si="10"/>
        <v>23.545212453925515</v>
      </c>
      <c r="W35" s="38">
        <f t="shared" si="11"/>
        <v>31.031205116173894</v>
      </c>
      <c r="X35" s="38">
        <f t="shared" si="11"/>
        <v>30.444130202338961</v>
      </c>
      <c r="Y35" s="115">
        <f t="shared" ref="Y35:AB35" si="19">Y6/Y$19*100</f>
        <v>31.350760383422855</v>
      </c>
      <c r="Z35" s="101">
        <f t="shared" si="19"/>
        <v>30.935855124923116</v>
      </c>
      <c r="AA35" s="101">
        <f t="shared" si="19"/>
        <v>33.804184813462385</v>
      </c>
      <c r="AB35" s="101">
        <f t="shared" si="19"/>
        <v>34.588480737836605</v>
      </c>
      <c r="AC35" s="101">
        <f t="shared" ref="AC35:AD35" si="20">AC6/AC$19*100</f>
        <v>38.690050684059926</v>
      </c>
      <c r="AD35" s="101">
        <f t="shared" si="20"/>
        <v>38.031679712511902</v>
      </c>
      <c r="AE35" s="101">
        <f t="shared" ref="AE35:AF35" si="21">AE6/AE$19*100</f>
        <v>33.614341508755821</v>
      </c>
      <c r="AF35" s="101">
        <f t="shared" si="21"/>
        <v>33.349978695633361</v>
      </c>
    </row>
    <row r="36" spans="1:32" s="39" customFormat="1" ht="18" customHeight="1" x14ac:dyDescent="0.15">
      <c r="A36" s="22" t="s">
        <v>103</v>
      </c>
      <c r="B36" s="38">
        <f t="shared" si="15"/>
        <v>7.4607731205655146</v>
      </c>
      <c r="C36" s="38">
        <f t="shared" si="15"/>
        <v>6.2336779643560112</v>
      </c>
      <c r="D36" s="38">
        <f t="shared" si="15"/>
        <v>8.1599107093256933</v>
      </c>
      <c r="E36" s="38">
        <f t="shared" si="15"/>
        <v>10.646664221193811</v>
      </c>
      <c r="F36" s="38">
        <f t="shared" si="15"/>
        <v>8.4082810334354701</v>
      </c>
      <c r="G36" s="38">
        <f t="shared" si="15"/>
        <v>7.3434192022994544</v>
      </c>
      <c r="H36" s="38">
        <f t="shared" si="15"/>
        <v>7.9274334550637748</v>
      </c>
      <c r="I36" s="38">
        <f t="shared" si="15"/>
        <v>7.2577706085363065</v>
      </c>
      <c r="J36" s="38">
        <f t="shared" si="15"/>
        <v>8.1732418413959422</v>
      </c>
      <c r="K36" s="38">
        <f t="shared" si="15"/>
        <v>7.3848114130674301</v>
      </c>
      <c r="L36" s="38">
        <f t="shared" si="15"/>
        <v>7.1547656661109347</v>
      </c>
      <c r="M36" s="38">
        <f t="shared" si="6"/>
        <v>7.8828289707678909</v>
      </c>
      <c r="N36" s="38">
        <f t="shared" si="6"/>
        <v>7.9534601638734905</v>
      </c>
      <c r="O36" s="38">
        <f t="shared" si="7"/>
        <v>8.035976801607088</v>
      </c>
      <c r="P36" s="38">
        <f t="shared" si="7"/>
        <v>7.9151588609313634</v>
      </c>
      <c r="Q36" s="38">
        <f t="shared" si="8"/>
        <v>8.4342956425990536</v>
      </c>
      <c r="R36" s="38">
        <f t="shared" si="8"/>
        <v>8.749664469740333</v>
      </c>
      <c r="S36" s="38">
        <f t="shared" si="9"/>
        <v>8.0788850405465773</v>
      </c>
      <c r="T36" s="38">
        <f t="shared" si="9"/>
        <v>7.7269787972873498</v>
      </c>
      <c r="U36" s="38">
        <f t="shared" si="10"/>
        <v>6.7359819149951417</v>
      </c>
      <c r="V36" s="38">
        <f t="shared" si="10"/>
        <v>10.585368810316856</v>
      </c>
      <c r="W36" s="38">
        <f t="shared" si="11"/>
        <v>6.7067745716698646</v>
      </c>
      <c r="X36" s="38">
        <f t="shared" si="11"/>
        <v>6.7754975783783316</v>
      </c>
      <c r="Y36" s="115">
        <f t="shared" ref="Y36:AB36" si="22">Y7/Y$19*100</f>
        <v>6.4508485972984548</v>
      </c>
      <c r="Z36" s="101">
        <f t="shared" si="22"/>
        <v>5.7023949327341787</v>
      </c>
      <c r="AA36" s="101">
        <f t="shared" si="22"/>
        <v>5.6918757087897669</v>
      </c>
      <c r="AB36" s="101">
        <f t="shared" si="22"/>
        <v>5.8031185043200786</v>
      </c>
      <c r="AC36" s="101">
        <f t="shared" ref="AC36:AD36" si="23">AC7/AC$19*100</f>
        <v>5.4985347327483796</v>
      </c>
      <c r="AD36" s="101">
        <f t="shared" si="23"/>
        <v>6.71443964985541</v>
      </c>
      <c r="AE36" s="101">
        <f t="shared" ref="AE36:AF36" si="24">AE7/AE$19*100</f>
        <v>13.387770740012245</v>
      </c>
      <c r="AF36" s="101">
        <f t="shared" si="24"/>
        <v>9.1938473071700244</v>
      </c>
    </row>
    <row r="37" spans="1:32" s="39" customFormat="1" ht="18" customHeight="1" x14ac:dyDescent="0.15">
      <c r="A37" s="22" t="s">
        <v>104</v>
      </c>
      <c r="B37" s="38">
        <f t="shared" si="15"/>
        <v>2.2369710331312387</v>
      </c>
      <c r="C37" s="38">
        <f t="shared" si="15"/>
        <v>2.1206222818361273</v>
      </c>
      <c r="D37" s="38">
        <f t="shared" si="15"/>
        <v>1.9299439685752464</v>
      </c>
      <c r="E37" s="38">
        <f t="shared" si="15"/>
        <v>0.58589850272673394</v>
      </c>
      <c r="F37" s="38">
        <f t="shared" si="15"/>
        <v>0.68124643317432731</v>
      </c>
      <c r="G37" s="38">
        <f t="shared" si="15"/>
        <v>0.94800194474129362</v>
      </c>
      <c r="H37" s="38">
        <f t="shared" si="15"/>
        <v>0.88393897541070643</v>
      </c>
      <c r="I37" s="38">
        <f t="shared" si="15"/>
        <v>0.8836726656481787</v>
      </c>
      <c r="J37" s="38">
        <f t="shared" si="15"/>
        <v>0.89593578838566679</v>
      </c>
      <c r="K37" s="38">
        <f t="shared" si="15"/>
        <v>0.88476493533484712</v>
      </c>
      <c r="L37" s="38">
        <f t="shared" si="15"/>
        <v>1.0752847117248088</v>
      </c>
      <c r="M37" s="38">
        <f t="shared" si="6"/>
        <v>1.0079626699106696</v>
      </c>
      <c r="N37" s="38">
        <f t="shared" si="6"/>
        <v>1.0491387609357146</v>
      </c>
      <c r="O37" s="38">
        <f t="shared" si="7"/>
        <v>0.91437303989855434</v>
      </c>
      <c r="P37" s="38">
        <f t="shared" si="7"/>
        <v>0.91524206996251334</v>
      </c>
      <c r="Q37" s="38">
        <f t="shared" si="8"/>
        <v>0.69870429155066427</v>
      </c>
      <c r="R37" s="38">
        <f t="shared" si="8"/>
        <v>0.59064326693585811</v>
      </c>
      <c r="S37" s="38">
        <f t="shared" si="9"/>
        <v>0.57765456905357981</v>
      </c>
      <c r="T37" s="38">
        <f t="shared" si="9"/>
        <v>0.36129478882555988</v>
      </c>
      <c r="U37" s="38">
        <f t="shared" si="10"/>
        <v>0.30908727711425277</v>
      </c>
      <c r="V37" s="38">
        <f t="shared" si="10"/>
        <v>0.32745803540065793</v>
      </c>
      <c r="W37" s="38">
        <f t="shared" si="11"/>
        <v>0.35506185926715755</v>
      </c>
      <c r="X37" s="38">
        <f t="shared" si="11"/>
        <v>0.31112815954879824</v>
      </c>
      <c r="Y37" s="115">
        <f t="shared" ref="Y37:AB37" si="25">Y8/Y$19*100</f>
        <v>0.20310953123014044</v>
      </c>
      <c r="Z37" s="101">
        <f t="shared" si="25"/>
        <v>0.18407312650663776</v>
      </c>
      <c r="AA37" s="101">
        <f t="shared" si="25"/>
        <v>0.13741263736569143</v>
      </c>
      <c r="AB37" s="101">
        <f t="shared" si="25"/>
        <v>0.14207609642898592</v>
      </c>
      <c r="AC37" s="101">
        <f t="shared" ref="AC37:AD37" si="26">AC8/AC$19*100</f>
        <v>0.15616679641922243</v>
      </c>
      <c r="AD37" s="101">
        <f t="shared" si="26"/>
        <v>0.14816962799699243</v>
      </c>
      <c r="AE37" s="101">
        <f t="shared" ref="AE37:AF37" si="27">AE8/AE$19*100</f>
        <v>0.1103412506702023</v>
      </c>
      <c r="AF37" s="101">
        <f t="shared" si="27"/>
        <v>2.9667181966536491E-2</v>
      </c>
    </row>
    <row r="38" spans="1:32" s="39" customFormat="1" ht="18" customHeight="1" x14ac:dyDescent="0.15">
      <c r="A38" s="22" t="s">
        <v>105</v>
      </c>
      <c r="B38" s="38">
        <f t="shared" si="15"/>
        <v>8.7479331251148267</v>
      </c>
      <c r="C38" s="38">
        <f t="shared" si="15"/>
        <v>9.6552882897121872</v>
      </c>
      <c r="D38" s="38">
        <f t="shared" si="15"/>
        <v>9.5976279620260208</v>
      </c>
      <c r="E38" s="38">
        <f t="shared" si="15"/>
        <v>11.078967363404404</v>
      </c>
      <c r="F38" s="38">
        <f t="shared" si="15"/>
        <v>8.4044937574150556</v>
      </c>
      <c r="G38" s="38">
        <f t="shared" si="15"/>
        <v>5.4103528095585087</v>
      </c>
      <c r="H38" s="38">
        <f t="shared" si="15"/>
        <v>4.6123668737984449</v>
      </c>
      <c r="I38" s="38">
        <f t="shared" si="15"/>
        <v>8.4242773011468817</v>
      </c>
      <c r="J38" s="38">
        <f t="shared" si="15"/>
        <v>6.7221129619792679</v>
      </c>
      <c r="K38" s="38">
        <f t="shared" si="15"/>
        <v>6.8800869152694508</v>
      </c>
      <c r="L38" s="38">
        <f t="shared" si="15"/>
        <v>6.7371175903630842</v>
      </c>
      <c r="M38" s="38">
        <f t="shared" si="6"/>
        <v>5.5079133784194765</v>
      </c>
      <c r="N38" s="38">
        <f t="shared" si="6"/>
        <v>7.9370882330243937</v>
      </c>
      <c r="O38" s="38">
        <f t="shared" si="7"/>
        <v>6.4314926540599133</v>
      </c>
      <c r="P38" s="38">
        <f t="shared" si="7"/>
        <v>5.7860631172819428</v>
      </c>
      <c r="Q38" s="38">
        <f t="shared" si="8"/>
        <v>4.2363622779447372</v>
      </c>
      <c r="R38" s="38">
        <f t="shared" si="8"/>
        <v>4.5208661741155796</v>
      </c>
      <c r="S38" s="38">
        <f t="shared" si="9"/>
        <v>4.4522177699043617</v>
      </c>
      <c r="T38" s="38">
        <f t="shared" si="9"/>
        <v>4.810110880636203</v>
      </c>
      <c r="U38" s="38">
        <f t="shared" si="10"/>
        <v>5.8378629648366509</v>
      </c>
      <c r="V38" s="38">
        <f t="shared" si="10"/>
        <v>3.968812372684845</v>
      </c>
      <c r="W38" s="38">
        <f t="shared" si="11"/>
        <v>5.6577398280978679</v>
      </c>
      <c r="X38" s="38">
        <f t="shared" si="11"/>
        <v>3.6541148085389095</v>
      </c>
      <c r="Y38" s="115">
        <f t="shared" ref="Y38:AB38" si="28">Y9/Y$19*100</f>
        <v>3.9727309684949996</v>
      </c>
      <c r="Z38" s="101">
        <f t="shared" si="28"/>
        <v>4.2739613504821472</v>
      </c>
      <c r="AA38" s="101">
        <f t="shared" si="28"/>
        <v>3.5905680278184353</v>
      </c>
      <c r="AB38" s="101">
        <f t="shared" si="28"/>
        <v>4.4031249711997358</v>
      </c>
      <c r="AC38" s="101">
        <f t="shared" ref="AC38:AD38" si="29">AC9/AC$19*100</f>
        <v>4.5272101130753244</v>
      </c>
      <c r="AD38" s="101">
        <f t="shared" si="29"/>
        <v>4.6852391729858969</v>
      </c>
      <c r="AE38" s="101">
        <f t="shared" ref="AE38:AF38" si="30">AE9/AE$19*100</f>
        <v>3.8216454695014357</v>
      </c>
      <c r="AF38" s="101">
        <f t="shared" si="30"/>
        <v>3.9371350212482934</v>
      </c>
    </row>
    <row r="39" spans="1:32" s="39" customFormat="1" ht="18" customHeight="1" x14ac:dyDescent="0.15">
      <c r="A39" s="22" t="s">
        <v>106</v>
      </c>
      <c r="B39" s="38">
        <f t="shared" si="15"/>
        <v>2.3322988023061511</v>
      </c>
      <c r="C39" s="38">
        <f t="shared" si="15"/>
        <v>1.9328100029854416</v>
      </c>
      <c r="D39" s="38">
        <f t="shared" si="15"/>
        <v>1.9158990068872048</v>
      </c>
      <c r="E39" s="38">
        <f t="shared" si="15"/>
        <v>2.2589857250676353</v>
      </c>
      <c r="F39" s="38">
        <f t="shared" si="15"/>
        <v>2.2735440565042078</v>
      </c>
      <c r="G39" s="38">
        <f t="shared" si="15"/>
        <v>2.409487253640489</v>
      </c>
      <c r="H39" s="38">
        <f t="shared" si="15"/>
        <v>2.0389409659261757</v>
      </c>
      <c r="I39" s="38">
        <f t="shared" si="15"/>
        <v>2.0316874463599732</v>
      </c>
      <c r="J39" s="38">
        <f t="shared" si="15"/>
        <v>2.0763262995457841</v>
      </c>
      <c r="K39" s="38">
        <f t="shared" si="15"/>
        <v>2.0545067322441888</v>
      </c>
      <c r="L39" s="38">
        <f t="shared" si="15"/>
        <v>3.479589075714415</v>
      </c>
      <c r="M39" s="38">
        <f t="shared" si="6"/>
        <v>1.864225137758442</v>
      </c>
      <c r="N39" s="38">
        <f t="shared" si="6"/>
        <v>1.8963226020624977</v>
      </c>
      <c r="O39" s="38">
        <f t="shared" si="7"/>
        <v>2.2130687564386138</v>
      </c>
      <c r="P39" s="38">
        <f t="shared" si="7"/>
        <v>2.9820251310910422</v>
      </c>
      <c r="Q39" s="38">
        <f t="shared" si="8"/>
        <v>3.132142551061222</v>
      </c>
      <c r="R39" s="38">
        <f t="shared" si="8"/>
        <v>3.2155222983340432</v>
      </c>
      <c r="S39" s="38">
        <f t="shared" si="9"/>
        <v>3.7574914630544125</v>
      </c>
      <c r="T39" s="38">
        <f t="shared" si="9"/>
        <v>3.6320079373546346</v>
      </c>
      <c r="U39" s="38">
        <f t="shared" si="10"/>
        <v>3.4756135311902372</v>
      </c>
      <c r="V39" s="38">
        <f t="shared" si="10"/>
        <v>3.503301908694985</v>
      </c>
      <c r="W39" s="38">
        <f t="shared" si="11"/>
        <v>3.6397129487079454</v>
      </c>
      <c r="X39" s="38">
        <f t="shared" si="11"/>
        <v>3.8794729075338652</v>
      </c>
      <c r="Y39" s="115">
        <f t="shared" ref="Y39:AB39" si="31">Y10/Y$19*100</f>
        <v>3.9552427332361306</v>
      </c>
      <c r="Z39" s="101">
        <f t="shared" si="31"/>
        <v>3.541594611051794</v>
      </c>
      <c r="AA39" s="101">
        <f t="shared" si="31"/>
        <v>3.5443206457117031</v>
      </c>
      <c r="AB39" s="101">
        <f t="shared" si="31"/>
        <v>3.3539518492386033</v>
      </c>
      <c r="AC39" s="101">
        <f t="shared" ref="AC39:AD39" si="32">AC10/AC$19*100</f>
        <v>2.9881862950647786</v>
      </c>
      <c r="AD39" s="101">
        <f t="shared" si="32"/>
        <v>3.0067222508362486</v>
      </c>
      <c r="AE39" s="101">
        <f t="shared" ref="AE39:AF39" si="33">AE10/AE$19*100</f>
        <v>2.6879575349901086</v>
      </c>
      <c r="AF39" s="101">
        <f t="shared" si="33"/>
        <v>2.9148281487891738</v>
      </c>
    </row>
    <row r="40" spans="1:32" s="39" customFormat="1" ht="18" customHeight="1" x14ac:dyDescent="0.15">
      <c r="A40" s="22" t="s">
        <v>107</v>
      </c>
      <c r="B40" s="38">
        <f t="shared" si="15"/>
        <v>23.742771405824868</v>
      </c>
      <c r="C40" s="38">
        <f t="shared" si="15"/>
        <v>24.012784714539102</v>
      </c>
      <c r="D40" s="38">
        <f t="shared" si="15"/>
        <v>20.798968339891466</v>
      </c>
      <c r="E40" s="38">
        <f t="shared" si="15"/>
        <v>22.128555748455049</v>
      </c>
      <c r="F40" s="38">
        <f t="shared" si="15"/>
        <v>26.872592621248504</v>
      </c>
      <c r="G40" s="38">
        <f t="shared" si="15"/>
        <v>23.524627927279717</v>
      </c>
      <c r="H40" s="38">
        <f t="shared" si="15"/>
        <v>27.413326345370482</v>
      </c>
      <c r="I40" s="38">
        <f t="shared" si="15"/>
        <v>26.63887304692858</v>
      </c>
      <c r="J40" s="38">
        <f t="shared" si="15"/>
        <v>26.564173625608344</v>
      </c>
      <c r="K40" s="38">
        <f t="shared" si="15"/>
        <v>26.199287809902788</v>
      </c>
      <c r="L40" s="38">
        <f t="shared" si="15"/>
        <v>18.542428372781913</v>
      </c>
      <c r="M40" s="38">
        <f t="shared" si="6"/>
        <v>21.862290527270758</v>
      </c>
      <c r="N40" s="38">
        <f t="shared" si="6"/>
        <v>22.726576595085035</v>
      </c>
      <c r="O40" s="38">
        <f t="shared" si="7"/>
        <v>20.869295821169729</v>
      </c>
      <c r="P40" s="38">
        <f t="shared" si="7"/>
        <v>18.901622788834544</v>
      </c>
      <c r="Q40" s="38">
        <f t="shared" si="8"/>
        <v>16.307348350920144</v>
      </c>
      <c r="R40" s="38">
        <f t="shared" si="8"/>
        <v>16.21363452808621</v>
      </c>
      <c r="S40" s="38">
        <f t="shared" si="9"/>
        <v>14.069353036662946</v>
      </c>
      <c r="T40" s="38">
        <f t="shared" si="9"/>
        <v>16.366973200524189</v>
      </c>
      <c r="U40" s="38">
        <f t="shared" si="10"/>
        <v>13.478727920077358</v>
      </c>
      <c r="V40" s="38">
        <f t="shared" si="10"/>
        <v>15.91521054342282</v>
      </c>
      <c r="W40" s="38">
        <f t="shared" si="11"/>
        <v>10.686681014322033</v>
      </c>
      <c r="X40" s="38">
        <f t="shared" si="11"/>
        <v>13.992501901276308</v>
      </c>
      <c r="Y40" s="115">
        <f t="shared" ref="Y40:AB40" si="34">Y11/Y$19*100</f>
        <v>10.251677624804341</v>
      </c>
      <c r="Z40" s="101">
        <f t="shared" si="34"/>
        <v>15.79651653131863</v>
      </c>
      <c r="AA40" s="101">
        <f t="shared" si="34"/>
        <v>20.26228732926889</v>
      </c>
      <c r="AB40" s="101">
        <f t="shared" si="34"/>
        <v>12.662947013293499</v>
      </c>
      <c r="AC40" s="101">
        <f t="shared" ref="AC40:AD40" si="35">AC11/AC$19*100</f>
        <v>10.175875299213585</v>
      </c>
      <c r="AD40" s="101">
        <f t="shared" si="35"/>
        <v>10.795393601431368</v>
      </c>
      <c r="AE40" s="101">
        <f t="shared" ref="AE40:AF40" si="36">AE11/AE$19*100</f>
        <v>10.385616028440152</v>
      </c>
      <c r="AF40" s="101">
        <f t="shared" si="36"/>
        <v>11.122620063505108</v>
      </c>
    </row>
    <row r="41" spans="1:32" s="39" customFormat="1" ht="18" customHeight="1" x14ac:dyDescent="0.15">
      <c r="A41" s="22" t="s">
        <v>108</v>
      </c>
      <c r="B41" s="38">
        <f t="shared" si="15"/>
        <v>3.3632210003237009</v>
      </c>
      <c r="C41" s="38">
        <f t="shared" si="15"/>
        <v>3.0167958380381328</v>
      </c>
      <c r="D41" s="38">
        <f t="shared" si="15"/>
        <v>3.055644255368954</v>
      </c>
      <c r="E41" s="38">
        <f t="shared" si="15"/>
        <v>3.0768076714895769</v>
      </c>
      <c r="F41" s="38">
        <f t="shared" si="15"/>
        <v>3.343547058692538</v>
      </c>
      <c r="G41" s="38">
        <f t="shared" si="15"/>
        <v>3.4773543435131109</v>
      </c>
      <c r="H41" s="38">
        <f t="shared" si="15"/>
        <v>3.5068762608394461</v>
      </c>
      <c r="I41" s="38">
        <f t="shared" si="15"/>
        <v>3.6645795399578094</v>
      </c>
      <c r="J41" s="38">
        <f t="shared" si="15"/>
        <v>3.8029461791910371</v>
      </c>
      <c r="K41" s="38">
        <f t="shared" si="15"/>
        <v>3.7224119140034393</v>
      </c>
      <c r="L41" s="38">
        <f t="shared" si="15"/>
        <v>3.8965336276855735</v>
      </c>
      <c r="M41" s="38">
        <f t="shared" si="6"/>
        <v>3.9938591822638259</v>
      </c>
      <c r="N41" s="38">
        <f t="shared" si="6"/>
        <v>3.9483057078193688</v>
      </c>
      <c r="O41" s="38">
        <f t="shared" si="7"/>
        <v>4.0652734394470054</v>
      </c>
      <c r="P41" s="38">
        <f t="shared" si="7"/>
        <v>3.8238599810460134</v>
      </c>
      <c r="Q41" s="38">
        <f t="shared" si="8"/>
        <v>4.1807662048195491</v>
      </c>
      <c r="R41" s="38">
        <f t="shared" si="8"/>
        <v>4.107169634283018</v>
      </c>
      <c r="S41" s="38">
        <f t="shared" si="9"/>
        <v>4.1547855496447736</v>
      </c>
      <c r="T41" s="38">
        <f t="shared" si="9"/>
        <v>4.2954895549622467</v>
      </c>
      <c r="U41" s="38">
        <f t="shared" si="10"/>
        <v>3.8965434559010399</v>
      </c>
      <c r="V41" s="38">
        <f t="shared" si="10"/>
        <v>3.194254172002664</v>
      </c>
      <c r="W41" s="38">
        <f t="shared" si="11"/>
        <v>3.8027271577187709</v>
      </c>
      <c r="X41" s="38">
        <f t="shared" si="11"/>
        <v>3.4781910175531885</v>
      </c>
      <c r="Y41" s="115">
        <f t="shared" ref="Y41:AB41" si="37">Y12/Y$19*100</f>
        <v>8.0223455176974952</v>
      </c>
      <c r="Z41" s="101">
        <f t="shared" si="37"/>
        <v>5.8562450342125567</v>
      </c>
      <c r="AA41" s="101">
        <f t="shared" si="37"/>
        <v>3.6292214350494318</v>
      </c>
      <c r="AB41" s="101">
        <f t="shared" si="37"/>
        <v>3.6788344495990297</v>
      </c>
      <c r="AC41" s="101">
        <f t="shared" ref="AC41:AD41" si="38">AC12/AC$19*100</f>
        <v>4.2223747900936379</v>
      </c>
      <c r="AD41" s="101">
        <f t="shared" si="38"/>
        <v>3.904393811323791</v>
      </c>
      <c r="AE41" s="101">
        <f t="shared" ref="AE41:AF41" si="39">AE12/AE$19*100</f>
        <v>3.7668229564396429</v>
      </c>
      <c r="AF41" s="101">
        <f t="shared" si="39"/>
        <v>3.65500094636384</v>
      </c>
    </row>
    <row r="42" spans="1:32" s="39" customFormat="1" ht="18" customHeight="1" x14ac:dyDescent="0.15">
      <c r="A42" s="22" t="s">
        <v>109</v>
      </c>
      <c r="B42" s="38">
        <f t="shared" si="15"/>
        <v>16.033010944594629</v>
      </c>
      <c r="C42" s="38">
        <f t="shared" si="15"/>
        <v>17.802904848898208</v>
      </c>
      <c r="D42" s="38">
        <f t="shared" si="15"/>
        <v>14.889321715707416</v>
      </c>
      <c r="E42" s="38">
        <f t="shared" si="15"/>
        <v>17.789760383308046</v>
      </c>
      <c r="F42" s="38">
        <f t="shared" si="15"/>
        <v>14.770327716407472</v>
      </c>
      <c r="G42" s="38">
        <f t="shared" si="15"/>
        <v>16.180087934503725</v>
      </c>
      <c r="H42" s="38">
        <f t="shared" si="15"/>
        <v>13.867896522578258</v>
      </c>
      <c r="I42" s="38">
        <f t="shared" si="15"/>
        <v>13.259482399975052</v>
      </c>
      <c r="J42" s="38">
        <f t="shared" si="15"/>
        <v>11.189037391574521</v>
      </c>
      <c r="K42" s="38">
        <f t="shared" si="15"/>
        <v>11.678460248095616</v>
      </c>
      <c r="L42" s="38">
        <f t="shared" si="15"/>
        <v>12.714508549513411</v>
      </c>
      <c r="M42" s="38">
        <f t="shared" si="6"/>
        <v>13.141087389625719</v>
      </c>
      <c r="N42" s="38">
        <f t="shared" si="6"/>
        <v>12.635951599803885</v>
      </c>
      <c r="O42" s="38">
        <f t="shared" si="7"/>
        <v>12.590045534322588</v>
      </c>
      <c r="P42" s="38">
        <f t="shared" si="7"/>
        <v>14.377915128588226</v>
      </c>
      <c r="Q42" s="38">
        <f t="shared" si="8"/>
        <v>12.173235697659816</v>
      </c>
      <c r="R42" s="38">
        <f t="shared" si="8"/>
        <v>13.848141966280098</v>
      </c>
      <c r="S42" s="38">
        <f t="shared" si="9"/>
        <v>15.202810957111645</v>
      </c>
      <c r="T42" s="38">
        <f t="shared" si="9"/>
        <v>11.383961068999209</v>
      </c>
      <c r="U42" s="38">
        <f t="shared" si="10"/>
        <v>13.648728060318923</v>
      </c>
      <c r="V42" s="38">
        <f t="shared" si="10"/>
        <v>9.8476099398599271</v>
      </c>
      <c r="W42" s="38">
        <f t="shared" si="11"/>
        <v>12.407307491281488</v>
      </c>
      <c r="X42" s="38">
        <f t="shared" si="11"/>
        <v>10.614535814695305</v>
      </c>
      <c r="Y42" s="115">
        <f t="shared" ref="Y42:AB42" si="40">Y13/Y$19*100</f>
        <v>10.790666927807493</v>
      </c>
      <c r="Z42" s="101">
        <f t="shared" si="40"/>
        <v>12.36627233327131</v>
      </c>
      <c r="AA42" s="101">
        <f t="shared" si="40"/>
        <v>9.0576891211465096</v>
      </c>
      <c r="AB42" s="101">
        <f t="shared" si="40"/>
        <v>12.177517096227325</v>
      </c>
      <c r="AC42" s="101">
        <f t="shared" ref="AC42:AD42" si="41">AC13/AC$19*100</f>
        <v>9.9017797387159483</v>
      </c>
      <c r="AD42" s="101">
        <f t="shared" si="41"/>
        <v>11.337606839228856</v>
      </c>
      <c r="AE42" s="101">
        <f t="shared" ref="AE42:AF42" si="42">AE13/AE$19*100</f>
        <v>9.7906266668890911</v>
      </c>
      <c r="AF42" s="101">
        <f t="shared" si="42"/>
        <v>13.957156929003586</v>
      </c>
    </row>
    <row r="43" spans="1:32" s="39" customFormat="1" ht="18" customHeight="1" x14ac:dyDescent="0.15">
      <c r="A43" s="22" t="s">
        <v>110</v>
      </c>
      <c r="B43" s="38">
        <f t="shared" si="15"/>
        <v>0</v>
      </c>
      <c r="C43" s="38">
        <f t="shared" si="15"/>
        <v>0.10465657691831234</v>
      </c>
      <c r="D43" s="38">
        <f t="shared" si="15"/>
        <v>3.4109665198137002</v>
      </c>
      <c r="E43" s="38">
        <f t="shared" si="15"/>
        <v>0</v>
      </c>
      <c r="F43" s="38">
        <f t="shared" si="15"/>
        <v>9.8022180433956815E-2</v>
      </c>
      <c r="G43" s="38">
        <f t="shared" si="15"/>
        <v>0.24490120996124609</v>
      </c>
      <c r="H43" s="38">
        <f t="shared" si="15"/>
        <v>0</v>
      </c>
      <c r="I43" s="38">
        <f t="shared" si="15"/>
        <v>0.40006149381353318</v>
      </c>
      <c r="J43" s="38">
        <f t="shared" si="15"/>
        <v>4.1787597441079486E-3</v>
      </c>
      <c r="K43" s="38">
        <f t="shared" si="15"/>
        <v>3.1857984213763659</v>
      </c>
      <c r="L43" s="38">
        <f t="shared" si="15"/>
        <v>0.86217234071767168</v>
      </c>
      <c r="M43" s="38">
        <f t="shared" si="6"/>
        <v>0.12527448595095853</v>
      </c>
      <c r="N43" s="38">
        <f t="shared" si="6"/>
        <v>0.65876358065572127</v>
      </c>
      <c r="O43" s="38">
        <f t="shared" si="7"/>
        <v>0.21022644660766529</v>
      </c>
      <c r="P43" s="38">
        <f t="shared" si="7"/>
        <v>0</v>
      </c>
      <c r="Q43" s="38">
        <f t="shared" si="8"/>
        <v>8.7475409173538195E-3</v>
      </c>
      <c r="R43" s="38">
        <f t="shared" si="8"/>
        <v>0</v>
      </c>
      <c r="S43" s="38">
        <f t="shared" si="9"/>
        <v>0</v>
      </c>
      <c r="T43" s="38">
        <f t="shared" si="9"/>
        <v>0.10013286206307891</v>
      </c>
      <c r="U43" s="38">
        <f t="shared" si="10"/>
        <v>0.41639772781301493</v>
      </c>
      <c r="V43" s="38">
        <f t="shared" si="10"/>
        <v>0</v>
      </c>
      <c r="W43" s="38">
        <f t="shared" si="11"/>
        <v>5.7917950617996941E-2</v>
      </c>
      <c r="X43" s="38">
        <f t="shared" si="11"/>
        <v>2.1868517929172335</v>
      </c>
      <c r="Y43" s="115">
        <f t="shared" ref="Y43:AB43" si="43">Y14/Y$19*100</f>
        <v>8.2560555182872697E-2</v>
      </c>
      <c r="Z43" s="101">
        <f t="shared" si="43"/>
        <v>0</v>
      </c>
      <c r="AA43" s="101">
        <f t="shared" si="43"/>
        <v>4.1778128841586076E-2</v>
      </c>
      <c r="AB43" s="101">
        <f t="shared" si="43"/>
        <v>0.51682708641610053</v>
      </c>
      <c r="AC43" s="101">
        <f t="shared" ref="AC43:AD43" si="44">AC14/AC$19*100</f>
        <v>1.7456663890839653E-2</v>
      </c>
      <c r="AD43" s="101">
        <f t="shared" si="44"/>
        <v>0</v>
      </c>
      <c r="AE43" s="101">
        <f t="shared" ref="AE43:AF43" si="45">AE14/AE$19*100</f>
        <v>0</v>
      </c>
      <c r="AF43" s="101">
        <f t="shared" si="45"/>
        <v>1.8629985773925752</v>
      </c>
    </row>
    <row r="44" spans="1:32" s="39" customFormat="1" ht="18" customHeight="1" x14ac:dyDescent="0.15">
      <c r="A44" s="22" t="s">
        <v>111</v>
      </c>
      <c r="B44" s="38">
        <f t="shared" si="15"/>
        <v>8.0653613640936808</v>
      </c>
      <c r="C44" s="38">
        <f t="shared" si="15"/>
        <v>6.9786334461535979</v>
      </c>
      <c r="D44" s="38">
        <f t="shared" si="15"/>
        <v>6.2937882001118677</v>
      </c>
      <c r="E44" s="38">
        <f t="shared" si="15"/>
        <v>6.3588320662707281</v>
      </c>
      <c r="F44" s="38">
        <f t="shared" si="15"/>
        <v>7.0360436521759206</v>
      </c>
      <c r="G44" s="38">
        <f t="shared" si="15"/>
        <v>8.1752834793276143</v>
      </c>
      <c r="H44" s="38">
        <f t="shared" si="15"/>
        <v>9.0761836460909802</v>
      </c>
      <c r="I44" s="38">
        <f t="shared" si="15"/>
        <v>9.5147373738186882</v>
      </c>
      <c r="J44" s="38">
        <f t="shared" si="15"/>
        <v>10.072160795441871</v>
      </c>
      <c r="K44" s="38">
        <f t="shared" si="15"/>
        <v>10.033286000135499</v>
      </c>
      <c r="L44" s="38">
        <f t="shared" si="15"/>
        <v>11.108490243508552</v>
      </c>
      <c r="M44" s="38">
        <f t="shared" si="6"/>
        <v>11.203585456626065</v>
      </c>
      <c r="N44" s="38">
        <f t="shared" si="6"/>
        <v>9.9751710926380266</v>
      </c>
      <c r="O44" s="38">
        <f t="shared" si="7"/>
        <v>11.02858535778131</v>
      </c>
      <c r="P44" s="38">
        <f t="shared" si="7"/>
        <v>11.313793692820893</v>
      </c>
      <c r="Q44" s="38">
        <f t="shared" si="8"/>
        <v>11.407218768553626</v>
      </c>
      <c r="R44" s="38">
        <f t="shared" si="8"/>
        <v>10.786565859216411</v>
      </c>
      <c r="S44" s="38">
        <f t="shared" si="9"/>
        <v>11.189479226372525</v>
      </c>
      <c r="T44" s="38">
        <f t="shared" si="9"/>
        <v>12.093753808193448</v>
      </c>
      <c r="U44" s="38">
        <f t="shared" si="10"/>
        <v>11.870336754201347</v>
      </c>
      <c r="V44" s="38">
        <f t="shared" si="10"/>
        <v>9.3851761295625646</v>
      </c>
      <c r="W44" s="38">
        <f t="shared" si="11"/>
        <v>11.479610854254194</v>
      </c>
      <c r="X44" s="38">
        <f t="shared" si="11"/>
        <v>10.487641685268539</v>
      </c>
      <c r="Y44" s="115">
        <f t="shared" ref="Y44:AB44" si="46">Y15/Y$19*100</f>
        <v>10.702184972859332</v>
      </c>
      <c r="Z44" s="101">
        <f t="shared" si="46"/>
        <v>10.182293855383978</v>
      </c>
      <c r="AA44" s="101">
        <f t="shared" si="46"/>
        <v>9.8204967616316647</v>
      </c>
      <c r="AB44" s="101">
        <f t="shared" si="46"/>
        <v>9.629730526374324</v>
      </c>
      <c r="AC44" s="101">
        <f t="shared" ref="AC44:AD44" si="47">AC15/AC$19*100</f>
        <v>9.4295616538165135</v>
      </c>
      <c r="AD44" s="101">
        <f t="shared" si="47"/>
        <v>8.9020652579456439</v>
      </c>
      <c r="AE44" s="101">
        <f t="shared" ref="AE44:AF44" si="48">AE15/AE$19*100</f>
        <v>8.8327457703669463</v>
      </c>
      <c r="AF44" s="101">
        <f t="shared" si="48"/>
        <v>8.2655576057620923</v>
      </c>
    </row>
    <row r="45" spans="1:32" s="39" customFormat="1" ht="18" customHeight="1" x14ac:dyDescent="0.15">
      <c r="A45" s="22" t="s">
        <v>81</v>
      </c>
      <c r="B45" s="38">
        <f t="shared" si="15"/>
        <v>0</v>
      </c>
      <c r="C45" s="38">
        <f t="shared" si="15"/>
        <v>0</v>
      </c>
      <c r="D45" s="38">
        <f t="shared" si="15"/>
        <v>0</v>
      </c>
      <c r="E45" s="38">
        <f t="shared" si="15"/>
        <v>0</v>
      </c>
      <c r="F45" s="38">
        <f t="shared" si="15"/>
        <v>0</v>
      </c>
      <c r="G45" s="38">
        <f t="shared" si="15"/>
        <v>0</v>
      </c>
      <c r="H45" s="38">
        <f t="shared" si="15"/>
        <v>0</v>
      </c>
      <c r="I45" s="38">
        <f t="shared" si="15"/>
        <v>0</v>
      </c>
      <c r="J45" s="38">
        <f t="shared" si="15"/>
        <v>0</v>
      </c>
      <c r="K45" s="38">
        <f t="shared" si="15"/>
        <v>0</v>
      </c>
      <c r="L45" s="38">
        <f t="shared" si="15"/>
        <v>0.15809523071746065</v>
      </c>
      <c r="M45" s="38">
        <f t="shared" si="6"/>
        <v>7.7319986185495793E-2</v>
      </c>
      <c r="N45" s="38">
        <f t="shared" si="6"/>
        <v>0.15259275354498003</v>
      </c>
      <c r="O45" s="38">
        <f t="shared" si="7"/>
        <v>0.14547970983741237</v>
      </c>
      <c r="P45" s="38">
        <f t="shared" si="7"/>
        <v>0</v>
      </c>
      <c r="Q45" s="38">
        <f t="shared" si="8"/>
        <v>8.8627567551710422E-6</v>
      </c>
      <c r="R45" s="38">
        <f t="shared" si="8"/>
        <v>8.4623016309563176E-6</v>
      </c>
      <c r="S45" s="38">
        <f t="shared" si="9"/>
        <v>8.5791981383826376E-6</v>
      </c>
      <c r="T45" s="38">
        <f t="shared" si="9"/>
        <v>8.7231345991008717E-6</v>
      </c>
      <c r="U45" s="38">
        <f t="shared" si="10"/>
        <v>8.5513149014871409E-6</v>
      </c>
      <c r="V45" s="38">
        <f t="shared" si="10"/>
        <v>7.0890638075999722E-6</v>
      </c>
      <c r="W45" s="38">
        <f t="shared" si="11"/>
        <v>8.2739929454281354E-6</v>
      </c>
      <c r="X45" s="38">
        <f t="shared" si="11"/>
        <v>7.4934527829672019E-6</v>
      </c>
      <c r="Y45" s="115">
        <f t="shared" ref="Y45:AB45" si="49">Y16/Y$19*100</f>
        <v>7.8846867713563837E-6</v>
      </c>
      <c r="Z45" s="101">
        <f t="shared" si="49"/>
        <v>7.6825178007778701E-6</v>
      </c>
      <c r="AA45" s="101">
        <f t="shared" si="49"/>
        <v>7.5113500254559655E-6</v>
      </c>
      <c r="AB45" s="101">
        <f t="shared" si="49"/>
        <v>7.8102411318226558E-6</v>
      </c>
      <c r="AC45" s="101">
        <f t="shared" ref="AC45:AD45" si="50">AC16/AC$19*100</f>
        <v>7.8598216527868757E-6</v>
      </c>
      <c r="AD45" s="101">
        <f t="shared" si="50"/>
        <v>7.5910460575332965E-6</v>
      </c>
      <c r="AE45" s="101">
        <f t="shared" ref="AE45:AF45" si="51">AE16/AE$19*100</f>
        <v>6.8933123427376952E-6</v>
      </c>
      <c r="AF45" s="101">
        <f t="shared" si="51"/>
        <v>6.8801442408479807E-6</v>
      </c>
    </row>
    <row r="46" spans="1:32" s="39" customFormat="1" ht="18" customHeight="1" x14ac:dyDescent="0.15">
      <c r="A46" s="22" t="s">
        <v>113</v>
      </c>
      <c r="B46" s="38">
        <f t="shared" si="15"/>
        <v>0</v>
      </c>
      <c r="C46" s="38">
        <f t="shared" si="15"/>
        <v>0</v>
      </c>
      <c r="D46" s="38">
        <f t="shared" si="15"/>
        <v>0</v>
      </c>
      <c r="E46" s="38">
        <f t="shared" si="15"/>
        <v>0</v>
      </c>
      <c r="F46" s="38">
        <f t="shared" si="15"/>
        <v>0</v>
      </c>
      <c r="G46" s="38">
        <f t="shared" si="15"/>
        <v>0</v>
      </c>
      <c r="H46" s="38">
        <f t="shared" si="15"/>
        <v>0</v>
      </c>
      <c r="I46" s="38">
        <f t="shared" si="15"/>
        <v>0</v>
      </c>
      <c r="J46" s="38">
        <f t="shared" si="15"/>
        <v>0</v>
      </c>
      <c r="K46" s="38">
        <f t="shared" si="15"/>
        <v>0</v>
      </c>
      <c r="L46" s="38">
        <f t="shared" si="15"/>
        <v>0</v>
      </c>
      <c r="M46" s="38">
        <f t="shared" si="6"/>
        <v>0</v>
      </c>
      <c r="N46" s="38">
        <f t="shared" si="6"/>
        <v>0</v>
      </c>
      <c r="O46" s="38">
        <f t="shared" si="7"/>
        <v>8.2658926043984297E-6</v>
      </c>
      <c r="P46" s="38">
        <f t="shared" si="7"/>
        <v>0</v>
      </c>
      <c r="Q46" s="38">
        <f t="shared" si="8"/>
        <v>8.8627567551710422E-6</v>
      </c>
      <c r="R46" s="38">
        <f t="shared" si="8"/>
        <v>8.4623016309563176E-6</v>
      </c>
      <c r="S46" s="38">
        <f t="shared" si="9"/>
        <v>8.5791981383826376E-6</v>
      </c>
      <c r="T46" s="38">
        <f t="shared" si="9"/>
        <v>8.7231345991008717E-6</v>
      </c>
      <c r="U46" s="38">
        <f t="shared" si="10"/>
        <v>8.5513149014871409E-6</v>
      </c>
      <c r="V46" s="38">
        <f t="shared" si="10"/>
        <v>7.0890638075999722E-6</v>
      </c>
      <c r="W46" s="38">
        <f t="shared" si="11"/>
        <v>8.2739929454281354E-6</v>
      </c>
      <c r="X46" s="38">
        <f t="shared" si="11"/>
        <v>7.4934527829672019E-6</v>
      </c>
      <c r="Y46" s="115">
        <f t="shared" ref="Y46:AB46" si="52">Y17/Y$19*100</f>
        <v>7.8846867713563837E-6</v>
      </c>
      <c r="Z46" s="101">
        <f t="shared" si="52"/>
        <v>7.6825178007778701E-6</v>
      </c>
      <c r="AA46" s="101">
        <f t="shared" si="52"/>
        <v>7.5113500254559655E-6</v>
      </c>
      <c r="AB46" s="101">
        <f t="shared" si="52"/>
        <v>7.8102411318226558E-6</v>
      </c>
      <c r="AC46" s="101">
        <f t="shared" ref="AC46:AD46" si="53">AC17/AC$19*100</f>
        <v>7.8598216527868757E-6</v>
      </c>
      <c r="AD46" s="101">
        <f t="shared" si="53"/>
        <v>7.5910460575332965E-6</v>
      </c>
      <c r="AE46" s="101">
        <f t="shared" ref="AE46:AF46" si="54">AE17/AE$19*100</f>
        <v>6.8933123427376952E-6</v>
      </c>
      <c r="AF46" s="101">
        <f t="shared" si="54"/>
        <v>6.8801442408479807E-6</v>
      </c>
    </row>
    <row r="47" spans="1:32" s="39" customFormat="1" ht="18" customHeight="1" x14ac:dyDescent="0.15">
      <c r="A47" s="22" t="s">
        <v>112</v>
      </c>
      <c r="B47" s="38">
        <f t="shared" si="15"/>
        <v>0</v>
      </c>
      <c r="C47" s="38">
        <f t="shared" si="15"/>
        <v>0</v>
      </c>
      <c r="D47" s="38">
        <f t="shared" si="15"/>
        <v>0</v>
      </c>
      <c r="E47" s="38">
        <f t="shared" si="15"/>
        <v>0</v>
      </c>
      <c r="F47" s="38">
        <f t="shared" si="15"/>
        <v>0</v>
      </c>
      <c r="G47" s="38">
        <f t="shared" si="15"/>
        <v>0</v>
      </c>
      <c r="H47" s="38">
        <f t="shared" si="15"/>
        <v>0</v>
      </c>
      <c r="I47" s="38">
        <f t="shared" si="15"/>
        <v>0</v>
      </c>
      <c r="J47" s="38">
        <f t="shared" si="15"/>
        <v>0</v>
      </c>
      <c r="K47" s="38">
        <f t="shared" si="15"/>
        <v>0</v>
      </c>
      <c r="L47" s="38">
        <f t="shared" si="15"/>
        <v>0</v>
      </c>
      <c r="M47" s="38">
        <f t="shared" si="6"/>
        <v>0</v>
      </c>
      <c r="N47" s="38">
        <f t="shared" si="6"/>
        <v>0</v>
      </c>
      <c r="O47" s="38">
        <f t="shared" si="7"/>
        <v>8.2658926043984297E-6</v>
      </c>
      <c r="P47" s="38">
        <f t="shared" si="7"/>
        <v>0</v>
      </c>
      <c r="Q47" s="38">
        <f t="shared" si="8"/>
        <v>8.8627567551710422E-6</v>
      </c>
      <c r="R47" s="38">
        <f t="shared" si="8"/>
        <v>8.4623016309563176E-6</v>
      </c>
      <c r="S47" s="38">
        <f t="shared" si="9"/>
        <v>8.5791981383826376E-6</v>
      </c>
      <c r="T47" s="38">
        <f t="shared" si="9"/>
        <v>8.7231345991008717E-6</v>
      </c>
      <c r="U47" s="38">
        <f t="shared" si="10"/>
        <v>8.5513149014871409E-6</v>
      </c>
      <c r="V47" s="38">
        <f t="shared" si="10"/>
        <v>7.0890638075999722E-6</v>
      </c>
      <c r="W47" s="38">
        <f t="shared" si="11"/>
        <v>8.2739929454281354E-6</v>
      </c>
      <c r="X47" s="38">
        <f t="shared" si="11"/>
        <v>7.4934527829672019E-6</v>
      </c>
      <c r="Y47" s="115">
        <f t="shared" ref="Y47:AB47" si="55">Y18/Y$19*100</f>
        <v>7.8846867713563837E-6</v>
      </c>
      <c r="Z47" s="101">
        <f t="shared" si="55"/>
        <v>7.6825178007778701E-6</v>
      </c>
      <c r="AA47" s="101">
        <f t="shared" si="55"/>
        <v>7.5113500254559655E-6</v>
      </c>
      <c r="AB47" s="101">
        <f t="shared" si="55"/>
        <v>7.8102411318226558E-6</v>
      </c>
      <c r="AC47" s="101">
        <f t="shared" ref="AC47:AD47" si="56">AC18/AC$19*100</f>
        <v>7.8598216527868757E-6</v>
      </c>
      <c r="AD47" s="101">
        <f t="shared" si="56"/>
        <v>7.5910460575332965E-6</v>
      </c>
      <c r="AE47" s="101">
        <f t="shared" ref="AE47:AF47" si="57">AE18/AE$19*100</f>
        <v>6.8933123427376952E-6</v>
      </c>
      <c r="AF47" s="101">
        <f t="shared" si="57"/>
        <v>6.8801442408479807E-6</v>
      </c>
    </row>
    <row r="48" spans="1:32" s="39" customFormat="1" ht="18" customHeight="1" x14ac:dyDescent="0.15">
      <c r="A48" s="22" t="s">
        <v>114</v>
      </c>
      <c r="B48" s="38">
        <f t="shared" ref="B48:L48" si="58">SUM(B33:B47)</f>
        <v>99.999999999999986</v>
      </c>
      <c r="C48" s="35">
        <f t="shared" si="58"/>
        <v>100</v>
      </c>
      <c r="D48" s="35">
        <f t="shared" si="58"/>
        <v>100</v>
      </c>
      <c r="E48" s="35">
        <f t="shared" si="58"/>
        <v>99.999999999999986</v>
      </c>
      <c r="F48" s="35">
        <f t="shared" si="58"/>
        <v>100</v>
      </c>
      <c r="G48" s="35">
        <f t="shared" si="58"/>
        <v>100.00000000000001</v>
      </c>
      <c r="H48" s="35">
        <f t="shared" si="58"/>
        <v>100.00000000000001</v>
      </c>
      <c r="I48" s="35">
        <f t="shared" si="58"/>
        <v>100.00000000000001</v>
      </c>
      <c r="J48" s="35">
        <f t="shared" si="58"/>
        <v>100</v>
      </c>
      <c r="K48" s="35">
        <f t="shared" si="58"/>
        <v>100</v>
      </c>
      <c r="L48" s="35">
        <f t="shared" si="58"/>
        <v>100.00000000000001</v>
      </c>
      <c r="M48" s="35">
        <f t="shared" ref="M48:U48" si="59">SUM(M33:M47)</f>
        <v>100</v>
      </c>
      <c r="N48" s="35">
        <f t="shared" si="59"/>
        <v>99.999999999999986</v>
      </c>
      <c r="O48" s="35">
        <f t="shared" si="59"/>
        <v>100.00000000000001</v>
      </c>
      <c r="P48" s="35">
        <f t="shared" si="59"/>
        <v>100</v>
      </c>
      <c r="Q48" s="35">
        <f t="shared" si="59"/>
        <v>100.00000000000001</v>
      </c>
      <c r="R48" s="35">
        <f t="shared" si="59"/>
        <v>100.00000000000003</v>
      </c>
      <c r="S48" s="35">
        <f t="shared" si="59"/>
        <v>99.999999999999986</v>
      </c>
      <c r="T48" s="35">
        <f t="shared" si="59"/>
        <v>100.00000000000001</v>
      </c>
      <c r="U48" s="35">
        <f t="shared" si="59"/>
        <v>100.00000000000001</v>
      </c>
      <c r="V48" s="35">
        <f>SUM(V33:V47)</f>
        <v>100.00000000000001</v>
      </c>
      <c r="W48" s="35">
        <f>SUM(W33:W47)</f>
        <v>100</v>
      </c>
      <c r="X48" s="35">
        <f>SUM(X33:X47)</f>
        <v>100.00000000000001</v>
      </c>
      <c r="Y48" s="116">
        <f t="shared" ref="Y48:AB48" si="60">SUM(Y33:Y47)</f>
        <v>99.999999999999972</v>
      </c>
      <c r="Z48" s="24">
        <f t="shared" si="60"/>
        <v>100.00000000000001</v>
      </c>
      <c r="AA48" s="24">
        <f t="shared" si="60"/>
        <v>99.999999999999972</v>
      </c>
      <c r="AB48" s="24">
        <f t="shared" si="60"/>
        <v>99.999999999999972</v>
      </c>
      <c r="AC48" s="24">
        <f t="shared" ref="AC48:AD48" si="61">SUM(AC33:AC47)</f>
        <v>99.999999999999986</v>
      </c>
      <c r="AD48" s="24">
        <f t="shared" si="61"/>
        <v>100</v>
      </c>
      <c r="AE48" s="24">
        <f t="shared" ref="AE48:AF48" si="62">SUM(AE33:AE47)</f>
        <v>100</v>
      </c>
      <c r="AF48" s="24">
        <f t="shared" si="62"/>
        <v>100.00000000000001</v>
      </c>
    </row>
    <row r="49" spans="10:32" s="39" customFormat="1" ht="18" customHeight="1" x14ac:dyDescent="0.15">
      <c r="J49" s="40"/>
      <c r="K49" s="40"/>
      <c r="Y49" s="117"/>
      <c r="Z49" s="102"/>
      <c r="AA49" s="102"/>
      <c r="AB49" s="102"/>
      <c r="AC49" s="102"/>
      <c r="AD49" s="102"/>
      <c r="AE49" s="102"/>
      <c r="AF49" s="102"/>
    </row>
    <row r="50" spans="10:32" s="39" customFormat="1" ht="18" customHeight="1" x14ac:dyDescent="0.15">
      <c r="J50" s="40"/>
      <c r="K50" s="40"/>
      <c r="Y50" s="117"/>
      <c r="Z50" s="102"/>
      <c r="AA50" s="102"/>
      <c r="AB50" s="102"/>
      <c r="AC50" s="102"/>
      <c r="AD50" s="102"/>
      <c r="AE50" s="102"/>
      <c r="AF50" s="102"/>
    </row>
    <row r="51" spans="10:32" s="39" customFormat="1" ht="18" customHeight="1" x14ac:dyDescent="0.15">
      <c r="J51" s="40"/>
      <c r="K51" s="40"/>
      <c r="Y51" s="117"/>
      <c r="Z51" s="102"/>
      <c r="AA51" s="102"/>
      <c r="AB51" s="102"/>
      <c r="AC51" s="102"/>
      <c r="AD51" s="102"/>
      <c r="AE51" s="102"/>
      <c r="AF51" s="102"/>
    </row>
    <row r="52" spans="10:32" s="39" customFormat="1" ht="18" customHeight="1" x14ac:dyDescent="0.15">
      <c r="J52" s="40"/>
      <c r="K52" s="40"/>
      <c r="Y52" s="117"/>
      <c r="Z52" s="102"/>
      <c r="AA52" s="102"/>
      <c r="AB52" s="102"/>
      <c r="AC52" s="102"/>
      <c r="AD52" s="102"/>
      <c r="AE52" s="102"/>
      <c r="AF52" s="102"/>
    </row>
    <row r="53" spans="10:32" s="39" customFormat="1" ht="18" customHeight="1" x14ac:dyDescent="0.15">
      <c r="J53" s="40"/>
      <c r="K53" s="40"/>
      <c r="Y53" s="117"/>
      <c r="Z53" s="102"/>
      <c r="AA53" s="102"/>
      <c r="AB53" s="102"/>
      <c r="AC53" s="102"/>
      <c r="AD53" s="102"/>
      <c r="AE53" s="102"/>
      <c r="AF53" s="102"/>
    </row>
    <row r="54" spans="10:32" s="39" customFormat="1" ht="18" customHeight="1" x14ac:dyDescent="0.15">
      <c r="J54" s="40"/>
      <c r="K54" s="40"/>
      <c r="Y54" s="117"/>
      <c r="Z54" s="102"/>
      <c r="AA54" s="102"/>
      <c r="AB54" s="102"/>
      <c r="AC54" s="102"/>
      <c r="AD54" s="102"/>
      <c r="AE54" s="102"/>
      <c r="AF54" s="102"/>
    </row>
    <row r="55" spans="10:32" s="39" customFormat="1" ht="18" customHeight="1" x14ac:dyDescent="0.15">
      <c r="J55" s="40"/>
      <c r="K55" s="40"/>
      <c r="Y55" s="85"/>
      <c r="Z55" s="102"/>
      <c r="AA55" s="102"/>
      <c r="AB55" s="102"/>
      <c r="AC55" s="102"/>
      <c r="AD55" s="102"/>
      <c r="AE55" s="102"/>
      <c r="AF55" s="102"/>
    </row>
    <row r="56" spans="10:32" s="39" customFormat="1" ht="18" customHeight="1" x14ac:dyDescent="0.15">
      <c r="J56" s="40"/>
      <c r="K56" s="40"/>
      <c r="Y56" s="85"/>
      <c r="Z56" s="102"/>
      <c r="AA56" s="102"/>
      <c r="AB56" s="102"/>
      <c r="AC56" s="102"/>
      <c r="AD56" s="102"/>
      <c r="AE56" s="102"/>
      <c r="AF56" s="102"/>
    </row>
    <row r="57" spans="10:32" s="39" customFormat="1" ht="18" customHeight="1" x14ac:dyDescent="0.15">
      <c r="J57" s="40"/>
      <c r="K57" s="40"/>
      <c r="Y57" s="85"/>
      <c r="Z57" s="102"/>
      <c r="AA57" s="102"/>
      <c r="AB57" s="102"/>
      <c r="AC57" s="102"/>
      <c r="AD57" s="102"/>
      <c r="AE57" s="102"/>
      <c r="AF57" s="102"/>
    </row>
    <row r="58" spans="10:32" s="39" customFormat="1" ht="18" customHeight="1" x14ac:dyDescent="0.15">
      <c r="J58" s="40"/>
      <c r="K58" s="40"/>
      <c r="Y58" s="85"/>
      <c r="Z58" s="102"/>
      <c r="AA58" s="102"/>
      <c r="AB58" s="102"/>
      <c r="AC58" s="102"/>
      <c r="AD58" s="102"/>
      <c r="AE58" s="102"/>
      <c r="AF58" s="102"/>
    </row>
    <row r="59" spans="10:32" s="39" customFormat="1" ht="18" customHeight="1" x14ac:dyDescent="0.15">
      <c r="J59" s="40"/>
      <c r="K59" s="40"/>
      <c r="Y59" s="85"/>
      <c r="Z59" s="102"/>
      <c r="AA59" s="102"/>
      <c r="AB59" s="102"/>
      <c r="AC59" s="102"/>
      <c r="AD59" s="102"/>
      <c r="AE59" s="102"/>
      <c r="AF59" s="102"/>
    </row>
    <row r="60" spans="10:32" s="39" customFormat="1" ht="18" customHeight="1" x14ac:dyDescent="0.15">
      <c r="J60" s="40"/>
      <c r="K60" s="40"/>
      <c r="Y60" s="85"/>
      <c r="Z60" s="102"/>
      <c r="AA60" s="102"/>
      <c r="AB60" s="102"/>
      <c r="AC60" s="102"/>
      <c r="AD60" s="102"/>
      <c r="AE60" s="102"/>
      <c r="AF60" s="102"/>
    </row>
    <row r="61" spans="10:32" s="39" customFormat="1" ht="18" customHeight="1" x14ac:dyDescent="0.15">
      <c r="J61" s="40"/>
      <c r="K61" s="40"/>
      <c r="Y61" s="85"/>
      <c r="Z61" s="102"/>
      <c r="AA61" s="102"/>
      <c r="AB61" s="102"/>
      <c r="AC61" s="102"/>
      <c r="AD61" s="102"/>
      <c r="AE61" s="102"/>
      <c r="AF61" s="102"/>
    </row>
    <row r="62" spans="10:32" s="39" customFormat="1" ht="18" customHeight="1" x14ac:dyDescent="0.15">
      <c r="J62" s="40"/>
      <c r="K62" s="40"/>
      <c r="Y62" s="85"/>
      <c r="Z62" s="102"/>
      <c r="AA62" s="102"/>
      <c r="AB62" s="102"/>
      <c r="AC62" s="102"/>
      <c r="AD62" s="102"/>
      <c r="AE62" s="102"/>
      <c r="AF62" s="102"/>
    </row>
    <row r="63" spans="10:32" s="39" customFormat="1" ht="18" customHeight="1" x14ac:dyDescent="0.15">
      <c r="J63" s="40"/>
      <c r="K63" s="40"/>
      <c r="Y63" s="85"/>
      <c r="Z63" s="102"/>
      <c r="AA63" s="102"/>
      <c r="AB63" s="102"/>
      <c r="AC63" s="102"/>
      <c r="AD63" s="102"/>
      <c r="AE63" s="102"/>
      <c r="AF63" s="102"/>
    </row>
    <row r="64" spans="10:32" s="39" customFormat="1" ht="18" customHeight="1" x14ac:dyDescent="0.15">
      <c r="J64" s="40"/>
      <c r="K64" s="40"/>
      <c r="Y64" s="85"/>
      <c r="Z64" s="102"/>
      <c r="AA64" s="102"/>
      <c r="AB64" s="102"/>
      <c r="AC64" s="102"/>
      <c r="AD64" s="102"/>
      <c r="AE64" s="102"/>
      <c r="AF64" s="102"/>
    </row>
    <row r="65" spans="10:32" s="39" customFormat="1" ht="18" customHeight="1" x14ac:dyDescent="0.15">
      <c r="J65" s="40"/>
      <c r="K65" s="40"/>
      <c r="Y65" s="85"/>
      <c r="Z65" s="102"/>
      <c r="AA65" s="102"/>
      <c r="AB65" s="102"/>
      <c r="AC65" s="102"/>
      <c r="AD65" s="102"/>
      <c r="AE65" s="102"/>
      <c r="AF65" s="102"/>
    </row>
    <row r="66" spans="10:32" s="39" customFormat="1" ht="18" customHeight="1" x14ac:dyDescent="0.15">
      <c r="J66" s="40"/>
      <c r="K66" s="40"/>
      <c r="Y66" s="85"/>
      <c r="Z66" s="102"/>
      <c r="AA66" s="102"/>
      <c r="AB66" s="102"/>
      <c r="AC66" s="102"/>
      <c r="AD66" s="102"/>
      <c r="AE66" s="102"/>
      <c r="AF66" s="102"/>
    </row>
    <row r="67" spans="10:32" s="39" customFormat="1" ht="18" customHeight="1" x14ac:dyDescent="0.15">
      <c r="J67" s="40"/>
      <c r="K67" s="40"/>
      <c r="Y67" s="85"/>
      <c r="Z67" s="102"/>
      <c r="AA67" s="102"/>
      <c r="AB67" s="102"/>
      <c r="AC67" s="102"/>
      <c r="AD67" s="102"/>
      <c r="AE67" s="102"/>
      <c r="AF67" s="102"/>
    </row>
    <row r="68" spans="10:32" s="39" customFormat="1" ht="18" customHeight="1" x14ac:dyDescent="0.15">
      <c r="J68" s="40"/>
      <c r="K68" s="40"/>
      <c r="Y68" s="85"/>
      <c r="Z68" s="102"/>
      <c r="AA68" s="102"/>
      <c r="AB68" s="102"/>
      <c r="AC68" s="102"/>
      <c r="AD68" s="102"/>
      <c r="AE68" s="102"/>
      <c r="AF68" s="102"/>
    </row>
    <row r="69" spans="10:32" s="39" customFormat="1" ht="18" customHeight="1" x14ac:dyDescent="0.15">
      <c r="J69" s="40"/>
      <c r="K69" s="40"/>
      <c r="Y69" s="85"/>
      <c r="Z69" s="102"/>
      <c r="AA69" s="102"/>
      <c r="AB69" s="102"/>
      <c r="AC69" s="102"/>
      <c r="AD69" s="102"/>
      <c r="AE69" s="102"/>
      <c r="AF69" s="102"/>
    </row>
    <row r="70" spans="10:32" s="39" customFormat="1" ht="18" customHeight="1" x14ac:dyDescent="0.15">
      <c r="J70" s="40"/>
      <c r="K70" s="40"/>
      <c r="Y70" s="85"/>
      <c r="Z70" s="102"/>
      <c r="AA70" s="102"/>
      <c r="AB70" s="102"/>
      <c r="AC70" s="102"/>
      <c r="AD70" s="102"/>
      <c r="AE70" s="102"/>
      <c r="AF70" s="102"/>
    </row>
    <row r="71" spans="10:32" s="39" customFormat="1" ht="18" customHeight="1" x14ac:dyDescent="0.15">
      <c r="J71" s="40"/>
      <c r="K71" s="40"/>
      <c r="Y71" s="85"/>
      <c r="Z71" s="102"/>
      <c r="AA71" s="102"/>
      <c r="AB71" s="102"/>
      <c r="AC71" s="102"/>
      <c r="AD71" s="102"/>
      <c r="AE71" s="102"/>
      <c r="AF71" s="102"/>
    </row>
    <row r="72" spans="10:32" s="39" customFormat="1" ht="18" customHeight="1" x14ac:dyDescent="0.15">
      <c r="J72" s="40"/>
      <c r="K72" s="40"/>
      <c r="Y72" s="85"/>
      <c r="Z72" s="102"/>
      <c r="AA72" s="102"/>
      <c r="AB72" s="102"/>
      <c r="AC72" s="102"/>
      <c r="AD72" s="102"/>
      <c r="AE72" s="102"/>
      <c r="AF72" s="102"/>
    </row>
    <row r="73" spans="10:32" s="39" customFormat="1" ht="18" customHeight="1" x14ac:dyDescent="0.15">
      <c r="J73" s="40"/>
      <c r="K73" s="40"/>
      <c r="Y73" s="85"/>
      <c r="Z73" s="102"/>
      <c r="AA73" s="102"/>
      <c r="AB73" s="102"/>
      <c r="AC73" s="102"/>
      <c r="AD73" s="102"/>
      <c r="AE73" s="102"/>
      <c r="AF73" s="102"/>
    </row>
    <row r="74" spans="10:32" s="39" customFormat="1" ht="18" customHeight="1" x14ac:dyDescent="0.15">
      <c r="J74" s="40"/>
      <c r="K74" s="40"/>
      <c r="Y74" s="85"/>
      <c r="Z74" s="102"/>
      <c r="AA74" s="102"/>
      <c r="AB74" s="102"/>
      <c r="AC74" s="102"/>
      <c r="AD74" s="102"/>
      <c r="AE74" s="102"/>
      <c r="AF74" s="102"/>
    </row>
    <row r="75" spans="10:32" s="39" customFormat="1" ht="18" customHeight="1" x14ac:dyDescent="0.15">
      <c r="J75" s="40"/>
      <c r="K75" s="40"/>
      <c r="Y75" s="85"/>
      <c r="Z75" s="102"/>
      <c r="AA75" s="102"/>
      <c r="AB75" s="102"/>
      <c r="AC75" s="102"/>
      <c r="AD75" s="102"/>
      <c r="AE75" s="102"/>
      <c r="AF75" s="102"/>
    </row>
    <row r="76" spans="10:32" s="39" customFormat="1" ht="18" customHeight="1" x14ac:dyDescent="0.15">
      <c r="J76" s="40"/>
      <c r="K76" s="40"/>
      <c r="Y76" s="85"/>
      <c r="Z76" s="102"/>
      <c r="AA76" s="102"/>
      <c r="AB76" s="102"/>
      <c r="AC76" s="102"/>
      <c r="AD76" s="102"/>
      <c r="AE76" s="102"/>
      <c r="AF76" s="102"/>
    </row>
    <row r="77" spans="10:32" s="39" customFormat="1" ht="18" customHeight="1" x14ac:dyDescent="0.15">
      <c r="J77" s="40"/>
      <c r="K77" s="40"/>
      <c r="Y77" s="85"/>
      <c r="Z77" s="102"/>
      <c r="AA77" s="102"/>
      <c r="AB77" s="102"/>
      <c r="AC77" s="102"/>
      <c r="AD77" s="102"/>
      <c r="AE77" s="102"/>
      <c r="AF77" s="102"/>
    </row>
    <row r="78" spans="10:32" s="39" customFormat="1" ht="18" customHeight="1" x14ac:dyDescent="0.15">
      <c r="J78" s="40"/>
      <c r="K78" s="40"/>
      <c r="Y78" s="85"/>
      <c r="Z78" s="102"/>
      <c r="AA78" s="102"/>
      <c r="AB78" s="102"/>
      <c r="AC78" s="102"/>
      <c r="AD78" s="102"/>
      <c r="AE78" s="102"/>
      <c r="AF78" s="102"/>
    </row>
    <row r="79" spans="10:32" s="39" customFormat="1" ht="18" customHeight="1" x14ac:dyDescent="0.15">
      <c r="J79" s="40"/>
      <c r="K79" s="40"/>
      <c r="Y79" s="85"/>
      <c r="Z79" s="102"/>
      <c r="AA79" s="102"/>
      <c r="AB79" s="102"/>
      <c r="AC79" s="102"/>
      <c r="AD79" s="102"/>
      <c r="AE79" s="102"/>
      <c r="AF79" s="102"/>
    </row>
    <row r="80" spans="10:32" s="39" customFormat="1" ht="18" customHeight="1" x14ac:dyDescent="0.15">
      <c r="J80" s="40"/>
      <c r="K80" s="40"/>
      <c r="Y80" s="85"/>
      <c r="Z80" s="102"/>
      <c r="AA80" s="102"/>
      <c r="AB80" s="102"/>
      <c r="AC80" s="102"/>
      <c r="AD80" s="102"/>
      <c r="AE80" s="102"/>
      <c r="AF80" s="102"/>
    </row>
    <row r="81" spans="10:32" s="39" customFormat="1" ht="18" customHeight="1" x14ac:dyDescent="0.15">
      <c r="J81" s="40"/>
      <c r="K81" s="40"/>
      <c r="Y81" s="85"/>
      <c r="Z81" s="102"/>
      <c r="AA81" s="102"/>
      <c r="AB81" s="102"/>
      <c r="AC81" s="102"/>
      <c r="AD81" s="102"/>
      <c r="AE81" s="102"/>
      <c r="AF81" s="102"/>
    </row>
    <row r="82" spans="10:32" s="39" customFormat="1" ht="18" customHeight="1" x14ac:dyDescent="0.15">
      <c r="J82" s="40"/>
      <c r="K82" s="40"/>
      <c r="Y82" s="85"/>
      <c r="Z82" s="102"/>
      <c r="AA82" s="102"/>
      <c r="AB82" s="102"/>
      <c r="AC82" s="102"/>
      <c r="AD82" s="102"/>
      <c r="AE82" s="102"/>
      <c r="AF82" s="102"/>
    </row>
    <row r="83" spans="10:32" s="39" customFormat="1" ht="18" customHeight="1" x14ac:dyDescent="0.15">
      <c r="J83" s="40"/>
      <c r="K83" s="40"/>
      <c r="Y83" s="85"/>
      <c r="Z83" s="102"/>
      <c r="AA83" s="102"/>
      <c r="AB83" s="102"/>
      <c r="AC83" s="102"/>
      <c r="AD83" s="102"/>
      <c r="AE83" s="102"/>
      <c r="AF83" s="102"/>
    </row>
    <row r="84" spans="10:32" s="39" customFormat="1" ht="18" customHeight="1" x14ac:dyDescent="0.15">
      <c r="J84" s="40"/>
      <c r="K84" s="40"/>
      <c r="Y84" s="85"/>
      <c r="Z84" s="102"/>
      <c r="AA84" s="102"/>
      <c r="AB84" s="102"/>
      <c r="AC84" s="102"/>
      <c r="AD84" s="102"/>
      <c r="AE84" s="102"/>
      <c r="AF84" s="102"/>
    </row>
    <row r="85" spans="10:32" s="39" customFormat="1" ht="18" customHeight="1" x14ac:dyDescent="0.15">
      <c r="J85" s="40"/>
      <c r="K85" s="40"/>
      <c r="Y85" s="85"/>
      <c r="Z85" s="102"/>
      <c r="AA85" s="102"/>
      <c r="AB85" s="102"/>
      <c r="AC85" s="102"/>
      <c r="AD85" s="102"/>
      <c r="AE85" s="102"/>
      <c r="AF85" s="102"/>
    </row>
    <row r="86" spans="10:32" s="39" customFormat="1" ht="18" customHeight="1" x14ac:dyDescent="0.15">
      <c r="J86" s="40"/>
      <c r="K86" s="40"/>
      <c r="Y86" s="85"/>
      <c r="Z86" s="102"/>
      <c r="AA86" s="102"/>
      <c r="AB86" s="102"/>
      <c r="AC86" s="102"/>
      <c r="AD86" s="102"/>
      <c r="AE86" s="102"/>
      <c r="AF86" s="102"/>
    </row>
    <row r="87" spans="10:32" s="39" customFormat="1" ht="18" customHeight="1" x14ac:dyDescent="0.15">
      <c r="J87" s="40"/>
      <c r="K87" s="40"/>
      <c r="Y87" s="85"/>
      <c r="Z87" s="102"/>
      <c r="AA87" s="102"/>
      <c r="AB87" s="102"/>
      <c r="AC87" s="102"/>
      <c r="AD87" s="102"/>
      <c r="AE87" s="102"/>
      <c r="AF87" s="102"/>
    </row>
    <row r="88" spans="10:32" s="39" customFormat="1" ht="18" customHeight="1" x14ac:dyDescent="0.15">
      <c r="J88" s="40"/>
      <c r="K88" s="40"/>
      <c r="Y88" s="85"/>
      <c r="Z88" s="102"/>
      <c r="AA88" s="102"/>
      <c r="AB88" s="102"/>
      <c r="AC88" s="102"/>
      <c r="AD88" s="102"/>
      <c r="AE88" s="102"/>
      <c r="AF88" s="102"/>
    </row>
    <row r="89" spans="10:32" s="39" customFormat="1" ht="18" customHeight="1" x14ac:dyDescent="0.15">
      <c r="J89" s="40"/>
      <c r="K89" s="40"/>
      <c r="Y89" s="85"/>
      <c r="Z89" s="102"/>
      <c r="AA89" s="102"/>
      <c r="AB89" s="102"/>
      <c r="AC89" s="102"/>
      <c r="AD89" s="102"/>
      <c r="AE89" s="102"/>
      <c r="AF89" s="102"/>
    </row>
    <row r="90" spans="10:32" s="39" customFormat="1" ht="18" customHeight="1" x14ac:dyDescent="0.15">
      <c r="J90" s="40"/>
      <c r="K90" s="40"/>
      <c r="Y90" s="85"/>
      <c r="Z90" s="102"/>
      <c r="AA90" s="102"/>
      <c r="AB90" s="102"/>
      <c r="AC90" s="102"/>
      <c r="AD90" s="102"/>
      <c r="AE90" s="102"/>
      <c r="AF90" s="102"/>
    </row>
    <row r="91" spans="10:32" s="39" customFormat="1" ht="18" customHeight="1" x14ac:dyDescent="0.15">
      <c r="J91" s="40"/>
      <c r="K91" s="40"/>
      <c r="Y91" s="85"/>
      <c r="Z91" s="102"/>
      <c r="AA91" s="102"/>
      <c r="AB91" s="102"/>
      <c r="AC91" s="102"/>
      <c r="AD91" s="102"/>
      <c r="AE91" s="102"/>
      <c r="AF91" s="102"/>
    </row>
    <row r="92" spans="10:32" s="39" customFormat="1" ht="18" customHeight="1" x14ac:dyDescent="0.15">
      <c r="J92" s="40"/>
      <c r="K92" s="40"/>
      <c r="Y92" s="85"/>
      <c r="Z92" s="102"/>
      <c r="AA92" s="102"/>
      <c r="AB92" s="102"/>
      <c r="AC92" s="102"/>
      <c r="AD92" s="102"/>
      <c r="AE92" s="102"/>
      <c r="AF92" s="102"/>
    </row>
    <row r="93" spans="10:32" s="39" customFormat="1" ht="18" customHeight="1" x14ac:dyDescent="0.15">
      <c r="J93" s="40"/>
      <c r="K93" s="40"/>
      <c r="Y93" s="85"/>
      <c r="Z93" s="102"/>
      <c r="AA93" s="102"/>
      <c r="AB93" s="102"/>
      <c r="AC93" s="102"/>
      <c r="AD93" s="102"/>
      <c r="AE93" s="102"/>
      <c r="AF93" s="102"/>
    </row>
    <row r="94" spans="10:32" s="39" customFormat="1" ht="18" customHeight="1" x14ac:dyDescent="0.15">
      <c r="J94" s="40"/>
      <c r="K94" s="40"/>
      <c r="Y94" s="85"/>
      <c r="Z94" s="102"/>
      <c r="AA94" s="102"/>
      <c r="AB94" s="102"/>
      <c r="AC94" s="102"/>
      <c r="AD94" s="102"/>
      <c r="AE94" s="102"/>
      <c r="AF94" s="102"/>
    </row>
    <row r="95" spans="10:32" s="39" customFormat="1" ht="18" customHeight="1" x14ac:dyDescent="0.15">
      <c r="J95" s="40"/>
      <c r="K95" s="40"/>
      <c r="Y95" s="85"/>
      <c r="Z95" s="102"/>
      <c r="AA95" s="102"/>
      <c r="AB95" s="102"/>
      <c r="AC95" s="102"/>
      <c r="AD95" s="102"/>
      <c r="AE95" s="102"/>
      <c r="AF95" s="102"/>
    </row>
    <row r="96" spans="10:32" s="39" customFormat="1" ht="18" customHeight="1" x14ac:dyDescent="0.15">
      <c r="J96" s="40"/>
      <c r="K96" s="40"/>
      <c r="Y96" s="85"/>
      <c r="Z96" s="102"/>
      <c r="AA96" s="102"/>
      <c r="AB96" s="102"/>
      <c r="AC96" s="102"/>
      <c r="AD96" s="102"/>
      <c r="AE96" s="102"/>
      <c r="AF96" s="102"/>
    </row>
    <row r="97" spans="10:32" s="39" customFormat="1" ht="18" customHeight="1" x14ac:dyDescent="0.15">
      <c r="J97" s="40"/>
      <c r="K97" s="40"/>
      <c r="Y97" s="85"/>
      <c r="Z97" s="102"/>
      <c r="AA97" s="102"/>
      <c r="AB97" s="102"/>
      <c r="AC97" s="102"/>
      <c r="AD97" s="102"/>
      <c r="AE97" s="102"/>
      <c r="AF97" s="102"/>
    </row>
    <row r="98" spans="10:32" s="39" customFormat="1" ht="18" customHeight="1" x14ac:dyDescent="0.15">
      <c r="J98" s="40"/>
      <c r="K98" s="40"/>
      <c r="Y98" s="85"/>
      <c r="Z98" s="102"/>
      <c r="AA98" s="102"/>
      <c r="AB98" s="102"/>
      <c r="AC98" s="102"/>
      <c r="AD98" s="102"/>
      <c r="AE98" s="102"/>
      <c r="AF98" s="102"/>
    </row>
    <row r="99" spans="10:32" s="39" customFormat="1" ht="18" customHeight="1" x14ac:dyDescent="0.15">
      <c r="J99" s="40"/>
      <c r="K99" s="40"/>
      <c r="Y99" s="85"/>
      <c r="Z99" s="102"/>
      <c r="AA99" s="102"/>
      <c r="AB99" s="102"/>
      <c r="AC99" s="102"/>
      <c r="AD99" s="102"/>
      <c r="AE99" s="102"/>
      <c r="AF99" s="102"/>
    </row>
    <row r="100" spans="10:32" s="39" customFormat="1" ht="18" customHeight="1" x14ac:dyDescent="0.15">
      <c r="J100" s="40"/>
      <c r="K100" s="40"/>
      <c r="Y100" s="85"/>
      <c r="Z100" s="102"/>
      <c r="AA100" s="102"/>
      <c r="AB100" s="102"/>
      <c r="AC100" s="102"/>
      <c r="AD100" s="102"/>
      <c r="AE100" s="102"/>
      <c r="AF100" s="102"/>
    </row>
    <row r="101" spans="10:32" s="39" customFormat="1" ht="18" customHeight="1" x14ac:dyDescent="0.15">
      <c r="J101" s="40"/>
      <c r="K101" s="40"/>
      <c r="Y101" s="85"/>
      <c r="Z101" s="102"/>
      <c r="AA101" s="102"/>
      <c r="AB101" s="102"/>
      <c r="AC101" s="102"/>
      <c r="AD101" s="102"/>
      <c r="AE101" s="102"/>
      <c r="AF101" s="102"/>
    </row>
    <row r="102" spans="10:32" s="39" customFormat="1" ht="18" customHeight="1" x14ac:dyDescent="0.15">
      <c r="J102" s="40"/>
      <c r="K102" s="40"/>
      <c r="Y102" s="85"/>
      <c r="Z102" s="102"/>
      <c r="AA102" s="102"/>
      <c r="AB102" s="102"/>
      <c r="AC102" s="102"/>
      <c r="AD102" s="102"/>
      <c r="AE102" s="102"/>
      <c r="AF102" s="102"/>
    </row>
    <row r="103" spans="10:32" s="39" customFormat="1" ht="18" customHeight="1" x14ac:dyDescent="0.15">
      <c r="J103" s="40"/>
      <c r="K103" s="40"/>
      <c r="Y103" s="85"/>
      <c r="Z103" s="102"/>
      <c r="AA103" s="102"/>
      <c r="AB103" s="102"/>
      <c r="AC103" s="102"/>
      <c r="AD103" s="102"/>
      <c r="AE103" s="102"/>
      <c r="AF103" s="102"/>
    </row>
    <row r="104" spans="10:32" s="39" customFormat="1" ht="18" customHeight="1" x14ac:dyDescent="0.15">
      <c r="J104" s="40"/>
      <c r="K104" s="40"/>
      <c r="Y104" s="85"/>
      <c r="Z104" s="102"/>
      <c r="AA104" s="102"/>
      <c r="AB104" s="102"/>
      <c r="AC104" s="102"/>
      <c r="AD104" s="102"/>
      <c r="AE104" s="102"/>
      <c r="AF104" s="102"/>
    </row>
    <row r="105" spans="10:32" s="39" customFormat="1" ht="18" customHeight="1" x14ac:dyDescent="0.15">
      <c r="J105" s="40"/>
      <c r="K105" s="40"/>
      <c r="Y105" s="85"/>
      <c r="Z105" s="102"/>
      <c r="AA105" s="102"/>
      <c r="AB105" s="102"/>
      <c r="AC105" s="102"/>
      <c r="AD105" s="102"/>
      <c r="AE105" s="102"/>
      <c r="AF105" s="102"/>
    </row>
    <row r="106" spans="10:32" s="39" customFormat="1" ht="18" customHeight="1" x14ac:dyDescent="0.15">
      <c r="J106" s="40"/>
      <c r="K106" s="40"/>
      <c r="Y106" s="85"/>
      <c r="Z106" s="102"/>
      <c r="AA106" s="102"/>
      <c r="AB106" s="102"/>
      <c r="AC106" s="102"/>
      <c r="AD106" s="102"/>
      <c r="AE106" s="102"/>
      <c r="AF106" s="102"/>
    </row>
    <row r="107" spans="10:32" s="39" customFormat="1" ht="18" customHeight="1" x14ac:dyDescent="0.15">
      <c r="J107" s="40"/>
      <c r="K107" s="40"/>
      <c r="Y107" s="85"/>
      <c r="Z107" s="102"/>
      <c r="AA107" s="102"/>
      <c r="AB107" s="102"/>
      <c r="AC107" s="102"/>
      <c r="AD107" s="102"/>
      <c r="AE107" s="102"/>
      <c r="AF107" s="102"/>
    </row>
    <row r="108" spans="10:32" s="39" customFormat="1" ht="18" customHeight="1" x14ac:dyDescent="0.15">
      <c r="J108" s="40"/>
      <c r="K108" s="40"/>
      <c r="Y108" s="85"/>
      <c r="Z108" s="102"/>
      <c r="AA108" s="102"/>
      <c r="AB108" s="102"/>
      <c r="AC108" s="102"/>
      <c r="AD108" s="102"/>
      <c r="AE108" s="102"/>
      <c r="AF108" s="102"/>
    </row>
    <row r="109" spans="10:32" s="39" customFormat="1" ht="18" customHeight="1" x14ac:dyDescent="0.15">
      <c r="J109" s="40"/>
      <c r="K109" s="40"/>
      <c r="Y109" s="85"/>
      <c r="Z109" s="102"/>
      <c r="AA109" s="102"/>
      <c r="AB109" s="102"/>
      <c r="AC109" s="102"/>
      <c r="AD109" s="102"/>
      <c r="AE109" s="102"/>
      <c r="AF109" s="102"/>
    </row>
    <row r="110" spans="10:32" s="39" customFormat="1" ht="18" customHeight="1" x14ac:dyDescent="0.15">
      <c r="J110" s="40"/>
      <c r="K110" s="40"/>
      <c r="Y110" s="85"/>
      <c r="Z110" s="102"/>
      <c r="AA110" s="102"/>
      <c r="AB110" s="102"/>
      <c r="AC110" s="102"/>
      <c r="AD110" s="102"/>
      <c r="AE110" s="102"/>
      <c r="AF110" s="102"/>
    </row>
    <row r="111" spans="10:32" s="39" customFormat="1" ht="18" customHeight="1" x14ac:dyDescent="0.15">
      <c r="J111" s="40"/>
      <c r="K111" s="40"/>
      <c r="Y111" s="85"/>
      <c r="Z111" s="102"/>
      <c r="AA111" s="102"/>
      <c r="AB111" s="102"/>
      <c r="AC111" s="102"/>
      <c r="AD111" s="102"/>
      <c r="AE111" s="102"/>
      <c r="AF111" s="102"/>
    </row>
    <row r="112" spans="10:32" s="39" customFormat="1" ht="18" customHeight="1" x14ac:dyDescent="0.15">
      <c r="J112" s="40"/>
      <c r="K112" s="40"/>
      <c r="Y112" s="85"/>
      <c r="Z112" s="102"/>
      <c r="AA112" s="102"/>
      <c r="AB112" s="102"/>
      <c r="AC112" s="102"/>
      <c r="AD112" s="102"/>
      <c r="AE112" s="102"/>
      <c r="AF112" s="102"/>
    </row>
    <row r="113" spans="10:32" s="39" customFormat="1" ht="18" customHeight="1" x14ac:dyDescent="0.15">
      <c r="J113" s="40"/>
      <c r="K113" s="40"/>
      <c r="Y113" s="85"/>
      <c r="Z113" s="102"/>
      <c r="AA113" s="102"/>
      <c r="AB113" s="102"/>
      <c r="AC113" s="102"/>
      <c r="AD113" s="102"/>
      <c r="AE113" s="102"/>
      <c r="AF113" s="102"/>
    </row>
    <row r="114" spans="10:32" s="39" customFormat="1" ht="18" customHeight="1" x14ac:dyDescent="0.15">
      <c r="J114" s="40"/>
      <c r="K114" s="40"/>
      <c r="Y114" s="85"/>
      <c r="Z114" s="102"/>
      <c r="AA114" s="102"/>
      <c r="AB114" s="102"/>
      <c r="AC114" s="102"/>
      <c r="AD114" s="102"/>
      <c r="AE114" s="102"/>
      <c r="AF114" s="102"/>
    </row>
    <row r="115" spans="10:32" s="39" customFormat="1" ht="18" customHeight="1" x14ac:dyDescent="0.15">
      <c r="J115" s="40"/>
      <c r="K115" s="40"/>
      <c r="Y115" s="85"/>
      <c r="Z115" s="102"/>
      <c r="AA115" s="102"/>
      <c r="AB115" s="102"/>
      <c r="AC115" s="102"/>
      <c r="AD115" s="102"/>
      <c r="AE115" s="102"/>
      <c r="AF115" s="102"/>
    </row>
    <row r="116" spans="10:32" s="39" customFormat="1" ht="18" customHeight="1" x14ac:dyDescent="0.15">
      <c r="J116" s="40"/>
      <c r="K116" s="40"/>
      <c r="Y116" s="85"/>
      <c r="Z116" s="102"/>
      <c r="AA116" s="102"/>
      <c r="AB116" s="102"/>
      <c r="AC116" s="102"/>
      <c r="AD116" s="102"/>
      <c r="AE116" s="102"/>
      <c r="AF116" s="102"/>
    </row>
    <row r="117" spans="10:32" s="39" customFormat="1" ht="18" customHeight="1" x14ac:dyDescent="0.15">
      <c r="J117" s="40"/>
      <c r="K117" s="40"/>
      <c r="Y117" s="85"/>
      <c r="Z117" s="102"/>
      <c r="AA117" s="102"/>
      <c r="AB117" s="102"/>
      <c r="AC117" s="102"/>
      <c r="AD117" s="102"/>
      <c r="AE117" s="102"/>
      <c r="AF117" s="102"/>
    </row>
    <row r="118" spans="10:32" s="39" customFormat="1" ht="18" customHeight="1" x14ac:dyDescent="0.15">
      <c r="J118" s="40"/>
      <c r="K118" s="40"/>
      <c r="Y118" s="85"/>
      <c r="Z118" s="102"/>
      <c r="AA118" s="102"/>
      <c r="AB118" s="102"/>
      <c r="AC118" s="102"/>
      <c r="AD118" s="102"/>
      <c r="AE118" s="102"/>
      <c r="AF118" s="102"/>
    </row>
    <row r="119" spans="10:32" s="39" customFormat="1" ht="18" customHeight="1" x14ac:dyDescent="0.15">
      <c r="J119" s="40"/>
      <c r="K119" s="40"/>
      <c r="Y119" s="85"/>
      <c r="Z119" s="102"/>
      <c r="AA119" s="102"/>
      <c r="AB119" s="102"/>
      <c r="AC119" s="102"/>
      <c r="AD119" s="102"/>
      <c r="AE119" s="102"/>
      <c r="AF119" s="102"/>
    </row>
    <row r="120" spans="10:32" s="39" customFormat="1" ht="18" customHeight="1" x14ac:dyDescent="0.15">
      <c r="J120" s="40"/>
      <c r="K120" s="40"/>
      <c r="Y120" s="85"/>
      <c r="Z120" s="102"/>
      <c r="AA120" s="102"/>
      <c r="AB120" s="102"/>
      <c r="AC120" s="102"/>
      <c r="AD120" s="102"/>
      <c r="AE120" s="102"/>
      <c r="AF120" s="102"/>
    </row>
    <row r="121" spans="10:32" s="39" customFormat="1" ht="18" customHeight="1" x14ac:dyDescent="0.15">
      <c r="J121" s="40"/>
      <c r="K121" s="40"/>
      <c r="Y121" s="85"/>
      <c r="Z121" s="102"/>
      <c r="AA121" s="102"/>
      <c r="AB121" s="102"/>
      <c r="AC121" s="102"/>
      <c r="AD121" s="102"/>
      <c r="AE121" s="102"/>
      <c r="AF121" s="102"/>
    </row>
    <row r="122" spans="10:32" s="39" customFormat="1" ht="18" customHeight="1" x14ac:dyDescent="0.15">
      <c r="J122" s="40"/>
      <c r="K122" s="40"/>
      <c r="Y122" s="85"/>
      <c r="Z122" s="102"/>
      <c r="AA122" s="102"/>
      <c r="AB122" s="102"/>
      <c r="AC122" s="102"/>
      <c r="AD122" s="102"/>
      <c r="AE122" s="102"/>
      <c r="AF122" s="102"/>
    </row>
    <row r="123" spans="10:32" s="39" customFormat="1" ht="18" customHeight="1" x14ac:dyDescent="0.15">
      <c r="J123" s="40"/>
      <c r="K123" s="40"/>
      <c r="Y123" s="85"/>
      <c r="Z123" s="102"/>
      <c r="AA123" s="102"/>
      <c r="AB123" s="102"/>
      <c r="AC123" s="102"/>
      <c r="AD123" s="102"/>
      <c r="AE123" s="102"/>
      <c r="AF123" s="102"/>
    </row>
    <row r="124" spans="10:32" s="39" customFormat="1" ht="18" customHeight="1" x14ac:dyDescent="0.15">
      <c r="J124" s="40"/>
      <c r="K124" s="40"/>
      <c r="Y124" s="85"/>
      <c r="Z124" s="102"/>
      <c r="AA124" s="102"/>
      <c r="AB124" s="102"/>
      <c r="AC124" s="102"/>
      <c r="AD124" s="102"/>
      <c r="AE124" s="102"/>
      <c r="AF124" s="102"/>
    </row>
    <row r="125" spans="10:32" s="39" customFormat="1" ht="18" customHeight="1" x14ac:dyDescent="0.15">
      <c r="J125" s="40"/>
      <c r="K125" s="40"/>
      <c r="Y125" s="85"/>
      <c r="Z125" s="102"/>
      <c r="AA125" s="102"/>
      <c r="AB125" s="102"/>
      <c r="AC125" s="102"/>
      <c r="AD125" s="102"/>
      <c r="AE125" s="102"/>
      <c r="AF125" s="102"/>
    </row>
    <row r="126" spans="10:32" s="39" customFormat="1" ht="18" customHeight="1" x14ac:dyDescent="0.15">
      <c r="J126" s="40"/>
      <c r="K126" s="40"/>
      <c r="Y126" s="85"/>
      <c r="Z126" s="102"/>
      <c r="AA126" s="102"/>
      <c r="AB126" s="102"/>
      <c r="AC126" s="102"/>
      <c r="AD126" s="102"/>
      <c r="AE126" s="102"/>
      <c r="AF126" s="102"/>
    </row>
    <row r="127" spans="10:32" s="39" customFormat="1" ht="18" customHeight="1" x14ac:dyDescent="0.15">
      <c r="J127" s="40"/>
      <c r="K127" s="40"/>
      <c r="Y127" s="85"/>
      <c r="Z127" s="102"/>
      <c r="AA127" s="102"/>
      <c r="AB127" s="102"/>
      <c r="AC127" s="102"/>
      <c r="AD127" s="102"/>
      <c r="AE127" s="102"/>
      <c r="AF127" s="102"/>
    </row>
    <row r="128" spans="10:32" s="39" customFormat="1" ht="18" customHeight="1" x14ac:dyDescent="0.15">
      <c r="J128" s="40"/>
      <c r="K128" s="40"/>
      <c r="Y128" s="85"/>
      <c r="Z128" s="102"/>
      <c r="AA128" s="102"/>
      <c r="AB128" s="102"/>
      <c r="AC128" s="102"/>
      <c r="AD128" s="102"/>
      <c r="AE128" s="102"/>
      <c r="AF128" s="102"/>
    </row>
    <row r="129" spans="10:32" s="39" customFormat="1" ht="18" customHeight="1" x14ac:dyDescent="0.15">
      <c r="J129" s="40"/>
      <c r="K129" s="40"/>
      <c r="Y129" s="85"/>
      <c r="Z129" s="102"/>
      <c r="AA129" s="102"/>
      <c r="AB129" s="102"/>
      <c r="AC129" s="102"/>
      <c r="AD129" s="102"/>
      <c r="AE129" s="102"/>
      <c r="AF129" s="102"/>
    </row>
    <row r="130" spans="10:32" s="39" customFormat="1" ht="18" customHeight="1" x14ac:dyDescent="0.15">
      <c r="J130" s="40"/>
      <c r="K130" s="40"/>
      <c r="Y130" s="85"/>
      <c r="Z130" s="102"/>
      <c r="AA130" s="102"/>
      <c r="AB130" s="102"/>
      <c r="AC130" s="102"/>
      <c r="AD130" s="102"/>
      <c r="AE130" s="102"/>
      <c r="AF130" s="102"/>
    </row>
    <row r="131" spans="10:32" s="39" customFormat="1" ht="18" customHeight="1" x14ac:dyDescent="0.15">
      <c r="J131" s="40"/>
      <c r="K131" s="40"/>
      <c r="Y131" s="85"/>
      <c r="Z131" s="102"/>
      <c r="AA131" s="102"/>
      <c r="AB131" s="102"/>
      <c r="AC131" s="102"/>
      <c r="AD131" s="102"/>
      <c r="AE131" s="102"/>
      <c r="AF131" s="102"/>
    </row>
    <row r="132" spans="10:32" s="39" customFormat="1" ht="18" customHeight="1" x14ac:dyDescent="0.15">
      <c r="J132" s="40"/>
      <c r="K132" s="40"/>
      <c r="Y132" s="85"/>
      <c r="Z132" s="102"/>
      <c r="AA132" s="102"/>
      <c r="AB132" s="102"/>
      <c r="AC132" s="102"/>
      <c r="AD132" s="102"/>
      <c r="AE132" s="102"/>
      <c r="AF132" s="102"/>
    </row>
    <row r="133" spans="10:32" s="39" customFormat="1" ht="18" customHeight="1" x14ac:dyDescent="0.15">
      <c r="J133" s="40"/>
      <c r="K133" s="40"/>
      <c r="Y133" s="85"/>
      <c r="Z133" s="102"/>
      <c r="AA133" s="102"/>
      <c r="AB133" s="102"/>
      <c r="AC133" s="102"/>
      <c r="AD133" s="102"/>
      <c r="AE133" s="102"/>
      <c r="AF133" s="102"/>
    </row>
    <row r="134" spans="10:32" s="39" customFormat="1" ht="18" customHeight="1" x14ac:dyDescent="0.15">
      <c r="J134" s="40"/>
      <c r="K134" s="40"/>
      <c r="Y134" s="85"/>
      <c r="Z134" s="102"/>
      <c r="AA134" s="102"/>
      <c r="AB134" s="102"/>
      <c r="AC134" s="102"/>
      <c r="AD134" s="102"/>
      <c r="AE134" s="102"/>
      <c r="AF134" s="102"/>
    </row>
    <row r="135" spans="10:32" s="39" customFormat="1" ht="18" customHeight="1" x14ac:dyDescent="0.15">
      <c r="J135" s="40"/>
      <c r="K135" s="40"/>
      <c r="Y135" s="85"/>
      <c r="Z135" s="102"/>
      <c r="AA135" s="102"/>
      <c r="AB135" s="102"/>
      <c r="AC135" s="102"/>
      <c r="AD135" s="102"/>
      <c r="AE135" s="102"/>
      <c r="AF135" s="102"/>
    </row>
    <row r="136" spans="10:32" s="39" customFormat="1" ht="18" customHeight="1" x14ac:dyDescent="0.15">
      <c r="J136" s="40"/>
      <c r="K136" s="40"/>
      <c r="Y136" s="85"/>
      <c r="Z136" s="102"/>
      <c r="AA136" s="102"/>
      <c r="AB136" s="102"/>
      <c r="AC136" s="102"/>
      <c r="AD136" s="102"/>
      <c r="AE136" s="102"/>
      <c r="AF136" s="102"/>
    </row>
    <row r="137" spans="10:32" s="39" customFormat="1" ht="18" customHeight="1" x14ac:dyDescent="0.15">
      <c r="J137" s="40"/>
      <c r="K137" s="40"/>
      <c r="Y137" s="85"/>
      <c r="Z137" s="102"/>
      <c r="AA137" s="102"/>
      <c r="AB137" s="102"/>
      <c r="AC137" s="102"/>
      <c r="AD137" s="102"/>
      <c r="AE137" s="102"/>
      <c r="AF137" s="102"/>
    </row>
    <row r="138" spans="10:32" s="39" customFormat="1" ht="18" customHeight="1" x14ac:dyDescent="0.15">
      <c r="J138" s="40"/>
      <c r="K138" s="40"/>
      <c r="Y138" s="85"/>
      <c r="Z138" s="102"/>
      <c r="AA138" s="102"/>
      <c r="AB138" s="102"/>
      <c r="AC138" s="102"/>
      <c r="AD138" s="102"/>
      <c r="AE138" s="102"/>
      <c r="AF138" s="102"/>
    </row>
    <row r="139" spans="10:32" s="39" customFormat="1" ht="18" customHeight="1" x14ac:dyDescent="0.15">
      <c r="J139" s="40"/>
      <c r="K139" s="40"/>
      <c r="Y139" s="85"/>
      <c r="Z139" s="102"/>
      <c r="AA139" s="102"/>
      <c r="AB139" s="102"/>
      <c r="AC139" s="102"/>
      <c r="AD139" s="102"/>
      <c r="AE139" s="102"/>
      <c r="AF139" s="102"/>
    </row>
    <row r="140" spans="10:32" s="39" customFormat="1" ht="18" customHeight="1" x14ac:dyDescent="0.15">
      <c r="J140" s="40"/>
      <c r="K140" s="40"/>
      <c r="Y140" s="85"/>
      <c r="Z140" s="102"/>
      <c r="AA140" s="102"/>
      <c r="AB140" s="102"/>
      <c r="AC140" s="102"/>
      <c r="AD140" s="102"/>
      <c r="AE140" s="102"/>
      <c r="AF140" s="102"/>
    </row>
    <row r="141" spans="10:32" s="39" customFormat="1" ht="18" customHeight="1" x14ac:dyDescent="0.15">
      <c r="J141" s="40"/>
      <c r="K141" s="40"/>
      <c r="Y141" s="85"/>
      <c r="Z141" s="102"/>
      <c r="AA141" s="102"/>
      <c r="AB141" s="102"/>
      <c r="AC141" s="102"/>
      <c r="AD141" s="102"/>
      <c r="AE141" s="102"/>
      <c r="AF141" s="102"/>
    </row>
    <row r="142" spans="10:32" s="39" customFormat="1" ht="18" customHeight="1" x14ac:dyDescent="0.15">
      <c r="J142" s="40"/>
      <c r="K142" s="40"/>
      <c r="Y142" s="85"/>
      <c r="Z142" s="102"/>
      <c r="AA142" s="102"/>
      <c r="AB142" s="102"/>
      <c r="AC142" s="102"/>
      <c r="AD142" s="102"/>
      <c r="AE142" s="102"/>
      <c r="AF142" s="102"/>
    </row>
    <row r="143" spans="10:32" s="39" customFormat="1" ht="18" customHeight="1" x14ac:dyDescent="0.15">
      <c r="J143" s="40"/>
      <c r="K143" s="40"/>
      <c r="Y143" s="85"/>
      <c r="Z143" s="102"/>
      <c r="AA143" s="102"/>
      <c r="AB143" s="102"/>
      <c r="AC143" s="102"/>
      <c r="AD143" s="102"/>
      <c r="AE143" s="102"/>
      <c r="AF143" s="102"/>
    </row>
    <row r="144" spans="10:32" s="39" customFormat="1" ht="18" customHeight="1" x14ac:dyDescent="0.15">
      <c r="J144" s="40"/>
      <c r="K144" s="40"/>
      <c r="Y144" s="85"/>
      <c r="Z144" s="102"/>
      <c r="AA144" s="102"/>
      <c r="AB144" s="102"/>
      <c r="AC144" s="102"/>
      <c r="AD144" s="102"/>
      <c r="AE144" s="102"/>
      <c r="AF144" s="102"/>
    </row>
    <row r="145" spans="10:32" s="39" customFormat="1" ht="18" customHeight="1" x14ac:dyDescent="0.15">
      <c r="J145" s="40"/>
      <c r="K145" s="40"/>
      <c r="Y145" s="85"/>
      <c r="Z145" s="102"/>
      <c r="AA145" s="102"/>
      <c r="AB145" s="102"/>
      <c r="AC145" s="102"/>
      <c r="AD145" s="102"/>
      <c r="AE145" s="102"/>
      <c r="AF145" s="102"/>
    </row>
    <row r="146" spans="10:32" s="39" customFormat="1" ht="18" customHeight="1" x14ac:dyDescent="0.15">
      <c r="J146" s="40"/>
      <c r="K146" s="40"/>
      <c r="Y146" s="85"/>
      <c r="Z146" s="102"/>
      <c r="AA146" s="102"/>
      <c r="AB146" s="102"/>
      <c r="AC146" s="102"/>
      <c r="AD146" s="102"/>
      <c r="AE146" s="102"/>
      <c r="AF146" s="102"/>
    </row>
    <row r="147" spans="10:32" s="39" customFormat="1" ht="18" customHeight="1" x14ac:dyDescent="0.15">
      <c r="J147" s="40"/>
      <c r="K147" s="40"/>
      <c r="Y147" s="85"/>
      <c r="Z147" s="102"/>
      <c r="AA147" s="102"/>
      <c r="AB147" s="102"/>
      <c r="AC147" s="102"/>
      <c r="AD147" s="102"/>
      <c r="AE147" s="102"/>
      <c r="AF147" s="102"/>
    </row>
    <row r="148" spans="10:32" s="39" customFormat="1" ht="18" customHeight="1" x14ac:dyDescent="0.15">
      <c r="J148" s="40"/>
      <c r="K148" s="40"/>
      <c r="Y148" s="85"/>
      <c r="Z148" s="102"/>
      <c r="AA148" s="102"/>
      <c r="AB148" s="102"/>
      <c r="AC148" s="102"/>
      <c r="AD148" s="102"/>
      <c r="AE148" s="102"/>
      <c r="AF148" s="102"/>
    </row>
    <row r="149" spans="10:32" s="39" customFormat="1" ht="18" customHeight="1" x14ac:dyDescent="0.15">
      <c r="J149" s="40"/>
      <c r="K149" s="40"/>
      <c r="Y149" s="85"/>
      <c r="Z149" s="102"/>
      <c r="AA149" s="102"/>
      <c r="AB149" s="102"/>
      <c r="AC149" s="102"/>
      <c r="AD149" s="102"/>
      <c r="AE149" s="102"/>
      <c r="AF149" s="102"/>
    </row>
    <row r="150" spans="10:32" s="39" customFormat="1" ht="18" customHeight="1" x14ac:dyDescent="0.15">
      <c r="J150" s="40"/>
      <c r="K150" s="40"/>
      <c r="Y150" s="85"/>
      <c r="Z150" s="102"/>
      <c r="AA150" s="102"/>
      <c r="AB150" s="102"/>
      <c r="AC150" s="102"/>
      <c r="AD150" s="102"/>
      <c r="AE150" s="102"/>
      <c r="AF150" s="102"/>
    </row>
    <row r="151" spans="10:32" s="39" customFormat="1" ht="18" customHeight="1" x14ac:dyDescent="0.15">
      <c r="J151" s="40"/>
      <c r="K151" s="40"/>
      <c r="Y151" s="85"/>
      <c r="Z151" s="102"/>
      <c r="AA151" s="102"/>
      <c r="AB151" s="102"/>
      <c r="AC151" s="102"/>
      <c r="AD151" s="102"/>
      <c r="AE151" s="102"/>
      <c r="AF151" s="102"/>
    </row>
    <row r="152" spans="10:32" s="39" customFormat="1" ht="18" customHeight="1" x14ac:dyDescent="0.15">
      <c r="J152" s="40"/>
      <c r="K152" s="40"/>
      <c r="Y152" s="85"/>
      <c r="Z152" s="102"/>
      <c r="AA152" s="102"/>
      <c r="AB152" s="102"/>
      <c r="AC152" s="102"/>
      <c r="AD152" s="102"/>
      <c r="AE152" s="102"/>
      <c r="AF152" s="102"/>
    </row>
    <row r="153" spans="10:32" s="39" customFormat="1" ht="18" customHeight="1" x14ac:dyDescent="0.15">
      <c r="J153" s="40"/>
      <c r="K153" s="40"/>
      <c r="Y153" s="85"/>
      <c r="Z153" s="102"/>
      <c r="AA153" s="102"/>
      <c r="AB153" s="102"/>
      <c r="AC153" s="102"/>
      <c r="AD153" s="102"/>
      <c r="AE153" s="102"/>
      <c r="AF153" s="102"/>
    </row>
    <row r="154" spans="10:32" s="39" customFormat="1" ht="18" customHeight="1" x14ac:dyDescent="0.15">
      <c r="J154" s="40"/>
      <c r="K154" s="40"/>
      <c r="Y154" s="85"/>
      <c r="Z154" s="102"/>
      <c r="AA154" s="102"/>
      <c r="AB154" s="102"/>
      <c r="AC154" s="102"/>
      <c r="AD154" s="102"/>
      <c r="AE154" s="102"/>
      <c r="AF154" s="102"/>
    </row>
    <row r="155" spans="10:32" s="39" customFormat="1" ht="18" customHeight="1" x14ac:dyDescent="0.15">
      <c r="J155" s="40"/>
      <c r="K155" s="40"/>
      <c r="Y155" s="85"/>
      <c r="Z155" s="102"/>
      <c r="AA155" s="102"/>
      <c r="AB155" s="102"/>
      <c r="AC155" s="102"/>
      <c r="AD155" s="102"/>
      <c r="AE155" s="102"/>
      <c r="AF155" s="102"/>
    </row>
    <row r="156" spans="10:32" s="39" customFormat="1" ht="18" customHeight="1" x14ac:dyDescent="0.15">
      <c r="J156" s="40"/>
      <c r="K156" s="40"/>
      <c r="Y156" s="85"/>
      <c r="Z156" s="102"/>
      <c r="AA156" s="102"/>
      <c r="AB156" s="102"/>
      <c r="AC156" s="102"/>
      <c r="AD156" s="102"/>
      <c r="AE156" s="102"/>
      <c r="AF156" s="102"/>
    </row>
    <row r="157" spans="10:32" s="39" customFormat="1" ht="18" customHeight="1" x14ac:dyDescent="0.15">
      <c r="J157" s="40"/>
      <c r="K157" s="40"/>
      <c r="Y157" s="85"/>
      <c r="Z157" s="102"/>
      <c r="AA157" s="102"/>
      <c r="AB157" s="102"/>
      <c r="AC157" s="102"/>
      <c r="AD157" s="102"/>
      <c r="AE157" s="102"/>
      <c r="AF157" s="102"/>
    </row>
    <row r="158" spans="10:32" s="39" customFormat="1" ht="18" customHeight="1" x14ac:dyDescent="0.15">
      <c r="J158" s="40"/>
      <c r="K158" s="40"/>
      <c r="Y158" s="85"/>
      <c r="Z158" s="102"/>
      <c r="AA158" s="102"/>
      <c r="AB158" s="102"/>
      <c r="AC158" s="102"/>
      <c r="AD158" s="102"/>
      <c r="AE158" s="102"/>
      <c r="AF158" s="102"/>
    </row>
    <row r="159" spans="10:32" s="39" customFormat="1" ht="18" customHeight="1" x14ac:dyDescent="0.15">
      <c r="J159" s="40"/>
      <c r="K159" s="40"/>
      <c r="Y159" s="85"/>
      <c r="Z159" s="102"/>
      <c r="AA159" s="102"/>
      <c r="AB159" s="102"/>
      <c r="AC159" s="102"/>
      <c r="AD159" s="102"/>
      <c r="AE159" s="102"/>
      <c r="AF159" s="102"/>
    </row>
    <row r="160" spans="10:32" s="39" customFormat="1" ht="18" customHeight="1" x14ac:dyDescent="0.15">
      <c r="J160" s="40"/>
      <c r="K160" s="40"/>
      <c r="Y160" s="85"/>
      <c r="Z160" s="102"/>
      <c r="AA160" s="102"/>
      <c r="AB160" s="102"/>
      <c r="AC160" s="102"/>
      <c r="AD160" s="102"/>
      <c r="AE160" s="102"/>
      <c r="AF160" s="102"/>
    </row>
    <row r="161" spans="10:32" s="39" customFormat="1" ht="18" customHeight="1" x14ac:dyDescent="0.15">
      <c r="J161" s="40"/>
      <c r="K161" s="40"/>
      <c r="Y161" s="85"/>
      <c r="Z161" s="102"/>
      <c r="AA161" s="102"/>
      <c r="AB161" s="102"/>
      <c r="AC161" s="102"/>
      <c r="AD161" s="102"/>
      <c r="AE161" s="102"/>
      <c r="AF161" s="102"/>
    </row>
    <row r="162" spans="10:32" s="39" customFormat="1" ht="18" customHeight="1" x14ac:dyDescent="0.15">
      <c r="J162" s="40"/>
      <c r="K162" s="40"/>
      <c r="Y162" s="85"/>
      <c r="Z162" s="102"/>
      <c r="AA162" s="102"/>
      <c r="AB162" s="102"/>
      <c r="AC162" s="102"/>
      <c r="AD162" s="102"/>
      <c r="AE162" s="102"/>
      <c r="AF162" s="102"/>
    </row>
    <row r="163" spans="10:32" s="39" customFormat="1" ht="18" customHeight="1" x14ac:dyDescent="0.15">
      <c r="J163" s="40"/>
      <c r="K163" s="40"/>
      <c r="Y163" s="85"/>
      <c r="Z163" s="102"/>
      <c r="AA163" s="102"/>
      <c r="AB163" s="102"/>
      <c r="AC163" s="102"/>
      <c r="AD163" s="102"/>
      <c r="AE163" s="102"/>
      <c r="AF163" s="102"/>
    </row>
    <row r="164" spans="10:32" s="39" customFormat="1" ht="18" customHeight="1" x14ac:dyDescent="0.15">
      <c r="J164" s="40"/>
      <c r="K164" s="40"/>
      <c r="Y164" s="85"/>
      <c r="Z164" s="102"/>
      <c r="AA164" s="102"/>
      <c r="AB164" s="102"/>
      <c r="AC164" s="102"/>
      <c r="AD164" s="102"/>
      <c r="AE164" s="102"/>
      <c r="AF164" s="102"/>
    </row>
    <row r="165" spans="10:32" s="39" customFormat="1" ht="18" customHeight="1" x14ac:dyDescent="0.15">
      <c r="J165" s="40"/>
      <c r="K165" s="40"/>
      <c r="Y165" s="85"/>
      <c r="Z165" s="102"/>
      <c r="AA165" s="102"/>
      <c r="AB165" s="102"/>
      <c r="AC165" s="102"/>
      <c r="AD165" s="102"/>
      <c r="AE165" s="102"/>
      <c r="AF165" s="102"/>
    </row>
    <row r="166" spans="10:32" s="39" customFormat="1" ht="18" customHeight="1" x14ac:dyDescent="0.15">
      <c r="J166" s="40"/>
      <c r="K166" s="40"/>
      <c r="Y166" s="85"/>
      <c r="Z166" s="102"/>
      <c r="AA166" s="102"/>
      <c r="AB166" s="102"/>
      <c r="AC166" s="102"/>
      <c r="AD166" s="102"/>
      <c r="AE166" s="102"/>
      <c r="AF166" s="102"/>
    </row>
    <row r="167" spans="10:32" s="39" customFormat="1" ht="18" customHeight="1" x14ac:dyDescent="0.15">
      <c r="J167" s="40"/>
      <c r="K167" s="40"/>
      <c r="Y167" s="85"/>
      <c r="Z167" s="102"/>
      <c r="AA167" s="102"/>
      <c r="AB167" s="102"/>
      <c r="AC167" s="102"/>
      <c r="AD167" s="102"/>
      <c r="AE167" s="102"/>
      <c r="AF167" s="102"/>
    </row>
    <row r="168" spans="10:32" s="39" customFormat="1" ht="18" customHeight="1" x14ac:dyDescent="0.15">
      <c r="J168" s="40"/>
      <c r="K168" s="40"/>
      <c r="Y168" s="85"/>
      <c r="Z168" s="102"/>
      <c r="AA168" s="102"/>
      <c r="AB168" s="102"/>
      <c r="AC168" s="102"/>
      <c r="AD168" s="102"/>
      <c r="AE168" s="102"/>
      <c r="AF168" s="102"/>
    </row>
    <row r="169" spans="10:32" s="39" customFormat="1" ht="18" customHeight="1" x14ac:dyDescent="0.15">
      <c r="J169" s="40"/>
      <c r="K169" s="40"/>
      <c r="Y169" s="85"/>
      <c r="Z169" s="102"/>
      <c r="AA169" s="102"/>
      <c r="AB169" s="102"/>
      <c r="AC169" s="102"/>
      <c r="AD169" s="102"/>
      <c r="AE169" s="102"/>
      <c r="AF169" s="102"/>
    </row>
    <row r="170" spans="10:32" s="39" customFormat="1" ht="18" customHeight="1" x14ac:dyDescent="0.15">
      <c r="J170" s="40"/>
      <c r="K170" s="40"/>
      <c r="Y170" s="85"/>
      <c r="Z170" s="102"/>
      <c r="AA170" s="102"/>
      <c r="AB170" s="102"/>
      <c r="AC170" s="102"/>
      <c r="AD170" s="102"/>
      <c r="AE170" s="102"/>
      <c r="AF170" s="102"/>
    </row>
    <row r="171" spans="10:32" s="39" customFormat="1" ht="18" customHeight="1" x14ac:dyDescent="0.15">
      <c r="J171" s="40"/>
      <c r="K171" s="40"/>
      <c r="Y171" s="85"/>
      <c r="Z171" s="102"/>
      <c r="AA171" s="102"/>
      <c r="AB171" s="102"/>
      <c r="AC171" s="102"/>
      <c r="AD171" s="102"/>
      <c r="AE171" s="102"/>
      <c r="AF171" s="102"/>
    </row>
    <row r="172" spans="10:32" s="39" customFormat="1" ht="18" customHeight="1" x14ac:dyDescent="0.15">
      <c r="J172" s="40"/>
      <c r="K172" s="40"/>
      <c r="Y172" s="85"/>
      <c r="Z172" s="102"/>
      <c r="AA172" s="102"/>
      <c r="AB172" s="102"/>
      <c r="AC172" s="102"/>
      <c r="AD172" s="102"/>
      <c r="AE172" s="102"/>
      <c r="AF172" s="102"/>
    </row>
    <row r="173" spans="10:32" s="39" customFormat="1" ht="18" customHeight="1" x14ac:dyDescent="0.15">
      <c r="J173" s="40"/>
      <c r="K173" s="40"/>
      <c r="Y173" s="85"/>
      <c r="Z173" s="102"/>
      <c r="AA173" s="102"/>
      <c r="AB173" s="102"/>
      <c r="AC173" s="102"/>
      <c r="AD173" s="102"/>
      <c r="AE173" s="102"/>
      <c r="AF173" s="102"/>
    </row>
    <row r="174" spans="10:32" s="39" customFormat="1" ht="18" customHeight="1" x14ac:dyDescent="0.15">
      <c r="J174" s="40"/>
      <c r="K174" s="40"/>
      <c r="Y174" s="85"/>
      <c r="Z174" s="102"/>
      <c r="AA174" s="102"/>
      <c r="AB174" s="102"/>
      <c r="AC174" s="102"/>
      <c r="AD174" s="102"/>
      <c r="AE174" s="102"/>
      <c r="AF174" s="102"/>
    </row>
    <row r="175" spans="10:32" s="39" customFormat="1" ht="18" customHeight="1" x14ac:dyDescent="0.15">
      <c r="J175" s="40"/>
      <c r="K175" s="40"/>
      <c r="Y175" s="85"/>
      <c r="Z175" s="102"/>
      <c r="AA175" s="102"/>
      <c r="AB175" s="102"/>
      <c r="AC175" s="102"/>
      <c r="AD175" s="102"/>
      <c r="AE175" s="102"/>
      <c r="AF175" s="102"/>
    </row>
    <row r="176" spans="10:32" s="39" customFormat="1" ht="18" customHeight="1" x14ac:dyDescent="0.15">
      <c r="J176" s="40"/>
      <c r="K176" s="40"/>
      <c r="Y176" s="85"/>
      <c r="Z176" s="102"/>
      <c r="AA176" s="102"/>
      <c r="AB176" s="102"/>
      <c r="AC176" s="102"/>
      <c r="AD176" s="102"/>
      <c r="AE176" s="102"/>
      <c r="AF176" s="102"/>
    </row>
    <row r="177" spans="10:32" s="39" customFormat="1" ht="18" customHeight="1" x14ac:dyDescent="0.15">
      <c r="J177" s="40"/>
      <c r="K177" s="40"/>
      <c r="Y177" s="85"/>
      <c r="Z177" s="102"/>
      <c r="AA177" s="102"/>
      <c r="AB177" s="102"/>
      <c r="AC177" s="102"/>
      <c r="AD177" s="102"/>
      <c r="AE177" s="102"/>
      <c r="AF177" s="102"/>
    </row>
    <row r="178" spans="10:32" s="39" customFormat="1" ht="18" customHeight="1" x14ac:dyDescent="0.15">
      <c r="J178" s="40"/>
      <c r="K178" s="40"/>
      <c r="Y178" s="85"/>
      <c r="Z178" s="102"/>
      <c r="AA178" s="102"/>
      <c r="AB178" s="102"/>
      <c r="AC178" s="102"/>
      <c r="AD178" s="102"/>
      <c r="AE178" s="102"/>
      <c r="AF178" s="102"/>
    </row>
    <row r="179" spans="10:32" s="39" customFormat="1" ht="18" customHeight="1" x14ac:dyDescent="0.15">
      <c r="J179" s="40"/>
      <c r="K179" s="40"/>
      <c r="Y179" s="85"/>
      <c r="Z179" s="102"/>
      <c r="AA179" s="102"/>
      <c r="AB179" s="102"/>
      <c r="AC179" s="102"/>
      <c r="AD179" s="102"/>
      <c r="AE179" s="102"/>
      <c r="AF179" s="102"/>
    </row>
    <row r="180" spans="10:32" s="39" customFormat="1" ht="18" customHeight="1" x14ac:dyDescent="0.15">
      <c r="J180" s="40"/>
      <c r="K180" s="40"/>
      <c r="Y180" s="85"/>
      <c r="Z180" s="102"/>
      <c r="AA180" s="102"/>
      <c r="AB180" s="102"/>
      <c r="AC180" s="102"/>
      <c r="AD180" s="102"/>
      <c r="AE180" s="102"/>
      <c r="AF180" s="102"/>
    </row>
    <row r="181" spans="10:32" s="39" customFormat="1" ht="18" customHeight="1" x14ac:dyDescent="0.15">
      <c r="J181" s="40"/>
      <c r="K181" s="40"/>
      <c r="Y181" s="85"/>
      <c r="Z181" s="102"/>
      <c r="AA181" s="102"/>
      <c r="AB181" s="102"/>
      <c r="AC181" s="102"/>
      <c r="AD181" s="102"/>
      <c r="AE181" s="102"/>
      <c r="AF181" s="102"/>
    </row>
    <row r="182" spans="10:32" s="39" customFormat="1" ht="18" customHeight="1" x14ac:dyDescent="0.15">
      <c r="J182" s="40"/>
      <c r="K182" s="40"/>
      <c r="Y182" s="85"/>
      <c r="Z182" s="102"/>
      <c r="AA182" s="102"/>
      <c r="AB182" s="102"/>
      <c r="AC182" s="102"/>
      <c r="AD182" s="102"/>
      <c r="AE182" s="102"/>
      <c r="AF182" s="102"/>
    </row>
    <row r="183" spans="10:32" s="39" customFormat="1" ht="18" customHeight="1" x14ac:dyDescent="0.15">
      <c r="J183" s="40"/>
      <c r="K183" s="40"/>
      <c r="Y183" s="85"/>
      <c r="Z183" s="102"/>
      <c r="AA183" s="102"/>
      <c r="AB183" s="102"/>
      <c r="AC183" s="102"/>
      <c r="AD183" s="102"/>
      <c r="AE183" s="102"/>
      <c r="AF183" s="102"/>
    </row>
    <row r="184" spans="10:32" s="39" customFormat="1" ht="18" customHeight="1" x14ac:dyDescent="0.15">
      <c r="J184" s="40"/>
      <c r="K184" s="40"/>
      <c r="Y184" s="85"/>
      <c r="Z184" s="102"/>
      <c r="AA184" s="102"/>
      <c r="AB184" s="102"/>
      <c r="AC184" s="102"/>
      <c r="AD184" s="102"/>
      <c r="AE184" s="102"/>
      <c r="AF184" s="102"/>
    </row>
    <row r="185" spans="10:32" s="39" customFormat="1" ht="18" customHeight="1" x14ac:dyDescent="0.15">
      <c r="J185" s="40"/>
      <c r="K185" s="40"/>
      <c r="Y185" s="85"/>
      <c r="Z185" s="102"/>
      <c r="AA185" s="102"/>
      <c r="AB185" s="102"/>
      <c r="AC185" s="102"/>
      <c r="AD185" s="102"/>
      <c r="AE185" s="102"/>
      <c r="AF185" s="102"/>
    </row>
    <row r="186" spans="10:32" s="39" customFormat="1" ht="18" customHeight="1" x14ac:dyDescent="0.15">
      <c r="J186" s="40"/>
      <c r="K186" s="40"/>
      <c r="Y186" s="85"/>
      <c r="Z186" s="102"/>
      <c r="AA186" s="102"/>
      <c r="AB186" s="102"/>
      <c r="AC186" s="102"/>
      <c r="AD186" s="102"/>
      <c r="AE186" s="102"/>
      <c r="AF186" s="102"/>
    </row>
    <row r="187" spans="10:32" s="39" customFormat="1" ht="18" customHeight="1" x14ac:dyDescent="0.15">
      <c r="J187" s="40"/>
      <c r="K187" s="40"/>
      <c r="Y187" s="85"/>
      <c r="Z187" s="102"/>
      <c r="AA187" s="102"/>
      <c r="AB187" s="102"/>
      <c r="AC187" s="102"/>
      <c r="AD187" s="102"/>
      <c r="AE187" s="102"/>
      <c r="AF187" s="102"/>
    </row>
    <row r="188" spans="10:32" s="39" customFormat="1" ht="18" customHeight="1" x14ac:dyDescent="0.15">
      <c r="J188" s="40"/>
      <c r="K188" s="40"/>
      <c r="Y188" s="85"/>
      <c r="Z188" s="102"/>
      <c r="AA188" s="102"/>
      <c r="AB188" s="102"/>
      <c r="AC188" s="102"/>
      <c r="AD188" s="102"/>
      <c r="AE188" s="102"/>
      <c r="AF188" s="102"/>
    </row>
    <row r="189" spans="10:32" s="39" customFormat="1" ht="18" customHeight="1" x14ac:dyDescent="0.15">
      <c r="J189" s="40"/>
      <c r="K189" s="40"/>
      <c r="Y189" s="85"/>
      <c r="Z189" s="102"/>
      <c r="AA189" s="102"/>
      <c r="AB189" s="102"/>
      <c r="AC189" s="102"/>
      <c r="AD189" s="102"/>
      <c r="AE189" s="102"/>
      <c r="AF189" s="102"/>
    </row>
    <row r="190" spans="10:32" s="39" customFormat="1" ht="18" customHeight="1" x14ac:dyDescent="0.15">
      <c r="J190" s="40"/>
      <c r="K190" s="40"/>
      <c r="Y190" s="85"/>
      <c r="Z190" s="102"/>
      <c r="AA190" s="102"/>
      <c r="AB190" s="102"/>
      <c r="AC190" s="102"/>
      <c r="AD190" s="102"/>
      <c r="AE190" s="102"/>
      <c r="AF190" s="102"/>
    </row>
    <row r="191" spans="10:32" s="39" customFormat="1" ht="18" customHeight="1" x14ac:dyDescent="0.15">
      <c r="J191" s="40"/>
      <c r="K191" s="40"/>
      <c r="Y191" s="85"/>
      <c r="Z191" s="102"/>
      <c r="AA191" s="102"/>
      <c r="AB191" s="102"/>
      <c r="AC191" s="102"/>
      <c r="AD191" s="102"/>
      <c r="AE191" s="102"/>
      <c r="AF191" s="102"/>
    </row>
    <row r="192" spans="10:32" s="39" customFormat="1" ht="18" customHeight="1" x14ac:dyDescent="0.15">
      <c r="J192" s="40"/>
      <c r="K192" s="40"/>
      <c r="Y192" s="85"/>
      <c r="Z192" s="102"/>
      <c r="AA192" s="102"/>
      <c r="AB192" s="102"/>
      <c r="AC192" s="102"/>
      <c r="AD192" s="102"/>
      <c r="AE192" s="102"/>
      <c r="AF192" s="102"/>
    </row>
    <row r="193" spans="10:32" s="39" customFormat="1" ht="18" customHeight="1" x14ac:dyDescent="0.15">
      <c r="J193" s="40"/>
      <c r="K193" s="40"/>
      <c r="Y193" s="85"/>
      <c r="Z193" s="102"/>
      <c r="AA193" s="102"/>
      <c r="AB193" s="102"/>
      <c r="AC193" s="102"/>
      <c r="AD193" s="102"/>
      <c r="AE193" s="102"/>
      <c r="AF193" s="102"/>
    </row>
    <row r="194" spans="10:32" s="39" customFormat="1" ht="18" customHeight="1" x14ac:dyDescent="0.15">
      <c r="J194" s="40"/>
      <c r="K194" s="40"/>
      <c r="Y194" s="85"/>
      <c r="Z194" s="102"/>
      <c r="AA194" s="102"/>
      <c r="AB194" s="102"/>
      <c r="AC194" s="102"/>
      <c r="AD194" s="102"/>
      <c r="AE194" s="102"/>
      <c r="AF194" s="102"/>
    </row>
    <row r="195" spans="10:32" s="39" customFormat="1" ht="18" customHeight="1" x14ac:dyDescent="0.15">
      <c r="J195" s="40"/>
      <c r="K195" s="40"/>
      <c r="Y195" s="85"/>
      <c r="Z195" s="102"/>
      <c r="AA195" s="102"/>
      <c r="AB195" s="102"/>
      <c r="AC195" s="102"/>
      <c r="AD195" s="102"/>
      <c r="AE195" s="102"/>
      <c r="AF195" s="102"/>
    </row>
    <row r="196" spans="10:32" s="39" customFormat="1" ht="18" customHeight="1" x14ac:dyDescent="0.15">
      <c r="J196" s="40"/>
      <c r="K196" s="40"/>
      <c r="Y196" s="85"/>
      <c r="Z196" s="102"/>
      <c r="AA196" s="102"/>
      <c r="AB196" s="102"/>
      <c r="AC196" s="102"/>
      <c r="AD196" s="102"/>
      <c r="AE196" s="102"/>
      <c r="AF196" s="102"/>
    </row>
    <row r="197" spans="10:32" s="39" customFormat="1" ht="18" customHeight="1" x14ac:dyDescent="0.15">
      <c r="J197" s="40"/>
      <c r="K197" s="40"/>
      <c r="Y197" s="85"/>
      <c r="Z197" s="102"/>
      <c r="AA197" s="102"/>
      <c r="AB197" s="102"/>
      <c r="AC197" s="102"/>
      <c r="AD197" s="102"/>
      <c r="AE197" s="102"/>
      <c r="AF197" s="102"/>
    </row>
    <row r="198" spans="10:32" s="39" customFormat="1" ht="18" customHeight="1" x14ac:dyDescent="0.15">
      <c r="J198" s="40"/>
      <c r="K198" s="40"/>
      <c r="Y198" s="85"/>
      <c r="Z198" s="102"/>
      <c r="AA198" s="102"/>
      <c r="AB198" s="102"/>
      <c r="AC198" s="102"/>
      <c r="AD198" s="102"/>
      <c r="AE198" s="102"/>
      <c r="AF198" s="102"/>
    </row>
    <row r="199" spans="10:32" s="39" customFormat="1" ht="18" customHeight="1" x14ac:dyDescent="0.15">
      <c r="J199" s="40"/>
      <c r="K199" s="40"/>
      <c r="Y199" s="85"/>
      <c r="Z199" s="102"/>
      <c r="AA199" s="102"/>
      <c r="AB199" s="102"/>
      <c r="AC199" s="102"/>
      <c r="AD199" s="102"/>
      <c r="AE199" s="102"/>
      <c r="AF199" s="102"/>
    </row>
    <row r="200" spans="10:32" s="39" customFormat="1" ht="18" customHeight="1" x14ac:dyDescent="0.15">
      <c r="J200" s="40"/>
      <c r="K200" s="40"/>
      <c r="Y200" s="85"/>
      <c r="Z200" s="102"/>
      <c r="AA200" s="102"/>
      <c r="AB200" s="102"/>
      <c r="AC200" s="102"/>
      <c r="AD200" s="102"/>
      <c r="AE200" s="102"/>
      <c r="AF200" s="102"/>
    </row>
    <row r="201" spans="10:32" s="39" customFormat="1" ht="18" customHeight="1" x14ac:dyDescent="0.15">
      <c r="J201" s="40"/>
      <c r="K201" s="40"/>
      <c r="Y201" s="85"/>
      <c r="Z201" s="102"/>
      <c r="AA201" s="102"/>
      <c r="AB201" s="102"/>
      <c r="AC201" s="102"/>
      <c r="AD201" s="102"/>
      <c r="AE201" s="102"/>
      <c r="AF201" s="102"/>
    </row>
    <row r="202" spans="10:32" s="39" customFormat="1" ht="18" customHeight="1" x14ac:dyDescent="0.15">
      <c r="J202" s="40"/>
      <c r="K202" s="40"/>
      <c r="Y202" s="85"/>
      <c r="Z202" s="102"/>
      <c r="AA202" s="102"/>
      <c r="AB202" s="102"/>
      <c r="AC202" s="102"/>
      <c r="AD202" s="102"/>
      <c r="AE202" s="102"/>
      <c r="AF202" s="102"/>
    </row>
    <row r="203" spans="10:32" s="39" customFormat="1" ht="18" customHeight="1" x14ac:dyDescent="0.15">
      <c r="J203" s="40"/>
      <c r="K203" s="40"/>
      <c r="Y203" s="85"/>
      <c r="Z203" s="102"/>
      <c r="AA203" s="102"/>
      <c r="AB203" s="102"/>
      <c r="AC203" s="102"/>
      <c r="AD203" s="102"/>
      <c r="AE203" s="102"/>
      <c r="AF203" s="102"/>
    </row>
    <row r="204" spans="10:32" s="39" customFormat="1" ht="18" customHeight="1" x14ac:dyDescent="0.15">
      <c r="J204" s="40"/>
      <c r="K204" s="40"/>
      <c r="Y204" s="85"/>
      <c r="Z204" s="102"/>
      <c r="AA204" s="102"/>
      <c r="AB204" s="102"/>
      <c r="AC204" s="102"/>
      <c r="AD204" s="102"/>
      <c r="AE204" s="102"/>
      <c r="AF204" s="102"/>
    </row>
    <row r="205" spans="10:32" s="39" customFormat="1" ht="18" customHeight="1" x14ac:dyDescent="0.15">
      <c r="J205" s="40"/>
      <c r="K205" s="40"/>
      <c r="Y205" s="85"/>
      <c r="Z205" s="102"/>
      <c r="AA205" s="102"/>
      <c r="AB205" s="102"/>
      <c r="AC205" s="102"/>
      <c r="AD205" s="102"/>
      <c r="AE205" s="102"/>
      <c r="AF205" s="102"/>
    </row>
    <row r="206" spans="10:32" s="39" customFormat="1" ht="18" customHeight="1" x14ac:dyDescent="0.15">
      <c r="J206" s="40"/>
      <c r="K206" s="40"/>
      <c r="Y206" s="85"/>
      <c r="Z206" s="102"/>
      <c r="AA206" s="102"/>
      <c r="AB206" s="102"/>
      <c r="AC206" s="102"/>
      <c r="AD206" s="102"/>
      <c r="AE206" s="102"/>
      <c r="AF206" s="102"/>
    </row>
    <row r="207" spans="10:32" s="39" customFormat="1" ht="18" customHeight="1" x14ac:dyDescent="0.15">
      <c r="J207" s="40"/>
      <c r="K207" s="40"/>
      <c r="Y207" s="85"/>
      <c r="Z207" s="102"/>
      <c r="AA207" s="102"/>
      <c r="AB207" s="102"/>
      <c r="AC207" s="102"/>
      <c r="AD207" s="102"/>
      <c r="AE207" s="102"/>
      <c r="AF207" s="102"/>
    </row>
    <row r="208" spans="10:32" s="39" customFormat="1" ht="18" customHeight="1" x14ac:dyDescent="0.15">
      <c r="J208" s="40"/>
      <c r="K208" s="40"/>
      <c r="Y208" s="85"/>
      <c r="Z208" s="102"/>
      <c r="AA208" s="102"/>
      <c r="AB208" s="102"/>
      <c r="AC208" s="102"/>
      <c r="AD208" s="102"/>
      <c r="AE208" s="102"/>
      <c r="AF208" s="102"/>
    </row>
    <row r="209" spans="10:32" s="39" customFormat="1" ht="18" customHeight="1" x14ac:dyDescent="0.15">
      <c r="J209" s="40"/>
      <c r="K209" s="40"/>
      <c r="Y209" s="85"/>
      <c r="Z209" s="102"/>
      <c r="AA209" s="102"/>
      <c r="AB209" s="102"/>
      <c r="AC209" s="102"/>
      <c r="AD209" s="102"/>
      <c r="AE209" s="102"/>
      <c r="AF209" s="102"/>
    </row>
    <row r="210" spans="10:32" s="39" customFormat="1" ht="18" customHeight="1" x14ac:dyDescent="0.15">
      <c r="J210" s="40"/>
      <c r="K210" s="40"/>
      <c r="Y210" s="85"/>
      <c r="Z210" s="102"/>
      <c r="AA210" s="102"/>
      <c r="AB210" s="102"/>
      <c r="AC210" s="102"/>
      <c r="AD210" s="102"/>
      <c r="AE210" s="102"/>
      <c r="AF210" s="102"/>
    </row>
    <row r="211" spans="10:32" s="39" customFormat="1" ht="18" customHeight="1" x14ac:dyDescent="0.15">
      <c r="J211" s="40"/>
      <c r="K211" s="40"/>
      <c r="Y211" s="85"/>
      <c r="Z211" s="102"/>
      <c r="AA211" s="102"/>
      <c r="AB211" s="102"/>
      <c r="AC211" s="102"/>
      <c r="AD211" s="102"/>
      <c r="AE211" s="102"/>
      <c r="AF211" s="102"/>
    </row>
    <row r="212" spans="10:32" s="39" customFormat="1" ht="18" customHeight="1" x14ac:dyDescent="0.15">
      <c r="J212" s="40"/>
      <c r="K212" s="40"/>
      <c r="Y212" s="85"/>
      <c r="Z212" s="102"/>
      <c r="AA212" s="102"/>
      <c r="AB212" s="102"/>
      <c r="AC212" s="102"/>
      <c r="AD212" s="102"/>
      <c r="AE212" s="102"/>
      <c r="AF212" s="102"/>
    </row>
    <row r="213" spans="10:32" s="39" customFormat="1" ht="18" customHeight="1" x14ac:dyDescent="0.15">
      <c r="J213" s="40"/>
      <c r="K213" s="40"/>
      <c r="Y213" s="85"/>
      <c r="Z213" s="102"/>
      <c r="AA213" s="102"/>
      <c r="AB213" s="102"/>
      <c r="AC213" s="102"/>
      <c r="AD213" s="102"/>
      <c r="AE213" s="102"/>
      <c r="AF213" s="102"/>
    </row>
    <row r="214" spans="10:32" s="39" customFormat="1" ht="18" customHeight="1" x14ac:dyDescent="0.15">
      <c r="J214" s="40"/>
      <c r="K214" s="40"/>
      <c r="Y214" s="85"/>
      <c r="Z214" s="102"/>
      <c r="AA214" s="102"/>
      <c r="AB214" s="102"/>
      <c r="AC214" s="102"/>
      <c r="AD214" s="102"/>
      <c r="AE214" s="102"/>
      <c r="AF214" s="102"/>
    </row>
    <row r="215" spans="10:32" s="39" customFormat="1" ht="18" customHeight="1" x14ac:dyDescent="0.15">
      <c r="J215" s="40"/>
      <c r="K215" s="40"/>
      <c r="Y215" s="85"/>
      <c r="Z215" s="102"/>
      <c r="AA215" s="102"/>
      <c r="AB215" s="102"/>
      <c r="AC215" s="102"/>
      <c r="AD215" s="102"/>
      <c r="AE215" s="102"/>
      <c r="AF215" s="102"/>
    </row>
    <row r="216" spans="10:32" s="39" customFormat="1" ht="18" customHeight="1" x14ac:dyDescent="0.15">
      <c r="J216" s="40"/>
      <c r="K216" s="40"/>
      <c r="Y216" s="85"/>
      <c r="Z216" s="102"/>
      <c r="AA216" s="102"/>
      <c r="AB216" s="102"/>
      <c r="AC216" s="102"/>
      <c r="AD216" s="102"/>
      <c r="AE216" s="102"/>
      <c r="AF216" s="102"/>
    </row>
    <row r="217" spans="10:32" s="39" customFormat="1" ht="18" customHeight="1" x14ac:dyDescent="0.15">
      <c r="J217" s="40"/>
      <c r="K217" s="40"/>
      <c r="Y217" s="85"/>
      <c r="Z217" s="102"/>
      <c r="AA217" s="102"/>
      <c r="AB217" s="102"/>
      <c r="AC217" s="102"/>
      <c r="AD217" s="102"/>
      <c r="AE217" s="102"/>
      <c r="AF217" s="102"/>
    </row>
    <row r="218" spans="10:32" s="39" customFormat="1" ht="18" customHeight="1" x14ac:dyDescent="0.15">
      <c r="J218" s="40"/>
      <c r="K218" s="40"/>
      <c r="Y218" s="85"/>
      <c r="Z218" s="102"/>
      <c r="AA218" s="102"/>
      <c r="AB218" s="102"/>
      <c r="AC218" s="102"/>
      <c r="AD218" s="102"/>
      <c r="AE218" s="102"/>
      <c r="AF218" s="102"/>
    </row>
    <row r="219" spans="10:32" s="39" customFormat="1" ht="18" customHeight="1" x14ac:dyDescent="0.15">
      <c r="J219" s="40"/>
      <c r="K219" s="40"/>
      <c r="Y219" s="85"/>
      <c r="Z219" s="102"/>
      <c r="AA219" s="102"/>
      <c r="AB219" s="102"/>
      <c r="AC219" s="102"/>
      <c r="AD219" s="102"/>
      <c r="AE219" s="102"/>
      <c r="AF219" s="102"/>
    </row>
    <row r="220" spans="10:32" s="39" customFormat="1" ht="18" customHeight="1" x14ac:dyDescent="0.15">
      <c r="J220" s="40"/>
      <c r="K220" s="40"/>
      <c r="Y220" s="85"/>
      <c r="Z220" s="102"/>
      <c r="AA220" s="102"/>
      <c r="AB220" s="102"/>
      <c r="AC220" s="102"/>
      <c r="AD220" s="102"/>
      <c r="AE220" s="102"/>
      <c r="AF220" s="102"/>
    </row>
    <row r="221" spans="10:32" s="39" customFormat="1" ht="18" customHeight="1" x14ac:dyDescent="0.15">
      <c r="J221" s="40"/>
      <c r="K221" s="40"/>
      <c r="Y221" s="85"/>
      <c r="Z221" s="102"/>
      <c r="AA221" s="102"/>
      <c r="AB221" s="102"/>
      <c r="AC221" s="102"/>
      <c r="AD221" s="102"/>
      <c r="AE221" s="102"/>
      <c r="AF221" s="102"/>
    </row>
    <row r="222" spans="10:32" s="39" customFormat="1" ht="18" customHeight="1" x14ac:dyDescent="0.15">
      <c r="J222" s="40"/>
      <c r="K222" s="40"/>
      <c r="Y222" s="85"/>
      <c r="Z222" s="102"/>
      <c r="AA222" s="102"/>
      <c r="AB222" s="102"/>
      <c r="AC222" s="102"/>
      <c r="AD222" s="102"/>
      <c r="AE222" s="102"/>
      <c r="AF222" s="102"/>
    </row>
    <row r="223" spans="10:32" s="39" customFormat="1" ht="18" customHeight="1" x14ac:dyDescent="0.15">
      <c r="J223" s="40"/>
      <c r="K223" s="40"/>
      <c r="Y223" s="85"/>
      <c r="Z223" s="102"/>
      <c r="AA223" s="102"/>
      <c r="AB223" s="102"/>
      <c r="AC223" s="102"/>
      <c r="AD223" s="102"/>
      <c r="AE223" s="102"/>
      <c r="AF223" s="102"/>
    </row>
    <row r="224" spans="10:32" s="39" customFormat="1" ht="18" customHeight="1" x14ac:dyDescent="0.15">
      <c r="J224" s="40"/>
      <c r="K224" s="40"/>
      <c r="Y224" s="85"/>
      <c r="Z224" s="102"/>
      <c r="AA224" s="102"/>
      <c r="AB224" s="102"/>
      <c r="AC224" s="102"/>
      <c r="AD224" s="102"/>
      <c r="AE224" s="102"/>
      <c r="AF224" s="102"/>
    </row>
    <row r="225" spans="10:32" s="39" customFormat="1" ht="18" customHeight="1" x14ac:dyDescent="0.15">
      <c r="J225" s="40"/>
      <c r="K225" s="40"/>
      <c r="Y225" s="85"/>
      <c r="Z225" s="102"/>
      <c r="AA225" s="102"/>
      <c r="AB225" s="102"/>
      <c r="AC225" s="102"/>
      <c r="AD225" s="102"/>
      <c r="AE225" s="102"/>
      <c r="AF225" s="102"/>
    </row>
    <row r="226" spans="10:32" s="39" customFormat="1" ht="18" customHeight="1" x14ac:dyDescent="0.15">
      <c r="J226" s="40"/>
      <c r="K226" s="40"/>
      <c r="Y226" s="85"/>
      <c r="Z226" s="102"/>
      <c r="AA226" s="102"/>
      <c r="AB226" s="102"/>
      <c r="AC226" s="102"/>
      <c r="AD226" s="102"/>
      <c r="AE226" s="102"/>
      <c r="AF226" s="102"/>
    </row>
    <row r="227" spans="10:32" s="39" customFormat="1" ht="18" customHeight="1" x14ac:dyDescent="0.15">
      <c r="J227" s="40"/>
      <c r="K227" s="40"/>
      <c r="Y227" s="85"/>
      <c r="Z227" s="102"/>
      <c r="AA227" s="102"/>
      <c r="AB227" s="102"/>
      <c r="AC227" s="102"/>
      <c r="AD227" s="102"/>
      <c r="AE227" s="102"/>
      <c r="AF227" s="102"/>
    </row>
    <row r="228" spans="10:32" s="39" customFormat="1" ht="18" customHeight="1" x14ac:dyDescent="0.15">
      <c r="J228" s="40"/>
      <c r="K228" s="40"/>
      <c r="Y228" s="85"/>
      <c r="Z228" s="102"/>
      <c r="AA228" s="102"/>
      <c r="AB228" s="102"/>
      <c r="AC228" s="102"/>
      <c r="AD228" s="102"/>
      <c r="AE228" s="102"/>
      <c r="AF228" s="102"/>
    </row>
    <row r="229" spans="10:32" s="39" customFormat="1" ht="18" customHeight="1" x14ac:dyDescent="0.15">
      <c r="J229" s="40"/>
      <c r="K229" s="40"/>
      <c r="Y229" s="85"/>
      <c r="Z229" s="102"/>
      <c r="AA229" s="102"/>
      <c r="AB229" s="102"/>
      <c r="AC229" s="102"/>
      <c r="AD229" s="102"/>
      <c r="AE229" s="102"/>
      <c r="AF229" s="102"/>
    </row>
    <row r="230" spans="10:32" s="39" customFormat="1" x14ac:dyDescent="0.15">
      <c r="J230" s="40"/>
      <c r="K230" s="40"/>
      <c r="Y230" s="85"/>
      <c r="Z230" s="102"/>
      <c r="AA230" s="102"/>
      <c r="AB230" s="102"/>
      <c r="AC230" s="102"/>
      <c r="AD230" s="102"/>
      <c r="AE230" s="102"/>
      <c r="AF230" s="102"/>
    </row>
    <row r="231" spans="10:32" s="39" customFormat="1" x14ac:dyDescent="0.15">
      <c r="J231" s="40"/>
      <c r="K231" s="40"/>
      <c r="Y231" s="85"/>
      <c r="Z231" s="102"/>
      <c r="AA231" s="102"/>
      <c r="AB231" s="102"/>
      <c r="AC231" s="102"/>
      <c r="AD231" s="102"/>
      <c r="AE231" s="102"/>
      <c r="AF231" s="102"/>
    </row>
    <row r="232" spans="10:32" s="39" customFormat="1" x14ac:dyDescent="0.15">
      <c r="J232" s="40"/>
      <c r="K232" s="40"/>
      <c r="Y232" s="85"/>
      <c r="Z232" s="102"/>
      <c r="AA232" s="102"/>
      <c r="AB232" s="102"/>
      <c r="AC232" s="102"/>
      <c r="AD232" s="102"/>
      <c r="AE232" s="102"/>
      <c r="AF232" s="102"/>
    </row>
    <row r="233" spans="10:32" s="39" customFormat="1" x14ac:dyDescent="0.15">
      <c r="J233" s="40"/>
      <c r="K233" s="40"/>
      <c r="Y233" s="85"/>
      <c r="Z233" s="102"/>
      <c r="AA233" s="102"/>
      <c r="AB233" s="102"/>
      <c r="AC233" s="102"/>
      <c r="AD233" s="102"/>
      <c r="AE233" s="102"/>
      <c r="AF233" s="102"/>
    </row>
    <row r="234" spans="10:32" s="39" customFormat="1" x14ac:dyDescent="0.15">
      <c r="J234" s="40"/>
      <c r="K234" s="40"/>
      <c r="Y234" s="85"/>
      <c r="Z234" s="102"/>
      <c r="AA234" s="102"/>
      <c r="AB234" s="102"/>
      <c r="AC234" s="102"/>
      <c r="AD234" s="102"/>
      <c r="AE234" s="102"/>
      <c r="AF234" s="102"/>
    </row>
    <row r="235" spans="10:32" s="39" customFormat="1" x14ac:dyDescent="0.15">
      <c r="J235" s="40"/>
      <c r="K235" s="40"/>
      <c r="Y235" s="85"/>
      <c r="Z235" s="102"/>
      <c r="AA235" s="102"/>
      <c r="AB235" s="102"/>
      <c r="AC235" s="102"/>
      <c r="AD235" s="102"/>
      <c r="AE235" s="102"/>
      <c r="AF235" s="102"/>
    </row>
    <row r="236" spans="10:32" s="39" customFormat="1" x14ac:dyDescent="0.15">
      <c r="J236" s="40"/>
      <c r="K236" s="40"/>
      <c r="Y236" s="85"/>
      <c r="Z236" s="102"/>
      <c r="AA236" s="102"/>
      <c r="AB236" s="102"/>
      <c r="AC236" s="102"/>
      <c r="AD236" s="102"/>
      <c r="AE236" s="102"/>
      <c r="AF236" s="102"/>
    </row>
    <row r="237" spans="10:32" s="39" customFormat="1" x14ac:dyDescent="0.15">
      <c r="J237" s="40"/>
      <c r="K237" s="40"/>
      <c r="Y237" s="85"/>
      <c r="Z237" s="102"/>
      <c r="AA237" s="102"/>
      <c r="AB237" s="102"/>
      <c r="AC237" s="102"/>
      <c r="AD237" s="102"/>
      <c r="AE237" s="102"/>
      <c r="AF237" s="102"/>
    </row>
    <row r="238" spans="10:32" s="39" customFormat="1" x14ac:dyDescent="0.15">
      <c r="J238" s="40"/>
      <c r="K238" s="40"/>
      <c r="Y238" s="85"/>
      <c r="Z238" s="102"/>
      <c r="AA238" s="102"/>
      <c r="AB238" s="102"/>
      <c r="AC238" s="102"/>
      <c r="AD238" s="102"/>
      <c r="AE238" s="102"/>
      <c r="AF238" s="102"/>
    </row>
    <row r="239" spans="10:32" s="39" customFormat="1" x14ac:dyDescent="0.15">
      <c r="J239" s="40"/>
      <c r="K239" s="40"/>
      <c r="Y239" s="85"/>
      <c r="Z239" s="102"/>
      <c r="AA239" s="102"/>
      <c r="AB239" s="102"/>
      <c r="AC239" s="102"/>
      <c r="AD239" s="102"/>
      <c r="AE239" s="102"/>
      <c r="AF239" s="102"/>
    </row>
    <row r="240" spans="10:32" s="39" customFormat="1" x14ac:dyDescent="0.15">
      <c r="J240" s="40"/>
      <c r="K240" s="40"/>
      <c r="Y240" s="85"/>
      <c r="Z240" s="102"/>
      <c r="AA240" s="102"/>
      <c r="AB240" s="102"/>
      <c r="AC240" s="102"/>
      <c r="AD240" s="102"/>
      <c r="AE240" s="102"/>
      <c r="AF240" s="102"/>
    </row>
    <row r="241" spans="10:32" s="39" customFormat="1" x14ac:dyDescent="0.15">
      <c r="J241" s="40"/>
      <c r="K241" s="40"/>
      <c r="Y241" s="85"/>
      <c r="Z241" s="102"/>
      <c r="AA241" s="102"/>
      <c r="AB241" s="102"/>
      <c r="AC241" s="102"/>
      <c r="AD241" s="102"/>
      <c r="AE241" s="102"/>
      <c r="AF241" s="102"/>
    </row>
    <row r="242" spans="10:32" s="39" customFormat="1" x14ac:dyDescent="0.15">
      <c r="J242" s="40"/>
      <c r="K242" s="40"/>
      <c r="Y242" s="85"/>
      <c r="Z242" s="102"/>
      <c r="AA242" s="102"/>
      <c r="AB242" s="102"/>
      <c r="AC242" s="102"/>
      <c r="AD242" s="102"/>
      <c r="AE242" s="102"/>
      <c r="AF242" s="102"/>
    </row>
    <row r="243" spans="10:32" s="39" customFormat="1" x14ac:dyDescent="0.15">
      <c r="J243" s="40"/>
      <c r="K243" s="40"/>
      <c r="Y243" s="85"/>
      <c r="Z243" s="102"/>
      <c r="AA243" s="102"/>
      <c r="AB243" s="102"/>
      <c r="AC243" s="102"/>
      <c r="AD243" s="102"/>
      <c r="AE243" s="102"/>
      <c r="AF243" s="102"/>
    </row>
    <row r="244" spans="10:32" s="39" customFormat="1" x14ac:dyDescent="0.15">
      <c r="J244" s="40"/>
      <c r="K244" s="40"/>
      <c r="Y244" s="85"/>
      <c r="Z244" s="102"/>
      <c r="AA244" s="102"/>
      <c r="AB244" s="102"/>
      <c r="AC244" s="102"/>
      <c r="AD244" s="102"/>
      <c r="AE244" s="102"/>
      <c r="AF244" s="102"/>
    </row>
    <row r="245" spans="10:32" s="39" customFormat="1" x14ac:dyDescent="0.15">
      <c r="J245" s="40"/>
      <c r="K245" s="40"/>
      <c r="Y245" s="85"/>
      <c r="Z245" s="102"/>
      <c r="AA245" s="102"/>
      <c r="AB245" s="102"/>
      <c r="AC245" s="102"/>
      <c r="AD245" s="102"/>
      <c r="AE245" s="102"/>
      <c r="AF245" s="102"/>
    </row>
    <row r="246" spans="10:32" s="39" customFormat="1" x14ac:dyDescent="0.15">
      <c r="J246" s="40"/>
      <c r="K246" s="40"/>
      <c r="Y246" s="85"/>
      <c r="Z246" s="102"/>
      <c r="AA246" s="102"/>
      <c r="AB246" s="102"/>
      <c r="AC246" s="102"/>
      <c r="AD246" s="102"/>
      <c r="AE246" s="102"/>
      <c r="AF246" s="102"/>
    </row>
    <row r="247" spans="10:32" s="39" customFormat="1" x14ac:dyDescent="0.15">
      <c r="J247" s="40"/>
      <c r="K247" s="40"/>
      <c r="Y247" s="85"/>
      <c r="Z247" s="102"/>
      <c r="AA247" s="102"/>
      <c r="AB247" s="102"/>
      <c r="AC247" s="102"/>
      <c r="AD247" s="102"/>
      <c r="AE247" s="102"/>
      <c r="AF247" s="102"/>
    </row>
    <row r="248" spans="10:32" s="39" customFormat="1" x14ac:dyDescent="0.15">
      <c r="J248" s="40"/>
      <c r="K248" s="40"/>
      <c r="Y248" s="85"/>
      <c r="Z248" s="102"/>
      <c r="AA248" s="102"/>
      <c r="AB248" s="102"/>
      <c r="AC248" s="102"/>
      <c r="AD248" s="102"/>
      <c r="AE248" s="102"/>
      <c r="AF248" s="102"/>
    </row>
    <row r="249" spans="10:32" s="39" customFormat="1" x14ac:dyDescent="0.15">
      <c r="J249" s="40"/>
      <c r="K249" s="40"/>
      <c r="Y249" s="85"/>
      <c r="Z249" s="102"/>
      <c r="AA249" s="102"/>
      <c r="AB249" s="102"/>
      <c r="AC249" s="102"/>
      <c r="AD249" s="102"/>
      <c r="AE249" s="102"/>
      <c r="AF249" s="102"/>
    </row>
    <row r="250" spans="10:32" s="39" customFormat="1" x14ac:dyDescent="0.15">
      <c r="J250" s="40"/>
      <c r="K250" s="40"/>
      <c r="Y250" s="85"/>
      <c r="Z250" s="102"/>
      <c r="AA250" s="102"/>
      <c r="AB250" s="102"/>
      <c r="AC250" s="102"/>
      <c r="AD250" s="102"/>
      <c r="AE250" s="102"/>
      <c r="AF250" s="102"/>
    </row>
    <row r="251" spans="10:32" s="39" customFormat="1" x14ac:dyDescent="0.15">
      <c r="J251" s="40"/>
      <c r="K251" s="40"/>
      <c r="Y251" s="85"/>
      <c r="Z251" s="102"/>
      <c r="AA251" s="102"/>
      <c r="AB251" s="102"/>
      <c r="AC251" s="102"/>
      <c r="AD251" s="102"/>
      <c r="AE251" s="102"/>
      <c r="AF251" s="102"/>
    </row>
    <row r="252" spans="10:32" s="39" customFormat="1" x14ac:dyDescent="0.15">
      <c r="J252" s="40"/>
      <c r="K252" s="40"/>
      <c r="Y252" s="85"/>
      <c r="Z252" s="102"/>
      <c r="AA252" s="102"/>
      <c r="AB252" s="102"/>
      <c r="AC252" s="102"/>
      <c r="AD252" s="102"/>
      <c r="AE252" s="102"/>
      <c r="AF252" s="102"/>
    </row>
    <row r="253" spans="10:32" s="39" customFormat="1" x14ac:dyDescent="0.15">
      <c r="J253" s="40"/>
      <c r="K253" s="40"/>
      <c r="Y253" s="85"/>
      <c r="Z253" s="102"/>
      <c r="AA253" s="102"/>
      <c r="AB253" s="102"/>
      <c r="AC253" s="102"/>
      <c r="AD253" s="102"/>
      <c r="AE253" s="102"/>
      <c r="AF253" s="102"/>
    </row>
    <row r="254" spans="10:32" s="39" customFormat="1" x14ac:dyDescent="0.15">
      <c r="J254" s="40"/>
      <c r="K254" s="40"/>
      <c r="Y254" s="85"/>
      <c r="Z254" s="102"/>
      <c r="AA254" s="102"/>
      <c r="AB254" s="102"/>
      <c r="AC254" s="102"/>
      <c r="AD254" s="102"/>
      <c r="AE254" s="102"/>
      <c r="AF254" s="102"/>
    </row>
    <row r="255" spans="10:32" s="39" customFormat="1" x14ac:dyDescent="0.15">
      <c r="J255" s="40"/>
      <c r="K255" s="40"/>
      <c r="Y255" s="85"/>
      <c r="Z255" s="102"/>
      <c r="AA255" s="102"/>
      <c r="AB255" s="102"/>
      <c r="AC255" s="102"/>
      <c r="AD255" s="102"/>
      <c r="AE255" s="102"/>
      <c r="AF255" s="102"/>
    </row>
    <row r="256" spans="10:32" s="39" customFormat="1" x14ac:dyDescent="0.15">
      <c r="J256" s="40"/>
      <c r="K256" s="40"/>
      <c r="Y256" s="85"/>
      <c r="Z256" s="102"/>
      <c r="AA256" s="102"/>
      <c r="AB256" s="102"/>
      <c r="AC256" s="102"/>
      <c r="AD256" s="102"/>
      <c r="AE256" s="102"/>
      <c r="AF256" s="102"/>
    </row>
    <row r="257" spans="10:32" s="39" customFormat="1" x14ac:dyDescent="0.15">
      <c r="J257" s="40"/>
      <c r="K257" s="40"/>
      <c r="Y257" s="85"/>
      <c r="Z257" s="102"/>
      <c r="AA257" s="102"/>
      <c r="AB257" s="102"/>
      <c r="AC257" s="102"/>
      <c r="AD257" s="102"/>
      <c r="AE257" s="102"/>
      <c r="AF257" s="102"/>
    </row>
    <row r="258" spans="10:32" s="39" customFormat="1" x14ac:dyDescent="0.15">
      <c r="J258" s="40"/>
      <c r="K258" s="40"/>
      <c r="Y258" s="85"/>
      <c r="Z258" s="102"/>
      <c r="AA258" s="102"/>
      <c r="AB258" s="102"/>
      <c r="AC258" s="102"/>
      <c r="AD258" s="102"/>
      <c r="AE258" s="102"/>
      <c r="AF258" s="102"/>
    </row>
    <row r="259" spans="10:32" s="39" customFormat="1" x14ac:dyDescent="0.15">
      <c r="J259" s="40"/>
      <c r="K259" s="40"/>
      <c r="Y259" s="85"/>
      <c r="Z259" s="102"/>
      <c r="AA259" s="102"/>
      <c r="AB259" s="102"/>
      <c r="AC259" s="102"/>
      <c r="AD259" s="102"/>
      <c r="AE259" s="102"/>
      <c r="AF259" s="102"/>
    </row>
    <row r="260" spans="10:32" s="39" customFormat="1" x14ac:dyDescent="0.15">
      <c r="J260" s="40"/>
      <c r="K260" s="40"/>
      <c r="Y260" s="85"/>
      <c r="Z260" s="102"/>
      <c r="AA260" s="102"/>
      <c r="AB260" s="102"/>
      <c r="AC260" s="102"/>
      <c r="AD260" s="102"/>
      <c r="AE260" s="102"/>
      <c r="AF260" s="102"/>
    </row>
    <row r="261" spans="10:32" s="39" customFormat="1" x14ac:dyDescent="0.15">
      <c r="J261" s="40"/>
      <c r="K261" s="40"/>
      <c r="Y261" s="85"/>
      <c r="Z261" s="102"/>
      <c r="AA261" s="102"/>
      <c r="AB261" s="102"/>
      <c r="AC261" s="102"/>
      <c r="AD261" s="102"/>
      <c r="AE261" s="102"/>
      <c r="AF261" s="102"/>
    </row>
    <row r="262" spans="10:32" s="39" customFormat="1" x14ac:dyDescent="0.15">
      <c r="J262" s="40"/>
      <c r="K262" s="40"/>
      <c r="Y262" s="85"/>
      <c r="Z262" s="102"/>
      <c r="AA262" s="102"/>
      <c r="AB262" s="102"/>
      <c r="AC262" s="102"/>
      <c r="AD262" s="102"/>
      <c r="AE262" s="102"/>
      <c r="AF262" s="102"/>
    </row>
    <row r="263" spans="10:32" s="39" customFormat="1" x14ac:dyDescent="0.15">
      <c r="J263" s="40"/>
      <c r="K263" s="40"/>
      <c r="Y263" s="85"/>
      <c r="Z263" s="102"/>
      <c r="AA263" s="102"/>
      <c r="AB263" s="102"/>
      <c r="AC263" s="102"/>
      <c r="AD263" s="102"/>
      <c r="AE263" s="102"/>
      <c r="AF263" s="102"/>
    </row>
    <row r="264" spans="10:32" s="39" customFormat="1" x14ac:dyDescent="0.15">
      <c r="J264" s="40"/>
      <c r="K264" s="40"/>
      <c r="Y264" s="85"/>
      <c r="Z264" s="102"/>
      <c r="AA264" s="102"/>
      <c r="AB264" s="102"/>
      <c r="AC264" s="102"/>
      <c r="AD264" s="102"/>
      <c r="AE264" s="102"/>
      <c r="AF264" s="102"/>
    </row>
    <row r="265" spans="10:32" s="39" customFormat="1" x14ac:dyDescent="0.15">
      <c r="J265" s="40"/>
      <c r="K265" s="40"/>
      <c r="Y265" s="85"/>
      <c r="Z265" s="102"/>
      <c r="AA265" s="102"/>
      <c r="AB265" s="102"/>
      <c r="AC265" s="102"/>
      <c r="AD265" s="102"/>
      <c r="AE265" s="102"/>
      <c r="AF265" s="102"/>
    </row>
    <row r="266" spans="10:32" s="39" customFormat="1" x14ac:dyDescent="0.15">
      <c r="J266" s="40"/>
      <c r="K266" s="40"/>
      <c r="Y266" s="85"/>
      <c r="Z266" s="102"/>
      <c r="AA266" s="102"/>
      <c r="AB266" s="102"/>
      <c r="AC266" s="102"/>
      <c r="AD266" s="102"/>
      <c r="AE266" s="102"/>
      <c r="AF266" s="102"/>
    </row>
    <row r="267" spans="10:32" s="39" customFormat="1" x14ac:dyDescent="0.15">
      <c r="J267" s="40"/>
      <c r="K267" s="40"/>
      <c r="Y267" s="85"/>
      <c r="Z267" s="102"/>
      <c r="AA267" s="102"/>
      <c r="AB267" s="102"/>
      <c r="AC267" s="102"/>
      <c r="AD267" s="102"/>
      <c r="AE267" s="102"/>
      <c r="AF267" s="102"/>
    </row>
    <row r="268" spans="10:32" s="39" customFormat="1" x14ac:dyDescent="0.15">
      <c r="J268" s="40"/>
      <c r="K268" s="40"/>
      <c r="Y268" s="85"/>
      <c r="Z268" s="102"/>
      <c r="AA268" s="102"/>
      <c r="AB268" s="102"/>
      <c r="AC268" s="102"/>
      <c r="AD268" s="102"/>
      <c r="AE268" s="102"/>
      <c r="AF268" s="102"/>
    </row>
    <row r="269" spans="10:32" s="39" customFormat="1" x14ac:dyDescent="0.15">
      <c r="J269" s="40"/>
      <c r="K269" s="40"/>
      <c r="Y269" s="85"/>
      <c r="Z269" s="102"/>
      <c r="AA269" s="102"/>
      <c r="AB269" s="102"/>
      <c r="AC269" s="102"/>
      <c r="AD269" s="102"/>
      <c r="AE269" s="102"/>
      <c r="AF269" s="102"/>
    </row>
    <row r="270" spans="10:32" s="39" customFormat="1" x14ac:dyDescent="0.15">
      <c r="J270" s="40"/>
      <c r="K270" s="40"/>
      <c r="Y270" s="85"/>
      <c r="Z270" s="102"/>
      <c r="AA270" s="102"/>
      <c r="AB270" s="102"/>
      <c r="AC270" s="102"/>
      <c r="AD270" s="102"/>
      <c r="AE270" s="102"/>
      <c r="AF270" s="102"/>
    </row>
    <row r="271" spans="10:32" s="39" customFormat="1" x14ac:dyDescent="0.15">
      <c r="J271" s="40"/>
      <c r="K271" s="40"/>
      <c r="Y271" s="85"/>
      <c r="Z271" s="102"/>
      <c r="AA271" s="102"/>
      <c r="AB271" s="102"/>
      <c r="AC271" s="102"/>
      <c r="AD271" s="102"/>
      <c r="AE271" s="102"/>
      <c r="AF271" s="102"/>
    </row>
    <row r="272" spans="10:32" s="39" customFormat="1" x14ac:dyDescent="0.15">
      <c r="J272" s="40"/>
      <c r="K272" s="40"/>
      <c r="Y272" s="85"/>
      <c r="Z272" s="102"/>
      <c r="AA272" s="102"/>
      <c r="AB272" s="102"/>
      <c r="AC272" s="102"/>
      <c r="AD272" s="102"/>
      <c r="AE272" s="102"/>
      <c r="AF272" s="102"/>
    </row>
    <row r="273" spans="10:32" s="39" customFormat="1" x14ac:dyDescent="0.15">
      <c r="J273" s="40"/>
      <c r="K273" s="40"/>
      <c r="Y273" s="85"/>
      <c r="Z273" s="102"/>
      <c r="AA273" s="102"/>
      <c r="AB273" s="102"/>
      <c r="AC273" s="102"/>
      <c r="AD273" s="102"/>
      <c r="AE273" s="102"/>
      <c r="AF273" s="102"/>
    </row>
    <row r="274" spans="10:32" s="39" customFormat="1" x14ac:dyDescent="0.15">
      <c r="J274" s="40"/>
      <c r="K274" s="40"/>
      <c r="Y274" s="85"/>
      <c r="Z274" s="102"/>
      <c r="AA274" s="102"/>
      <c r="AB274" s="102"/>
      <c r="AC274" s="102"/>
      <c r="AD274" s="102"/>
      <c r="AE274" s="102"/>
      <c r="AF274" s="102"/>
    </row>
    <row r="275" spans="10:32" s="39" customFormat="1" x14ac:dyDescent="0.15">
      <c r="J275" s="40"/>
      <c r="K275" s="40"/>
      <c r="Y275" s="85"/>
      <c r="Z275" s="102"/>
      <c r="AA275" s="102"/>
      <c r="AB275" s="102"/>
      <c r="AC275" s="102"/>
      <c r="AD275" s="102"/>
      <c r="AE275" s="102"/>
      <c r="AF275" s="102"/>
    </row>
    <row r="276" spans="10:32" s="39" customFormat="1" x14ac:dyDescent="0.15">
      <c r="J276" s="40"/>
      <c r="K276" s="40"/>
      <c r="Y276" s="85"/>
      <c r="Z276" s="102"/>
      <c r="AA276" s="102"/>
      <c r="AB276" s="102"/>
      <c r="AC276" s="102"/>
      <c r="AD276" s="102"/>
      <c r="AE276" s="102"/>
      <c r="AF276" s="102"/>
    </row>
    <row r="277" spans="10:32" s="39" customFormat="1" x14ac:dyDescent="0.15">
      <c r="J277" s="40"/>
      <c r="K277" s="40"/>
      <c r="Y277" s="85"/>
      <c r="Z277" s="102"/>
      <c r="AA277" s="102"/>
      <c r="AB277" s="102"/>
      <c r="AC277" s="102"/>
      <c r="AD277" s="102"/>
      <c r="AE277" s="102"/>
      <c r="AF277" s="102"/>
    </row>
    <row r="278" spans="10:32" s="39" customFormat="1" x14ac:dyDescent="0.15">
      <c r="J278" s="40"/>
      <c r="K278" s="40"/>
      <c r="Y278" s="85"/>
      <c r="Z278" s="102"/>
      <c r="AA278" s="102"/>
      <c r="AB278" s="102"/>
      <c r="AC278" s="102"/>
      <c r="AD278" s="102"/>
      <c r="AE278" s="102"/>
      <c r="AF278" s="102"/>
    </row>
    <row r="279" spans="10:32" s="39" customFormat="1" x14ac:dyDescent="0.15">
      <c r="J279" s="40"/>
      <c r="K279" s="40"/>
      <c r="Y279" s="85"/>
      <c r="Z279" s="102"/>
      <c r="AA279" s="102"/>
      <c r="AB279" s="102"/>
      <c r="AC279" s="102"/>
      <c r="AD279" s="102"/>
      <c r="AE279" s="102"/>
      <c r="AF279" s="102"/>
    </row>
    <row r="280" spans="10:32" s="39" customFormat="1" x14ac:dyDescent="0.15">
      <c r="J280" s="40"/>
      <c r="K280" s="40"/>
      <c r="Y280" s="85"/>
      <c r="Z280" s="102"/>
      <c r="AA280" s="102"/>
      <c r="AB280" s="102"/>
      <c r="AC280" s="102"/>
      <c r="AD280" s="102"/>
      <c r="AE280" s="102"/>
      <c r="AF280" s="102"/>
    </row>
    <row r="281" spans="10:32" s="39" customFormat="1" x14ac:dyDescent="0.15">
      <c r="J281" s="40"/>
      <c r="K281" s="40"/>
      <c r="Y281" s="85"/>
      <c r="Z281" s="102"/>
      <c r="AA281" s="102"/>
      <c r="AB281" s="102"/>
      <c r="AC281" s="102"/>
      <c r="AD281" s="102"/>
      <c r="AE281" s="102"/>
      <c r="AF281" s="102"/>
    </row>
    <row r="282" spans="10:32" s="39" customFormat="1" x14ac:dyDescent="0.15">
      <c r="J282" s="40"/>
      <c r="K282" s="40"/>
      <c r="Y282" s="85"/>
      <c r="Z282" s="102"/>
      <c r="AA282" s="102"/>
      <c r="AB282" s="102"/>
      <c r="AC282" s="102"/>
      <c r="AD282" s="102"/>
      <c r="AE282" s="102"/>
      <c r="AF282" s="102"/>
    </row>
    <row r="283" spans="10:32" s="39" customFormat="1" x14ac:dyDescent="0.15">
      <c r="J283" s="40"/>
      <c r="K283" s="40"/>
      <c r="Y283" s="85"/>
      <c r="Z283" s="102"/>
      <c r="AA283" s="102"/>
      <c r="AB283" s="102"/>
      <c r="AC283" s="102"/>
      <c r="AD283" s="102"/>
      <c r="AE283" s="102"/>
      <c r="AF283" s="102"/>
    </row>
    <row r="284" spans="10:32" s="39" customFormat="1" x14ac:dyDescent="0.15">
      <c r="J284" s="40"/>
      <c r="K284" s="40"/>
      <c r="Y284" s="85"/>
      <c r="Z284" s="102"/>
      <c r="AA284" s="102"/>
      <c r="AB284" s="102"/>
      <c r="AC284" s="102"/>
      <c r="AD284" s="102"/>
      <c r="AE284" s="102"/>
      <c r="AF284" s="102"/>
    </row>
    <row r="285" spans="10:32" s="39" customFormat="1" x14ac:dyDescent="0.15">
      <c r="J285" s="40"/>
      <c r="K285" s="40"/>
      <c r="Y285" s="85"/>
      <c r="Z285" s="102"/>
      <c r="AA285" s="102"/>
      <c r="AB285" s="102"/>
      <c r="AC285" s="102"/>
      <c r="AD285" s="102"/>
      <c r="AE285" s="102"/>
      <c r="AF285" s="102"/>
    </row>
    <row r="286" spans="10:32" s="39" customFormat="1" x14ac:dyDescent="0.15">
      <c r="J286" s="40"/>
      <c r="K286" s="40"/>
      <c r="Y286" s="85"/>
      <c r="Z286" s="102"/>
      <c r="AA286" s="102"/>
      <c r="AB286" s="102"/>
      <c r="AC286" s="102"/>
      <c r="AD286" s="102"/>
      <c r="AE286" s="102"/>
      <c r="AF286" s="102"/>
    </row>
    <row r="287" spans="10:32" s="39" customFormat="1" x14ac:dyDescent="0.15">
      <c r="J287" s="40"/>
      <c r="K287" s="40"/>
      <c r="Y287" s="85"/>
      <c r="Z287" s="102"/>
      <c r="AA287" s="102"/>
      <c r="AB287" s="102"/>
      <c r="AC287" s="102"/>
      <c r="AD287" s="102"/>
      <c r="AE287" s="102"/>
      <c r="AF287" s="102"/>
    </row>
    <row r="288" spans="10:32" s="39" customFormat="1" x14ac:dyDescent="0.15">
      <c r="J288" s="40"/>
      <c r="K288" s="40"/>
      <c r="Y288" s="85"/>
      <c r="Z288" s="102"/>
      <c r="AA288" s="102"/>
      <c r="AB288" s="102"/>
      <c r="AC288" s="102"/>
      <c r="AD288" s="102"/>
      <c r="AE288" s="102"/>
      <c r="AF288" s="102"/>
    </row>
    <row r="289" spans="10:32" s="39" customFormat="1" x14ac:dyDescent="0.15">
      <c r="J289" s="40"/>
      <c r="K289" s="40"/>
      <c r="Y289" s="85"/>
      <c r="Z289" s="102"/>
      <c r="AA289" s="102"/>
      <c r="AB289" s="102"/>
      <c r="AC289" s="102"/>
      <c r="AD289" s="102"/>
      <c r="AE289" s="102"/>
      <c r="AF289" s="102"/>
    </row>
    <row r="290" spans="10:32" s="39" customFormat="1" x14ac:dyDescent="0.15">
      <c r="J290" s="40"/>
      <c r="K290" s="40"/>
      <c r="Y290" s="85"/>
      <c r="Z290" s="102"/>
      <c r="AA290" s="102"/>
      <c r="AB290" s="102"/>
      <c r="AC290" s="102"/>
      <c r="AD290" s="102"/>
      <c r="AE290" s="102"/>
      <c r="AF290" s="102"/>
    </row>
    <row r="291" spans="10:32" s="39" customFormat="1" x14ac:dyDescent="0.15">
      <c r="J291" s="40"/>
      <c r="K291" s="40"/>
      <c r="Y291" s="85"/>
      <c r="Z291" s="102"/>
      <c r="AA291" s="102"/>
      <c r="AB291" s="102"/>
      <c r="AC291" s="102"/>
      <c r="AD291" s="102"/>
      <c r="AE291" s="102"/>
      <c r="AF291" s="102"/>
    </row>
    <row r="292" spans="10:32" s="39" customFormat="1" x14ac:dyDescent="0.15">
      <c r="J292" s="40"/>
      <c r="K292" s="40"/>
      <c r="Y292" s="85"/>
      <c r="Z292" s="102"/>
      <c r="AA292" s="102"/>
      <c r="AB292" s="102"/>
      <c r="AC292" s="102"/>
      <c r="AD292" s="102"/>
      <c r="AE292" s="102"/>
      <c r="AF292" s="102"/>
    </row>
    <row r="293" spans="10:32" s="39" customFormat="1" x14ac:dyDescent="0.15">
      <c r="J293" s="40"/>
      <c r="K293" s="40"/>
      <c r="Y293" s="85"/>
      <c r="Z293" s="102"/>
      <c r="AA293" s="102"/>
      <c r="AB293" s="102"/>
      <c r="AC293" s="102"/>
      <c r="AD293" s="102"/>
      <c r="AE293" s="102"/>
      <c r="AF293" s="102"/>
    </row>
    <row r="294" spans="10:32" s="39" customFormat="1" x14ac:dyDescent="0.15">
      <c r="J294" s="40"/>
      <c r="K294" s="40"/>
      <c r="Y294" s="85"/>
      <c r="Z294" s="102"/>
      <c r="AA294" s="102"/>
      <c r="AB294" s="102"/>
      <c r="AC294" s="102"/>
      <c r="AD294" s="102"/>
      <c r="AE294" s="102"/>
      <c r="AF294" s="102"/>
    </row>
    <row r="295" spans="10:32" s="39" customFormat="1" x14ac:dyDescent="0.15">
      <c r="J295" s="40"/>
      <c r="K295" s="40"/>
      <c r="Y295" s="85"/>
      <c r="Z295" s="102"/>
      <c r="AA295" s="102"/>
      <c r="AB295" s="102"/>
      <c r="AC295" s="102"/>
      <c r="AD295" s="102"/>
      <c r="AE295" s="102"/>
      <c r="AF295" s="102"/>
    </row>
    <row r="296" spans="10:32" s="39" customFormat="1" x14ac:dyDescent="0.15">
      <c r="J296" s="40"/>
      <c r="K296" s="40"/>
      <c r="Y296" s="85"/>
      <c r="Z296" s="102"/>
      <c r="AA296" s="102"/>
      <c r="AB296" s="102"/>
      <c r="AC296" s="102"/>
      <c r="AD296" s="102"/>
      <c r="AE296" s="102"/>
      <c r="AF296" s="102"/>
    </row>
    <row r="297" spans="10:32" s="39" customFormat="1" x14ac:dyDescent="0.15">
      <c r="J297" s="40"/>
      <c r="K297" s="40"/>
      <c r="Y297" s="85"/>
      <c r="Z297" s="102"/>
      <c r="AA297" s="102"/>
      <c r="AB297" s="102"/>
      <c r="AC297" s="102"/>
      <c r="AD297" s="102"/>
      <c r="AE297" s="102"/>
      <c r="AF297" s="102"/>
    </row>
    <row r="298" spans="10:32" s="39" customFormat="1" x14ac:dyDescent="0.15">
      <c r="J298" s="40"/>
      <c r="K298" s="40"/>
      <c r="Y298" s="85"/>
      <c r="Z298" s="102"/>
      <c r="AA298" s="102"/>
      <c r="AB298" s="102"/>
      <c r="AC298" s="102"/>
      <c r="AD298" s="102"/>
      <c r="AE298" s="102"/>
      <c r="AF298" s="102"/>
    </row>
    <row r="299" spans="10:32" s="39" customFormat="1" x14ac:dyDescent="0.15">
      <c r="J299" s="40"/>
      <c r="K299" s="40"/>
      <c r="Y299" s="85"/>
      <c r="Z299" s="102"/>
      <c r="AA299" s="102"/>
      <c r="AB299" s="102"/>
      <c r="AC299" s="102"/>
      <c r="AD299" s="102"/>
      <c r="AE299" s="102"/>
      <c r="AF299" s="102"/>
    </row>
    <row r="300" spans="10:32" s="39" customFormat="1" x14ac:dyDescent="0.15">
      <c r="J300" s="40"/>
      <c r="K300" s="40"/>
      <c r="Y300" s="85"/>
      <c r="Z300" s="102"/>
      <c r="AA300" s="102"/>
      <c r="AB300" s="102"/>
      <c r="AC300" s="102"/>
      <c r="AD300" s="102"/>
      <c r="AE300" s="102"/>
      <c r="AF300" s="102"/>
    </row>
    <row r="301" spans="10:32" s="39" customFormat="1" x14ac:dyDescent="0.15">
      <c r="J301" s="40"/>
      <c r="K301" s="40"/>
      <c r="Y301" s="85"/>
      <c r="Z301" s="102"/>
      <c r="AA301" s="102"/>
      <c r="AB301" s="102"/>
      <c r="AC301" s="102"/>
      <c r="AD301" s="102"/>
      <c r="AE301" s="102"/>
      <c r="AF301" s="102"/>
    </row>
    <row r="302" spans="10:32" s="39" customFormat="1" x14ac:dyDescent="0.15">
      <c r="J302" s="40"/>
      <c r="K302" s="40"/>
      <c r="Y302" s="85"/>
      <c r="Z302" s="102"/>
      <c r="AA302" s="102"/>
      <c r="AB302" s="102"/>
      <c r="AC302" s="102"/>
      <c r="AD302" s="102"/>
      <c r="AE302" s="102"/>
      <c r="AF302" s="102"/>
    </row>
    <row r="303" spans="10:32" s="39" customFormat="1" x14ac:dyDescent="0.15">
      <c r="J303" s="40"/>
      <c r="K303" s="40"/>
      <c r="Y303" s="85"/>
      <c r="Z303" s="102"/>
      <c r="AA303" s="102"/>
      <c r="AB303" s="102"/>
      <c r="AC303" s="102"/>
      <c r="AD303" s="102"/>
      <c r="AE303" s="102"/>
      <c r="AF303" s="102"/>
    </row>
    <row r="304" spans="10:32" s="39" customFormat="1" x14ac:dyDescent="0.15">
      <c r="J304" s="40"/>
      <c r="K304" s="40"/>
      <c r="Y304" s="85"/>
      <c r="Z304" s="102"/>
      <c r="AA304" s="102"/>
      <c r="AB304" s="102"/>
      <c r="AC304" s="102"/>
      <c r="AD304" s="102"/>
      <c r="AE304" s="102"/>
      <c r="AF304" s="102"/>
    </row>
    <row r="305" spans="10:32" s="39" customFormat="1" x14ac:dyDescent="0.15">
      <c r="J305" s="40"/>
      <c r="K305" s="40"/>
      <c r="Y305" s="85"/>
      <c r="Z305" s="102"/>
      <c r="AA305" s="102"/>
      <c r="AB305" s="102"/>
      <c r="AC305" s="102"/>
      <c r="AD305" s="102"/>
      <c r="AE305" s="102"/>
      <c r="AF305" s="102"/>
    </row>
    <row r="306" spans="10:32" s="39" customFormat="1" x14ac:dyDescent="0.15">
      <c r="J306" s="40"/>
      <c r="K306" s="40"/>
      <c r="Y306" s="85"/>
      <c r="Z306" s="102"/>
      <c r="AA306" s="102"/>
      <c r="AB306" s="102"/>
      <c r="AC306" s="102"/>
      <c r="AD306" s="102"/>
      <c r="AE306" s="102"/>
      <c r="AF306" s="102"/>
    </row>
    <row r="307" spans="10:32" s="39" customFormat="1" x14ac:dyDescent="0.15">
      <c r="J307" s="40"/>
      <c r="K307" s="40"/>
      <c r="Y307" s="85"/>
      <c r="Z307" s="102"/>
      <c r="AA307" s="102"/>
      <c r="AB307" s="102"/>
      <c r="AC307" s="102"/>
      <c r="AD307" s="102"/>
      <c r="AE307" s="102"/>
      <c r="AF307" s="102"/>
    </row>
    <row r="308" spans="10:32" s="39" customFormat="1" x14ac:dyDescent="0.15">
      <c r="J308" s="40"/>
      <c r="K308" s="40"/>
      <c r="Y308" s="85"/>
      <c r="Z308" s="102"/>
      <c r="AA308" s="102"/>
      <c r="AB308" s="102"/>
      <c r="AC308" s="102"/>
      <c r="AD308" s="102"/>
      <c r="AE308" s="102"/>
      <c r="AF308" s="102"/>
    </row>
    <row r="309" spans="10:32" s="39" customFormat="1" x14ac:dyDescent="0.15">
      <c r="J309" s="40"/>
      <c r="K309" s="40"/>
      <c r="Y309" s="85"/>
      <c r="Z309" s="102"/>
      <c r="AA309" s="102"/>
      <c r="AB309" s="102"/>
      <c r="AC309" s="102"/>
      <c r="AD309" s="102"/>
      <c r="AE309" s="102"/>
      <c r="AF309" s="102"/>
    </row>
    <row r="310" spans="10:32" s="39" customFormat="1" x14ac:dyDescent="0.15">
      <c r="J310" s="40"/>
      <c r="K310" s="40"/>
      <c r="Y310" s="85"/>
      <c r="Z310" s="102"/>
      <c r="AA310" s="102"/>
      <c r="AB310" s="102"/>
      <c r="AC310" s="102"/>
      <c r="AD310" s="102"/>
      <c r="AE310" s="102"/>
      <c r="AF310" s="102"/>
    </row>
    <row r="311" spans="10:32" s="39" customFormat="1" x14ac:dyDescent="0.15">
      <c r="J311" s="40"/>
      <c r="K311" s="40"/>
      <c r="Y311" s="85"/>
      <c r="Z311" s="102"/>
      <c r="AA311" s="102"/>
      <c r="AB311" s="102"/>
      <c r="AC311" s="102"/>
      <c r="AD311" s="102"/>
      <c r="AE311" s="102"/>
      <c r="AF311" s="102"/>
    </row>
    <row r="312" spans="10:32" s="39" customFormat="1" x14ac:dyDescent="0.15">
      <c r="J312" s="40"/>
      <c r="K312" s="40"/>
      <c r="Y312" s="85"/>
      <c r="Z312" s="102"/>
      <c r="AA312" s="102"/>
      <c r="AB312" s="102"/>
      <c r="AC312" s="102"/>
      <c r="AD312" s="102"/>
      <c r="AE312" s="102"/>
      <c r="AF312" s="102"/>
    </row>
    <row r="313" spans="10:32" s="39" customFormat="1" x14ac:dyDescent="0.15">
      <c r="J313" s="40"/>
      <c r="K313" s="40"/>
      <c r="Y313" s="85"/>
      <c r="Z313" s="102"/>
      <c r="AA313" s="102"/>
      <c r="AB313" s="102"/>
      <c r="AC313" s="102"/>
      <c r="AD313" s="102"/>
      <c r="AE313" s="102"/>
      <c r="AF313" s="102"/>
    </row>
    <row r="314" spans="10:32" s="39" customFormat="1" x14ac:dyDescent="0.15">
      <c r="J314" s="40"/>
      <c r="K314" s="40"/>
      <c r="Y314" s="85"/>
      <c r="Z314" s="102"/>
      <c r="AA314" s="102"/>
      <c r="AB314" s="102"/>
      <c r="AC314" s="102"/>
      <c r="AD314" s="102"/>
      <c r="AE314" s="102"/>
      <c r="AF314" s="102"/>
    </row>
    <row r="315" spans="10:32" s="39" customFormat="1" x14ac:dyDescent="0.15">
      <c r="J315" s="40"/>
      <c r="K315" s="40"/>
      <c r="Y315" s="85"/>
      <c r="Z315" s="102"/>
      <c r="AA315" s="102"/>
      <c r="AB315" s="102"/>
      <c r="AC315" s="102"/>
      <c r="AD315" s="102"/>
      <c r="AE315" s="102"/>
      <c r="AF315" s="102"/>
    </row>
    <row r="316" spans="10:32" s="39" customFormat="1" x14ac:dyDescent="0.15">
      <c r="J316" s="40"/>
      <c r="K316" s="40"/>
      <c r="Y316" s="85"/>
      <c r="Z316" s="102"/>
      <c r="AA316" s="102"/>
      <c r="AB316" s="102"/>
      <c r="AC316" s="102"/>
      <c r="AD316" s="102"/>
      <c r="AE316" s="102"/>
      <c r="AF316" s="102"/>
    </row>
    <row r="317" spans="10:32" s="39" customFormat="1" x14ac:dyDescent="0.15">
      <c r="J317" s="40"/>
      <c r="K317" s="40"/>
      <c r="Y317" s="85"/>
      <c r="Z317" s="102"/>
      <c r="AA317" s="102"/>
      <c r="AB317" s="102"/>
      <c r="AC317" s="102"/>
      <c r="AD317" s="102"/>
      <c r="AE317" s="102"/>
      <c r="AF317" s="102"/>
    </row>
    <row r="318" spans="10:32" s="39" customFormat="1" x14ac:dyDescent="0.15">
      <c r="J318" s="40"/>
      <c r="K318" s="40"/>
      <c r="Y318" s="85"/>
      <c r="Z318" s="102"/>
      <c r="AA318" s="102"/>
      <c r="AB318" s="102"/>
      <c r="AC318" s="102"/>
      <c r="AD318" s="102"/>
      <c r="AE318" s="102"/>
      <c r="AF318" s="102"/>
    </row>
    <row r="319" spans="10:32" s="39" customFormat="1" x14ac:dyDescent="0.15">
      <c r="J319" s="40"/>
      <c r="K319" s="40"/>
      <c r="Y319" s="85"/>
      <c r="Z319" s="102"/>
      <c r="AA319" s="102"/>
      <c r="AB319" s="102"/>
      <c r="AC319" s="102"/>
      <c r="AD319" s="102"/>
      <c r="AE319" s="102"/>
      <c r="AF319" s="102"/>
    </row>
    <row r="320" spans="10:32" s="39" customFormat="1" x14ac:dyDescent="0.15">
      <c r="J320" s="40"/>
      <c r="K320" s="40"/>
      <c r="Y320" s="85"/>
      <c r="Z320" s="102"/>
      <c r="AA320" s="102"/>
      <c r="AB320" s="102"/>
      <c r="AC320" s="102"/>
      <c r="AD320" s="102"/>
      <c r="AE320" s="102"/>
      <c r="AF320" s="102"/>
    </row>
    <row r="321" spans="10:32" s="39" customFormat="1" x14ac:dyDescent="0.15">
      <c r="J321" s="40"/>
      <c r="K321" s="40"/>
      <c r="Y321" s="85"/>
      <c r="Z321" s="102"/>
      <c r="AA321" s="102"/>
      <c r="AB321" s="102"/>
      <c r="AC321" s="102"/>
      <c r="AD321" s="102"/>
      <c r="AE321" s="102"/>
      <c r="AF321" s="102"/>
    </row>
    <row r="322" spans="10:32" s="39" customFormat="1" x14ac:dyDescent="0.15">
      <c r="J322" s="40"/>
      <c r="K322" s="40"/>
      <c r="Y322" s="85"/>
      <c r="Z322" s="102"/>
      <c r="AA322" s="102"/>
      <c r="AB322" s="102"/>
      <c r="AC322" s="102"/>
      <c r="AD322" s="102"/>
      <c r="AE322" s="102"/>
      <c r="AF322" s="102"/>
    </row>
    <row r="323" spans="10:32" s="39" customFormat="1" x14ac:dyDescent="0.15">
      <c r="J323" s="40"/>
      <c r="K323" s="40"/>
      <c r="Y323" s="85"/>
      <c r="Z323" s="102"/>
      <c r="AA323" s="102"/>
      <c r="AB323" s="102"/>
      <c r="AC323" s="102"/>
      <c r="AD323" s="102"/>
      <c r="AE323" s="102"/>
      <c r="AF323" s="102"/>
    </row>
    <row r="324" spans="10:32" s="39" customFormat="1" x14ac:dyDescent="0.15">
      <c r="J324" s="40"/>
      <c r="K324" s="40"/>
      <c r="Y324" s="85"/>
      <c r="Z324" s="102"/>
      <c r="AA324" s="102"/>
      <c r="AB324" s="102"/>
      <c r="AC324" s="102"/>
      <c r="AD324" s="102"/>
      <c r="AE324" s="102"/>
      <c r="AF324" s="102"/>
    </row>
    <row r="325" spans="10:32" s="39" customFormat="1" x14ac:dyDescent="0.15">
      <c r="J325" s="40"/>
      <c r="K325" s="40"/>
      <c r="Y325" s="85"/>
      <c r="Z325" s="102"/>
      <c r="AA325" s="102"/>
      <c r="AB325" s="102"/>
      <c r="AC325" s="102"/>
      <c r="AD325" s="102"/>
      <c r="AE325" s="102"/>
      <c r="AF325" s="102"/>
    </row>
    <row r="326" spans="10:32" s="39" customFormat="1" x14ac:dyDescent="0.15">
      <c r="J326" s="40"/>
      <c r="K326" s="40"/>
      <c r="Y326" s="85"/>
      <c r="Z326" s="102"/>
      <c r="AA326" s="102"/>
      <c r="AB326" s="102"/>
      <c r="AC326" s="102"/>
      <c r="AD326" s="102"/>
      <c r="AE326" s="102"/>
      <c r="AF326" s="102"/>
    </row>
    <row r="327" spans="10:32" s="39" customFormat="1" x14ac:dyDescent="0.15">
      <c r="J327" s="40"/>
      <c r="K327" s="40"/>
      <c r="Y327" s="85"/>
      <c r="Z327" s="102"/>
      <c r="AA327" s="102"/>
      <c r="AB327" s="102"/>
      <c r="AC327" s="102"/>
      <c r="AD327" s="102"/>
      <c r="AE327" s="102"/>
      <c r="AF327" s="102"/>
    </row>
    <row r="328" spans="10:32" s="39" customFormat="1" x14ac:dyDescent="0.15">
      <c r="J328" s="40"/>
      <c r="K328" s="40"/>
      <c r="Y328" s="85"/>
      <c r="Z328" s="102"/>
      <c r="AA328" s="102"/>
      <c r="AB328" s="102"/>
      <c r="AC328" s="102"/>
      <c r="AD328" s="102"/>
      <c r="AE328" s="102"/>
      <c r="AF328" s="102"/>
    </row>
    <row r="329" spans="10:32" s="39" customFormat="1" x14ac:dyDescent="0.15">
      <c r="J329" s="40"/>
      <c r="K329" s="40"/>
      <c r="Y329" s="85"/>
      <c r="Z329" s="102"/>
      <c r="AA329" s="102"/>
      <c r="AB329" s="102"/>
      <c r="AC329" s="102"/>
      <c r="AD329" s="102"/>
      <c r="AE329" s="102"/>
      <c r="AF329" s="102"/>
    </row>
    <row r="330" spans="10:32" s="39" customFormat="1" x14ac:dyDescent="0.15">
      <c r="J330" s="40"/>
      <c r="K330" s="40"/>
      <c r="Y330" s="85"/>
      <c r="Z330" s="102"/>
      <c r="AA330" s="102"/>
      <c r="AB330" s="102"/>
      <c r="AC330" s="102"/>
      <c r="AD330" s="102"/>
      <c r="AE330" s="102"/>
      <c r="AF330" s="102"/>
    </row>
    <row r="331" spans="10:32" s="39" customFormat="1" x14ac:dyDescent="0.15">
      <c r="J331" s="40"/>
      <c r="K331" s="40"/>
      <c r="Y331" s="85"/>
      <c r="Z331" s="102"/>
      <c r="AA331" s="102"/>
      <c r="AB331" s="102"/>
      <c r="AC331" s="102"/>
      <c r="AD331" s="102"/>
      <c r="AE331" s="102"/>
      <c r="AF331" s="102"/>
    </row>
    <row r="332" spans="10:32" s="39" customFormat="1" x14ac:dyDescent="0.15">
      <c r="J332" s="40"/>
      <c r="K332" s="40"/>
      <c r="Y332" s="85"/>
      <c r="Z332" s="102"/>
      <c r="AA332" s="102"/>
      <c r="AB332" s="102"/>
      <c r="AC332" s="102"/>
      <c r="AD332" s="102"/>
      <c r="AE332" s="102"/>
      <c r="AF332" s="102"/>
    </row>
    <row r="333" spans="10:32" s="39" customFormat="1" x14ac:dyDescent="0.15">
      <c r="J333" s="40"/>
      <c r="K333" s="40"/>
      <c r="Y333" s="85"/>
      <c r="Z333" s="102"/>
      <c r="AA333" s="102"/>
      <c r="AB333" s="102"/>
      <c r="AC333" s="102"/>
      <c r="AD333" s="102"/>
      <c r="AE333" s="102"/>
      <c r="AF333" s="102"/>
    </row>
    <row r="334" spans="10:32" s="39" customFormat="1" x14ac:dyDescent="0.15">
      <c r="J334" s="40"/>
      <c r="K334" s="40"/>
      <c r="Y334" s="85"/>
      <c r="Z334" s="102"/>
      <c r="AA334" s="102"/>
      <c r="AB334" s="102"/>
      <c r="AC334" s="102"/>
      <c r="AD334" s="102"/>
      <c r="AE334" s="102"/>
      <c r="AF334" s="102"/>
    </row>
    <row r="335" spans="10:32" s="39" customFormat="1" x14ac:dyDescent="0.15">
      <c r="J335" s="40"/>
      <c r="K335" s="40"/>
      <c r="Y335" s="85"/>
      <c r="Z335" s="102"/>
      <c r="AA335" s="102"/>
      <c r="AB335" s="102"/>
      <c r="AC335" s="102"/>
      <c r="AD335" s="102"/>
      <c r="AE335" s="102"/>
      <c r="AF335" s="102"/>
    </row>
    <row r="336" spans="10:32" s="39" customFormat="1" x14ac:dyDescent="0.15">
      <c r="J336" s="40"/>
      <c r="K336" s="40"/>
      <c r="Y336" s="85"/>
      <c r="Z336" s="102"/>
      <c r="AA336" s="102"/>
      <c r="AB336" s="102"/>
      <c r="AC336" s="102"/>
      <c r="AD336" s="102"/>
      <c r="AE336" s="102"/>
      <c r="AF336" s="102"/>
    </row>
    <row r="337" spans="10:32" s="39" customFormat="1" x14ac:dyDescent="0.15">
      <c r="J337" s="40"/>
      <c r="K337" s="40"/>
      <c r="Y337" s="85"/>
      <c r="Z337" s="102"/>
      <c r="AA337" s="102"/>
      <c r="AB337" s="102"/>
      <c r="AC337" s="102"/>
      <c r="AD337" s="102"/>
      <c r="AE337" s="102"/>
      <c r="AF337" s="102"/>
    </row>
    <row r="338" spans="10:32" s="39" customFormat="1" x14ac:dyDescent="0.15">
      <c r="J338" s="40"/>
      <c r="K338" s="40"/>
      <c r="Y338" s="85"/>
      <c r="Z338" s="102"/>
      <c r="AA338" s="102"/>
      <c r="AB338" s="102"/>
      <c r="AC338" s="102"/>
      <c r="AD338" s="102"/>
      <c r="AE338" s="102"/>
      <c r="AF338" s="102"/>
    </row>
    <row r="339" spans="10:32" s="39" customFormat="1" x14ac:dyDescent="0.15">
      <c r="J339" s="40"/>
      <c r="K339" s="40"/>
      <c r="Y339" s="85"/>
      <c r="Z339" s="102"/>
      <c r="AA339" s="102"/>
      <c r="AB339" s="102"/>
      <c r="AC339" s="102"/>
      <c r="AD339" s="102"/>
      <c r="AE339" s="102"/>
      <c r="AF339" s="102"/>
    </row>
    <row r="340" spans="10:32" s="39" customFormat="1" x14ac:dyDescent="0.15">
      <c r="J340" s="40"/>
      <c r="K340" s="40"/>
      <c r="Y340" s="85"/>
      <c r="Z340" s="102"/>
      <c r="AA340" s="102"/>
      <c r="AB340" s="102"/>
      <c r="AC340" s="102"/>
      <c r="AD340" s="102"/>
      <c r="AE340" s="102"/>
      <c r="AF340" s="102"/>
    </row>
    <row r="341" spans="10:32" s="39" customFormat="1" x14ac:dyDescent="0.15">
      <c r="J341" s="40"/>
      <c r="K341" s="40"/>
      <c r="Y341" s="85"/>
      <c r="Z341" s="102"/>
      <c r="AA341" s="102"/>
      <c r="AB341" s="102"/>
      <c r="AC341" s="102"/>
      <c r="AD341" s="102"/>
      <c r="AE341" s="102"/>
      <c r="AF341" s="102"/>
    </row>
    <row r="342" spans="10:32" s="39" customFormat="1" x14ac:dyDescent="0.15">
      <c r="J342" s="40"/>
      <c r="K342" s="40"/>
      <c r="Y342" s="85"/>
      <c r="Z342" s="102"/>
      <c r="AA342" s="102"/>
      <c r="AB342" s="102"/>
      <c r="AC342" s="102"/>
      <c r="AD342" s="102"/>
      <c r="AE342" s="102"/>
      <c r="AF342" s="102"/>
    </row>
    <row r="343" spans="10:32" s="39" customFormat="1" x14ac:dyDescent="0.15">
      <c r="J343" s="40"/>
      <c r="K343" s="40"/>
      <c r="Y343" s="85"/>
      <c r="Z343" s="102"/>
      <c r="AA343" s="102"/>
      <c r="AB343" s="102"/>
      <c r="AC343" s="102"/>
      <c r="AD343" s="102"/>
      <c r="AE343" s="102"/>
      <c r="AF343" s="102"/>
    </row>
    <row r="344" spans="10:32" s="39" customFormat="1" x14ac:dyDescent="0.15">
      <c r="J344" s="40"/>
      <c r="K344" s="40"/>
      <c r="Y344" s="85"/>
      <c r="Z344" s="102"/>
      <c r="AA344" s="102"/>
      <c r="AB344" s="102"/>
      <c r="AC344" s="102"/>
      <c r="AD344" s="102"/>
      <c r="AE344" s="102"/>
      <c r="AF344" s="102"/>
    </row>
    <row r="345" spans="10:32" s="39" customFormat="1" x14ac:dyDescent="0.15">
      <c r="J345" s="40"/>
      <c r="K345" s="40"/>
      <c r="Y345" s="85"/>
      <c r="Z345" s="102"/>
      <c r="AA345" s="102"/>
      <c r="AB345" s="102"/>
      <c r="AC345" s="102"/>
      <c r="AD345" s="102"/>
      <c r="AE345" s="102"/>
      <c r="AF345" s="102"/>
    </row>
    <row r="346" spans="10:32" s="39" customFormat="1" x14ac:dyDescent="0.15">
      <c r="J346" s="40"/>
      <c r="K346" s="40"/>
      <c r="Y346" s="85"/>
      <c r="Z346" s="102"/>
      <c r="AA346" s="102"/>
      <c r="AB346" s="102"/>
      <c r="AC346" s="102"/>
      <c r="AD346" s="102"/>
      <c r="AE346" s="102"/>
      <c r="AF346" s="102"/>
    </row>
    <row r="347" spans="10:32" s="39" customFormat="1" x14ac:dyDescent="0.15">
      <c r="J347" s="40"/>
      <c r="K347" s="40"/>
      <c r="Y347" s="85"/>
      <c r="Z347" s="102"/>
      <c r="AA347" s="102"/>
      <c r="AB347" s="102"/>
      <c r="AC347" s="102"/>
      <c r="AD347" s="102"/>
      <c r="AE347" s="102"/>
      <c r="AF347" s="102"/>
    </row>
    <row r="348" spans="10:32" s="39" customFormat="1" x14ac:dyDescent="0.15">
      <c r="J348" s="40"/>
      <c r="K348" s="40"/>
      <c r="Y348" s="85"/>
      <c r="Z348" s="102"/>
      <c r="AA348" s="102"/>
      <c r="AB348" s="102"/>
      <c r="AC348" s="102"/>
      <c r="AD348" s="102"/>
      <c r="AE348" s="102"/>
      <c r="AF348" s="102"/>
    </row>
    <row r="349" spans="10:32" s="39" customFormat="1" x14ac:dyDescent="0.15">
      <c r="J349" s="40"/>
      <c r="K349" s="40"/>
      <c r="Y349" s="85"/>
      <c r="Z349" s="102"/>
      <c r="AA349" s="102"/>
      <c r="AB349" s="102"/>
      <c r="AC349" s="102"/>
      <c r="AD349" s="102"/>
      <c r="AE349" s="102"/>
      <c r="AF349" s="102"/>
    </row>
    <row r="350" spans="10:32" s="39" customFormat="1" x14ac:dyDescent="0.15">
      <c r="J350" s="40"/>
      <c r="K350" s="40"/>
      <c r="Y350" s="85"/>
      <c r="Z350" s="102"/>
      <c r="AA350" s="102"/>
      <c r="AB350" s="102"/>
      <c r="AC350" s="102"/>
      <c r="AD350" s="102"/>
      <c r="AE350" s="102"/>
      <c r="AF350" s="102"/>
    </row>
    <row r="351" spans="10:32" s="39" customFormat="1" x14ac:dyDescent="0.15">
      <c r="J351" s="40"/>
      <c r="K351" s="40"/>
      <c r="Y351" s="85"/>
      <c r="Z351" s="102"/>
      <c r="AA351" s="102"/>
      <c r="AB351" s="102"/>
      <c r="AC351" s="102"/>
      <c r="AD351" s="102"/>
      <c r="AE351" s="102"/>
      <c r="AF351" s="102"/>
    </row>
    <row r="352" spans="10:32" s="39" customFormat="1" x14ac:dyDescent="0.15">
      <c r="J352" s="40"/>
      <c r="K352" s="40"/>
      <c r="Y352" s="85"/>
      <c r="Z352" s="102"/>
      <c r="AA352" s="102"/>
      <c r="AB352" s="102"/>
      <c r="AC352" s="102"/>
      <c r="AD352" s="102"/>
      <c r="AE352" s="102"/>
      <c r="AF352" s="102"/>
    </row>
    <row r="353" spans="10:32" s="39" customFormat="1" x14ac:dyDescent="0.15">
      <c r="J353" s="40"/>
      <c r="K353" s="40"/>
      <c r="Y353" s="85"/>
      <c r="Z353" s="102"/>
      <c r="AA353" s="102"/>
      <c r="AB353" s="102"/>
      <c r="AC353" s="102"/>
      <c r="AD353" s="102"/>
      <c r="AE353" s="102"/>
      <c r="AF353" s="102"/>
    </row>
    <row r="354" spans="10:32" s="39" customFormat="1" x14ac:dyDescent="0.15">
      <c r="J354" s="40"/>
      <c r="K354" s="40"/>
      <c r="Y354" s="85"/>
      <c r="Z354" s="102"/>
      <c r="AA354" s="102"/>
      <c r="AB354" s="102"/>
      <c r="AC354" s="102"/>
      <c r="AD354" s="102"/>
      <c r="AE354" s="102"/>
      <c r="AF354" s="102"/>
    </row>
    <row r="355" spans="10:32" s="39" customFormat="1" x14ac:dyDescent="0.15">
      <c r="J355" s="40"/>
      <c r="K355" s="40"/>
      <c r="Y355" s="85"/>
      <c r="Z355" s="102"/>
      <c r="AA355" s="102"/>
      <c r="AB355" s="102"/>
      <c r="AC355" s="102"/>
      <c r="AD355" s="102"/>
      <c r="AE355" s="102"/>
      <c r="AF355" s="102"/>
    </row>
    <row r="356" spans="10:32" s="39" customFormat="1" x14ac:dyDescent="0.15">
      <c r="J356" s="40"/>
      <c r="K356" s="40"/>
      <c r="Y356" s="85"/>
      <c r="Z356" s="102"/>
      <c r="AA356" s="102"/>
      <c r="AB356" s="102"/>
      <c r="AC356" s="102"/>
      <c r="AD356" s="102"/>
      <c r="AE356" s="102"/>
      <c r="AF356" s="102"/>
    </row>
    <row r="357" spans="10:32" s="39" customFormat="1" x14ac:dyDescent="0.15">
      <c r="J357" s="40"/>
      <c r="K357" s="40"/>
      <c r="Y357" s="85"/>
      <c r="Z357" s="102"/>
      <c r="AA357" s="102"/>
      <c r="AB357" s="102"/>
      <c r="AC357" s="102"/>
      <c r="AD357" s="102"/>
      <c r="AE357" s="102"/>
      <c r="AF357" s="102"/>
    </row>
    <row r="358" spans="10:32" s="39" customFormat="1" x14ac:dyDescent="0.15">
      <c r="J358" s="40"/>
      <c r="K358" s="40"/>
      <c r="Y358" s="85"/>
      <c r="Z358" s="102"/>
      <c r="AA358" s="102"/>
      <c r="AB358" s="102"/>
      <c r="AC358" s="102"/>
      <c r="AD358" s="102"/>
      <c r="AE358" s="102"/>
      <c r="AF358" s="102"/>
    </row>
    <row r="359" spans="10:32" s="39" customFormat="1" x14ac:dyDescent="0.15">
      <c r="J359" s="40"/>
      <c r="K359" s="40"/>
      <c r="Y359" s="85"/>
      <c r="Z359" s="102"/>
      <c r="AA359" s="102"/>
      <c r="AB359" s="102"/>
      <c r="AC359" s="102"/>
      <c r="AD359" s="102"/>
      <c r="AE359" s="102"/>
      <c r="AF359" s="102"/>
    </row>
    <row r="360" spans="10:32" s="39" customFormat="1" x14ac:dyDescent="0.15">
      <c r="J360" s="40"/>
      <c r="K360" s="40"/>
      <c r="Y360" s="85"/>
      <c r="Z360" s="102"/>
      <c r="AA360" s="102"/>
      <c r="AB360" s="102"/>
      <c r="AC360" s="102"/>
      <c r="AD360" s="102"/>
      <c r="AE360" s="102"/>
      <c r="AF360" s="102"/>
    </row>
    <row r="361" spans="10:32" s="39" customFormat="1" x14ac:dyDescent="0.15">
      <c r="J361" s="40"/>
      <c r="K361" s="40"/>
      <c r="Y361" s="85"/>
      <c r="Z361" s="102"/>
      <c r="AA361" s="102"/>
      <c r="AB361" s="102"/>
      <c r="AC361" s="102"/>
      <c r="AD361" s="102"/>
      <c r="AE361" s="102"/>
      <c r="AF361" s="102"/>
    </row>
    <row r="362" spans="10:32" s="39" customFormat="1" x14ac:dyDescent="0.15">
      <c r="J362" s="40"/>
      <c r="K362" s="40"/>
      <c r="Y362" s="85"/>
      <c r="Z362" s="102"/>
      <c r="AA362" s="102"/>
      <c r="AB362" s="102"/>
      <c r="AC362" s="102"/>
      <c r="AD362" s="102"/>
      <c r="AE362" s="102"/>
      <c r="AF362" s="102"/>
    </row>
    <row r="363" spans="10:32" s="39" customFormat="1" x14ac:dyDescent="0.15">
      <c r="J363" s="40"/>
      <c r="K363" s="40"/>
      <c r="Y363" s="85"/>
      <c r="Z363" s="102"/>
      <c r="AA363" s="102"/>
      <c r="AB363" s="102"/>
      <c r="AC363" s="102"/>
      <c r="AD363" s="102"/>
      <c r="AE363" s="102"/>
      <c r="AF363" s="102"/>
    </row>
    <row r="364" spans="10:32" s="39" customFormat="1" x14ac:dyDescent="0.15">
      <c r="J364" s="40"/>
      <c r="K364" s="40"/>
      <c r="Y364" s="85"/>
      <c r="Z364" s="102"/>
      <c r="AA364" s="102"/>
      <c r="AB364" s="102"/>
      <c r="AC364" s="102"/>
      <c r="AD364" s="102"/>
      <c r="AE364" s="102"/>
      <c r="AF364" s="102"/>
    </row>
    <row r="365" spans="10:32" s="39" customFormat="1" x14ac:dyDescent="0.15">
      <c r="J365" s="40"/>
      <c r="K365" s="40"/>
      <c r="Y365" s="85"/>
      <c r="Z365" s="102"/>
      <c r="AA365" s="102"/>
      <c r="AB365" s="102"/>
      <c r="AC365" s="102"/>
      <c r="AD365" s="102"/>
      <c r="AE365" s="102"/>
      <c r="AF365" s="102"/>
    </row>
    <row r="366" spans="10:32" s="39" customFormat="1" x14ac:dyDescent="0.15">
      <c r="J366" s="40"/>
      <c r="K366" s="40"/>
      <c r="Y366" s="85"/>
      <c r="Z366" s="102"/>
      <c r="AA366" s="102"/>
      <c r="AB366" s="102"/>
      <c r="AC366" s="102"/>
      <c r="AD366" s="102"/>
      <c r="AE366" s="102"/>
      <c r="AF366" s="102"/>
    </row>
    <row r="367" spans="10:32" s="39" customFormat="1" x14ac:dyDescent="0.15">
      <c r="J367" s="40"/>
      <c r="K367" s="40"/>
      <c r="Y367" s="85"/>
      <c r="Z367" s="102"/>
      <c r="AA367" s="102"/>
      <c r="AB367" s="102"/>
      <c r="AC367" s="102"/>
      <c r="AD367" s="102"/>
      <c r="AE367" s="102"/>
      <c r="AF367" s="102"/>
    </row>
    <row r="368" spans="10:32" s="39" customFormat="1" x14ac:dyDescent="0.15">
      <c r="J368" s="40"/>
      <c r="K368" s="40"/>
      <c r="Y368" s="85"/>
      <c r="Z368" s="102"/>
      <c r="AA368" s="102"/>
      <c r="AB368" s="102"/>
      <c r="AC368" s="102"/>
      <c r="AD368" s="102"/>
      <c r="AE368" s="102"/>
      <c r="AF368" s="102"/>
    </row>
    <row r="369" spans="10:32" s="39" customFormat="1" x14ac:dyDescent="0.15">
      <c r="J369" s="40"/>
      <c r="K369" s="40"/>
      <c r="Y369" s="85"/>
      <c r="Z369" s="102"/>
      <c r="AA369" s="102"/>
      <c r="AB369" s="102"/>
      <c r="AC369" s="102"/>
      <c r="AD369" s="102"/>
      <c r="AE369" s="102"/>
      <c r="AF369" s="102"/>
    </row>
    <row r="370" spans="10:32" s="39" customFormat="1" x14ac:dyDescent="0.15">
      <c r="J370" s="40"/>
      <c r="K370" s="40"/>
      <c r="Y370" s="85"/>
      <c r="Z370" s="102"/>
      <c r="AA370" s="102"/>
      <c r="AB370" s="102"/>
      <c r="AC370" s="102"/>
      <c r="AD370" s="102"/>
      <c r="AE370" s="102"/>
      <c r="AF370" s="102"/>
    </row>
    <row r="371" spans="10:32" s="39" customFormat="1" x14ac:dyDescent="0.15">
      <c r="J371" s="40"/>
      <c r="K371" s="40"/>
      <c r="Y371" s="85"/>
      <c r="Z371" s="102"/>
      <c r="AA371" s="102"/>
      <c r="AB371" s="102"/>
      <c r="AC371" s="102"/>
      <c r="AD371" s="102"/>
      <c r="AE371" s="102"/>
      <c r="AF371" s="102"/>
    </row>
    <row r="372" spans="10:32" s="39" customFormat="1" x14ac:dyDescent="0.15">
      <c r="J372" s="40"/>
      <c r="K372" s="40"/>
      <c r="Y372" s="85"/>
      <c r="Z372" s="102"/>
      <c r="AA372" s="102"/>
      <c r="AB372" s="102"/>
      <c r="AC372" s="102"/>
      <c r="AD372" s="102"/>
      <c r="AE372" s="102"/>
      <c r="AF372" s="102"/>
    </row>
    <row r="373" spans="10:32" s="39" customFormat="1" x14ac:dyDescent="0.15">
      <c r="J373" s="40"/>
      <c r="K373" s="40"/>
      <c r="Y373" s="85"/>
      <c r="Z373" s="102"/>
      <c r="AA373" s="102"/>
      <c r="AB373" s="102"/>
      <c r="AC373" s="102"/>
      <c r="AD373" s="102"/>
      <c r="AE373" s="102"/>
      <c r="AF373" s="102"/>
    </row>
    <row r="374" spans="10:32" s="39" customFormat="1" x14ac:dyDescent="0.15">
      <c r="J374" s="40"/>
      <c r="K374" s="40"/>
      <c r="Y374" s="85"/>
      <c r="Z374" s="102"/>
      <c r="AA374" s="102"/>
      <c r="AB374" s="102"/>
      <c r="AC374" s="102"/>
      <c r="AD374" s="102"/>
      <c r="AE374" s="102"/>
      <c r="AF374" s="102"/>
    </row>
    <row r="375" spans="10:32" s="39" customFormat="1" x14ac:dyDescent="0.15">
      <c r="J375" s="40"/>
      <c r="K375" s="40"/>
      <c r="Y375" s="85"/>
      <c r="Z375" s="102"/>
      <c r="AA375" s="102"/>
      <c r="AB375" s="102"/>
      <c r="AC375" s="102"/>
      <c r="AD375" s="102"/>
      <c r="AE375" s="102"/>
      <c r="AF375" s="102"/>
    </row>
    <row r="376" spans="10:32" s="39" customFormat="1" x14ac:dyDescent="0.15">
      <c r="J376" s="40"/>
      <c r="K376" s="40"/>
      <c r="Y376" s="85"/>
      <c r="Z376" s="102"/>
      <c r="AA376" s="102"/>
      <c r="AB376" s="102"/>
      <c r="AC376" s="102"/>
      <c r="AD376" s="102"/>
      <c r="AE376" s="102"/>
      <c r="AF376" s="102"/>
    </row>
    <row r="377" spans="10:32" s="39" customFormat="1" x14ac:dyDescent="0.15">
      <c r="J377" s="40"/>
      <c r="K377" s="40"/>
      <c r="Y377" s="85"/>
      <c r="Z377" s="102"/>
      <c r="AA377" s="102"/>
      <c r="AB377" s="102"/>
      <c r="AC377" s="102"/>
      <c r="AD377" s="102"/>
      <c r="AE377" s="102"/>
      <c r="AF377" s="102"/>
    </row>
    <row r="378" spans="10:32" s="39" customFormat="1" x14ac:dyDescent="0.15">
      <c r="J378" s="40"/>
      <c r="K378" s="40"/>
      <c r="Y378" s="85"/>
      <c r="Z378" s="102"/>
      <c r="AA378" s="102"/>
      <c r="AB378" s="102"/>
      <c r="AC378" s="102"/>
      <c r="AD378" s="102"/>
      <c r="AE378" s="102"/>
      <c r="AF378" s="102"/>
    </row>
    <row r="379" spans="10:32" s="39" customFormat="1" x14ac:dyDescent="0.15">
      <c r="J379" s="40"/>
      <c r="K379" s="40"/>
      <c r="Y379" s="85"/>
      <c r="Z379" s="102"/>
      <c r="AA379" s="102"/>
      <c r="AB379" s="102"/>
      <c r="AC379" s="102"/>
      <c r="AD379" s="102"/>
      <c r="AE379" s="102"/>
      <c r="AF379" s="102"/>
    </row>
    <row r="380" spans="10:32" s="39" customFormat="1" x14ac:dyDescent="0.15">
      <c r="J380" s="40"/>
      <c r="K380" s="40"/>
      <c r="Y380" s="85"/>
      <c r="Z380" s="102"/>
      <c r="AA380" s="102"/>
      <c r="AB380" s="102"/>
      <c r="AC380" s="102"/>
      <c r="AD380" s="102"/>
      <c r="AE380" s="102"/>
      <c r="AF380" s="102"/>
    </row>
    <row r="381" spans="10:32" s="39" customFormat="1" x14ac:dyDescent="0.15">
      <c r="J381" s="40"/>
      <c r="K381" s="40"/>
      <c r="Y381" s="85"/>
      <c r="Z381" s="102"/>
      <c r="AA381" s="102"/>
      <c r="AB381" s="102"/>
      <c r="AC381" s="102"/>
      <c r="AD381" s="102"/>
      <c r="AE381" s="102"/>
      <c r="AF381" s="102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1"/>
  <sheetViews>
    <sheetView view="pageBreakPreview" topLeftCell="A202" zoomScale="80" zoomScaleNormal="25" zoomScaleSheetLayoutView="80" workbookViewId="0">
      <selection activeCell="T30" sqref="T30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50" width="7.6640625" customWidth="1"/>
  </cols>
  <sheetData>
    <row r="1" spans="13:46" x14ac:dyDescent="0.2">
      <c r="M1" s="37" t="str">
        <f>財政指標!$L$1</f>
        <v>矢板市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5">
        <f>歳入!B4</f>
        <v>4654905</v>
      </c>
      <c r="R2" s="45">
        <f>歳入!D4</f>
        <v>4977558</v>
      </c>
      <c r="S2" s="45">
        <f>歳入!E4</f>
        <v>5486144</v>
      </c>
      <c r="T2" s="45">
        <f>歳入!F4</f>
        <v>5021999</v>
      </c>
      <c r="U2" s="45">
        <f>歳入!G4</f>
        <v>4895685</v>
      </c>
      <c r="V2" s="45">
        <f>歳入!H4</f>
        <v>5301541</v>
      </c>
      <c r="W2" s="45">
        <f>歳入!I4</f>
        <v>5110360</v>
      </c>
      <c r="X2" s="45">
        <f>歳入!J4</f>
        <v>5517295</v>
      </c>
      <c r="Y2" s="45">
        <f>歳入!K4</f>
        <v>4994588</v>
      </c>
      <c r="Z2" s="45">
        <f>歳入!L4</f>
        <v>4878654</v>
      </c>
      <c r="AA2" s="45">
        <f>歳入!M4</f>
        <v>5224363</v>
      </c>
      <c r="AB2" s="45">
        <f>歳入!N4</f>
        <v>5129009</v>
      </c>
      <c r="AC2" s="45">
        <f>歳入!O4</f>
        <v>4786454</v>
      </c>
      <c r="AD2" s="45">
        <f>歳入!P4</f>
        <v>5065450</v>
      </c>
      <c r="AE2" s="45">
        <f>歳入!Q4</f>
        <v>5120578</v>
      </c>
      <c r="AF2" s="45">
        <f>歳入!R4</f>
        <v>5202094</v>
      </c>
      <c r="AG2" s="45">
        <f>歳入!S4</f>
        <v>5267681</v>
      </c>
      <c r="AH2" s="45">
        <f>歳入!T4</f>
        <v>5649735</v>
      </c>
      <c r="AI2" s="45">
        <f>歳入!U4</f>
        <v>5443548</v>
      </c>
      <c r="AJ2" s="45">
        <f>歳入!V4</f>
        <v>5029449</v>
      </c>
      <c r="AK2" s="45">
        <f>歳入!W4</f>
        <v>4928390</v>
      </c>
      <c r="AL2" s="45">
        <f>歳入!X4</f>
        <v>4849543</v>
      </c>
      <c r="AM2" s="45">
        <f>歳入!Y4</f>
        <v>4662200</v>
      </c>
      <c r="AN2" s="45">
        <f>歳入!Z4</f>
        <v>4636898</v>
      </c>
      <c r="AO2" s="45">
        <f>歳入!AA4</f>
        <v>4670389</v>
      </c>
      <c r="AP2" s="45">
        <f>歳入!AB4</f>
        <v>4553666</v>
      </c>
      <c r="AQ2" s="45">
        <f>歳入!AC4</f>
        <v>4581322</v>
      </c>
      <c r="AR2" s="45">
        <f>歳入!AD4</f>
        <v>4590987</v>
      </c>
      <c r="AS2" s="45">
        <f>歳入!AE4</f>
        <v>4545797</v>
      </c>
      <c r="AT2" s="45">
        <f>歳入!AF4</f>
        <v>4528239</v>
      </c>
    </row>
    <row r="3" spans="13:46" x14ac:dyDescent="0.2">
      <c r="P3" s="45" t="s">
        <v>173</v>
      </c>
      <c r="Q3" s="45">
        <f>歳入!B15</f>
        <v>1407042</v>
      </c>
      <c r="R3" s="45">
        <f>歳入!D15</f>
        <v>1499186</v>
      </c>
      <c r="S3" s="45">
        <f>歳入!E15</f>
        <v>1618399</v>
      </c>
      <c r="T3" s="45">
        <f>歳入!F15</f>
        <v>1370303</v>
      </c>
      <c r="U3" s="45">
        <f>歳入!G15</f>
        <v>1713425</v>
      </c>
      <c r="V3" s="45">
        <f>歳入!H15</f>
        <v>1812026</v>
      </c>
      <c r="W3" s="45">
        <f>歳入!I15</f>
        <v>1960295</v>
      </c>
      <c r="X3" s="45">
        <f>歳入!J15</f>
        <v>2186054</v>
      </c>
      <c r="Y3" s="45">
        <f>歳入!K15</f>
        <v>2355795</v>
      </c>
      <c r="Z3" s="45">
        <f>歳入!L15</f>
        <v>2862679</v>
      </c>
      <c r="AA3" s="45">
        <f>歳入!M15</f>
        <v>2883695</v>
      </c>
      <c r="AB3" s="45">
        <f>歳入!N15</f>
        <v>2198181</v>
      </c>
      <c r="AC3" s="45">
        <f>歳入!O15</f>
        <v>2093622</v>
      </c>
      <c r="AD3" s="45">
        <f>歳入!P15</f>
        <v>2050363</v>
      </c>
      <c r="AE3" s="45">
        <f>歳入!Q15</f>
        <v>1484152</v>
      </c>
      <c r="AF3" s="45">
        <f>歳入!R15</f>
        <v>1327590</v>
      </c>
      <c r="AG3" s="45">
        <f>歳入!S15</f>
        <v>1246449</v>
      </c>
      <c r="AH3" s="45">
        <f>歳入!T15</f>
        <v>1331216</v>
      </c>
      <c r="AI3" s="45">
        <f>歳入!U15</f>
        <v>1396846</v>
      </c>
      <c r="AJ3" s="45">
        <f>歳入!V15</f>
        <v>1808367</v>
      </c>
      <c r="AK3" s="45">
        <f>歳入!W15</f>
        <v>2206191</v>
      </c>
      <c r="AL3" s="45">
        <f>歳入!X15</f>
        <v>2713085</v>
      </c>
      <c r="AM3" s="45">
        <f>歳入!Y15</f>
        <v>2458867</v>
      </c>
      <c r="AN3" s="45">
        <f>歳入!Z15</f>
        <v>2192439</v>
      </c>
      <c r="AO3" s="45">
        <f>歳入!AA15</f>
        <v>2245411</v>
      </c>
      <c r="AP3" s="45">
        <f>歳入!AB15</f>
        <v>2365114</v>
      </c>
      <c r="AQ3" s="45">
        <f>歳入!AC15</f>
        <v>2239327</v>
      </c>
      <c r="AR3" s="45">
        <f>歳入!AD15</f>
        <v>2287738</v>
      </c>
      <c r="AS3" s="45">
        <f>歳入!AE15</f>
        <v>3359604</v>
      </c>
      <c r="AT3" s="45">
        <f>歳入!AF15</f>
        <v>2820548</v>
      </c>
    </row>
    <row r="4" spans="13:46" x14ac:dyDescent="0.2">
      <c r="P4" t="s">
        <v>139</v>
      </c>
      <c r="Q4" s="45">
        <f>歳入!B23</f>
        <v>886826</v>
      </c>
      <c r="R4" s="45">
        <f>歳入!D23</f>
        <v>939681</v>
      </c>
      <c r="S4" s="45">
        <f>歳入!E23</f>
        <v>1155967</v>
      </c>
      <c r="T4" s="45">
        <f>歳入!F23</f>
        <v>1108468</v>
      </c>
      <c r="U4" s="45">
        <f>歳入!G23</f>
        <v>1212839</v>
      </c>
      <c r="V4" s="45">
        <f>歳入!H23</f>
        <v>1447780</v>
      </c>
      <c r="W4" s="45">
        <f>歳入!I23</f>
        <v>1363053</v>
      </c>
      <c r="X4" s="45">
        <f>歳入!J23</f>
        <v>1153166</v>
      </c>
      <c r="Y4" s="45">
        <f>歳入!K23</f>
        <v>1705422</v>
      </c>
      <c r="Z4" s="45">
        <f>歳入!L23</f>
        <v>1422521</v>
      </c>
      <c r="AA4" s="45">
        <f>歳入!M23</f>
        <v>867642</v>
      </c>
      <c r="AB4" s="45">
        <f>歳入!N23</f>
        <v>1146986</v>
      </c>
      <c r="AC4" s="45">
        <f>歳入!O23</f>
        <v>930993</v>
      </c>
      <c r="AD4" s="45">
        <f>歳入!P23</f>
        <v>914295</v>
      </c>
      <c r="AE4" s="45">
        <f>歳入!Q23</f>
        <v>962621</v>
      </c>
      <c r="AF4" s="45">
        <f>歳入!R23</f>
        <v>1236786</v>
      </c>
      <c r="AG4" s="45">
        <f>歳入!S23</f>
        <v>1305449</v>
      </c>
      <c r="AH4" s="45">
        <f>歳入!T23</f>
        <v>1152892</v>
      </c>
      <c r="AI4" s="45">
        <f>歳入!U23</f>
        <v>1203002</v>
      </c>
      <c r="AJ4" s="45">
        <f>歳入!V23</f>
        <v>2414962</v>
      </c>
      <c r="AK4" s="45">
        <f>歳入!W23</f>
        <v>1808534</v>
      </c>
      <c r="AL4" s="45">
        <f>歳入!X23</f>
        <v>2277051</v>
      </c>
      <c r="AM4" s="45">
        <f>歳入!Y23</f>
        <v>1720955</v>
      </c>
      <c r="AN4" s="45">
        <f>歳入!Z23</f>
        <v>1793511</v>
      </c>
      <c r="AO4" s="45">
        <f>歳入!AA23</f>
        <v>2166846</v>
      </c>
      <c r="AP4" s="45">
        <f>歳入!AB23</f>
        <v>1900253</v>
      </c>
      <c r="AQ4" s="45">
        <f>歳入!AC23</f>
        <v>1865545</v>
      </c>
      <c r="AR4" s="45">
        <f>歳入!AD23</f>
        <v>1835497</v>
      </c>
      <c r="AS4" s="45">
        <f>歳入!AE23</f>
        <v>1825962</v>
      </c>
      <c r="AT4" s="45">
        <f>歳入!AF23</f>
        <v>2026358</v>
      </c>
    </row>
    <row r="5" spans="13:46" x14ac:dyDescent="0.2">
      <c r="P5" t="s">
        <v>180</v>
      </c>
      <c r="Q5" s="45">
        <f>歳入!B29</f>
        <v>388032</v>
      </c>
      <c r="R5" s="45">
        <f>歳入!D24</f>
        <v>834584</v>
      </c>
      <c r="S5" s="45">
        <f>歳入!E24</f>
        <v>983959</v>
      </c>
      <c r="T5" s="45">
        <f>歳入!F24</f>
        <v>640587</v>
      </c>
      <c r="U5" s="45">
        <f>歳入!G24</f>
        <v>458803</v>
      </c>
      <c r="V5" s="45">
        <f>歳入!H24</f>
        <v>497196</v>
      </c>
      <c r="W5" s="45">
        <f>歳入!I24</f>
        <v>883998</v>
      </c>
      <c r="X5" s="45">
        <f>歳入!J24</f>
        <v>612611</v>
      </c>
      <c r="Y5" s="45">
        <f>歳入!K24</f>
        <v>930964</v>
      </c>
      <c r="Z5" s="45">
        <f>歳入!L24</f>
        <v>718738</v>
      </c>
      <c r="AA5" s="45">
        <f>歳入!M24</f>
        <v>627519</v>
      </c>
      <c r="AB5" s="45">
        <f>歳入!N24</f>
        <v>879702</v>
      </c>
      <c r="AC5" s="45">
        <f>歳入!O24</f>
        <v>746773</v>
      </c>
      <c r="AD5" s="45">
        <f>歳入!P24</f>
        <v>685031</v>
      </c>
      <c r="AE5" s="45">
        <f>歳入!Q24</f>
        <v>553662</v>
      </c>
      <c r="AF5" s="45">
        <f>歳入!R24</f>
        <v>474557</v>
      </c>
      <c r="AG5" s="45">
        <f>歳入!S24</f>
        <v>564899</v>
      </c>
      <c r="AH5" s="45">
        <f>歳入!T24</f>
        <v>758732</v>
      </c>
      <c r="AI5" s="45">
        <f>歳入!U24</f>
        <v>979299</v>
      </c>
      <c r="AJ5" s="45">
        <f>歳入!V24</f>
        <v>841417</v>
      </c>
      <c r="AK5" s="45">
        <f>歳入!W24</f>
        <v>778915</v>
      </c>
      <c r="AL5" s="45">
        <f>歳入!X24</f>
        <v>1020049</v>
      </c>
      <c r="AM5" s="45">
        <f>歳入!Y24</f>
        <v>881306</v>
      </c>
      <c r="AN5" s="45">
        <f>歳入!Z24</f>
        <v>907495</v>
      </c>
      <c r="AO5" s="45">
        <f>歳入!AA24</f>
        <v>1154633</v>
      </c>
      <c r="AP5" s="45">
        <f>歳入!AB24</f>
        <v>1036777</v>
      </c>
      <c r="AQ5" s="45">
        <f>歳入!AC24</f>
        <v>1099941</v>
      </c>
      <c r="AR5" s="45">
        <f>歳入!AD24</f>
        <v>1102544</v>
      </c>
      <c r="AS5" s="45">
        <f>歳入!AE24</f>
        <v>1058172</v>
      </c>
      <c r="AT5" s="45">
        <f>歳入!AF24</f>
        <v>1028126</v>
      </c>
    </row>
    <row r="6" spans="13:46" x14ac:dyDescent="0.2">
      <c r="P6" t="s">
        <v>140</v>
      </c>
      <c r="Q6" s="45">
        <f>歳入!B30</f>
        <v>409600</v>
      </c>
      <c r="R6" s="45">
        <f>歳入!D30</f>
        <v>1238309</v>
      </c>
      <c r="S6" s="45">
        <f>歳入!E30</f>
        <v>1090400</v>
      </c>
      <c r="T6" s="45">
        <f>歳入!F30</f>
        <v>1516700</v>
      </c>
      <c r="U6" s="45">
        <f>歳入!G30</f>
        <v>1471800</v>
      </c>
      <c r="V6" s="45">
        <f>歳入!H30</f>
        <v>1430500</v>
      </c>
      <c r="W6" s="45">
        <f>歳入!I30</f>
        <v>1562700</v>
      </c>
      <c r="X6" s="45">
        <f>歳入!J30</f>
        <v>1224600</v>
      </c>
      <c r="Y6" s="45">
        <f>歳入!K30</f>
        <v>1447700</v>
      </c>
      <c r="Z6" s="45">
        <f>歳入!L30</f>
        <v>882100</v>
      </c>
      <c r="AA6" s="45">
        <f>歳入!M30</f>
        <v>943600</v>
      </c>
      <c r="AB6" s="45">
        <f>歳入!N30</f>
        <v>1153543</v>
      </c>
      <c r="AC6" s="45">
        <f>歳入!O30</f>
        <v>1196425</v>
      </c>
      <c r="AD6" s="45">
        <f>歳入!P30</f>
        <v>1678600</v>
      </c>
      <c r="AE6" s="45">
        <f>歳入!Q30</f>
        <v>1160700</v>
      </c>
      <c r="AF6" s="45">
        <f>歳入!R30</f>
        <v>1466300</v>
      </c>
      <c r="AG6" s="45">
        <f>歳入!S30</f>
        <v>1143000</v>
      </c>
      <c r="AH6" s="45">
        <f>歳入!T30</f>
        <v>905900</v>
      </c>
      <c r="AI6" s="45">
        <f>歳入!U30</f>
        <v>818800</v>
      </c>
      <c r="AJ6" s="45">
        <f>歳入!V30</f>
        <v>1252000</v>
      </c>
      <c r="AK6" s="45">
        <f>歳入!W30</f>
        <v>835700</v>
      </c>
      <c r="AL6" s="45">
        <f>歳入!X30</f>
        <v>992400</v>
      </c>
      <c r="AM6" s="45">
        <f>歳入!Y30</f>
        <v>1191400</v>
      </c>
      <c r="AN6" s="45">
        <f>歳入!Z30</f>
        <v>1416800</v>
      </c>
      <c r="AO6" s="45">
        <f>歳入!AA30</f>
        <v>1367900</v>
      </c>
      <c r="AP6" s="45">
        <f>歳入!AB30</f>
        <v>1175300</v>
      </c>
      <c r="AQ6" s="45">
        <f>歳入!AC30</f>
        <v>947900</v>
      </c>
      <c r="AR6" s="45">
        <f>歳入!AD30</f>
        <v>937500</v>
      </c>
      <c r="AS6" s="45">
        <f>歳入!AE30</f>
        <v>908400</v>
      </c>
      <c r="AT6" s="45">
        <f>歳入!AF30</f>
        <v>1417400</v>
      </c>
    </row>
    <row r="7" spans="13:46" x14ac:dyDescent="0.2">
      <c r="P7" s="69" t="str">
        <f>歳入!A33</f>
        <v>　 歳 入 合 計</v>
      </c>
      <c r="Q7" s="45">
        <f>歳入!B33</f>
        <v>9661239</v>
      </c>
      <c r="R7" s="45">
        <f>歳入!D33</f>
        <v>12304589</v>
      </c>
      <c r="S7" s="45">
        <f>歳入!E33</f>
        <v>13139560</v>
      </c>
      <c r="T7" s="45">
        <f>歳入!F33</f>
        <v>12873241</v>
      </c>
      <c r="U7" s="45">
        <f>歳入!G33</f>
        <v>12328858</v>
      </c>
      <c r="V7" s="45">
        <f>歳入!H33</f>
        <v>13019658</v>
      </c>
      <c r="W7" s="45">
        <f>歳入!I33</f>
        <v>13247955</v>
      </c>
      <c r="X7" s="45">
        <f>歳入!J33</f>
        <v>12846505</v>
      </c>
      <c r="Y7" s="45">
        <f>歳入!K33</f>
        <v>13869036</v>
      </c>
      <c r="Z7" s="45">
        <f>歳入!L33</f>
        <v>13463967</v>
      </c>
      <c r="AA7" s="45">
        <f>歳入!M33</f>
        <v>13262000</v>
      </c>
      <c r="AB7" s="45">
        <f>歳入!N33</f>
        <v>13373483</v>
      </c>
      <c r="AC7" s="45">
        <f>歳入!O33</f>
        <v>12622821</v>
      </c>
      <c r="AD7" s="45">
        <f>歳入!P33</f>
        <v>12779323</v>
      </c>
      <c r="AE7" s="45">
        <f>歳入!Q33</f>
        <v>11854776</v>
      </c>
      <c r="AF7" s="45">
        <f>歳入!R33</f>
        <v>12346318</v>
      </c>
      <c r="AG7" s="45">
        <f>歳入!S33</f>
        <v>12294142</v>
      </c>
      <c r="AH7" s="45">
        <f>歳入!T33</f>
        <v>12081022</v>
      </c>
      <c r="AI7" s="45">
        <f>歳入!U33</f>
        <v>12172931</v>
      </c>
      <c r="AJ7" s="45">
        <f>歳入!V33</f>
        <v>14671141</v>
      </c>
      <c r="AK7" s="45">
        <f>歳入!W33</f>
        <v>12754745</v>
      </c>
      <c r="AL7" s="45">
        <f>歳入!X33</f>
        <v>14163108</v>
      </c>
      <c r="AM7" s="45">
        <f>歳入!Y33</f>
        <v>13371620</v>
      </c>
      <c r="AN7" s="45">
        <f>歳入!Z33</f>
        <v>13631469</v>
      </c>
      <c r="AO7" s="45">
        <f>歳入!AA33</f>
        <v>13911166</v>
      </c>
      <c r="AP7" s="45">
        <f>歳入!AB33</f>
        <v>13487047</v>
      </c>
      <c r="AQ7" s="45">
        <f>歳入!AC33</f>
        <v>13569399</v>
      </c>
      <c r="AR7" s="45">
        <f>歳入!AD33</f>
        <v>13648332</v>
      </c>
      <c r="AS7" s="45">
        <f>歳入!AE33</f>
        <v>15366873</v>
      </c>
      <c r="AT7" s="45">
        <f>歳入!AF33</f>
        <v>15051490</v>
      </c>
    </row>
    <row r="40" spans="13:46" x14ac:dyDescent="0.2">
      <c r="M40" s="37" t="str">
        <f>財政指標!$L$1</f>
        <v>矢板市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０２(H14)</v>
      </c>
      <c r="AD42" t="str">
        <f>税!P3</f>
        <v>０３(H15)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１９(R１)</v>
      </c>
    </row>
    <row r="43" spans="13:46" x14ac:dyDescent="0.2">
      <c r="P43" t="s">
        <v>142</v>
      </c>
      <c r="Q43">
        <f>税!B4</f>
        <v>2403192</v>
      </c>
      <c r="R43" s="45">
        <f>税!D4</f>
        <v>2485981</v>
      </c>
      <c r="S43" s="45">
        <f>税!E4</f>
        <v>2811493</v>
      </c>
      <c r="T43" s="45">
        <f>税!F4</f>
        <v>2271716</v>
      </c>
      <c r="U43" s="45">
        <f>税!G4</f>
        <v>2020411</v>
      </c>
      <c r="V43" s="45">
        <f>税!H4</f>
        <v>2348930</v>
      </c>
      <c r="W43" s="45">
        <f>税!I4</f>
        <v>2099766</v>
      </c>
      <c r="X43" s="45">
        <f>税!J4</f>
        <v>2494093</v>
      </c>
      <c r="Y43" s="45">
        <f>税!K4</f>
        <v>1911978</v>
      </c>
      <c r="Z43" s="45">
        <f>税!L4</f>
        <v>1771618</v>
      </c>
      <c r="AA43" s="45">
        <f>税!M4</f>
        <v>2085831</v>
      </c>
      <c r="AB43" s="45">
        <f>税!N4</f>
        <v>1998771</v>
      </c>
      <c r="AC43" s="45">
        <f>税!O4</f>
        <v>1660287</v>
      </c>
      <c r="AD43" s="45">
        <f>税!P4</f>
        <v>2020661</v>
      </c>
      <c r="AE43" s="45">
        <f>税!Q4</f>
        <v>2097191</v>
      </c>
      <c r="AF43" s="45">
        <f>税!R4</f>
        <v>2117242</v>
      </c>
      <c r="AG43" s="45">
        <f>税!S4</f>
        <v>2176272</v>
      </c>
      <c r="AH43" s="45">
        <f>税!T4</f>
        <v>2551906</v>
      </c>
      <c r="AI43" s="45">
        <f>税!U4</f>
        <v>2379512</v>
      </c>
      <c r="AJ43" s="45">
        <f>税!V4</f>
        <v>2072485</v>
      </c>
      <c r="AK43" s="45">
        <f>税!W4</f>
        <v>1958100</v>
      </c>
      <c r="AL43" s="45">
        <f>税!X4</f>
        <v>1923185</v>
      </c>
      <c r="AM43" s="45">
        <f>税!Y4</f>
        <v>1922329</v>
      </c>
      <c r="AN43" s="45">
        <f>税!Z4</f>
        <v>1869650</v>
      </c>
      <c r="AO43" s="45">
        <f>税!AA4</f>
        <v>1888575</v>
      </c>
      <c r="AP43" s="45">
        <f>税!AB4</f>
        <v>1849238</v>
      </c>
      <c r="AQ43" s="45">
        <f>税!AC4</f>
        <v>1847244</v>
      </c>
      <c r="AR43" s="45">
        <f>税!AD4</f>
        <v>1854646</v>
      </c>
      <c r="AS43" s="45">
        <f>税!AE4</f>
        <v>1910196</v>
      </c>
      <c r="AT43" s="45">
        <f>税!AF4</f>
        <v>1828458</v>
      </c>
    </row>
    <row r="44" spans="13:46" x14ac:dyDescent="0.2">
      <c r="P44" t="s">
        <v>143</v>
      </c>
      <c r="Q44">
        <f>税!B9</f>
        <v>1794531</v>
      </c>
      <c r="R44" s="45">
        <f>税!D9</f>
        <v>1986248</v>
      </c>
      <c r="S44" s="45">
        <f>税!E9</f>
        <v>2124518</v>
      </c>
      <c r="T44" s="45">
        <f>税!F9</f>
        <v>2236367</v>
      </c>
      <c r="U44" s="45">
        <f>税!G9</f>
        <v>2343415</v>
      </c>
      <c r="V44" s="45">
        <f>税!H9</f>
        <v>2427827</v>
      </c>
      <c r="W44" s="45">
        <f>税!I9</f>
        <v>2472606</v>
      </c>
      <c r="X44" s="45">
        <f>税!J9</f>
        <v>2466021</v>
      </c>
      <c r="Y44" s="45">
        <f>税!K9</f>
        <v>2536138</v>
      </c>
      <c r="Z44" s="45">
        <f>税!L9</f>
        <v>2548407</v>
      </c>
      <c r="AA44" s="45">
        <f>税!M9</f>
        <v>2544517</v>
      </c>
      <c r="AB44" s="45">
        <f>税!N9</f>
        <v>2588698</v>
      </c>
      <c r="AC44" s="45">
        <f>税!O9</f>
        <v>2602164</v>
      </c>
      <c r="AD44" s="45">
        <f>税!P9</f>
        <v>2486066</v>
      </c>
      <c r="AE44" s="45">
        <f>税!Q9</f>
        <v>2508412</v>
      </c>
      <c r="AF44" s="45">
        <f>税!R9</f>
        <v>2585737</v>
      </c>
      <c r="AG44" s="45">
        <f>税!S9</f>
        <v>2593712</v>
      </c>
      <c r="AH44" s="45">
        <f>税!T9</f>
        <v>2584465</v>
      </c>
      <c r="AI44" s="45">
        <f>税!U9</f>
        <v>2566813</v>
      </c>
      <c r="AJ44" s="45">
        <f>税!V9</f>
        <v>2481082</v>
      </c>
      <c r="AK44" s="45">
        <f>税!W9</f>
        <v>2488328</v>
      </c>
      <c r="AL44" s="45">
        <f>税!X9</f>
        <v>2418240</v>
      </c>
      <c r="AM44" s="45">
        <f>税!Y9</f>
        <v>2256570</v>
      </c>
      <c r="AN44" s="45">
        <f>税!Z9</f>
        <v>2254638</v>
      </c>
      <c r="AO44" s="45">
        <f>税!AA9</f>
        <v>2283754</v>
      </c>
      <c r="AP44" s="45">
        <f>税!AB9</f>
        <v>2212245</v>
      </c>
      <c r="AQ44" s="45">
        <f>税!AC9</f>
        <v>2240082</v>
      </c>
      <c r="AR44" s="45">
        <f>税!AD9</f>
        <v>2248443</v>
      </c>
      <c r="AS44" s="45">
        <f>税!AE9</f>
        <v>2153272</v>
      </c>
      <c r="AT44" s="45">
        <f>税!AF9</f>
        <v>2214652</v>
      </c>
    </row>
    <row r="45" spans="13:46" x14ac:dyDescent="0.2">
      <c r="P45" t="s">
        <v>144</v>
      </c>
      <c r="Q45">
        <f>税!B12</f>
        <v>162169</v>
      </c>
      <c r="R45" s="45">
        <f>税!D12</f>
        <v>183628</v>
      </c>
      <c r="S45" s="45">
        <f>税!E12</f>
        <v>184778</v>
      </c>
      <c r="T45" s="45">
        <f>税!F12</f>
        <v>185076</v>
      </c>
      <c r="U45" s="45">
        <f>税!G12</f>
        <v>188840</v>
      </c>
      <c r="V45" s="45">
        <f>税!H12</f>
        <v>190568</v>
      </c>
      <c r="W45" s="45">
        <f>税!I12</f>
        <v>193349</v>
      </c>
      <c r="X45" s="45">
        <f>税!J12</f>
        <v>227833</v>
      </c>
      <c r="Y45" s="45">
        <f>税!K12</f>
        <v>224440</v>
      </c>
      <c r="Z45" s="45">
        <f>税!L12</f>
        <v>239023</v>
      </c>
      <c r="AA45" s="45">
        <f>税!M12</f>
        <v>247927</v>
      </c>
      <c r="AB45" s="45">
        <f>税!N12</f>
        <v>242141</v>
      </c>
      <c r="AC45" s="45">
        <f>税!O12</f>
        <v>242230</v>
      </c>
      <c r="AD45" s="45">
        <f>税!P12</f>
        <v>245023</v>
      </c>
      <c r="AE45" s="45">
        <f>税!Q12</f>
        <v>250536</v>
      </c>
      <c r="AF45" s="45">
        <f>税!R12</f>
        <v>236293</v>
      </c>
      <c r="AG45" s="45">
        <f>税!S12</f>
        <v>238033</v>
      </c>
      <c r="AH45" s="45">
        <f>税!T12</f>
        <v>252911</v>
      </c>
      <c r="AI45" s="45">
        <f>税!U12</f>
        <v>235636</v>
      </c>
      <c r="AJ45" s="45">
        <f>税!V12</f>
        <v>218497</v>
      </c>
      <c r="AK45" s="45">
        <f>税!W12</f>
        <v>224569</v>
      </c>
      <c r="AL45" s="45">
        <f>税!X12</f>
        <v>251930</v>
      </c>
      <c r="AM45" s="45">
        <f>税!Y12</f>
        <v>241397</v>
      </c>
      <c r="AN45" s="45">
        <f>税!Z12</f>
        <v>270558</v>
      </c>
      <c r="AO45" s="45">
        <f>税!AA12</f>
        <v>257568</v>
      </c>
      <c r="AP45" s="45">
        <f>税!AB12</f>
        <v>255576</v>
      </c>
      <c r="AQ45" s="45">
        <f>税!AC12</f>
        <v>243364</v>
      </c>
      <c r="AR45" s="45">
        <f>税!AD12</f>
        <v>231728</v>
      </c>
      <c r="AS45" s="45">
        <f>税!AE12</f>
        <v>226010</v>
      </c>
      <c r="AT45" s="45">
        <f>税!AF12</f>
        <v>224690</v>
      </c>
    </row>
    <row r="46" spans="13:46" x14ac:dyDescent="0.2">
      <c r="P46" t="s">
        <v>141</v>
      </c>
      <c r="Q46">
        <f>税!B22</f>
        <v>4654905</v>
      </c>
      <c r="R46" s="45">
        <f>税!D22</f>
        <v>4977558</v>
      </c>
      <c r="S46" s="45">
        <f>税!E22</f>
        <v>5486144</v>
      </c>
      <c r="T46" s="45">
        <f>税!F22</f>
        <v>5021999</v>
      </c>
      <c r="U46" s="45">
        <f>税!G22</f>
        <v>4895685</v>
      </c>
      <c r="V46" s="45">
        <f>税!H22</f>
        <v>5301541</v>
      </c>
      <c r="W46" s="45">
        <f>税!I22</f>
        <v>5110360</v>
      </c>
      <c r="X46" s="45">
        <f>税!J22</f>
        <v>5517295</v>
      </c>
      <c r="Y46" s="45">
        <f>税!K22</f>
        <v>4994588</v>
      </c>
      <c r="Z46" s="45">
        <f>税!L22</f>
        <v>4878654</v>
      </c>
      <c r="AA46" s="45">
        <f>税!M22</f>
        <v>5224363</v>
      </c>
      <c r="AB46" s="45">
        <f>税!N22</f>
        <v>5129009</v>
      </c>
      <c r="AC46" s="45">
        <f>税!O22</f>
        <v>4786459</v>
      </c>
      <c r="AD46" s="45">
        <f>税!P22</f>
        <v>5065454</v>
      </c>
      <c r="AE46" s="45">
        <f>税!Q22</f>
        <v>5121081</v>
      </c>
      <c r="AF46" s="45">
        <f>税!R22</f>
        <v>5202103</v>
      </c>
      <c r="AG46" s="45">
        <f>税!S22</f>
        <v>5267337</v>
      </c>
      <c r="AH46" s="45">
        <f>税!T22</f>
        <v>5649864</v>
      </c>
      <c r="AI46" s="45">
        <f>税!U22</f>
        <v>5443676</v>
      </c>
      <c r="AJ46" s="45">
        <f>税!V22</f>
        <v>5029577</v>
      </c>
      <c r="AK46" s="45">
        <f>税!W22</f>
        <v>4928391</v>
      </c>
      <c r="AL46" s="45">
        <f>税!X22</f>
        <v>4849671</v>
      </c>
      <c r="AM46" s="45">
        <f>税!Y22</f>
        <v>4662328</v>
      </c>
      <c r="AN46" s="45">
        <f>税!Z22</f>
        <v>4637026</v>
      </c>
      <c r="AO46" s="45">
        <f>税!AA22</f>
        <v>4670517</v>
      </c>
      <c r="AP46" s="45">
        <f>税!AB22</f>
        <v>4553794</v>
      </c>
      <c r="AQ46" s="45">
        <f>税!AC22</f>
        <v>4581450</v>
      </c>
      <c r="AR46" s="45">
        <f>税!AD22</f>
        <v>4591115</v>
      </c>
      <c r="AS46" s="45">
        <f>税!AE22</f>
        <v>4545925</v>
      </c>
      <c r="AT46" s="45">
        <f>税!AF22</f>
        <v>4528367</v>
      </c>
    </row>
    <row r="79" spans="13:13" x14ac:dyDescent="0.2">
      <c r="M79" s="37" t="str">
        <f>財政指標!$L$1</f>
        <v>矢板市</v>
      </c>
    </row>
    <row r="81" spans="16:46" x14ac:dyDescent="0.2">
      <c r="P81">
        <f>'歳出（性質別）'!A3</f>
        <v>0</v>
      </c>
      <c r="Q81" t="str">
        <f>'歳出（性質別）'!B3</f>
        <v>８９（元）</v>
      </c>
      <c r="R81" t="str">
        <f>'歳出（性質別）'!D3</f>
        <v>９１（H3）</v>
      </c>
      <c r="S81" t="str">
        <f>'歳出（性質別）'!E3</f>
        <v>９２（H4）</v>
      </c>
      <c r="T81" t="str">
        <f>'歳出（性質別）'!F3</f>
        <v>９３（H5）</v>
      </c>
      <c r="U81" t="str">
        <f>'歳出（性質別）'!G3</f>
        <v>９４（H6）</v>
      </c>
      <c r="V81" t="str">
        <f>'歳出（性質別）'!H3</f>
        <v>９５（H7）</v>
      </c>
      <c r="W81" t="str">
        <f>'歳出（性質別）'!I3</f>
        <v>９６（H8）</v>
      </c>
      <c r="X81" t="str">
        <f>'歳出（性質別）'!J3</f>
        <v>９７(H9）</v>
      </c>
      <c r="Y81" t="str">
        <f>'歳出（性質別）'!K3</f>
        <v>９８(H10）</v>
      </c>
      <c r="Z81" t="str">
        <f>'歳出（性質別）'!L3</f>
        <v>９９(H11)</v>
      </c>
      <c r="AA81" t="str">
        <f>'歳出（性質別）'!M3</f>
        <v>００(H12)</v>
      </c>
      <c r="AB81" t="str">
        <f>'歳出（性質別）'!N3</f>
        <v>０１(H13)</v>
      </c>
      <c r="AC81" t="str">
        <f>'歳出（性質別）'!O3</f>
        <v>０２(H14)</v>
      </c>
      <c r="AD81" t="str">
        <f>'歳出（性質別）'!P3</f>
        <v>０３(H15)</v>
      </c>
      <c r="AE81" t="str">
        <f>'歳出（性質別）'!Q3</f>
        <v>０４(H16)</v>
      </c>
      <c r="AF81" t="str">
        <f>'歳出（性質別）'!R3</f>
        <v>０５(H17)</v>
      </c>
      <c r="AG81" t="str">
        <f>'歳出（性質別）'!S3</f>
        <v>０６(H18)</v>
      </c>
      <c r="AH81" t="str">
        <f>'歳出（性質別）'!T3</f>
        <v>０７(H19)</v>
      </c>
      <c r="AI81" t="str">
        <f>'歳出（性質別）'!U3</f>
        <v>０８(H20)</v>
      </c>
      <c r="AJ81" t="str">
        <f>'歳出（性質別）'!V3</f>
        <v>０９(H21)</v>
      </c>
      <c r="AK81" t="str">
        <f>'歳出（性質別）'!W3</f>
        <v>１０(H22)</v>
      </c>
      <c r="AL81" t="str">
        <f>'歳出（性質別）'!X3</f>
        <v>１１(H23)</v>
      </c>
      <c r="AM81" t="str">
        <f>'歳出（性質別）'!Y3</f>
        <v>１２(H24)</v>
      </c>
      <c r="AN81" t="str">
        <f>'歳出（性質別）'!Z3</f>
        <v>１３(H25)</v>
      </c>
      <c r="AO81" t="str">
        <f>'歳出（性質別）'!AA3</f>
        <v>１４(H26)</v>
      </c>
      <c r="AP81" t="str">
        <f>'歳出（性質別）'!AB3</f>
        <v>１５(H27)</v>
      </c>
      <c r="AQ81" t="str">
        <f>'歳出（性質別）'!AC3</f>
        <v>１６(H28)</v>
      </c>
      <c r="AR81" t="str">
        <f>'歳出（性質別）'!AD3</f>
        <v>１７(H29)</v>
      </c>
      <c r="AS81" t="str">
        <f>'歳出（性質別）'!AE3</f>
        <v>１８(H30)</v>
      </c>
      <c r="AT81" t="str">
        <f>'歳出（性質別）'!AF3</f>
        <v>１９(R１)</v>
      </c>
    </row>
    <row r="82" spans="16:46" x14ac:dyDescent="0.2">
      <c r="P82" t="s">
        <v>147</v>
      </c>
      <c r="Q82">
        <f>'歳出（性質別）'!B4</f>
        <v>1884394</v>
      </c>
      <c r="R82" s="45">
        <f>'歳出（性質別）'!D4</f>
        <v>2060648</v>
      </c>
      <c r="S82" s="45">
        <f>'歳出（性質別）'!E4</f>
        <v>2179364</v>
      </c>
      <c r="T82" s="45">
        <f>'歳出（性質別）'!F4</f>
        <v>2309960</v>
      </c>
      <c r="U82" s="45">
        <f>'歳出（性質別）'!G4</f>
        <v>2412147</v>
      </c>
      <c r="V82" s="45">
        <f>'歳出（性質別）'!H4</f>
        <v>2397481</v>
      </c>
      <c r="W82" s="45">
        <f>'歳出（性質別）'!I4</f>
        <v>2483621</v>
      </c>
      <c r="X82" s="45">
        <f>'歳出（性質別）'!J4</f>
        <v>2522115</v>
      </c>
      <c r="Y82" s="45">
        <f>'歳出（性質別）'!K4</f>
        <v>2548706</v>
      </c>
      <c r="Z82" s="45">
        <f>'歳出（性質別）'!L4</f>
        <v>2555469</v>
      </c>
      <c r="AA82" s="45">
        <f>'歳出（性質別）'!M4</f>
        <v>2481879</v>
      </c>
      <c r="AB82" s="45">
        <f>'歳出（性質別）'!N4</f>
        <v>2492063</v>
      </c>
      <c r="AC82" s="45">
        <f>'歳出（性質別）'!O4</f>
        <v>2438281</v>
      </c>
      <c r="AD82" s="45">
        <f>'歳出（性質別）'!P4</f>
        <v>2369922</v>
      </c>
      <c r="AE82" s="45">
        <f>'歳出（性質別）'!Q4</f>
        <v>2379244</v>
      </c>
      <c r="AF82" s="45">
        <f>'歳出（性質別）'!R4</f>
        <v>2389682</v>
      </c>
      <c r="AG82" s="45">
        <f>'歳出（性質別）'!S4</f>
        <v>2329373</v>
      </c>
      <c r="AH82" s="45">
        <f>'歳出（性質別）'!T4</f>
        <v>2237486</v>
      </c>
      <c r="AI82" s="45">
        <f>'歳出（性質別）'!U4</f>
        <v>2145334</v>
      </c>
      <c r="AJ82" s="45">
        <f>'歳出（性質別）'!V4</f>
        <v>2090931</v>
      </c>
      <c r="AK82" s="45">
        <f>'歳出（性質別）'!W4</f>
        <v>2066763</v>
      </c>
      <c r="AL82" s="45">
        <f>'歳出（性質別）'!X4</f>
        <v>2034455</v>
      </c>
      <c r="AM82" s="45">
        <f>'歳出（性質別）'!Y4</f>
        <v>1991360</v>
      </c>
      <c r="AN82" s="45">
        <f>'歳出（性質別）'!Z4</f>
        <v>1957873</v>
      </c>
      <c r="AO82" s="45">
        <f>'歳出（性質別）'!AA4</f>
        <v>1958616</v>
      </c>
      <c r="AP82" s="45">
        <f>'歳出（性質別）'!AB4</f>
        <v>1936735</v>
      </c>
      <c r="AQ82" s="45">
        <f>'歳出（性質別）'!AC4</f>
        <v>1887718</v>
      </c>
      <c r="AR82" s="45">
        <f>'歳出（性質別）'!AD4</f>
        <v>1970314</v>
      </c>
      <c r="AS82" s="45">
        <f>'歳出（性質別）'!AE4</f>
        <v>1982852</v>
      </c>
      <c r="AT82" s="45">
        <f>'歳出（性質別）'!AF4</f>
        <v>2058739</v>
      </c>
    </row>
    <row r="83" spans="16:46" x14ac:dyDescent="0.2">
      <c r="P83" t="s">
        <v>148</v>
      </c>
      <c r="Q83">
        <f>'歳出（性質別）'!B6</f>
        <v>489587</v>
      </c>
      <c r="R83" s="45">
        <f>'歳出（性質別）'!D6</f>
        <v>564038</v>
      </c>
      <c r="S83" s="45">
        <f>'歳出（性質別）'!E6</f>
        <v>615986</v>
      </c>
      <c r="T83" s="45">
        <f>'歳出（性質別）'!F6</f>
        <v>656880</v>
      </c>
      <c r="U83" s="45">
        <f>'歳出（性質別）'!G6</f>
        <v>728824</v>
      </c>
      <c r="V83" s="45">
        <f>'歳出（性質別）'!H6</f>
        <v>787369</v>
      </c>
      <c r="W83" s="45">
        <f>'歳出（性質別）'!I6</f>
        <v>849221</v>
      </c>
      <c r="X83" s="45">
        <f>'歳出（性質別）'!J6</f>
        <v>953704</v>
      </c>
      <c r="Y83" s="45">
        <f>'歳出（性質別）'!K6</f>
        <v>1002523</v>
      </c>
      <c r="Z83" s="45">
        <f>'歳出（性質別）'!L6</f>
        <v>1102633</v>
      </c>
      <c r="AA83" s="45">
        <f>'歳出（性質別）'!M6</f>
        <v>827041</v>
      </c>
      <c r="AB83" s="45">
        <f>'歳出（性質別）'!N6</f>
        <v>926498</v>
      </c>
      <c r="AC83" s="45">
        <f>'歳出（性質別）'!O6</f>
        <v>961640</v>
      </c>
      <c r="AD83" s="45">
        <f>'歳出（性質別）'!P6</f>
        <v>1134156</v>
      </c>
      <c r="AE83" s="45">
        <f>'歳出（性質別）'!Q6</f>
        <v>1222247</v>
      </c>
      <c r="AF83" s="45">
        <f>'歳出（性質別）'!R6</f>
        <v>1307009</v>
      </c>
      <c r="AG83" s="45">
        <f>'歳出（性質別）'!S6</f>
        <v>1485585</v>
      </c>
      <c r="AH83" s="45">
        <f>'歳出（性質別）'!T6</f>
        <v>1543285</v>
      </c>
      <c r="AI83" s="45">
        <f>'歳出（性質別）'!U6</f>
        <v>1598179</v>
      </c>
      <c r="AJ83" s="45">
        <f>'歳出（性質別）'!V6</f>
        <v>1791923</v>
      </c>
      <c r="AK83" s="45">
        <f>'歳出（性質別）'!W6</f>
        <v>2211757</v>
      </c>
      <c r="AL83" s="45">
        <f>'歳出（性質別）'!X6</f>
        <v>2327460</v>
      </c>
      <c r="AM83" s="45">
        <f>'歳出（性質別）'!Y6</f>
        <v>2335242</v>
      </c>
      <c r="AN83" s="45">
        <f>'歳出（性質別）'!Z6</f>
        <v>2426309</v>
      </c>
      <c r="AO83" s="45">
        <f>'歳出（性質別）'!AA6</f>
        <v>2540954</v>
      </c>
      <c r="AP83" s="45">
        <f>'歳出（性質別）'!AB6</f>
        <v>2713752</v>
      </c>
      <c r="AQ83" s="45">
        <f>'歳出（性質別）'!AC6</f>
        <v>2811351</v>
      </c>
      <c r="AR83" s="45">
        <f>'歳出（性質別）'!AD6</f>
        <v>2795603</v>
      </c>
      <c r="AS83" s="45">
        <f>'歳出（性質別）'!AE6</f>
        <v>2821468</v>
      </c>
      <c r="AT83" s="45">
        <f>'歳出（性質別）'!AF6</f>
        <v>2918875</v>
      </c>
    </row>
    <row r="84" spans="16:46" x14ac:dyDescent="0.2">
      <c r="P84" t="s">
        <v>149</v>
      </c>
      <c r="Q84">
        <f>'歳出（性質別）'!B7</f>
        <v>737407</v>
      </c>
      <c r="R84" s="45">
        <f>'歳出（性質別）'!D7</f>
        <v>741980</v>
      </c>
      <c r="S84" s="45">
        <f>'歳出（性質別）'!E7</f>
        <v>801679</v>
      </c>
      <c r="T84" s="45">
        <f>'歳出（性質別）'!F7</f>
        <v>865461</v>
      </c>
      <c r="U84" s="45">
        <f>'歳出（性質別）'!G7</f>
        <v>962259</v>
      </c>
      <c r="V84" s="45">
        <f>'歳出（性質別）'!H7</f>
        <v>1136570</v>
      </c>
      <c r="W84" s="45">
        <f>'歳出（性質別）'!I7</f>
        <v>1217293</v>
      </c>
      <c r="X84" s="45">
        <f>'歳出（性質別）'!J7</f>
        <v>1246058</v>
      </c>
      <c r="Y84" s="45">
        <f>'歳出（性質別）'!K7</f>
        <v>1313504</v>
      </c>
      <c r="Z84" s="45">
        <f>'歳出（性質別）'!L7</f>
        <v>1405178</v>
      </c>
      <c r="AA84" s="45">
        <f>'歳出（性質別）'!M7</f>
        <v>1390990</v>
      </c>
      <c r="AB84" s="45">
        <f>'歳出（性質別）'!N7</f>
        <v>1255091</v>
      </c>
      <c r="AC84" s="45">
        <f>'歳出（性質別）'!O7</f>
        <v>1334193</v>
      </c>
      <c r="AD84" s="45">
        <f>'歳出（性質別）'!P7</f>
        <v>1382740</v>
      </c>
      <c r="AE84" s="45">
        <f>'歳出（性質別）'!Q7</f>
        <v>1287062</v>
      </c>
      <c r="AF84" s="45">
        <f>'歳出（性質別）'!R7</f>
        <v>1274619</v>
      </c>
      <c r="AG84" s="45">
        <f>'歳出（性質別）'!S7</f>
        <v>1304217</v>
      </c>
      <c r="AH84" s="45">
        <f>'歳出（性質別）'!T7</f>
        <v>1386376</v>
      </c>
      <c r="AI84" s="45">
        <f>'歳出（性質別）'!U7</f>
        <v>1388116</v>
      </c>
      <c r="AJ84" s="45">
        <f>'歳出（性質別）'!V7</f>
        <v>1323882</v>
      </c>
      <c r="AK84" s="45">
        <f>'歳出（性質別）'!W7</f>
        <v>1387420</v>
      </c>
      <c r="AL84" s="45">
        <f>'歳出（性質別）'!X7</f>
        <v>1399561</v>
      </c>
      <c r="AM84" s="45">
        <f>'歳出（性質別）'!Y7</f>
        <v>1357327</v>
      </c>
      <c r="AN84" s="45">
        <f>'歳出（性質別）'!Z7</f>
        <v>1325374</v>
      </c>
      <c r="AO84" s="45">
        <f>'歳出（性質別）'!AA7</f>
        <v>1307410</v>
      </c>
      <c r="AP84" s="45">
        <f>'歳出（性質別）'!AB7</f>
        <v>1232962</v>
      </c>
      <c r="AQ84" s="45">
        <f>'歳出（性質別）'!AC7</f>
        <v>1199717</v>
      </c>
      <c r="AR84" s="45">
        <f>'歳出（性質別）'!AD7</f>
        <v>1172706</v>
      </c>
      <c r="AS84" s="45">
        <f>'歳出（性質別）'!AE7</f>
        <v>1281350</v>
      </c>
      <c r="AT84" s="45">
        <f>'歳出（性質別）'!AF7</f>
        <v>1201364</v>
      </c>
    </row>
    <row r="85" spans="16:46" x14ac:dyDescent="0.2">
      <c r="P85" t="s">
        <v>150</v>
      </c>
      <c r="Q85">
        <f>'歳出（性質別）'!B10</f>
        <v>721369</v>
      </c>
      <c r="R85" s="45">
        <f>'歳出（性質別）'!D10</f>
        <v>967964</v>
      </c>
      <c r="S85" s="45">
        <f>'歳出（性質別）'!E10</f>
        <v>1158305</v>
      </c>
      <c r="T85" s="45">
        <f>'歳出（性質別）'!F10</f>
        <v>1187355</v>
      </c>
      <c r="U85" s="45">
        <f>'歳出（性質別）'!G10</f>
        <v>1188688</v>
      </c>
      <c r="V85" s="45">
        <f>'歳出（性質別）'!H10</f>
        <v>1270471</v>
      </c>
      <c r="W85" s="45">
        <f>'歳出（性質別）'!I10</f>
        <v>1386134</v>
      </c>
      <c r="X85" s="45">
        <f>'歳出（性質別）'!J10</f>
        <v>1423392</v>
      </c>
      <c r="Y85" s="45">
        <f>'歳出（性質別）'!K10</f>
        <v>1415142</v>
      </c>
      <c r="Z85" s="45">
        <f>'歳出（性質別）'!L10</f>
        <v>1376424</v>
      </c>
      <c r="AA85" s="45">
        <f>'歳出（性質別）'!M10</f>
        <v>1396354</v>
      </c>
      <c r="AB85" s="45">
        <f>'歳出（性質別）'!N10</f>
        <v>1528276</v>
      </c>
      <c r="AC85" s="45">
        <f>'歳出（性質別）'!O10</f>
        <v>1563566</v>
      </c>
      <c r="AD85" s="45">
        <f>'歳出（性質別）'!P10</f>
        <v>1461071</v>
      </c>
      <c r="AE85" s="45">
        <f>'歳出（性質別）'!Q10</f>
        <v>1479684</v>
      </c>
      <c r="AF85" s="45">
        <f>'歳出（性質別）'!R10</f>
        <v>1475571</v>
      </c>
      <c r="AG85" s="45">
        <f>'歳出（性質別）'!S10</f>
        <v>1374731</v>
      </c>
      <c r="AH85" s="45">
        <f>'歳出（性質別）'!T10</f>
        <v>1399359</v>
      </c>
      <c r="AI85" s="45">
        <f>'歳出（性質別）'!U10</f>
        <v>1458911</v>
      </c>
      <c r="AJ85" s="45">
        <f>'歳出（性質別）'!V10</f>
        <v>1510898</v>
      </c>
      <c r="AK85" s="45">
        <f>'歳出（性質別）'!W10</f>
        <v>1519891</v>
      </c>
      <c r="AL85" s="45">
        <f>'歳出（性質別）'!X10</f>
        <v>1630419</v>
      </c>
      <c r="AM85" s="45">
        <f>'歳出（性質別）'!Y10</f>
        <v>1739448</v>
      </c>
      <c r="AN85" s="45">
        <f>'歳出（性質別）'!Z10</f>
        <v>1569063</v>
      </c>
      <c r="AO85" s="45">
        <f>'歳出（性質別）'!AA10</f>
        <v>1635443</v>
      </c>
      <c r="AP85" s="45">
        <f>'歳出（性質別）'!AB10</f>
        <v>1653875</v>
      </c>
      <c r="AQ85" s="45">
        <f>'歳出（性質別）'!AC10</f>
        <v>1627471</v>
      </c>
      <c r="AR85" s="45">
        <f>'歳出（性質別）'!AD10</f>
        <v>1608276</v>
      </c>
      <c r="AS85" s="45">
        <f>'歳出（性質別）'!AE10</f>
        <v>1623234</v>
      </c>
      <c r="AT85" s="45">
        <f>'歳出（性質別）'!AF10</f>
        <v>1713045</v>
      </c>
    </row>
    <row r="86" spans="16:46" x14ac:dyDescent="0.2">
      <c r="P86" t="s">
        <v>151</v>
      </c>
      <c r="Q86">
        <f>'歳出（性質別）'!B11</f>
        <v>28338</v>
      </c>
      <c r="R86" s="45">
        <f>'歳出（性質別）'!D11</f>
        <v>55350</v>
      </c>
      <c r="S86" s="45">
        <f>'歳出（性質別）'!E11</f>
        <v>93673</v>
      </c>
      <c r="T86" s="45">
        <f>'歳出（性質別）'!F11</f>
        <v>82564</v>
      </c>
      <c r="U86" s="45">
        <f>'歳出（性質別）'!G11</f>
        <v>118390</v>
      </c>
      <c r="V86" s="45">
        <f>'歳出（性質別）'!H11</f>
        <v>119509</v>
      </c>
      <c r="W86" s="45">
        <f>'歳出（性質別）'!I11</f>
        <v>102165</v>
      </c>
      <c r="X86" s="45">
        <f>'歳出（性質別）'!J11</f>
        <v>107600</v>
      </c>
      <c r="Y86" s="45">
        <f>'歳出（性質別）'!K11</f>
        <v>108464</v>
      </c>
      <c r="Z86" s="45">
        <f>'歳出（性質別）'!L11</f>
        <v>97964</v>
      </c>
      <c r="AA86" s="45">
        <f>'歳出（性質別）'!M11</f>
        <v>116065</v>
      </c>
      <c r="AB86" s="45">
        <f>'歳出（性質別）'!N11</f>
        <v>94290</v>
      </c>
      <c r="AC86" s="45">
        <f>'歳出（性質別）'!O11</f>
        <v>61670</v>
      </c>
      <c r="AD86" s="45">
        <f>'歳出（性質別）'!P11</f>
        <v>56359</v>
      </c>
      <c r="AE86" s="45">
        <f>'歳出（性質別）'!Q11</f>
        <v>58396</v>
      </c>
      <c r="AF86" s="45">
        <f>'歳出（性質別）'!R11</f>
        <v>48132</v>
      </c>
      <c r="AG86" s="45">
        <f>'歳出（性質別）'!S11</f>
        <v>59043</v>
      </c>
      <c r="AH86" s="45">
        <f>'歳出（性質別）'!T11</f>
        <v>46095</v>
      </c>
      <c r="AI86" s="45">
        <f>'歳出（性質別）'!U11</f>
        <v>34889</v>
      </c>
      <c r="AJ86" s="45">
        <f>'歳出（性質別）'!V11</f>
        <v>43903</v>
      </c>
      <c r="AK86" s="45">
        <f>'歳出（性質別）'!W11</f>
        <v>71838</v>
      </c>
      <c r="AL86" s="45">
        <f>'歳出（性質別）'!X11</f>
        <v>35065</v>
      </c>
      <c r="AM86" s="45">
        <f>'歳出（性質別）'!Y11</f>
        <v>53832</v>
      </c>
      <c r="AN86" s="45">
        <f>'歳出（性質別）'!Z11</f>
        <v>32523</v>
      </c>
      <c r="AO86" s="45">
        <f>'歳出（性質別）'!AA11</f>
        <v>22907</v>
      </c>
      <c r="AP86" s="45">
        <f>'歳出（性質別）'!AB11</f>
        <v>19199</v>
      </c>
      <c r="AQ86" s="45">
        <f>'歳出（性質別）'!AC11</f>
        <v>29666</v>
      </c>
      <c r="AR86" s="45">
        <f>'歳出（性質別）'!AD11</f>
        <v>39764</v>
      </c>
      <c r="AS86" s="45">
        <f>'歳出（性質別）'!AE11</f>
        <v>46279</v>
      </c>
      <c r="AT86" s="45">
        <f>'歳出（性質別）'!AF11</f>
        <v>58406</v>
      </c>
    </row>
    <row r="87" spans="16:46" x14ac:dyDescent="0.2">
      <c r="P87" t="s">
        <v>152</v>
      </c>
      <c r="Q87">
        <f>'歳出（性質別）'!B16</f>
        <v>171538</v>
      </c>
      <c r="R87" s="45">
        <f>'歳出（性質別）'!D16</f>
        <v>537208</v>
      </c>
      <c r="S87" s="45">
        <f>'歳出（性質別）'!E16</f>
        <v>413497</v>
      </c>
      <c r="T87" s="45">
        <f>'歳出（性質別）'!F16</f>
        <v>243515</v>
      </c>
      <c r="U87" s="45">
        <f>'歳出（性質別）'!G16</f>
        <v>639867</v>
      </c>
      <c r="V87" s="45">
        <f>'歳出（性質別）'!H16</f>
        <v>290378</v>
      </c>
      <c r="W87" s="45">
        <f>'歳出（性質別）'!I16</f>
        <v>292543</v>
      </c>
      <c r="X87" s="45">
        <f>'歳出（性質別）'!J16</f>
        <v>273022</v>
      </c>
      <c r="Y87" s="45">
        <f>'歳出（性質別）'!K16</f>
        <v>274110</v>
      </c>
      <c r="Z87" s="45">
        <f>'歳出（性質別）'!L16</f>
        <v>281857</v>
      </c>
      <c r="AA87" s="45">
        <f>'歳出（性質別）'!M16</f>
        <v>282732</v>
      </c>
      <c r="AB87" s="45">
        <f>'歳出（性質別）'!N16</f>
        <v>294394</v>
      </c>
      <c r="AC87" s="45">
        <f>'歳出（性質別）'!O16</f>
        <v>316637</v>
      </c>
      <c r="AD87" s="45">
        <f>'歳出（性質別）'!P16</f>
        <v>388958</v>
      </c>
      <c r="AE87" s="45">
        <f>'歳出（性質別）'!Q16</f>
        <v>369386</v>
      </c>
      <c r="AF87" s="45">
        <f>'歳出（性質別）'!R16</f>
        <v>351577</v>
      </c>
      <c r="AG87" s="45">
        <f>'歳出（性質別）'!S16</f>
        <v>353587</v>
      </c>
      <c r="AH87" s="45">
        <f>'歳出（性質別）'!T16</f>
        <v>312158</v>
      </c>
      <c r="AI87" s="45">
        <f>'歳出（性質別）'!U16</f>
        <v>317590</v>
      </c>
      <c r="AJ87" s="45">
        <f>'歳出（性質別）'!V16</f>
        <v>366203</v>
      </c>
      <c r="AK87" s="45">
        <f>'歳出（性質別）'!W16</f>
        <v>332877</v>
      </c>
      <c r="AL87" s="45">
        <f>'歳出（性質別）'!X16</f>
        <v>417652</v>
      </c>
      <c r="AM87" s="45">
        <f>'歳出（性質別）'!Y16</f>
        <v>355788</v>
      </c>
      <c r="AN87" s="45">
        <f>'歳出（性質別）'!Z16</f>
        <v>317787</v>
      </c>
      <c r="AO87" s="45">
        <f>'歳出（性質別）'!AA16</f>
        <v>284185</v>
      </c>
      <c r="AP87" s="45">
        <f>'歳出（性質別）'!AB16</f>
        <v>257620</v>
      </c>
      <c r="AQ87" s="45">
        <f>'歳出（性質別）'!AC16</f>
        <v>250100</v>
      </c>
      <c r="AR87" s="45">
        <f>'歳出（性質別）'!AD16</f>
        <v>251770</v>
      </c>
      <c r="AS87" s="45">
        <f>'歳出（性質別）'!AE16</f>
        <v>287598</v>
      </c>
      <c r="AT87" s="45">
        <f>'歳出（性質別）'!AF16</f>
        <v>250560</v>
      </c>
    </row>
    <row r="88" spans="16:46" x14ac:dyDescent="0.2">
      <c r="P88" t="s">
        <v>154</v>
      </c>
      <c r="Q88">
        <f>'歳出（性質別）'!B18</f>
        <v>3086099</v>
      </c>
      <c r="R88" s="45">
        <f>'歳出（性質別）'!D18</f>
        <v>4054719</v>
      </c>
      <c r="S88" s="45">
        <f>'歳出（性質別）'!E18</f>
        <v>4951220</v>
      </c>
      <c r="T88" s="45">
        <f>'歳出（性質別）'!F18</f>
        <v>4605205</v>
      </c>
      <c r="U88" s="45">
        <f>'歳出（性質別）'!G18</f>
        <v>3317747</v>
      </c>
      <c r="V88" s="45">
        <f>'歳出（性質別）'!H18</f>
        <v>4035536</v>
      </c>
      <c r="W88" s="45">
        <f>'歳出（性質別）'!I18</f>
        <v>4087758</v>
      </c>
      <c r="X88" s="45">
        <f>'歳出（性質別）'!J18</f>
        <v>3375600</v>
      </c>
      <c r="Y88" s="45">
        <f>'歳出（性質別）'!K18</f>
        <v>3600512</v>
      </c>
      <c r="Z88" s="45">
        <f>'歳出（性質別）'!L18</f>
        <v>2778382</v>
      </c>
      <c r="AA88" s="45">
        <f>'歳出（性質別）'!M18</f>
        <v>2668677</v>
      </c>
      <c r="AB88" s="45">
        <f>'歳出（性質別）'!N18</f>
        <v>3278916</v>
      </c>
      <c r="AC88" s="45">
        <f>'歳出（性質別）'!O18</f>
        <v>2666100</v>
      </c>
      <c r="AD88" s="45">
        <f>'歳出（性質別）'!P18</f>
        <v>2625435</v>
      </c>
      <c r="AE88" s="45">
        <f>'歳出（性質別）'!Q18</f>
        <v>1666133</v>
      </c>
      <c r="AF88" s="45">
        <f>'歳出（性質別）'!R18</f>
        <v>2048899</v>
      </c>
      <c r="AG88" s="45">
        <f>'歳出（性質別）'!S18</f>
        <v>1992973</v>
      </c>
      <c r="AH88" s="45">
        <f>'歳出（性質別）'!T18</f>
        <v>1732857</v>
      </c>
      <c r="AI88" s="45">
        <f>'歳出（性質別）'!U18</f>
        <v>1798203</v>
      </c>
      <c r="AJ88" s="45">
        <f>'歳出（性質別）'!V18</f>
        <v>2374897</v>
      </c>
      <c r="AK88" s="45">
        <f>'歳出（性質別）'!W18</f>
        <v>1642564</v>
      </c>
      <c r="AL88" s="45">
        <f>'歳出（性質別）'!X18</f>
        <v>1072284</v>
      </c>
      <c r="AM88" s="45">
        <f>'歳出（性質別）'!Y18</f>
        <v>1569690</v>
      </c>
      <c r="AN88" s="45">
        <f>'歳出（性質別）'!Z18</f>
        <v>2286998</v>
      </c>
      <c r="AO88" s="45">
        <f>'歳出（性質別）'!AA18</f>
        <v>2416279</v>
      </c>
      <c r="AP88" s="45">
        <f>'歳出（性質別）'!AB18</f>
        <v>1590416</v>
      </c>
      <c r="AQ88" s="45">
        <f>'歳出（性質別）'!AC18</f>
        <v>1232442</v>
      </c>
      <c r="AR88" s="45">
        <f>'歳出（性質別）'!AD18</f>
        <v>1634122</v>
      </c>
      <c r="AS88" s="45">
        <f>'歳出（性質別）'!AE18</f>
        <v>1546927</v>
      </c>
      <c r="AT88" s="45">
        <f>'歳出（性質別）'!AF18</f>
        <v>1940098</v>
      </c>
    </row>
    <row r="89" spans="16:46" x14ac:dyDescent="0.2">
      <c r="P89" t="s">
        <v>153</v>
      </c>
      <c r="Q89">
        <f>'歳出（性質別）'!B23</f>
        <v>9144240</v>
      </c>
      <c r="R89" s="45">
        <f>'歳出（性質別）'!D23</f>
        <v>11790705</v>
      </c>
      <c r="S89" s="45">
        <f>'歳出（性質別）'!E23</f>
        <v>12611058</v>
      </c>
      <c r="T89" s="45">
        <f>'歳出（性質別）'!F23</f>
        <v>12304358</v>
      </c>
      <c r="U89" s="45">
        <f>'歳出（性質別）'!G23</f>
        <v>11777402</v>
      </c>
      <c r="V89" s="45">
        <f>'歳出（性質別）'!H23</f>
        <v>12524394</v>
      </c>
      <c r="W89" s="45">
        <f>'歳出（性質別）'!I23</f>
        <v>12794783</v>
      </c>
      <c r="X89" s="45">
        <f>'歳出（性質別）'!J23</f>
        <v>12372092</v>
      </c>
      <c r="Y89" s="45">
        <f>'歳出（性質別）'!K23</f>
        <v>13092291</v>
      </c>
      <c r="Z89" s="45">
        <f>'歳出（性質別）'!L23</f>
        <v>12650603</v>
      </c>
      <c r="AA89" s="45">
        <f>'歳出（性質別）'!M23</f>
        <v>12415936</v>
      </c>
      <c r="AB89" s="45">
        <f>'歳出（性質別）'!N23</f>
        <v>12582511</v>
      </c>
      <c r="AC89" s="45">
        <f>'歳出（性質別）'!O23</f>
        <v>12097907</v>
      </c>
      <c r="AD89" s="45">
        <f>'歳出（性質別）'!P23</f>
        <v>12222231</v>
      </c>
      <c r="AE89" s="45">
        <f>'歳出（性質別）'!Q23</f>
        <v>11283170</v>
      </c>
      <c r="AF89" s="45">
        <f>'歳出（性質別）'!R23</f>
        <v>11817115</v>
      </c>
      <c r="AG89" s="45">
        <f>'歳出（性質別）'!S23</f>
        <v>11656100</v>
      </c>
      <c r="AH89" s="45">
        <f>'歳出（性質別）'!T23</f>
        <v>11463768</v>
      </c>
      <c r="AI89" s="45">
        <f>'歳出（性質別）'!U23</f>
        <v>11694107</v>
      </c>
      <c r="AJ89" s="45">
        <f>'歳出（性質別）'!V23</f>
        <v>14106233</v>
      </c>
      <c r="AK89" s="45">
        <f>'歳出（性質別）'!W23</f>
        <v>12086061</v>
      </c>
      <c r="AL89" s="45">
        <f>'歳出（性質別）'!X23</f>
        <v>13344982</v>
      </c>
      <c r="AM89" s="45">
        <f>'歳出（性質別）'!Y23</f>
        <v>12682811</v>
      </c>
      <c r="AN89" s="45">
        <f>'歳出（性質別）'!Z23</f>
        <v>13016565</v>
      </c>
      <c r="AO89" s="45">
        <f>'歳出（性質別）'!AA23</f>
        <v>13313185</v>
      </c>
      <c r="AP89" s="45">
        <f>'歳出（性質別）'!AB23</f>
        <v>12803701</v>
      </c>
      <c r="AQ89" s="45">
        <f>'歳出（性質別）'!AC23</f>
        <v>12722934</v>
      </c>
      <c r="AR89" s="45">
        <f>'歳出（性質別）'!AD23</f>
        <v>13175635</v>
      </c>
      <c r="AS89" s="45">
        <f>'歳出（性質別）'!AE23</f>
        <v>14506813</v>
      </c>
      <c r="AT89" s="45">
        <f>'歳出（性質別）'!AF23</f>
        <v>14534578</v>
      </c>
    </row>
    <row r="118" spans="13:46" x14ac:dyDescent="0.2">
      <c r="M118" s="37" t="str">
        <f>財政指標!$L$1</f>
        <v>矢板市</v>
      </c>
    </row>
    <row r="120" spans="13:46" x14ac:dyDescent="0.2">
      <c r="P120">
        <f>'歳出（目的別）'!A3</f>
        <v>0</v>
      </c>
      <c r="Q120" t="str">
        <f>'歳出（目的別）'!B3</f>
        <v>８９（元）</v>
      </c>
      <c r="R120" t="str">
        <f>'歳出（目的別）'!D3</f>
        <v>９１（H3）</v>
      </c>
      <c r="S120" t="str">
        <f>'歳出（目的別）'!E3</f>
        <v>９２（H4）</v>
      </c>
      <c r="T120" t="str">
        <f>'歳出（目的別）'!F3</f>
        <v>９３（H5）</v>
      </c>
      <c r="U120" t="str">
        <f>'歳出（目的別）'!G3</f>
        <v>９４（H6）</v>
      </c>
      <c r="V120" t="str">
        <f>'歳出（目的別）'!H3</f>
        <v>９５（H7）</v>
      </c>
      <c r="W120" t="str">
        <f>'歳出（目的別）'!I3</f>
        <v>９６（H8）</v>
      </c>
      <c r="X120" t="str">
        <f>'歳出（目的別）'!J3</f>
        <v>９７(H9）</v>
      </c>
      <c r="Y120" t="str">
        <f>'歳出（目的別）'!K3</f>
        <v>９８(H10）</v>
      </c>
      <c r="Z120" t="str">
        <f>'歳出（目的別）'!L3</f>
        <v>９９(H11)</v>
      </c>
      <c r="AA120" t="str">
        <f>'歳出（目的別）'!M3</f>
        <v>００(H12)</v>
      </c>
      <c r="AB120" t="str">
        <f>'歳出（目的別）'!N3</f>
        <v>０１(H13)</v>
      </c>
      <c r="AC120" t="str">
        <f>'歳出（目的別）'!O3</f>
        <v>０２(H14)</v>
      </c>
      <c r="AD120" t="str">
        <f>'歳出（目的別）'!P3</f>
        <v>０３(H15)</v>
      </c>
      <c r="AE120" t="str">
        <f>'歳出（目的別）'!Q3</f>
        <v>０４(H16)</v>
      </c>
      <c r="AF120" t="str">
        <f>'歳出（目的別）'!R3</f>
        <v>０５(H17)</v>
      </c>
      <c r="AG120" t="str">
        <f>'歳出（目的別）'!S3</f>
        <v>０６(H18)</v>
      </c>
      <c r="AH120" t="str">
        <f>'歳出（目的別）'!T3</f>
        <v>０７(H19)</v>
      </c>
      <c r="AI120" t="str">
        <f>'歳出（目的別）'!U3</f>
        <v>０８(H20)</v>
      </c>
      <c r="AJ120" t="str">
        <f>'歳出（目的別）'!V3</f>
        <v>０９(H21)</v>
      </c>
      <c r="AK120" t="str">
        <f>'歳出（目的別）'!W3</f>
        <v>１０(H22)</v>
      </c>
      <c r="AL120" t="str">
        <f>'歳出（目的別）'!X3</f>
        <v>１１(H23)</v>
      </c>
      <c r="AM120" t="str">
        <f>'歳出（目的別）'!Y3</f>
        <v>１２(H24)</v>
      </c>
      <c r="AN120" t="str">
        <f>'歳出（目的別）'!Z3</f>
        <v>１３(H25)</v>
      </c>
      <c r="AO120" t="str">
        <f>'歳出（目的別）'!AA3</f>
        <v>１４(H26)</v>
      </c>
      <c r="AP120" t="str">
        <f>'歳出（目的別）'!AB3</f>
        <v>１５(H27)</v>
      </c>
      <c r="AQ120" t="str">
        <f>'歳出（目的別）'!AC3</f>
        <v>１６(H28)</v>
      </c>
      <c r="AR120" t="str">
        <f>'歳出（目的別）'!AD3</f>
        <v>１７(H29)</v>
      </c>
      <c r="AS120" t="str">
        <f>'歳出（目的別）'!AE3</f>
        <v>１８(H30)</v>
      </c>
      <c r="AT120" t="str">
        <f>'歳出（目的別）'!AF3</f>
        <v>１９(R１)</v>
      </c>
    </row>
    <row r="121" spans="13:46" x14ac:dyDescent="0.2">
      <c r="P121" t="s">
        <v>155</v>
      </c>
      <c r="Q121">
        <f>'歳出（目的別）'!B5</f>
        <v>1469379</v>
      </c>
      <c r="R121" s="45">
        <f>'歳出（目的別）'!D5</f>
        <v>1734244</v>
      </c>
      <c r="S121" s="45">
        <f>'歳出（目的別）'!E5</f>
        <v>1722242</v>
      </c>
      <c r="T121" s="45">
        <f>'歳出（目的別）'!F5</f>
        <v>1635909</v>
      </c>
      <c r="U121" s="45">
        <f>'歳出（目的別）'!G5</f>
        <v>1982516</v>
      </c>
      <c r="V121" s="45">
        <f>'歳出（目的別）'!H5</f>
        <v>1795978</v>
      </c>
      <c r="W121" s="45">
        <f>'歳出（目的別）'!I5</f>
        <v>1511017</v>
      </c>
      <c r="X121" s="45">
        <f>'歳出（目的別）'!J5</f>
        <v>1531536</v>
      </c>
      <c r="Y121" s="45">
        <f>'歳出（目的別）'!K5</f>
        <v>1408665</v>
      </c>
      <c r="Z121" s="45">
        <f>'歳出（目的別）'!L5</f>
        <v>1494249</v>
      </c>
      <c r="AA121" s="45">
        <f>'歳出（目的別）'!M5</f>
        <v>1880609</v>
      </c>
      <c r="AB121" s="45">
        <f>'歳出（目的別）'!N5</f>
        <v>1405571</v>
      </c>
      <c r="AC121" s="45">
        <f>'歳出（目的別）'!O5</f>
        <v>1439663</v>
      </c>
      <c r="AD121" s="45">
        <f>'歳出（目的別）'!P5</f>
        <v>1561055</v>
      </c>
      <c r="AE121" s="45">
        <f>'歳出（目的別）'!Q5</f>
        <v>1587761</v>
      </c>
      <c r="AF121" s="45">
        <f>'歳出（目的別）'!R5</f>
        <v>1497572</v>
      </c>
      <c r="AG121" s="45">
        <f>'歳出（目的別）'!S5</f>
        <v>1388538</v>
      </c>
      <c r="AH121" s="45">
        <f>'歳出（目的別）'!T5</f>
        <v>1362627</v>
      </c>
      <c r="AI121" s="45">
        <f>'歳出（目的別）'!U5</f>
        <v>1436810</v>
      </c>
      <c r="AJ121" s="45">
        <f>'歳出（目的別）'!V5</f>
        <v>2641409</v>
      </c>
      <c r="AK121" s="45">
        <f>'歳出（目的別）'!W5</f>
        <v>1573618</v>
      </c>
      <c r="AL121" s="45">
        <f>'歳出（目的別）'!X5</f>
        <v>1708839</v>
      </c>
      <c r="AM121" s="45">
        <f>'歳出（目的別）'!Y5</f>
        <v>1638033</v>
      </c>
      <c r="AN121" s="45">
        <f>'歳出（目的別）'!Z5</f>
        <v>1295973</v>
      </c>
      <c r="AO121" s="45">
        <f>'歳出（目的別）'!AA5</f>
        <v>1228011</v>
      </c>
      <c r="AP121" s="45">
        <f>'歳出（目的別）'!AB5</f>
        <v>1503967</v>
      </c>
      <c r="AQ121" s="45">
        <f>'歳出（目的別）'!AC5</f>
        <v>1677695</v>
      </c>
      <c r="AR121" s="45">
        <f>'歳出（目的別）'!AD5</f>
        <v>1484240</v>
      </c>
      <c r="AS121" s="45">
        <f>'歳出（目的別）'!AE5</f>
        <v>1814063</v>
      </c>
      <c r="AT121" s="45">
        <f>'歳出（目的別）'!AF5</f>
        <v>1545484</v>
      </c>
    </row>
    <row r="122" spans="13:46" x14ac:dyDescent="0.2">
      <c r="P122" t="s">
        <v>156</v>
      </c>
      <c r="Q122">
        <f>'歳出（目的別）'!B6</f>
        <v>946908</v>
      </c>
      <c r="R122" s="45">
        <f>'歳出（目的別）'!D6</f>
        <v>1621930</v>
      </c>
      <c r="S122" s="45">
        <f>'歳出（目的別）'!E6</f>
        <v>1375209</v>
      </c>
      <c r="T122" s="45">
        <f>'歳出（目的別）'!F6</f>
        <v>1625928</v>
      </c>
      <c r="U122" s="45">
        <f>'歳出（目的別）'!G6</f>
        <v>1621975</v>
      </c>
      <c r="V122" s="45">
        <f>'歳出（目的別）'!H6</f>
        <v>1837992</v>
      </c>
      <c r="W122" s="45">
        <f>'歳出（目的別）'!I6</f>
        <v>1853860</v>
      </c>
      <c r="X122" s="45">
        <f>'歳出（目的別）'!J6</f>
        <v>2029700</v>
      </c>
      <c r="Y122" s="45">
        <f>'歳出（目的別）'!K6</f>
        <v>2047472</v>
      </c>
      <c r="Z122" s="45">
        <f>'歳出（目的別）'!L6</f>
        <v>2645870</v>
      </c>
      <c r="AA122" s="45">
        <f>'歳出（目的別）'!M6</f>
        <v>2070520</v>
      </c>
      <c r="AB122" s="45">
        <f>'歳出（目的別）'!N6</f>
        <v>2311687</v>
      </c>
      <c r="AC122" s="45">
        <f>'歳出（目的別）'!O6</f>
        <v>2424053</v>
      </c>
      <c r="AD122" s="45">
        <f>'歳出（目的別）'!P6</f>
        <v>2408965</v>
      </c>
      <c r="AE122" s="45">
        <f>'歳出（目的別）'!Q6</f>
        <v>2672585</v>
      </c>
      <c r="AF122" s="45">
        <f>'歳出（目的別）'!R6</f>
        <v>2799243</v>
      </c>
      <c r="AG122" s="45">
        <f>'歳出（目的別）'!S6</f>
        <v>2916429</v>
      </c>
      <c r="AH122" s="45">
        <f>'歳出（目的別）'!T6</f>
        <v>2984325</v>
      </c>
      <c r="AI122" s="45">
        <f>'歳出（目的別）'!U6</f>
        <v>3136581</v>
      </c>
      <c r="AJ122" s="45">
        <f>'歳出（目的別）'!V6</f>
        <v>3321343</v>
      </c>
      <c r="AK122" s="45">
        <f>'歳出（目的別）'!W6</f>
        <v>3750451</v>
      </c>
      <c r="AL122" s="45">
        <f>'歳出（目的別）'!X6</f>
        <v>4062764</v>
      </c>
      <c r="AM122" s="45">
        <f>'歳出（目的別）'!Y6</f>
        <v>3976158</v>
      </c>
      <c r="AN122" s="45">
        <f>'歳出（目的別）'!Z6</f>
        <v>4026786</v>
      </c>
      <c r="AO122" s="45">
        <f>'歳出（目的別）'!AA6</f>
        <v>4500414</v>
      </c>
      <c r="AP122" s="45">
        <f>'歳出（目的別）'!AB6</f>
        <v>4428606</v>
      </c>
      <c r="AQ122" s="45">
        <f>'歳出（目的別）'!AC6</f>
        <v>4922510</v>
      </c>
      <c r="AR122" s="45">
        <f>'歳出（目的別）'!AD6</f>
        <v>5010071</v>
      </c>
      <c r="AS122" s="45">
        <f>'歳出（目的別）'!AE6</f>
        <v>4876370</v>
      </c>
      <c r="AT122" s="45">
        <f>'歳出（目的別）'!AF6</f>
        <v>4847279</v>
      </c>
    </row>
    <row r="123" spans="13:46" x14ac:dyDescent="0.2">
      <c r="P123" t="s">
        <v>157</v>
      </c>
      <c r="Q123">
        <f>'歳出（目的別）'!B7</f>
        <v>682231</v>
      </c>
      <c r="R123" s="45">
        <f>'歳出（目的別）'!D7</f>
        <v>962111</v>
      </c>
      <c r="S123" s="45">
        <f>'歳出（目的別）'!E7</f>
        <v>1342657</v>
      </c>
      <c r="T123" s="45">
        <f>'歳出（目的別）'!F7</f>
        <v>1034585</v>
      </c>
      <c r="U123" s="45">
        <f>'歳出（目的別）'!G7</f>
        <v>864864</v>
      </c>
      <c r="V123" s="45">
        <f>'歳出（目的別）'!H7</f>
        <v>992863</v>
      </c>
      <c r="W123" s="45">
        <f>'歳出（目的別）'!I7</f>
        <v>928616</v>
      </c>
      <c r="X123" s="45">
        <f>'歳出（目的別）'!J7</f>
        <v>1011201</v>
      </c>
      <c r="Y123" s="45">
        <f>'歳出（目的別）'!K7</f>
        <v>966841</v>
      </c>
      <c r="Z123" s="45">
        <f>'歳出（目的別）'!L7</f>
        <v>905121</v>
      </c>
      <c r="AA123" s="45">
        <f>'歳出（目的別）'!M7</f>
        <v>978727</v>
      </c>
      <c r="AB123" s="45">
        <f>'歳出（目的別）'!N7</f>
        <v>1000745</v>
      </c>
      <c r="AC123" s="45">
        <f>'歳出（目的別）'!O7</f>
        <v>972185</v>
      </c>
      <c r="AD123" s="45">
        <f>'歳出（目的別）'!P7</f>
        <v>967409</v>
      </c>
      <c r="AE123" s="45">
        <f>'歳出（目的別）'!Q7</f>
        <v>951656</v>
      </c>
      <c r="AF123" s="45">
        <f>'歳出（目的別）'!R7</f>
        <v>1033958</v>
      </c>
      <c r="AG123" s="45">
        <f>'歳出（目的別）'!S7</f>
        <v>941683</v>
      </c>
      <c r="AH123" s="45">
        <f>'歳出（目的別）'!T7</f>
        <v>885803</v>
      </c>
      <c r="AI123" s="45">
        <f>'歳出（目的別）'!U7</f>
        <v>787713</v>
      </c>
      <c r="AJ123" s="45">
        <f>'歳出（目的別）'!V7</f>
        <v>1493197</v>
      </c>
      <c r="AK123" s="45">
        <f>'歳出（目的別）'!W7</f>
        <v>810585</v>
      </c>
      <c r="AL123" s="45">
        <f>'歳出（目的別）'!X7</f>
        <v>904189</v>
      </c>
      <c r="AM123" s="45">
        <f>'歳出（目的別）'!Y7</f>
        <v>818149</v>
      </c>
      <c r="AN123" s="45">
        <f>'歳出（目的別）'!Z7</f>
        <v>742256</v>
      </c>
      <c r="AO123" s="45">
        <f>'歳出（目的別）'!AA7</f>
        <v>757770</v>
      </c>
      <c r="AP123" s="45">
        <f>'歳出（目的別）'!AB7</f>
        <v>743014</v>
      </c>
      <c r="AQ123" s="45">
        <f>'歳出（目的別）'!AC7</f>
        <v>699575</v>
      </c>
      <c r="AR123" s="45">
        <f>'歳出（目的別）'!AD7</f>
        <v>884521</v>
      </c>
      <c r="AS123" s="45">
        <f>'歳出（目的別）'!AE7</f>
        <v>1942139</v>
      </c>
      <c r="AT123" s="45">
        <f>'歳出（目的別）'!AF7</f>
        <v>1336287</v>
      </c>
    </row>
    <row r="124" spans="13:46" x14ac:dyDescent="0.2">
      <c r="P124" t="s">
        <v>171</v>
      </c>
      <c r="Q124">
        <f>'歳出（目的別）'!B9</f>
        <v>799932</v>
      </c>
      <c r="R124" s="45">
        <f>'歳出（目的別）'!D9</f>
        <v>1131628</v>
      </c>
      <c r="S124" s="45">
        <f>'歳出（目的別）'!E9</f>
        <v>1397175</v>
      </c>
      <c r="T124" s="45">
        <f>'歳出（目的別）'!F9</f>
        <v>1034119</v>
      </c>
      <c r="U124" s="45">
        <f>'歳出（目的別）'!G9</f>
        <v>637199</v>
      </c>
      <c r="V124" s="45">
        <f>'歳出（目的別）'!H9</f>
        <v>577671</v>
      </c>
      <c r="W124" s="45">
        <f>'歳出（目的別）'!I9</f>
        <v>1077868</v>
      </c>
      <c r="X124" s="45">
        <f>'歳出（目的別）'!J9</f>
        <v>831666</v>
      </c>
      <c r="Y124" s="45">
        <f>'歳出（目的別）'!K9</f>
        <v>900761</v>
      </c>
      <c r="Z124" s="45">
        <f>'歳出（目的別）'!L9</f>
        <v>852286</v>
      </c>
      <c r="AA124" s="45">
        <f>'歳出（目的別）'!M9</f>
        <v>683859</v>
      </c>
      <c r="AB124" s="45">
        <f>'歳出（目的別）'!N9</f>
        <v>998685</v>
      </c>
      <c r="AC124" s="45">
        <f>'歳出（目的別）'!O9</f>
        <v>778076</v>
      </c>
      <c r="AD124" s="45">
        <f>'歳出（目的別）'!P9</f>
        <v>707186</v>
      </c>
      <c r="AE124" s="45">
        <f>'歳出（目的別）'!Q9</f>
        <v>477996</v>
      </c>
      <c r="AF124" s="45">
        <f>'歳出（目的別）'!R9</f>
        <v>534236</v>
      </c>
      <c r="AG124" s="45">
        <f>'歳出（目的別）'!S9</f>
        <v>518955</v>
      </c>
      <c r="AH124" s="45">
        <f>'歳出（目的別）'!T9</f>
        <v>551420</v>
      </c>
      <c r="AI124" s="45">
        <f>'歳出（目的別）'!U9</f>
        <v>682686</v>
      </c>
      <c r="AJ124" s="45">
        <f>'歳出（目的別）'!V9</f>
        <v>559850</v>
      </c>
      <c r="AK124" s="45">
        <f>'歳出（目的別）'!W9</f>
        <v>683798</v>
      </c>
      <c r="AL124" s="45">
        <f>'歳出（目的別）'!X9</f>
        <v>487641</v>
      </c>
      <c r="AM124" s="45">
        <f>'歳出（目的別）'!Y9</f>
        <v>503854</v>
      </c>
      <c r="AN124" s="45">
        <f>'歳出（目的別）'!Z9</f>
        <v>556323</v>
      </c>
      <c r="AO124" s="45">
        <f>'歳出（目的別）'!AA9</f>
        <v>478019</v>
      </c>
      <c r="AP124" s="45">
        <f>'歳出（目的別）'!AB9</f>
        <v>563763</v>
      </c>
      <c r="AQ124" s="45">
        <f>'歳出（目的別）'!AC9</f>
        <v>575994</v>
      </c>
      <c r="AR124" s="45">
        <f>'歳出（目的別）'!AD9</f>
        <v>617206</v>
      </c>
      <c r="AS124" s="45">
        <f>'歳出（目的別）'!AE9</f>
        <v>554399</v>
      </c>
      <c r="AT124" s="45">
        <f>'歳出（目的別）'!AF9</f>
        <v>572246</v>
      </c>
    </row>
    <row r="125" spans="13:46" x14ac:dyDescent="0.2">
      <c r="P125" t="s">
        <v>158</v>
      </c>
      <c r="Q125">
        <f>'歳出（目的別）'!B10</f>
        <v>213271</v>
      </c>
      <c r="R125" s="45">
        <f>'歳出（目的別）'!D10</f>
        <v>225898</v>
      </c>
      <c r="S125" s="45">
        <f>'歳出（目的別）'!E10</f>
        <v>284882</v>
      </c>
      <c r="T125" s="45">
        <f>'歳出（目的別）'!F10</f>
        <v>279745</v>
      </c>
      <c r="U125" s="45">
        <f>'歳出（目的別）'!G10</f>
        <v>283775</v>
      </c>
      <c r="V125" s="45">
        <f>'歳出（目的別）'!H10</f>
        <v>255365</v>
      </c>
      <c r="W125" s="45">
        <f>'歳出（目的別）'!I10</f>
        <v>259950</v>
      </c>
      <c r="X125" s="45">
        <f>'歳出（目的別）'!J10</f>
        <v>256885</v>
      </c>
      <c r="Y125" s="45">
        <f>'歳出（目的別）'!K10</f>
        <v>268982</v>
      </c>
      <c r="Z125" s="45">
        <f>'歳出（目的別）'!L10</f>
        <v>440189</v>
      </c>
      <c r="AA125" s="45">
        <f>'歳出（目的別）'!M10</f>
        <v>231461</v>
      </c>
      <c r="AB125" s="45">
        <f>'歳出（目的別）'!N10</f>
        <v>238605</v>
      </c>
      <c r="AC125" s="45">
        <f>'歳出（目的別）'!O10</f>
        <v>267735</v>
      </c>
      <c r="AD125" s="45">
        <f>'歳出（目的別）'!P10</f>
        <v>364470</v>
      </c>
      <c r="AE125" s="45">
        <f>'歳出（目的別）'!Q10</f>
        <v>353405</v>
      </c>
      <c r="AF125" s="45">
        <f>'歳出（目的別）'!R10</f>
        <v>379982</v>
      </c>
      <c r="AG125" s="45">
        <f>'歳出（目的別）'!S10</f>
        <v>437977</v>
      </c>
      <c r="AH125" s="45">
        <f>'歳出（目的別）'!T10</f>
        <v>416365</v>
      </c>
      <c r="AI125" s="45">
        <f>'歳出（目的別）'!U10</f>
        <v>406442</v>
      </c>
      <c r="AJ125" s="45">
        <f>'歳出（目的別）'!V10</f>
        <v>494184</v>
      </c>
      <c r="AK125" s="45">
        <f>'歳出（目的別）'!W10</f>
        <v>439898</v>
      </c>
      <c r="AL125" s="45">
        <f>'歳出（目的別）'!X10</f>
        <v>517715</v>
      </c>
      <c r="AM125" s="45">
        <f>'歳出（目的別）'!Y10</f>
        <v>501636</v>
      </c>
      <c r="AN125" s="45">
        <f>'歳出（目的別）'!Z10</f>
        <v>460994</v>
      </c>
      <c r="AO125" s="45">
        <f>'歳出（目的別）'!AA10</f>
        <v>471862</v>
      </c>
      <c r="AP125" s="45">
        <f>'歳出（目的別）'!AB10</f>
        <v>429430</v>
      </c>
      <c r="AQ125" s="45">
        <f>'歳出（目的別）'!AC10</f>
        <v>380185</v>
      </c>
      <c r="AR125" s="45">
        <f>'歳出（目的別）'!AD10</f>
        <v>396088</v>
      </c>
      <c r="AS125" s="45">
        <f>'歳出（目的別）'!AE10</f>
        <v>389937</v>
      </c>
      <c r="AT125" s="45">
        <f>'歳出（目的別）'!AF10</f>
        <v>423658</v>
      </c>
    </row>
    <row r="126" spans="13:46" x14ac:dyDescent="0.2">
      <c r="P126" t="s">
        <v>159</v>
      </c>
      <c r="Q126">
        <f>'歳出（目的別）'!B11</f>
        <v>2171096</v>
      </c>
      <c r="R126" s="45">
        <f>'歳出（目的別）'!D11</f>
        <v>2452345</v>
      </c>
      <c r="S126" s="45">
        <f>'歳出（目的別）'!E11</f>
        <v>2790645</v>
      </c>
      <c r="T126" s="45">
        <f>'歳出（目的別）'!F11</f>
        <v>3306500</v>
      </c>
      <c r="U126" s="45">
        <f>'歳出（目的別）'!G11</f>
        <v>2770590</v>
      </c>
      <c r="V126" s="45">
        <f>'歳出（目的別）'!H11</f>
        <v>3433353</v>
      </c>
      <c r="W126" s="45">
        <f>'歳出（目的別）'!I11</f>
        <v>3408386</v>
      </c>
      <c r="X126" s="45">
        <f>'歳出（目的別）'!J11</f>
        <v>3286544</v>
      </c>
      <c r="Y126" s="45">
        <f>'歳出（目的別）'!K11</f>
        <v>3430087</v>
      </c>
      <c r="Z126" s="45">
        <f>'歳出（目的別）'!L11</f>
        <v>2345729</v>
      </c>
      <c r="AA126" s="45">
        <f>'歳出（目的別）'!M11</f>
        <v>2714408</v>
      </c>
      <c r="AB126" s="45">
        <f>'歳出（目的別）'!N11</f>
        <v>2859574</v>
      </c>
      <c r="AC126" s="45">
        <f>'歳出（目的別）'!O11</f>
        <v>2524748</v>
      </c>
      <c r="AD126" s="45">
        <f>'歳出（目的別）'!P11</f>
        <v>2310200</v>
      </c>
      <c r="AE126" s="45">
        <f>'歳出（目的別）'!Q11</f>
        <v>1839986</v>
      </c>
      <c r="AF126" s="45">
        <f>'歳出（目的別）'!R11</f>
        <v>1915984</v>
      </c>
      <c r="AG126" s="45">
        <f>'歳出（目的別）'!S11</f>
        <v>1639938</v>
      </c>
      <c r="AH126" s="45">
        <f>'歳出（目的別）'!T11</f>
        <v>1876272</v>
      </c>
      <c r="AI126" s="45">
        <f>'歳出（目的別）'!U11</f>
        <v>1576217</v>
      </c>
      <c r="AJ126" s="45">
        <f>'歳出（目的別）'!V11</f>
        <v>2245037</v>
      </c>
      <c r="AK126" s="45">
        <f>'歳出（目的別）'!W11</f>
        <v>1291599</v>
      </c>
      <c r="AL126" s="45">
        <f>'歳出（目的別）'!X11</f>
        <v>1867297</v>
      </c>
      <c r="AM126" s="45">
        <f>'歳出（目的別）'!Y11</f>
        <v>1300201</v>
      </c>
      <c r="AN126" s="45">
        <f>'歳出（目的別）'!Z11</f>
        <v>2056164</v>
      </c>
      <c r="AO126" s="45">
        <f>'歳出（目的別）'!AA11</f>
        <v>2697556</v>
      </c>
      <c r="AP126" s="45">
        <f>'歳出（目的別）'!AB11</f>
        <v>1621326</v>
      </c>
      <c r="AQ126" s="45">
        <f>'歳出（目的別）'!AC11</f>
        <v>1294670</v>
      </c>
      <c r="AR126" s="45">
        <f>'歳出（目的別）'!AD11</f>
        <v>1422122</v>
      </c>
      <c r="AS126" s="45">
        <f>'歳出（目的別）'!AE11</f>
        <v>1506622</v>
      </c>
      <c r="AT126" s="45">
        <f>'歳出（目的別）'!AF11</f>
        <v>1616626</v>
      </c>
    </row>
    <row r="127" spans="13:46" x14ac:dyDescent="0.2">
      <c r="P127" t="s">
        <v>160</v>
      </c>
      <c r="Q127">
        <f>'歳出（目的別）'!B13</f>
        <v>1466097</v>
      </c>
      <c r="R127" s="45">
        <f>'歳出（目的別）'!D13</f>
        <v>1755556</v>
      </c>
      <c r="S127" s="45">
        <f>'歳出（目的別）'!E13</f>
        <v>2243477</v>
      </c>
      <c r="T127" s="45">
        <f>'歳出（目的別）'!F13</f>
        <v>1817394</v>
      </c>
      <c r="U127" s="45">
        <f>'歳出（目的別）'!G13</f>
        <v>1905594</v>
      </c>
      <c r="V127" s="45">
        <f>'歳出（目的別）'!H13</f>
        <v>1736870</v>
      </c>
      <c r="W127" s="45">
        <f>'歳出（目的別）'!I13</f>
        <v>1696522</v>
      </c>
      <c r="X127" s="45">
        <f>'歳出（目的別）'!J13</f>
        <v>1384318</v>
      </c>
      <c r="Y127" s="45">
        <f>'歳出（目的別）'!K13</f>
        <v>1528978</v>
      </c>
      <c r="Z127" s="45">
        <f>'歳出（目的別）'!L13</f>
        <v>1608462</v>
      </c>
      <c r="AA127" s="45">
        <f>'歳出（目的別）'!M13</f>
        <v>1631589</v>
      </c>
      <c r="AB127" s="45">
        <f>'歳出（目的別）'!N13</f>
        <v>1589920</v>
      </c>
      <c r="AC127" s="45">
        <f>'歳出（目的別）'!O13</f>
        <v>1523132</v>
      </c>
      <c r="AD127" s="45">
        <f>'歳出（目的別）'!P13</f>
        <v>1757302</v>
      </c>
      <c r="AE127" s="45">
        <f>'歳出（目的別）'!Q13</f>
        <v>1373527</v>
      </c>
      <c r="AF127" s="45">
        <f>'歳出（目的別）'!R13</f>
        <v>1636451</v>
      </c>
      <c r="AG127" s="45">
        <f>'歳出（目的別）'!S13</f>
        <v>1772055</v>
      </c>
      <c r="AH127" s="45">
        <f>'歳出（目的別）'!T13</f>
        <v>1305031</v>
      </c>
      <c r="AI127" s="45">
        <f>'歳出（目的別）'!U13</f>
        <v>1596097</v>
      </c>
      <c r="AJ127" s="45">
        <f>'歳出（目的別）'!V13</f>
        <v>1389127</v>
      </c>
      <c r="AK127" s="45">
        <f>'歳出（目的別）'!W13</f>
        <v>1499555</v>
      </c>
      <c r="AL127" s="45">
        <f>'歳出（目的別）'!X13</f>
        <v>1416508</v>
      </c>
      <c r="AM127" s="45">
        <f>'歳出（目的別）'!Y13</f>
        <v>1368560</v>
      </c>
      <c r="AN127" s="45">
        <f>'歳出（目的別）'!Z13</f>
        <v>1609664</v>
      </c>
      <c r="AO127" s="45">
        <f>'歳出（目的別）'!AA13</f>
        <v>1205867</v>
      </c>
      <c r="AP127" s="45">
        <f>'歳出（目的別）'!AB13</f>
        <v>1559173</v>
      </c>
      <c r="AQ127" s="45">
        <f>'歳出（目的別）'!AC13</f>
        <v>1259797</v>
      </c>
      <c r="AR127" s="45">
        <f>'歳出（目的別）'!AD13</f>
        <v>1493550</v>
      </c>
      <c r="AS127" s="45">
        <f>'歳出（目的別）'!AE13</f>
        <v>1420308</v>
      </c>
      <c r="AT127" s="45">
        <f>'歳出（目的別）'!AF13</f>
        <v>2028614</v>
      </c>
    </row>
    <row r="128" spans="13:46" x14ac:dyDescent="0.2">
      <c r="P128" t="s">
        <v>161</v>
      </c>
      <c r="Q128">
        <f>'歳出（目的別）'!B15</f>
        <v>737516</v>
      </c>
      <c r="R128" s="45">
        <f>'歳出（目的別）'!D15</f>
        <v>742082</v>
      </c>
      <c r="S128" s="45">
        <f>'歳出（目的別）'!E15</f>
        <v>801916</v>
      </c>
      <c r="T128" s="45">
        <f>'歳出（目的別）'!F15</f>
        <v>865740</v>
      </c>
      <c r="U128" s="45">
        <f>'歳出（目的別）'!G15</f>
        <v>962836</v>
      </c>
      <c r="V128" s="45">
        <f>'歳出（目的別）'!H15</f>
        <v>1136737</v>
      </c>
      <c r="W128" s="45">
        <f>'歳出（目的別）'!I15</f>
        <v>1217390</v>
      </c>
      <c r="X128" s="45">
        <f>'歳出（目的別）'!J15</f>
        <v>1246137</v>
      </c>
      <c r="Y128" s="45">
        <f>'歳出（目的別）'!K15</f>
        <v>1313587</v>
      </c>
      <c r="Z128" s="45">
        <f>'歳出（目的別）'!L15</f>
        <v>1405291</v>
      </c>
      <c r="AA128" s="45">
        <f>'歳出（目的別）'!M15</f>
        <v>1391030</v>
      </c>
      <c r="AB128" s="45">
        <f>'歳出（目的別）'!N15</f>
        <v>1255127</v>
      </c>
      <c r="AC128" s="45">
        <f>'歳出（目的別）'!O15</f>
        <v>1334228</v>
      </c>
      <c r="AD128" s="45">
        <f>'歳出（目的別）'!P15</f>
        <v>1382798</v>
      </c>
      <c r="AE128" s="45">
        <f>'歳出（目的別）'!Q15</f>
        <v>1287096</v>
      </c>
      <c r="AF128" s="45">
        <f>'歳出（目的別）'!R15</f>
        <v>1274661</v>
      </c>
      <c r="AG128" s="45">
        <f>'歳出（目的別）'!S15</f>
        <v>1304257</v>
      </c>
      <c r="AH128" s="45">
        <f>'歳出（目的別）'!T15</f>
        <v>1386400</v>
      </c>
      <c r="AI128" s="45">
        <f>'歳出（目的別）'!U15</f>
        <v>1388130</v>
      </c>
      <c r="AJ128" s="45">
        <f>'歳出（目的別）'!V15</f>
        <v>1323895</v>
      </c>
      <c r="AK128" s="45">
        <f>'歳出（目的別）'!W15</f>
        <v>1387433</v>
      </c>
      <c r="AL128" s="45">
        <f>'歳出（目的別）'!X15</f>
        <v>1399574</v>
      </c>
      <c r="AM128" s="45">
        <f>'歳出（目的別）'!Y15</f>
        <v>1357338</v>
      </c>
      <c r="AN128" s="45">
        <f>'歳出（目的別）'!Z15</f>
        <v>1325385</v>
      </c>
      <c r="AO128" s="45">
        <f>'歳出（目的別）'!AA15</f>
        <v>1307421</v>
      </c>
      <c r="AP128" s="45">
        <f>'歳出（目的別）'!AB15</f>
        <v>1232962</v>
      </c>
      <c r="AQ128" s="45">
        <f>'歳出（目的別）'!AC15</f>
        <v>1199717</v>
      </c>
      <c r="AR128" s="45">
        <f>'歳出（目的別）'!AD15</f>
        <v>1172706</v>
      </c>
      <c r="AS128" s="45">
        <f>'歳出（目的別）'!AE15</f>
        <v>1281350</v>
      </c>
      <c r="AT128" s="45">
        <f>'歳出（目的別）'!AF15</f>
        <v>1201364</v>
      </c>
    </row>
    <row r="129" spans="16:46" x14ac:dyDescent="0.2">
      <c r="P129" t="s">
        <v>162</v>
      </c>
      <c r="Q129">
        <f>'歳出（目的別）'!B19</f>
        <v>9144240</v>
      </c>
      <c r="R129" s="45">
        <f>'歳出（目的別）'!D19</f>
        <v>11790705</v>
      </c>
      <c r="S129" s="45">
        <f>'歳出（目的別）'!E19</f>
        <v>12611058</v>
      </c>
      <c r="T129" s="45">
        <f>'歳出（目的別）'!F19</f>
        <v>12304358</v>
      </c>
      <c r="U129" s="45">
        <f>'歳出（目的別）'!G19</f>
        <v>11777402</v>
      </c>
      <c r="V129" s="45">
        <f>'歳出（目的別）'!H19</f>
        <v>12524394</v>
      </c>
      <c r="W129" s="45">
        <f>'歳出（目的別）'!I19</f>
        <v>12794783</v>
      </c>
      <c r="X129" s="45">
        <f>'歳出（目的別）'!J19</f>
        <v>12372092</v>
      </c>
      <c r="Y129" s="45">
        <f>'歳出（目的別）'!K19</f>
        <v>13092291</v>
      </c>
      <c r="Z129" s="45">
        <f>'歳出（目的別）'!L19</f>
        <v>12650603</v>
      </c>
      <c r="AA129" s="45">
        <f>'歳出（目的別）'!M19</f>
        <v>12415936</v>
      </c>
      <c r="AB129" s="45">
        <f>'歳出（目的別）'!N19</f>
        <v>12582511</v>
      </c>
      <c r="AC129" s="45">
        <f>'歳出（目的別）'!O19</f>
        <v>12097907</v>
      </c>
      <c r="AD129" s="45">
        <f>'歳出（目的別）'!P19</f>
        <v>12222231</v>
      </c>
      <c r="AE129" s="45">
        <f>'歳出（目的別）'!Q19</f>
        <v>11283171</v>
      </c>
      <c r="AF129" s="45">
        <f>'歳出（目的別）'!R19</f>
        <v>11817116</v>
      </c>
      <c r="AG129" s="45">
        <f>'歳出（目的別）'!S19</f>
        <v>11656101</v>
      </c>
      <c r="AH129" s="45">
        <f>'歳出（目的別）'!T19</f>
        <v>11463769</v>
      </c>
      <c r="AI129" s="45">
        <f>'歳出（目的別）'!U19</f>
        <v>11694108</v>
      </c>
      <c r="AJ129" s="45">
        <f>'歳出（目的別）'!V19</f>
        <v>14106235</v>
      </c>
      <c r="AK129" s="45">
        <f>'歳出（目的別）'!W19</f>
        <v>12086063</v>
      </c>
      <c r="AL129" s="45">
        <f>'歳出（目的別）'!X19</f>
        <v>13344983</v>
      </c>
      <c r="AM129" s="45">
        <f>'歳出（目的別）'!Y19</f>
        <v>12682812</v>
      </c>
      <c r="AN129" s="45">
        <f>'歳出（目的別）'!Z19</f>
        <v>13016566</v>
      </c>
      <c r="AO129" s="45">
        <f>'歳出（目的別）'!AA19</f>
        <v>13313186</v>
      </c>
      <c r="AP129" s="45">
        <f>'歳出（目的別）'!AB19</f>
        <v>12803702</v>
      </c>
      <c r="AQ129" s="45">
        <f>'歳出（目的別）'!AC19</f>
        <v>12722935</v>
      </c>
      <c r="AR129" s="45">
        <f>'歳出（目的別）'!AD19</f>
        <v>13173415</v>
      </c>
      <c r="AS129" s="45">
        <f>'歳出（目的別）'!AE19</f>
        <v>14506814</v>
      </c>
      <c r="AT129" s="45">
        <f>'歳出（目的別）'!AF19</f>
        <v>14534579</v>
      </c>
    </row>
    <row r="157" spans="13:46" x14ac:dyDescent="0.2">
      <c r="M157" s="37" t="str">
        <f>財政指標!$L$1</f>
        <v>矢板市</v>
      </c>
    </row>
    <row r="159" spans="13:46" x14ac:dyDescent="0.2">
      <c r="P159">
        <f>'歳出（性質別）'!A3</f>
        <v>0</v>
      </c>
      <c r="Q159" t="str">
        <f>'歳出（性質別）'!B3</f>
        <v>８９（元）</v>
      </c>
      <c r="R159" t="str">
        <f>'歳出（性質別）'!D3</f>
        <v>９１（H3）</v>
      </c>
      <c r="S159" t="str">
        <f>'歳出（性質別）'!E3</f>
        <v>９２（H4）</v>
      </c>
      <c r="T159" t="str">
        <f>'歳出（性質別）'!F3</f>
        <v>９３（H5）</v>
      </c>
      <c r="U159" t="str">
        <f>'歳出（性質別）'!G3</f>
        <v>９４（H6）</v>
      </c>
      <c r="V159" t="str">
        <f>'歳出（性質別）'!H3</f>
        <v>９５（H7）</v>
      </c>
      <c r="W159" t="str">
        <f>'歳出（性質別）'!I3</f>
        <v>９６（H8）</v>
      </c>
      <c r="X159" t="str">
        <f>'歳出（性質別）'!J3</f>
        <v>９７(H9）</v>
      </c>
      <c r="Y159" t="str">
        <f>'歳出（性質別）'!K3</f>
        <v>９８(H10）</v>
      </c>
      <c r="Z159" t="str">
        <f>'歳出（性質別）'!L3</f>
        <v>９９(H11)</v>
      </c>
      <c r="AA159" t="str">
        <f>'歳出（性質別）'!M3</f>
        <v>００(H12)</v>
      </c>
      <c r="AB159" t="str">
        <f>'歳出（性質別）'!N3</f>
        <v>０１(H13)</v>
      </c>
      <c r="AC159" t="str">
        <f>'歳出（性質別）'!O3</f>
        <v>０２(H14)</v>
      </c>
      <c r="AD159" t="str">
        <f>'歳出（性質別）'!P3</f>
        <v>０３(H15)</v>
      </c>
      <c r="AE159" t="str">
        <f>'歳出（性質別）'!Q3</f>
        <v>０４(H16)</v>
      </c>
      <c r="AF159" t="str">
        <f>'歳出（性質別）'!R3</f>
        <v>０５(H17)</v>
      </c>
      <c r="AG159" t="str">
        <f>'歳出（性質別）'!S3</f>
        <v>０６(H18)</v>
      </c>
      <c r="AH159" t="str">
        <f>'歳出（性質別）'!T3</f>
        <v>０７(H19)</v>
      </c>
      <c r="AI159" t="str">
        <f>'歳出（性質別）'!U3</f>
        <v>０８(H20)</v>
      </c>
      <c r="AJ159" t="str">
        <f>'歳出（性質別）'!V3</f>
        <v>０９(H21)</v>
      </c>
      <c r="AK159" t="str">
        <f>'歳出（性質別）'!W3</f>
        <v>１０(H22)</v>
      </c>
      <c r="AL159" t="str">
        <f>'歳出（性質別）'!X3</f>
        <v>１１(H23)</v>
      </c>
      <c r="AM159" t="str">
        <f>'歳出（性質別）'!Y3</f>
        <v>１２(H24)</v>
      </c>
      <c r="AN159" t="str">
        <f>'歳出（性質別）'!Z3</f>
        <v>１３(H25)</v>
      </c>
      <c r="AO159" t="str">
        <f>'歳出（性質別）'!AA3</f>
        <v>１４(H26)</v>
      </c>
      <c r="AP159" t="str">
        <f>'歳出（性質別）'!AB3</f>
        <v>１５(H27)</v>
      </c>
      <c r="AQ159" t="str">
        <f>'歳出（性質別）'!AC3</f>
        <v>１６(H28)</v>
      </c>
      <c r="AR159" t="str">
        <f>'歳出（性質別）'!AD3</f>
        <v>１７(H29)</v>
      </c>
      <c r="AS159" t="str">
        <f>'歳出（性質別）'!AE3</f>
        <v>１８(H30)</v>
      </c>
      <c r="AT159" t="str">
        <f>'歳出（性質別）'!AF3</f>
        <v>１９(R１)</v>
      </c>
    </row>
    <row r="160" spans="13:46" x14ac:dyDescent="0.2">
      <c r="P160" t="s">
        <v>163</v>
      </c>
      <c r="Q160">
        <f>'歳出（性質別）'!B19</f>
        <v>1119708</v>
      </c>
      <c r="R160" s="45">
        <f>'歳出（性質別）'!D19</f>
        <v>1480898</v>
      </c>
      <c r="S160" s="45">
        <f>'歳出（性質別）'!E19</f>
        <v>1862997</v>
      </c>
      <c r="T160" s="45">
        <f>'歳出（性質別）'!F19</f>
        <v>4312981</v>
      </c>
      <c r="U160" s="45">
        <f>'歳出（性質別）'!G19</f>
        <v>1163597</v>
      </c>
      <c r="V160" s="45">
        <f>'歳出（性質別）'!H19</f>
        <v>1258964</v>
      </c>
      <c r="W160" s="45">
        <f>'歳出（性質別）'!I19</f>
        <v>1311888</v>
      </c>
      <c r="X160" s="45">
        <f>'歳出（性質別）'!J19</f>
        <v>737040</v>
      </c>
      <c r="Y160" s="45">
        <f>'歳出（性質別）'!K19</f>
        <v>1059786</v>
      </c>
      <c r="Z160" s="45">
        <f>'歳出（性質別）'!L19</f>
        <v>777051</v>
      </c>
      <c r="AA160" s="45">
        <f>'歳出（性質別）'!M19</f>
        <v>493043</v>
      </c>
      <c r="AB160" s="45">
        <f>'歳出（性質別）'!N19</f>
        <v>965900</v>
      </c>
      <c r="AC160" s="45">
        <f>'歳出（性質別）'!O19</f>
        <v>568137</v>
      </c>
      <c r="AD160" s="45">
        <f>'歳出（性質別）'!P19</f>
        <v>431062</v>
      </c>
      <c r="AE160" s="45">
        <f>'歳出（性質別）'!Q19</f>
        <v>179605</v>
      </c>
      <c r="AF160" s="45">
        <f>'歳出（性質別）'!R19</f>
        <v>702606</v>
      </c>
      <c r="AG160" s="45">
        <f>'歳出（性質別）'!S19</f>
        <v>1284853</v>
      </c>
      <c r="AH160" s="45">
        <f>'歳出（性質別）'!T19</f>
        <v>1339133</v>
      </c>
      <c r="AI160" s="45">
        <f>'歳出（性質別）'!U19</f>
        <v>1297457</v>
      </c>
      <c r="AJ160" s="45">
        <f>'歳出（性質別）'!V19</f>
        <v>1578833</v>
      </c>
      <c r="AK160" s="45">
        <f>'歳出（性質別）'!W19</f>
        <v>845925</v>
      </c>
      <c r="AL160" s="45">
        <f>'歳出（性質別）'!X19</f>
        <v>549191</v>
      </c>
      <c r="AM160" s="45">
        <f>'歳出（性質別）'!Y19</f>
        <v>669385</v>
      </c>
      <c r="AN160" s="45">
        <f>'歳出（性質別）'!Z19</f>
        <v>1255701</v>
      </c>
      <c r="AO160" s="45">
        <f>'歳出（性質別）'!AA19</f>
        <v>1810349</v>
      </c>
      <c r="AP160" s="45">
        <f>'歳出（性質別）'!AB19</f>
        <v>741467</v>
      </c>
      <c r="AQ160" s="45">
        <f>'歳出（性質別）'!AC19</f>
        <v>287371</v>
      </c>
      <c r="AR160" s="45">
        <f>'歳出（性質別）'!AD19</f>
        <v>762703</v>
      </c>
      <c r="AS160" s="45">
        <f>'歳出（性質別）'!AE19</f>
        <v>633386</v>
      </c>
      <c r="AT160" s="45">
        <f>'歳出（性質別）'!AF19</f>
        <v>801724</v>
      </c>
    </row>
    <row r="161" spans="16:46" x14ac:dyDescent="0.2">
      <c r="P161" t="s">
        <v>164</v>
      </c>
      <c r="Q161">
        <f>'歳出（性質別）'!B20</f>
        <v>1855483</v>
      </c>
      <c r="R161" s="45">
        <f>'歳出（性質別）'!D20</f>
        <v>2491538</v>
      </c>
      <c r="S161" s="45">
        <f>'歳出（性質別）'!E20</f>
        <v>2925364</v>
      </c>
      <c r="T161" s="45">
        <f>'歳出（性質別）'!F20</f>
        <v>3103016</v>
      </c>
      <c r="U161" s="45">
        <f>'歳出（性質別）'!G20</f>
        <v>2093567</v>
      </c>
      <c r="V161" s="45">
        <f>'歳出（性質別）'!H20</f>
        <v>2691840</v>
      </c>
      <c r="W161" s="45">
        <f>'歳出（性質別）'!I20</f>
        <v>2640264</v>
      </c>
      <c r="X161" s="45">
        <f>'歳出（性質別）'!J20</f>
        <v>2536713</v>
      </c>
      <c r="Y161" s="45">
        <f>'歳出（性質別）'!K20</f>
        <v>2464636</v>
      </c>
      <c r="Z161" s="45">
        <f>'歳出（性質別）'!L20</f>
        <v>1938238</v>
      </c>
      <c r="AA161" s="45">
        <f>'歳出（性質別）'!M20</f>
        <v>2123065</v>
      </c>
      <c r="AB161" s="45">
        <f>'歳出（性質別）'!N20</f>
        <v>2270564</v>
      </c>
      <c r="AC161" s="45">
        <f>'歳出（性質別）'!O20</f>
        <v>2037833</v>
      </c>
      <c r="AD161" s="45">
        <f>'歳出（性質別）'!P20</f>
        <v>2110371</v>
      </c>
      <c r="AE161" s="45">
        <f>'歳出（性質別）'!Q20</f>
        <v>1402097</v>
      </c>
      <c r="AF161" s="45">
        <f>'歳出（性質別）'!R20</f>
        <v>1259377</v>
      </c>
      <c r="AG161" s="45">
        <f>'歳出（性質別）'!S20</f>
        <v>641836</v>
      </c>
      <c r="AH161" s="45">
        <f>'歳出（性質別）'!T20</f>
        <v>342482</v>
      </c>
      <c r="AI161" s="45">
        <f>'歳出（性質別）'!U20</f>
        <v>492450</v>
      </c>
      <c r="AJ161" s="45">
        <f>'歳出（性質別）'!V20</f>
        <v>759019</v>
      </c>
      <c r="AK161" s="45">
        <f>'歳出（性質別）'!W20</f>
        <v>786676</v>
      </c>
      <c r="AL161" s="45">
        <f>'歳出（性質別）'!X20</f>
        <v>518056</v>
      </c>
      <c r="AM161" s="45">
        <f>'歳出（性質別）'!Y20</f>
        <v>873383</v>
      </c>
      <c r="AN161" s="45">
        <f>'歳出（性質別）'!Z20</f>
        <v>1002304</v>
      </c>
      <c r="AO161" s="45">
        <f>'歳出（性質別）'!AA20</f>
        <v>588620</v>
      </c>
      <c r="AP161" s="45">
        <f>'歳出（性質別）'!AB20</f>
        <v>819300</v>
      </c>
      <c r="AQ161" s="45">
        <f>'歳出（性質別）'!AC20</f>
        <v>922249</v>
      </c>
      <c r="AR161" s="45">
        <f>'歳出（性質別）'!AD20</f>
        <v>811601</v>
      </c>
      <c r="AS161" s="45">
        <f>'歳出（性質別）'!AE20</f>
        <v>895003</v>
      </c>
      <c r="AT161" s="45">
        <f>'歳出（性質別）'!AF20</f>
        <v>1096849</v>
      </c>
    </row>
    <row r="196" spans="13:46" x14ac:dyDescent="0.2">
      <c r="M196" s="37" t="str">
        <f>財政指標!$L$1</f>
        <v>矢板市</v>
      </c>
    </row>
    <row r="198" spans="13:46" x14ac:dyDescent="0.2">
      <c r="Q198" t="str">
        <f>財政指標!C3</f>
        <v>８９（元）</v>
      </c>
      <c r="R198" t="str">
        <f>財政指標!E3</f>
        <v>９１（H3）</v>
      </c>
      <c r="S198" t="str">
        <f>財政指標!F3</f>
        <v>９２（H4）</v>
      </c>
      <c r="T198" t="str">
        <f>財政指標!G3</f>
        <v>９３（H5）</v>
      </c>
      <c r="U198" t="str">
        <f>財政指標!H3</f>
        <v>９４（H6）</v>
      </c>
      <c r="V198" t="str">
        <f>財政指標!I3</f>
        <v>９５（H7）</v>
      </c>
      <c r="W198" t="str">
        <f>財政指標!J3</f>
        <v>９６（H8）</v>
      </c>
      <c r="X198" t="str">
        <f>財政指標!K3</f>
        <v>９７（H9）</v>
      </c>
      <c r="Y198" t="str">
        <f>財政指標!L3</f>
        <v>９８(H10)</v>
      </c>
      <c r="Z198" t="str">
        <f>財政指標!M3</f>
        <v>９９(H11)</v>
      </c>
      <c r="AA198" t="str">
        <f>財政指標!N3</f>
        <v>００(H12)</v>
      </c>
      <c r="AB198" t="str">
        <f>財政指標!O3</f>
        <v>０１(H13)</v>
      </c>
      <c r="AC198" t="str">
        <f>財政指標!P3</f>
        <v>０２(H14)</v>
      </c>
      <c r="AD198" t="str">
        <f>財政指標!Q3</f>
        <v>０３(H15)</v>
      </c>
      <c r="AE198" t="str">
        <f>財政指標!R3</f>
        <v>０４(H16)</v>
      </c>
      <c r="AF198" t="str">
        <f>財政指標!S3</f>
        <v>０５(H17)</v>
      </c>
      <c r="AG198" t="str">
        <f>財政指標!T3</f>
        <v>０６(H18)</v>
      </c>
      <c r="AH198" t="str">
        <f>財政指標!U3</f>
        <v>０７(H19)</v>
      </c>
      <c r="AI198" t="str">
        <f>財政指標!V3</f>
        <v>０８(H20)</v>
      </c>
      <c r="AJ198" t="str">
        <f>財政指標!W3</f>
        <v>０９(H21)</v>
      </c>
      <c r="AK198" t="str">
        <f>財政指標!X3</f>
        <v>１０(H22)</v>
      </c>
      <c r="AL198" t="str">
        <f>財政指標!Y3</f>
        <v>１１(H23)</v>
      </c>
      <c r="AM198" t="str">
        <f>財政指標!Z3</f>
        <v>１２(H24)</v>
      </c>
      <c r="AN198" t="str">
        <f>財政指標!AA3</f>
        <v>１３(H25)</v>
      </c>
      <c r="AO198" t="str">
        <f>財政指標!AB3</f>
        <v>１４(H26)</v>
      </c>
      <c r="AP198" t="str">
        <f>財政指標!AC3</f>
        <v>１５(H27)</v>
      </c>
      <c r="AQ198" t="str">
        <f>財政指標!AD3</f>
        <v>１６(H28)</v>
      </c>
      <c r="AR198" t="str">
        <f>財政指標!AE3</f>
        <v>１７(H29)</v>
      </c>
      <c r="AS198" t="str">
        <f>財政指標!AF3</f>
        <v>１８(H30)</v>
      </c>
      <c r="AT198" t="str">
        <f>財政指標!AG3</f>
        <v>１９(R１)</v>
      </c>
    </row>
    <row r="199" spans="13:46" x14ac:dyDescent="0.2">
      <c r="P199" t="s">
        <v>145</v>
      </c>
      <c r="Q199">
        <f>財政指標!C6</f>
        <v>9144240</v>
      </c>
      <c r="R199" s="45">
        <f>財政指標!E6</f>
        <v>11790705</v>
      </c>
      <c r="S199" s="45">
        <f>財政指標!F6</f>
        <v>12611058</v>
      </c>
      <c r="T199" s="45">
        <f>財政指標!G6</f>
        <v>12304358</v>
      </c>
      <c r="U199" s="45">
        <f>財政指標!H6</f>
        <v>11777402</v>
      </c>
      <c r="V199" s="45">
        <f>財政指標!I6</f>
        <v>12524394</v>
      </c>
      <c r="W199" s="45">
        <f>財政指標!J6</f>
        <v>12794783</v>
      </c>
      <c r="X199" s="45">
        <f>財政指標!K6</f>
        <v>12372092</v>
      </c>
      <c r="Y199" s="45">
        <f>財政指標!L6</f>
        <v>13092291</v>
      </c>
      <c r="Z199" s="45">
        <f>財政指標!M6</f>
        <v>12650603</v>
      </c>
      <c r="AA199" s="45">
        <f>財政指標!N6</f>
        <v>12415936</v>
      </c>
      <c r="AB199" s="45">
        <f>財政指標!O6</f>
        <v>12582511</v>
      </c>
      <c r="AC199" s="45">
        <f>財政指標!P6</f>
        <v>12097905</v>
      </c>
      <c r="AD199" s="45">
        <f>財政指標!Q6</f>
        <v>12222231</v>
      </c>
      <c r="AE199" s="45">
        <f>財政指標!R6</f>
        <v>11283168</v>
      </c>
      <c r="AF199" s="45">
        <f>財政指標!S6</f>
        <v>11817113</v>
      </c>
      <c r="AG199" s="45">
        <f>財政指標!T6</f>
        <v>11656098</v>
      </c>
      <c r="AH199" s="45">
        <f>財政指標!U6</f>
        <v>11463766</v>
      </c>
      <c r="AI199" s="45">
        <f>財政指標!V6</f>
        <v>11694105</v>
      </c>
      <c r="AJ199" s="45">
        <f>財政指標!W6</f>
        <v>14106232</v>
      </c>
      <c r="AK199" s="45">
        <f>財政指標!X6</f>
        <v>12086060</v>
      </c>
      <c r="AL199" s="45">
        <f>財政指標!Y6</f>
        <v>13344980</v>
      </c>
      <c r="AM199" s="45">
        <f>財政指標!Z6</f>
        <v>12682809</v>
      </c>
      <c r="AN199" s="45">
        <f>財政指標!AA6</f>
        <v>13016563</v>
      </c>
      <c r="AO199" s="45">
        <f>財政指標!AB6</f>
        <v>13313183</v>
      </c>
      <c r="AP199" s="45">
        <f>財政指標!AC6</f>
        <v>12803699</v>
      </c>
      <c r="AQ199" s="45">
        <f>財政指標!AD6</f>
        <v>12722932</v>
      </c>
      <c r="AR199" s="45">
        <f>財政指標!AE6</f>
        <v>13173412</v>
      </c>
      <c r="AS199" s="45">
        <f>財政指標!AF6</f>
        <v>14506811</v>
      </c>
      <c r="AT199" s="45">
        <f>財政指標!AG6</f>
        <v>14534576</v>
      </c>
    </row>
    <row r="200" spans="13:46" x14ac:dyDescent="0.2">
      <c r="P200" t="s">
        <v>146</v>
      </c>
      <c r="Q200">
        <f>財政指標!B31</f>
        <v>0</v>
      </c>
      <c r="R200" s="45">
        <f>財政指標!E31</f>
        <v>6261251</v>
      </c>
      <c r="S200" s="45">
        <f>財政指標!F31</f>
        <v>6917083</v>
      </c>
      <c r="T200" s="45">
        <f>財政指標!G31</f>
        <v>7953120</v>
      </c>
      <c r="U200" s="45">
        <f>財政指標!H31</f>
        <v>8749727</v>
      </c>
      <c r="V200" s="45">
        <f>財政指標!I31</f>
        <v>9485427</v>
      </c>
      <c r="W200" s="45">
        <f>財政指標!J31</f>
        <v>10279998</v>
      </c>
      <c r="X200" s="45">
        <f>財政指標!K31</f>
        <v>10708130</v>
      </c>
      <c r="Y200" s="45">
        <f>財政指標!L31</f>
        <v>11273814</v>
      </c>
      <c r="Z200" s="45">
        <f>財政指標!M31</f>
        <v>11158944</v>
      </c>
      <c r="AA200" s="45">
        <f>財政指標!N31</f>
        <v>11133818</v>
      </c>
      <c r="AB200" s="45">
        <f>財政指標!O31</f>
        <v>11378946</v>
      </c>
      <c r="AC200" s="45">
        <f>財政指標!P31</f>
        <v>11564519</v>
      </c>
      <c r="AD200" s="45">
        <f>財政指標!Q31</f>
        <v>12154243</v>
      </c>
      <c r="AE200" s="45">
        <f>財政指標!R31</f>
        <v>12277067</v>
      </c>
      <c r="AF200" s="45">
        <f>財政指標!S31</f>
        <v>12720391</v>
      </c>
      <c r="AG200" s="45">
        <f>財政指標!T31</f>
        <v>12806349</v>
      </c>
      <c r="AH200" s="45">
        <f>財政指標!U31</f>
        <v>12566802</v>
      </c>
      <c r="AI200" s="45">
        <f>財政指標!V31</f>
        <v>12224249</v>
      </c>
      <c r="AJ200" s="45">
        <f>財政指標!W31</f>
        <v>12362253</v>
      </c>
      <c r="AK200" s="45">
        <f>財政指標!X31</f>
        <v>12009186</v>
      </c>
      <c r="AL200" s="45">
        <f>財政指標!Y31</f>
        <v>11790623</v>
      </c>
      <c r="AM200" s="45">
        <f>財政指標!Z31</f>
        <v>11800467</v>
      </c>
      <c r="AN200" s="45">
        <f>財政指標!AA31</f>
        <v>12054344</v>
      </c>
      <c r="AO200" s="45">
        <f>財政指標!AB31</f>
        <v>12261617</v>
      </c>
      <c r="AP200" s="45">
        <f>財政指標!AC31</f>
        <v>12336128</v>
      </c>
      <c r="AQ200" s="45">
        <f>財政指標!AD31</f>
        <v>12197864</v>
      </c>
      <c r="AR200" s="45">
        <f>財政指標!AE31</f>
        <v>12061637</v>
      </c>
      <c r="AS200" s="45">
        <f>財政指標!AF31</f>
        <v>11775016</v>
      </c>
      <c r="AT200" s="45">
        <f>財政指標!AG31</f>
        <v>12065364</v>
      </c>
    </row>
    <row r="201" spans="13:46" x14ac:dyDescent="0.2">
      <c r="P201" s="45" t="str">
        <f>財政指標!B32</f>
        <v>うち臨時財政対策債</v>
      </c>
      <c r="Q201" s="45">
        <f>財政指標!D32</f>
        <v>0</v>
      </c>
      <c r="R201" s="45">
        <f>財政指標!E32</f>
        <v>0</v>
      </c>
      <c r="S201" s="45">
        <f>財政指標!F32</f>
        <v>0</v>
      </c>
      <c r="T201" s="45">
        <f>財政指標!G32</f>
        <v>0</v>
      </c>
      <c r="U201" s="45">
        <f>財政指標!H32</f>
        <v>0</v>
      </c>
      <c r="V201" s="45">
        <f>財政指標!I32</f>
        <v>0</v>
      </c>
      <c r="W201" s="45">
        <f>財政指標!J32</f>
        <v>0</v>
      </c>
      <c r="X201" s="45">
        <f>財政指標!K32</f>
        <v>0</v>
      </c>
      <c r="Y201" s="45">
        <f>財政指標!L32</f>
        <v>0</v>
      </c>
      <c r="Z201" s="45">
        <f>財政指標!M32</f>
        <v>0</v>
      </c>
      <c r="AA201" s="45">
        <f>財政指標!N32</f>
        <v>0</v>
      </c>
      <c r="AB201" s="45">
        <f>財政指標!O32</f>
        <v>188000</v>
      </c>
      <c r="AC201" s="45">
        <f>財政指標!P32</f>
        <v>581900</v>
      </c>
      <c r="AD201" s="45">
        <f>財政指標!Q32</f>
        <v>1327600</v>
      </c>
      <c r="AE201" s="45">
        <f>財政指標!R32</f>
        <v>1859500</v>
      </c>
      <c r="AF201" s="45">
        <f>財政指標!S32</f>
        <v>2257132</v>
      </c>
      <c r="AG201" s="45">
        <f>財政指標!T32</f>
        <v>2580028</v>
      </c>
      <c r="AH201" s="45">
        <f>財政指標!U32</f>
        <v>2816234</v>
      </c>
      <c r="AI201" s="45">
        <f>財政指標!V32</f>
        <v>3006267</v>
      </c>
      <c r="AJ201" s="45">
        <f>財政指標!W32</f>
        <v>3341583</v>
      </c>
      <c r="AK201" s="45">
        <f>財政指標!X32</f>
        <v>3589797</v>
      </c>
      <c r="AL201" s="45">
        <f>財政指標!Y32</f>
        <v>4162122</v>
      </c>
      <c r="AM201" s="45">
        <f>財政指標!Z32</f>
        <v>4569135</v>
      </c>
      <c r="AN201" s="45">
        <f>財政指標!AA32</f>
        <v>5050491</v>
      </c>
      <c r="AO201" s="45">
        <f>財政指標!AB32</f>
        <v>5495519</v>
      </c>
      <c r="AP201" s="45">
        <f>財政指標!AC32</f>
        <v>5769654</v>
      </c>
      <c r="AQ201" s="45">
        <f>財政指標!AD32</f>
        <v>5953500</v>
      </c>
      <c r="AR201" s="45">
        <f>財政指標!AE32</f>
        <v>6109895</v>
      </c>
      <c r="AS201" s="45">
        <f>財政指標!AF32</f>
        <v>6246132</v>
      </c>
      <c r="AT201" s="45">
        <f>財政指標!AG32</f>
        <v>6231159</v>
      </c>
    </row>
  </sheetData>
  <phoneticPr fontId="3"/>
  <pageMargins left="0.78740157480314965" right="0.78740157480314965" top="0.78740157480314965" bottom="0.74803149606299213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2011-08-15T01:26:44Z</cp:lastPrinted>
  <dcterms:created xsi:type="dcterms:W3CDTF">2002-01-04T12:12:41Z</dcterms:created>
  <dcterms:modified xsi:type="dcterms:W3CDTF">2021-07-27T05:44:02Z</dcterms:modified>
</cp:coreProperties>
</file>